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64011"/>
  <mc:AlternateContent xmlns:mc="http://schemas.openxmlformats.org/markup-compatibility/2006">
    <mc:Choice Requires="x15">
      <x15ac:absPath xmlns:x15ac="http://schemas.microsoft.com/office/spreadsheetml/2010/11/ac" url="C:\Users\hp\Desktop\OAPI\"/>
    </mc:Choice>
  </mc:AlternateContent>
  <bookViews>
    <workbookView xWindow="0" yWindow="0" windowWidth="20490" windowHeight="7050" firstSheet="1" activeTab="2"/>
  </bookViews>
  <sheets>
    <sheet name="Hoja3" sheetId="3" state="hidden" r:id="rId1"/>
    <sheet name="Hoja2" sheetId="2" r:id="rId2"/>
    <sheet name="MONITOREO"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2" hidden="1">MONITOREO!$A$5:$BU$159</definedName>
  </definedNames>
  <calcPr calcId="191029"/>
  <pivotCaches>
    <pivotCache cacheId="0" r:id="rId2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 i="1" l="1"/>
  <c r="N41" i="1" s="1"/>
  <c r="O41" i="1" s="1"/>
  <c r="J41" i="1"/>
  <c r="M40" i="1"/>
  <c r="N40" i="1" s="1"/>
  <c r="O40" i="1" s="1"/>
  <c r="J40" i="1"/>
  <c r="P40" i="1" l="1"/>
  <c r="P41" i="1"/>
  <c r="K41" i="1"/>
  <c r="K40" i="1"/>
  <c r="Z159" i="1"/>
  <c r="Z158" i="1"/>
  <c r="Z157" i="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l="1"/>
  <c r="Z126" i="1"/>
  <c r="Z125" i="1"/>
  <c r="Z124" i="1"/>
  <c r="Z123" i="1"/>
  <c r="Z122" i="1"/>
  <c r="Z121" i="1"/>
  <c r="Z120" i="1"/>
  <c r="Z119" i="1"/>
  <c r="Z118" i="1"/>
  <c r="Z117" i="1"/>
  <c r="Z116" i="1"/>
  <c r="Z115" i="1"/>
  <c r="Z114" i="1"/>
  <c r="Z113" i="1"/>
  <c r="Z112" i="1"/>
  <c r="Z111" i="1"/>
  <c r="Z110" i="1"/>
  <c r="Z109" i="1"/>
  <c r="Z108" i="1" l="1"/>
  <c r="Z107" i="1"/>
  <c r="Z106" i="1"/>
  <c r="Z105" i="1" l="1"/>
  <c r="Z104" i="1"/>
  <c r="Z103" i="1"/>
  <c r="Z102" i="1"/>
  <c r="Z101" i="1"/>
  <c r="Z100" i="1"/>
  <c r="Z99" i="1"/>
  <c r="Z98" i="1"/>
  <c r="Z97" i="1"/>
  <c r="Z96" i="1"/>
  <c r="Z95" i="1"/>
  <c r="Z94" i="1"/>
  <c r="Z93" i="1"/>
  <c r="Z92" i="1"/>
  <c r="Z91" i="1"/>
  <c r="Z90" i="1"/>
  <c r="Z89" i="1" l="1"/>
  <c r="Z88" i="1"/>
  <c r="Z87" i="1"/>
  <c r="Z86" i="1"/>
  <c r="Z85" i="1"/>
  <c r="Z84" i="1"/>
  <c r="Z83" i="1"/>
  <c r="Z82" i="1"/>
  <c r="Z81" i="1"/>
  <c r="Z80" i="1"/>
  <c r="Z79" i="1"/>
  <c r="Z78" i="1"/>
  <c r="Z77" i="1"/>
  <c r="Z76" i="1"/>
  <c r="Z75" i="1"/>
  <c r="Z74" i="1" l="1"/>
  <c r="Z73" i="1"/>
  <c r="Z72" i="1"/>
  <c r="Z71" i="1"/>
  <c r="Z70" i="1"/>
  <c r="Z69" i="1" l="1"/>
  <c r="Z68" i="1"/>
  <c r="Z67" i="1"/>
  <c r="Z66" i="1"/>
  <c r="Z65" i="1"/>
  <c r="Z64" i="1"/>
  <c r="Z63" i="1"/>
  <c r="Z62" i="1" l="1"/>
  <c r="Z61" i="1"/>
  <c r="Z60" i="1"/>
  <c r="Z59" i="1"/>
  <c r="Z58" i="1"/>
  <c r="Z57" i="1"/>
  <c r="Z56" i="1"/>
  <c r="Z55" i="1"/>
  <c r="Z54" i="1"/>
  <c r="Z53" i="1"/>
  <c r="Z52" i="1"/>
  <c r="Z51" i="1" l="1"/>
  <c r="Z50" i="1"/>
  <c r="Z49" i="1"/>
  <c r="Z48" i="1"/>
  <c r="Z47" i="1"/>
  <c r="Z46" i="1"/>
  <c r="Z45" i="1"/>
  <c r="Z44" i="1"/>
  <c r="Z43" i="1" l="1"/>
  <c r="Z42" i="1"/>
  <c r="V41" i="1" l="1"/>
  <c r="S41" i="1"/>
  <c r="V40" i="1"/>
  <c r="S40" i="1"/>
  <c r="V39" i="1"/>
  <c r="S39" i="1"/>
  <c r="J39" i="1"/>
  <c r="K39" i="1" l="1"/>
  <c r="Z39" i="1" s="1"/>
  <c r="M39" i="1" l="1"/>
  <c r="N39" i="1" s="1"/>
  <c r="AB39" i="1"/>
  <c r="Z40" i="1" s="1"/>
  <c r="AA39" i="1"/>
  <c r="AB40" i="1" l="1"/>
  <c r="Z41" i="1" s="1"/>
  <c r="AA40" i="1"/>
  <c r="O39" i="1"/>
  <c r="AD39" i="1" s="1"/>
  <c r="P39" i="1"/>
  <c r="AC39" i="1" l="1"/>
  <c r="AE39" i="1" s="1"/>
  <c r="AD40" i="1"/>
  <c r="AB41" i="1"/>
  <c r="AA41" i="1"/>
  <c r="AC40" i="1" l="1"/>
  <c r="AE40" i="1" s="1"/>
  <c r="AD41" i="1"/>
  <c r="AC41" i="1" s="1"/>
  <c r="AE41" i="1" s="1"/>
  <c r="Z38" i="1" l="1"/>
  <c r="Z37" i="1"/>
  <c r="Z36" i="1"/>
  <c r="Z35" i="1"/>
  <c r="Z34" i="1"/>
  <c r="Z33" i="1" l="1"/>
  <c r="Z32" i="1"/>
  <c r="Z31" i="1"/>
  <c r="Z30" i="1"/>
  <c r="Z29" i="1"/>
  <c r="Z28" i="1"/>
  <c r="Z26" i="1" l="1"/>
  <c r="Z25" i="1"/>
  <c r="Z24" i="1"/>
  <c r="Z23" i="1"/>
  <c r="Z22" i="1"/>
  <c r="Z21" i="1"/>
  <c r="Z20" i="1"/>
  <c r="Z19" i="1"/>
  <c r="Z18" i="1"/>
  <c r="Z17" i="1"/>
  <c r="Z16" i="1"/>
  <c r="Z15" i="1"/>
  <c r="Z14" i="1"/>
  <c r="Z13" i="1"/>
  <c r="Z12" i="1" l="1"/>
  <c r="Z11" i="1"/>
  <c r="Z10" i="1"/>
  <c r="Z9" i="1"/>
  <c r="Z8" i="1"/>
  <c r="Z7" i="1"/>
  <c r="Z6" i="1"/>
</calcChain>
</file>

<file path=xl/sharedStrings.xml><?xml version="1.0" encoding="utf-8"?>
<sst xmlns="http://schemas.openxmlformats.org/spreadsheetml/2006/main" count="4182" uniqueCount="826">
  <si>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</si>
  <si>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</si>
  <si>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</si>
  <si>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</si>
  <si>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</si>
  <si>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</si>
  <si>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</si>
  <si>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</si>
  <si>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</si>
  <si>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</si>
  <si>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</si>
  <si>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</si>
  <si>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</si>
  <si>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</si>
  <si>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</si>
  <si>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</si>
  <si>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</si>
  <si>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</si>
  <si>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</si>
  <si>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</si>
  <si>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</si>
  <si>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</si>
  <si>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Plan de Acción</t>
  </si>
  <si>
    <t>Responsable</t>
  </si>
  <si>
    <t>Fecha Implementación</t>
  </si>
  <si>
    <t>Fecha Seguimiento</t>
  </si>
  <si>
    <t>Seguimiento</t>
  </si>
  <si>
    <t>Estado</t>
  </si>
  <si>
    <t>Tipo</t>
  </si>
  <si>
    <t>Implementación</t>
  </si>
  <si>
    <t>Calificación</t>
  </si>
  <si>
    <t>Documentación</t>
  </si>
  <si>
    <t>Frecuencia</t>
  </si>
  <si>
    <t>Evidencia</t>
  </si>
  <si>
    <t>Reputacional</t>
  </si>
  <si>
    <t>Investigaciones de tipo administrativo</t>
  </si>
  <si>
    <t>Elaboración de estudios y conceptos, de transporte público, privado, no motorizado, estudios de tránsito e infraestructura, fuera de los requisitos técnicos y procedimentales.</t>
  </si>
  <si>
    <t>Posibilidad de afectación reputacional por investigaciones de entes de control debido a la elaboración de estudios y conceptos, de transporte público, privado, no motorizado, estudios de tránsito e infraestructura, fuera de los requisitos técnicos y procedimentales.</t>
  </si>
  <si>
    <t>Ejecucion y Administracion de procesos</t>
  </si>
  <si>
    <t>Baja</t>
  </si>
  <si>
    <t xml:space="preserve">     El riesgo afecta la imagen de la entidad con algunos usuarios de relevancia frente al logro de los objetivos</t>
  </si>
  <si>
    <t>Moderado</t>
  </si>
  <si>
    <t>Probabilidad</t>
  </si>
  <si>
    <t>Preventivo</t>
  </si>
  <si>
    <t>Manual</t>
  </si>
  <si>
    <t>40%</t>
  </si>
  <si>
    <t>Documentado</t>
  </si>
  <si>
    <t>Continua</t>
  </si>
  <si>
    <t>Con Registro</t>
  </si>
  <si>
    <t>Reducir (mitigar)</t>
  </si>
  <si>
    <t>El profesional del equipo técnico realizará una (1) socialización del Procedimiento                  PM01-PR01, a los profesionales que participan directamente dejando como evidencia la presentación y listado de asistencia.</t>
  </si>
  <si>
    <t>Un profesional delegado</t>
  </si>
  <si>
    <t>Detectivo</t>
  </si>
  <si>
    <t>30%</t>
  </si>
  <si>
    <t>Sin Documentar</t>
  </si>
  <si>
    <t>Aleatoria</t>
  </si>
  <si>
    <t>Sin Registro</t>
  </si>
  <si>
    <t>Muy Baja</t>
  </si>
  <si>
    <t>Investigaciones de los entes de control</t>
  </si>
  <si>
    <t>Emisión de conceptos de estudios de tránsito, revisión y seguimiento planes estratégicos de seguridad vial, planes integrales de movilidad sostenible, fuera  de los requerimientos normativos y  procedimentales.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</si>
  <si>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</si>
  <si>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Alta</t>
  </si>
  <si>
    <t>Alto</t>
  </si>
  <si>
    <t>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t>
  </si>
  <si>
    <t>Media</t>
  </si>
  <si>
    <t>El profesional del equipo técnico realizará una (1) socialización de los procedimientos e instructivos PM01-PR02, PM01-PR03, PM01-PR04, PM01-PR08; PM01-IN01;  a los profesionales que participan directamente en la emisión de los conceptos, dejando como evidencia la presentación y listado de asistencia.</t>
  </si>
  <si>
    <t>El profesional del equipo técnico realizará una revisión aleatoria semestralmente a los conceptos emitidos verificando que cumplan con lo establecido en los procedimientos e instructivos PM01-PR02, PM01-PR03, PM01-PR04, PM01-PR08; PM01-IN01, dejando como registro acta de reunión.</t>
  </si>
  <si>
    <t>Investigaciones de los de entes de control</t>
  </si>
  <si>
    <t xml:space="preserve">
Elaboración de informe de auditoria de seguridad vial, fuera  de los requisitos técnicos y procedimentales.</t>
  </si>
  <si>
    <t>Posibilidad de afectación reputacional por investigaciones de los entes de control debido a la elaboración de informe de auditoria de seguridad vial, fuera  de los requisitos técnicos y procedimentales.</t>
  </si>
  <si>
    <t xml:space="preserve">
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t>
  </si>
  <si>
    <t>El profesional del equipo técnico realizará una (1) socialización del procedimiento PM01-PR06, a los profesionales que participan directamente en la elaboración de auditorías de seguridad vial, dejando como evidencia la presentación y listado de asistencia.</t>
  </si>
  <si>
    <t>El profesional del equipo técnico realiza una revisión aleatoria semestralmente al informe de auditoría de seguridad vial, verificando que cumplan con lo establecido en el procedimiento PM01-PR06, dejando como registro acta de reunión.</t>
  </si>
  <si>
    <t>Formulación de planes, programas o proyectos de la Subsecretaria de Política de Movilidad, fuera de los requisitos para una movilidad  sostenible y ambiental.</t>
  </si>
  <si>
    <t>Posibilidad de afectación reputacional por posibles investigación de los entes de control debido a la ejecucion de los de planes, programas o proyectos de la Subsecretaria de Política de Movilidad, fuera de lo establecido en el plan de desarrollo y metas de inversión  para una movilidad  sostenible y ambiental.</t>
  </si>
  <si>
    <t>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t>
  </si>
  <si>
    <t>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t>
  </si>
  <si>
    <t>El profesional del equipo técnico realiza revisión aleatoria semestralmente a los  estudios y/o conceptos elaborados verificando que cumplan con lo establecido en el procedimiento, dejando como registro acta de reunión.</t>
  </si>
  <si>
    <t>PLANEACIÓN DE TRANSPORTE E INFRAESTRUCTURA</t>
  </si>
  <si>
    <t>Económico</t>
  </si>
  <si>
    <t xml:space="preserve">multa y sanción del ente regulador </t>
  </si>
  <si>
    <t xml:space="preserve">manejo de inventarios  de la entidad fuera de los lineamientos procedimientales y normativos </t>
  </si>
  <si>
    <t xml:space="preserve">Posibilidad de afectación económica por multa y sanción del ente regulador debido al manejo de iventarios de la entidad fuera de los lineamientos procedimientales y normativos  </t>
  </si>
  <si>
    <t xml:space="preserve">     Entre 10 y 50 SMLMV </t>
  </si>
  <si>
    <t>Menor</t>
  </si>
  <si>
    <t>El tecnico, profesional , contratista efectua mensualmente la actualizacion  de  la carpeta compartida de los  movimientos de ingresos, traslados y egresos  de almacen dejando como evidencia los soportes respectivos.</t>
  </si>
  <si>
    <t>Aceptar</t>
  </si>
  <si>
    <t xml:space="preserve">El profesional universitario efectua las actualizaciones de los procedimientos, cuando se identifique la necesidad  socializacion y publicacion final avalado por el profesional especializado del area de almacen ejando como evidencia la socializacion publicada en la intranet </t>
  </si>
  <si>
    <t>Bajo</t>
  </si>
  <si>
    <t xml:space="preserve">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t>
  </si>
  <si>
    <t>investigaciones de entes reguladores, quejas o requerimientos de servidores y usuarios</t>
  </si>
  <si>
    <t xml:space="preserve"> realización de mantenimientos preventivos y correctivos en la infraestructura fuera de los tiempos y requerimientos normativos y procedimentales</t>
  </si>
  <si>
    <t>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t>
  </si>
  <si>
    <t>El profesional del proceso identifica las necesidades y verfica semestralmente  el cumplimiento del cronograma definido a través de la matriz de necesidades de infraestructura, dejando como evidencia el seguimiento semestral</t>
  </si>
  <si>
    <t>El Subdirector Administrativo deberá realizar un contrato de prestación de servicios de mantenimiento preventivo y correctivo con empresas que cuenten con capacidad técnica y experiencia suficiente en este tipo de actividades, dejando establecidos los requisitos en los pliegos de condiciones de los procesos de selección</t>
  </si>
  <si>
    <t>El Subdirector Administrativo debe contratar una firma interventora experta que realice el seguimiento técnico, jurídico, ambiental y financiero a las actividades a realizar por el contratista de mantenimiento locativo, quien presenta mensualmente  como registro los informes de ejecución y gestión</t>
  </si>
  <si>
    <t xml:space="preserve">Mala aplicación de la normatividad ambiental </t>
  </si>
  <si>
    <t>Implementación del sistema de gestión ambiental fuera de los requerimientos normativos y procedimentales</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</si>
  <si>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</si>
  <si>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El profesional del proceso verifica mensualmente  el cumplimiento las actividades definidas a través del Plan de Acción, la Matriz de Identificación de Aspectos y Valoración de Impactos Ambientales, y el cronograma de comunicaciones, dejando como evidencia las acta de seguimiento.</t>
  </si>
  <si>
    <t>Verificar la efectividad de los seguimientos mensuales, determinado el grado de cumplimiento de las actividades programas y establecer tiempos de verificación mas cortos</t>
  </si>
  <si>
    <t>Profesional   
equipo ambiental</t>
  </si>
  <si>
    <t>El Jefe de área verifica el cumplimiento de las actividades programadas del Sistema de Gestión Ambiental adelantas por los profesionales del equipo técnico, mediante reuniones de seguimiento, dejando como evidencia las actas correpondiente.</t>
  </si>
  <si>
    <t>perdida de imagen de usuarios internos, externos y directivos de la SDM</t>
  </si>
  <si>
    <t xml:space="preserve"> prestación de los servicios generales y administrativos fuera de las necesidades requeridas.</t>
  </si>
  <si>
    <t>Posibilidad de afectación reputacional  por perdida de imagen de usuarios internos, externos y directivos de la SDM, por la prestación de los servicios generales y administrativos fuera de las necesidades requeridas.</t>
  </si>
  <si>
    <t>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t>
  </si>
  <si>
    <t>En el segundo trimestre se implementara el  tablero de control con semaforos de alerta para identficar las fechas de los vencimientos de los contratos y el flujo del proceso de los documentos en caso de adiciones, prorrogas y suscripcion de nuevos contratos</t>
  </si>
  <si>
    <t>Abogados de la 
Subidrección Administrativa 
y lideres de proceso</t>
  </si>
  <si>
    <t>Abril de 2021</t>
  </si>
  <si>
    <t>sanciones del archivo distrital y quejas de ususarios internos y externos</t>
  </si>
  <si>
    <t xml:space="preserve"> ejecución del sistema de gestión documental fuera de los requerimiento normativos y procedimientales </t>
  </si>
  <si>
    <t xml:space="preserve">posibilidad de afectación reputacional por sanciones del archivo distrital y quejas de ususarios internos y externos debido a la ejecución del sistema de gestión documental fuera de los requerimiento normativos y procedimientales </t>
  </si>
  <si>
    <t xml:space="preserve">     El riesgo afecta la imagen de de la entidad con efecto publicitario sostenido a nivel de sector administrativo, nivel departamental o municipal</t>
  </si>
  <si>
    <t>Mayor</t>
  </si>
  <si>
    <t xml:space="preserve">El profesional debe asegurar la actualización y/o creación mensual de los instrumentos archivísticos de la Entidad dejando como evidencia cronograma e instrumentos actualizados </t>
  </si>
  <si>
    <t>Realizar plan de trabajo con los instrumentos que deben ser actualizados en el 2021 y establecer fechas de ejecución</t>
  </si>
  <si>
    <t xml:space="preserve">Profesionales de Gestión Documental de la Subdirección Administrativa </t>
  </si>
  <si>
    <t xml:space="preserve">El profesional del área deberá presentar los avances de la gestión documental en dos sesiones de Comité Interno de Archivo en el año, dejando como evidencia acta del comité </t>
  </si>
  <si>
    <t xml:space="preserve">Ejecutar las sesiones ordinarias del Comité de archivo y socializar los avances en temas de Gestión documental </t>
  </si>
  <si>
    <t>Subdirector Administrrativo y Responsable de la gestión documental de la entidad</t>
  </si>
  <si>
    <t>El profesional del proceso verifica trimestralmente el cumplimiento de las transferencias documentales  y las actividades contenidas en el PINAR  dejando como evidencia las actas de transferencias primarias- suscritas.</t>
  </si>
  <si>
    <t>Validar la ejecución del plan de transferencias primarias de manera periodica</t>
  </si>
  <si>
    <t>El supervisor del contrato hace segimiento mensual de los documentos del proceso, las sanciones y/o consecuencias del incumplimiento de alguna o algunas de las obligaciones contractuales asumidas por el contratista del contrato de almacenamiento y custodia, así como del arrendamiento de la bodega dejando como evidencia  actas de seguimiento al contrato y compromisos allí pactados.</t>
  </si>
  <si>
    <t>Correctivo</t>
  </si>
  <si>
    <t>25%</t>
  </si>
  <si>
    <t xml:space="preserve">A traves de la revisión del cumplimiento de todas y cada una de las obligaciones pactadas entre las partes mediante los informes requeridos </t>
  </si>
  <si>
    <t xml:space="preserve">Supervisor del contrato;
 apoyo a la supervision 
</t>
  </si>
  <si>
    <t>El Subdirector administrativio hará seguimiento mensual al plan de contingencia para garantizar la continuidad del Sistema de Información Orfeo en caso de indisponibilidad</t>
  </si>
  <si>
    <t xml:space="preserve">Elaborar el Plan de contingencia de Orfeo y realizar seguimiento  </t>
  </si>
  <si>
    <t>GESTION ADMINISTRATIVA</t>
  </si>
  <si>
    <t>GESTIÓN COMUNICACIONES Y CULTURA PARA LA MOVILIDAD</t>
  </si>
  <si>
    <t>incremento de las solicitudes por parte de la ciudadanía y entes de control  frente al diseño, desarrollo y evaluación de estrategias efectivas de cultura para la movilidad que conlleven a la disminución de incidentes viales</t>
  </si>
  <si>
    <t>ejecución  de propuestas  fuera de los lineanimiento y politicas dadas a nivel distrital e institucionales.</t>
  </si>
  <si>
    <t>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t>
  </si>
  <si>
    <t>Realizar 1 mesa  de trabajo para revisar metodologias de diseño de intervención y de considerarse necesario, actualizarla</t>
  </si>
  <si>
    <t>OACCM</t>
  </si>
  <si>
    <t>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t>
  </si>
  <si>
    <t xml:space="preserve">Efectuar dos (2) reuniones de seguimiento frente al desarrollo y evaluación de las estrategias de Cultura para la Movilidad  </t>
  </si>
  <si>
    <t>30/06/2021
15/11/2021</t>
  </si>
  <si>
    <t>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t>
  </si>
  <si>
    <t xml:space="preserve">El Jefe de la Oficina  valida de manera permanente el diseño, desarrollo y evaluación de las estrategias de cultura para la moviliad   dejando como regisitro las observaciones/anotaciones realizadas a través de correo electrónico y/o actas de reunión. </t>
  </si>
  <si>
    <t xml:space="preserve">aumento de reclamos por parte de la ciudadania, posibles investigaciones de tipo administrativas y disciplinarios por entes de control </t>
  </si>
  <si>
    <t xml:space="preserve"> implementación del manual y el plan  de comunicaciones fuera de los requerimientos técnicos y procedimientales para la divulgación de las piezas de comunicación. </t>
  </si>
  <si>
    <t>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t>
  </si>
  <si>
    <t>Realizar dos (2) retroalimentación al equipo de profesionales de la Oficina, frente a los lineamientos de comunicación y cultura para la movilidad tanto internos (institucionales) y externos (Alcaldía Mayor)</t>
  </si>
  <si>
    <t>OACCM
Dependencia Técnica</t>
  </si>
  <si>
    <t xml:space="preserve">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t>
  </si>
  <si>
    <t>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t>
  </si>
  <si>
    <t>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t>
  </si>
  <si>
    <t>GESTIÓN CONTRAVENCIONAL Y DEL TRANSPORTE PÚBLICO</t>
  </si>
  <si>
    <t xml:space="preserve">investigaciones disciplinarias, administrativas y/o legales por entes de control </t>
  </si>
  <si>
    <t>tratamiento de las solicitudes allegadas al proceso fuera de los lineamientos establecidos por la normatividad vigente.</t>
  </si>
  <si>
    <t>Posibilidad de afectación reputacional por investigaciones disciplinarias, administrativas y/o legales por entes de control debido al tratamiento de las solicitudes allegadas al proceso fuera de los lineamientos establecidos por la normatividad vigente.</t>
  </si>
  <si>
    <t>Usuarios, productos y practicas , organizacionales</t>
  </si>
  <si>
    <t>Muy Alta</t>
  </si>
  <si>
    <t>El Equipo Operativo del proceso realiza semanalmente la verificación de los requerimientos allegados al proceso a través del informe de google drive generado por la DAC dejando como evidencia los correos electronicos enviados a los Profesionales</t>
  </si>
  <si>
    <t>Remitir semanalmente mediante correo electronico a los servidores  la relacion de los radicados asignados (vencidos y en terminos).</t>
  </si>
  <si>
    <t>Equipo Operativo</t>
  </si>
  <si>
    <t>El Equipo Operativo del proceso realiza permanentemente la socialización del Manual de Gestión de PQRS a los Profesionales que ingresan a la Entidad con el fin de informar la importancia de dar cumplimiento a este documento y la normatividad vigente dejando como evidencia el listado de asistencia de la actividad</t>
  </si>
  <si>
    <t>Se realizara socialización  con temas relacionados al manual de gestión de PQRS  para los colaboradores del proceso.</t>
  </si>
  <si>
    <t>Mayo 2021
Septiembre 2021</t>
  </si>
  <si>
    <t xml:space="preserve">gestión de notificaciones  de las decisiones tomadas  fuera de los lineamientos establecidos por la normatividad vigente. </t>
  </si>
  <si>
    <t>Posibilidad de afectación reputacional por investigaciones disciplinarias, administrativas y/o legales por entes de control debido a la gestión de notificaciones  de las decisiones tomadas fuera de los lineamientos establecidos por la normatividad vigente.</t>
  </si>
  <si>
    <t>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t>
  </si>
  <si>
    <t>Se realizara mesas de trabajo de seguimiento de las actividades de notificacion del grupo de trabajo</t>
  </si>
  <si>
    <t>Auxiliar Administrativo 
Profesional Universitario</t>
  </si>
  <si>
    <t>decisiones falladas fuera de los tiempos establecidos por la normatividad vigente.</t>
  </si>
  <si>
    <t>Posibilidad de afectación reputacional por investigaciones disciplinarias, administrativas y/o legales por entes de control debido a las decisiones falladas fuera de los tiempos establecidos por la normatividad vigente.</t>
  </si>
  <si>
    <t>El Profesional responsable verifica mensualmente las bases de datos y/o informes de SICON para realizar el seguimiento de los procesos y asi evitar la caducidad dejando evidencia en la base de datos</t>
  </si>
  <si>
    <t>Entregar el reparto de las actuaciones y actos administrativos de acuerdo a los términos procesales</t>
  </si>
  <si>
    <t>El Auxliar Administrativo verifica mensualmente que las actuaciones y actos administrativos esten cargadas en el SICON Vs. el expediente físico entregado por el Profesional Unviersitario dejando evidencia en la base de datos sobre los expedientes rechados que no fueron cargados en SICON</t>
  </si>
  <si>
    <t>Se realizara seguimiento a la base de datos de las actuaciones y actos administrativos con el fin de evitar la caducidad</t>
  </si>
  <si>
    <t>Auxiliar Administrativo</t>
  </si>
  <si>
    <t>GESTIÓN CONTROL DISCIPLINARIO</t>
  </si>
  <si>
    <t xml:space="preserve">perdidad de imagen y credibilidad por parte de los usuarios internos </t>
  </si>
  <si>
    <t>realización de trámite, investigación y fallo de  proceso(s) disicplinario(s) en primera instancia fuera los requerimientos normativos y procedimentales</t>
  </si>
  <si>
    <t>Posibilidad de afectación reputacional por perdida de imagen y credibilidad por parte de los usuarios internos debido a la realización de trámite, investigaciiones y fallos de  proceso(s) disicplinario(s) en primera instancia, fuera los requerimientos normativos y procedimentales</t>
  </si>
  <si>
    <t xml:space="preserve">     El riesgo afecta la imagen de la entidad internamente, de conocimiento general, nivel interno, de junta dircetiva y accionistas y/o de provedores</t>
  </si>
  <si>
    <t>Los profesionales del proceso realizan  2 socializaciónes al mes (capacitaciones y piezas comunicativas),  en temas generales del derecho disciplinarios (deberes, derechos, prohbiciones) dirigida a los servidores públicos de la entidad, dejando como registro lista de asistencia.</t>
  </si>
  <si>
    <t>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t>
  </si>
  <si>
    <t>Los profesional dan la aplicación de la norma disciplinaria vigente, que hasta el 30 de junio corresponde a la Ley 734 de 2002, teniendo en cuenta que el 1 de julio entra en vigencia la Ley 1952 de 2019 Código General Disciplinario, cuyas decisiones quedán registradas en la base de datos que contiene la información.</t>
  </si>
  <si>
    <t>GESTIÓN CONTROL Y EVALUACIÓN A LA GESTIÓN</t>
  </si>
  <si>
    <t>sanciones administrativas por entes gubernamentales</t>
  </si>
  <si>
    <t>presentación de informes de Ley,como producto de seguimientos fuera la normatividad vigente.</t>
  </si>
  <si>
    <t>Posibilidad de afectación reputacional por sanciones administrativas por entes gubernamentales debido a la presentación de informes de Ley,como producto de seguimientos fuera la normatividad vigente.</t>
  </si>
  <si>
    <t>Los profesionales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t>
  </si>
  <si>
    <t>Jefe de la Oficina de Control Interno presenta en el CICI las fechas establecidas para la presentación de  los informes de ley , con el fin de tomar acciones necesarias para cumplir con los lineamientos normativos.</t>
  </si>
  <si>
    <t>GESTIÓN DE TRÁNSITO Y CONTROL DEL TRÁNSITO Y TRANSPORTE</t>
  </si>
  <si>
    <t>perdida de credibilidad y confianza de la ciudadanía</t>
  </si>
  <si>
    <t>ejecución de actividades de control en vía fuera de los requisitos técnicos y normativos en control de tránsito y transporte.</t>
  </si>
  <si>
    <t>Posibilidad de afectación reputacional por perdida de credibilidad y confianza de la ciudadanía debido a la ejecución de actividades de control en vía fuera de los requisitos técnicos y normativos en control de tránsito y transporte.</t>
  </si>
  <si>
    <t>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t>
  </si>
  <si>
    <t>Realizar seguimiento mensual a los operativos en vía que no se acompañen por parte de los funcionarios de la Subdirección de Control de Tránsito y Transporte.</t>
  </si>
  <si>
    <t>Profesional, Técnico operativo y Auxiliar de la SCTT</t>
  </si>
  <si>
    <t>perdida de credibilidad y confianza de la comunidad educativa</t>
  </si>
  <si>
    <t xml:space="preserve"> implementación de la operación del programa niñas y niños primero  fuera de lo establecido en procedimientos, protocolos, acuerdos y cronogramas</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</si>
  <si>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</si>
  <si>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El profesional universitario realiza seguimiento al de inicio de la operación por parte del monitor de la caravana de acompañamiento registrando el formato registro asistencias-inasistencias equipo Ciempiés.</t>
  </si>
  <si>
    <t>Realizar una jornada de sensibilización y socialización al personal del proyecto Ciempies sobre seguridad vial de estudiantes, importancia de los acompañamientos, proposito del proyecto, gestión de la entidad y obligaciones contractuales.</t>
  </si>
  <si>
    <t>Profesionales Especializados y Universitarios designados por el proyecto Ciempies y Subdirector de Gestión en Vía.</t>
  </si>
  <si>
    <t>El lider de zona realiza visitas periodicas a las rutas de confianza acompañadas por los guias escolares, donde verifica la implementación de los protocolos y establecen medidas para mejorar la experiencia de viaje, dejando registro en el formato seguimiento ruta de confianza.</t>
  </si>
  <si>
    <t>Realizar una jornada de sensibilización o socialización de los protocolos establecidos por el proyecto Al Colegio en Bici  al personal que participa en la operación del mismo.</t>
  </si>
  <si>
    <t>Lider operativo ACB</t>
  </si>
  <si>
    <t>implementación de acciones de gestión en vía fuera de las condiciones de programación</t>
  </si>
  <si>
    <t>Posibilidad de afectación reputacional por perdida de credibilidad y confianza de la ciudadanía debido a la implementación de acciones de gestión en vía fuera de las condiciones de programación.</t>
  </si>
  <si>
    <t>El Subdirector de Gestión en Vía  y el Lider Operativo realiza la priorización del personal disponible conforme a las actividades de gestión en vía programadas mediante al formato de programación semanal de recurso humano.</t>
  </si>
  <si>
    <t>Reducir (compartir)</t>
  </si>
  <si>
    <t>Formular el manual de seguimiento operativo donde se identifiquen las acciones y personal necesarias para la priorización y desarrollo de actividades de gestión en vía.</t>
  </si>
  <si>
    <t>Lider operativo GOGEV</t>
  </si>
  <si>
    <t>implementación de medidas de gestión de tránsito sin  personal y dispositivos de señalización temporales necesarios para la intervención.</t>
  </si>
  <si>
    <t>Posibilidad de afectación reputacional por perdida de credibilidad y confianza de la ciudadanía debido a la implementación de medidas de gestión de tránsito fuera de los requsiistos de  personal y dispositivos de señalización temporales necesarios para la intervención.</t>
  </si>
  <si>
    <t>El profesional especializado de la SGV realiza mensualmente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Como registro se encuentra el acta mensual.</t>
  </si>
  <si>
    <t>Realizar mesas de trabajo mensuales para articular y programar la ejecución de medidas integrales en conjunto con el Grupo Operativo de Gestión en Vía.</t>
  </si>
  <si>
    <t>Profesionales Especializados rol de gerente y Subdirector de Gestión en Vía.</t>
  </si>
  <si>
    <t>perdida de credibilidad y confianza de la ciudadania</t>
  </si>
  <si>
    <t>autorizacion de PMT fuera de los requisitos  establecidos, generando condiciones de inseguridad a los diferentes actores viales.</t>
  </si>
  <si>
    <t>Posibilidad de afectación reputacional por perdida de credibilidad y confianza de la ciudadania debido a la autorizacion de PMT fuera de los requisitos  establecidos, generando condiciones de inseguridad a los diferentes actores viales.</t>
  </si>
  <si>
    <t xml:space="preserve">Los profesionales encargados de revisar la aprobación o no del PMT verificaran el cumplimiento de la totalidad  de requisitos establecidos previo a la plublicación, dejando como registro final el reporte de obra COOS y COI, conforme a la demanda o solicitudes recibidas. </t>
  </si>
  <si>
    <t>Realizar una jornada de socialización con lista de chequeo, donde se  refrescan los conceptos y requisitos para la aprobación de PMT.</t>
  </si>
  <si>
    <t>Profesionales designados SPMT</t>
  </si>
  <si>
    <t>Intervención de entes de control a causa de las inconformidades presentadas por la ciudadanía.</t>
  </si>
  <si>
    <t>Realizar la operación del Sistema Inteligente de Tránsporte fuera de los estandares y normatividad establecida.</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</si>
  <si>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</si>
  <si>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t>
  </si>
  <si>
    <t>Realizar  dos  revisiones y/o actualización de la normatividad aplicable en temas relacionados con la operación del SIT.</t>
  </si>
  <si>
    <t>Profesional designado Dirección de Gestión de Tránsito y Control de Tránsito y Transporte</t>
  </si>
  <si>
    <t>reducción de la velocidad promedio de desplazamiento en la ciudad</t>
  </si>
  <si>
    <t>Realizar la operación del CGT fuera de los estandares definidos en los procedimientos, protocolos y los recursos necesarios.</t>
  </si>
  <si>
    <t>Posibilidad de afectación reputacional por la reducción de la velocidad promedio de desplazamiento en la ciudad debido a realizar la operación del CGT fuera de los estandares definidos en los procedimientos, protocolos y recursos necesarios.</t>
  </si>
  <si>
    <t>El coordinador operativo del CGT realiza diariamente seguimiento a la implementación de los procedimientos y protocolos por parte del personal que gestiona los incidentes y eventos, los cuales se registran en la bitacora de operación.</t>
  </si>
  <si>
    <t>Realizar dos jornadas de socialización y sensibilización de los procedimientos y protocolos de la operación del CGT.</t>
  </si>
  <si>
    <t>Coordinadores del CGT.</t>
  </si>
  <si>
    <t>entre el 31/03/2021 y 29/10/2021</t>
  </si>
  <si>
    <t>El riesgo afecta la imagen de la entidad con algunos usuarios de relevancia frente al logro de los objetivos</t>
  </si>
  <si>
    <t>GESTIÓN FINANCIERA</t>
  </si>
  <si>
    <t>requerimientos de los usuarios e incumplimiento del procedimiento en terminos procedimentales</t>
  </si>
  <si>
    <t>Realización del proceso de devolucion  o Compensación de Pagos en Exceso y Pagos de lo no Debido por Conceptos no Tributarios  y de lo no debido por inconsistencias y desactualizacion del sistema SICON fuera de los terminos procedimentales.</t>
  </si>
  <si>
    <t>Posibilidad de afectación reputacional por requerimientos de los usuarios e investigaciones  administrativas,legales por entes de control por la realizacion del proceso de devoluciones fuera de los terminos procedimentales.</t>
  </si>
  <si>
    <t xml:space="preserve">EL profesional Especializado  del proceso verifica permanentemente que las devoluciones cargadas en la carpeta compartida STORAGE_ADMIN cumplan con los requisitos establecidos  en el procedimiento dejando como registro la verificacion mediante-orden de devolucion </t>
  </si>
  <si>
    <t>Efectura 2 socializaciones  de los PA03-PR11 Procedimiento Devolucion y o Compensacion de pagos en Exceso y pagos de lo debido por conceptos no tributarios-PA03-PR12-Devolucion y/o compensacion de pagos enExceso y pagos de lo debido.a los funcionarios  de la Subdireccion Financiera</t>
  </si>
  <si>
    <t>Equipo técnico del proceso</t>
  </si>
  <si>
    <t>junio de 2021/octubre de 2021</t>
  </si>
  <si>
    <t>Requerimientos de los usuarios e incumplimiento en terminos procedimentales  por el no pago a tiempo</t>
  </si>
  <si>
    <t>Realización del proceso de pagos con incumplmiento de los requistos establecido fuera de   los terminos procedimentales.</t>
  </si>
  <si>
    <t>Posibilidad de afectación reputacional por requerimientos de los usuarios  e investigaciones administrativas, legales pon entes de control, debido a realización del proceso de pagos fuera de los requsitos  establecidos en los  terminos procedimentales.</t>
  </si>
  <si>
    <t>El tecnico del proceso verifica permanentemente  que los documentos cargados en la  ventanilla vitual cumplan con los requisitos establecidos en el procedimiento dejando registrado la verificación mediante una plantila  numerada en el sistema de radiacación  del aplicativo SICAPITAL</t>
  </si>
  <si>
    <t>Automático</t>
  </si>
  <si>
    <t>50%</t>
  </si>
  <si>
    <t>Efectuar 2 socializacion del Procedimiento PA03-PR09-Tramite Ordenes de Pago y Relacion de Autorizacion a los funcionarios de la Subdireccio Financiera.</t>
  </si>
  <si>
    <t>el profesional del proceso realiza la causación permanentemente del pago de contratitas y proveedores a través del aplicativo SICAPITAL, generando una plantilla de causación</t>
  </si>
  <si>
    <t xml:space="preserve">El profesional del proceso realiza la revision permenentemente de los documentos radicados por contratista y provedores  para que  cumplan con los requistos establecidos en el procedimiento dejando registrada la verificacion  en  el drive </t>
  </si>
  <si>
    <t>Requerimientos internos e incumplimiento en terminos procedimentales por la afectacion de la contratacion de la Entidad</t>
  </si>
  <si>
    <t>realización del proceso de expedicion de certificados de disponibilidad presupuestal  fuera de los requisitos  procedimentales.</t>
  </si>
  <si>
    <t>Posibilidad de afectación reputacional por requerimientos internos  e investigaciones administrativas, debido a realización del proceso de expedicion de certificados de disponibilidad presupuestal  fuera de los requisitos  procedimentales.</t>
  </si>
  <si>
    <t>El profesional Especializado  del proceso verifica permanenemte el contenido de la solicitud de CDP efectuada por los ordenadores del gasto , para que cumpla con los requisitos establecidos en el procedimiento dejando registrada la verificacion mediante la expediciendo del CDP</t>
  </si>
  <si>
    <t xml:space="preserve"> Efectuar 2-Socializacion del Procedimiento PA03-PR08 Expedicion y Anulacion de Certificados de Disponibilidad Presupuestal </t>
  </si>
  <si>
    <t>El responsable de presupuesto verifica permanentemente los certificados de  disponibilidad expedidos, para que cumplam con los requisitos  establecidos en el procedimiento dejando como registro los CDP firmados  los cuales  descarga en una carpeta compartida drive , para disposicion de los solicitandes</t>
  </si>
  <si>
    <t>Requerimientos internos e incumplimiento en terminos procedimentales  por la afectacion de la contratacion de la Entidad.</t>
  </si>
  <si>
    <t>realización del proceso de expedicion de  certificados de registros  presupuestales fuera de los requisitos establecidos en los terminos procedimentales.</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</si>
  <si>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</si>
  <si>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El profesional Especializado  del proceso verifica permanentemente, los contratos, actos Adminitrativo, para que  cumpla con los requisitos establecidos en el procedimiento dejando registrada la verificacion mediante la expedicion del CRP.en el aplicativo BOGDATA</t>
  </si>
  <si>
    <t xml:space="preserve"> Efectuar 2-Socializacion del Procedimiento PA03-PR010 Expedicion y Anulacion de Certificados de Registro Presupuestal </t>
  </si>
  <si>
    <t>El responsable de presupuesto verifica permanentemente los certificados de  registros  presupuestal expedidos, para que cumplam con los requisitos  establecidos en el procedimiento dejando como registro los CRP firmados  los cuales  descarga en una carpeta compartida drive , para disposicion de los solicitandes</t>
  </si>
  <si>
    <t>Requerimientos internos  y externo e incumplimiento en terminos procedimentales por la afectacion de la  informacion contable de la Entidad</t>
  </si>
  <si>
    <t>entrega de estados contables fuera  de las fechas establecidas y de los terminos procedimientales</t>
  </si>
  <si>
    <t>Posibilidad de afectación reputacional por requerimientos internos externo   e investigaciones administrativas, disciplinarias ,fiscales y penales debido a la entrega de estados contables fuera  de las fechas establecidas y de los terminos procedimientales</t>
  </si>
  <si>
    <t>El profesional Epecializado  del proceso verifica  permanentemente  la informacion registrada,  para que cumpla con los requisitos establecidos en el procedimiento dejando registrada la verificacion mediante los formatos anexos.</t>
  </si>
  <si>
    <t>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t>
  </si>
  <si>
    <t>El profesional especializado del proceso y  el técnico verifican permanente que las devoluciones registradas  en los  sistema SICON   y  BOGDATA  cumplan con los requisitos  establecidos en el procedimiento dejando registrada la verificación en los aplicativos.</t>
  </si>
  <si>
    <t>GESTIÓN INGENIERÍA DE TRÁNSITO</t>
  </si>
  <si>
    <t>implementación de señalización  fuera de los intereses y necesidades de la ciudad.</t>
  </si>
  <si>
    <t>Posibilidad de afectación reputacional por perdida de credibilidad y confianza de la ciudadanía debido a la implementación de señalización  fuera de los intereses y necesidades de la ciudad.</t>
  </si>
  <si>
    <t>El profesional designado realiza visita de inspección donde se verifican las condiciones de movilidad e infraestructura del sector requerido, el cual se identifica en la respuesta con el respectivo registro fotografico cada vez que se requiera atender una solicitud.</t>
  </si>
  <si>
    <t>Realizar una jornada de socialización del procedimiento de atención de solicitudes en materia de señalización al personal encargado atender y revisar las solicitudes allegadas a la subdirección.</t>
  </si>
  <si>
    <t>Profesional  designado de la Subdirección de Señalización.</t>
  </si>
  <si>
    <t>El profesional designado realiza validación técnica donde se adelanta la consulta de antecedentes, se verifica la propuesta contenida en los diseños de señalización de la entidad y se emite el concepto pertinente mediante oficio de respuesta cada vez que se requiera.</t>
  </si>
  <si>
    <t>El supervisor de zona, el coordinador de área y el Subdirector de Señalización realizan la revisión y validación del oficio de respuesta elaborado por el profesional designado cada vez que se requiera atender una solicitud.</t>
  </si>
  <si>
    <t>Perdida de credibilidad y confianza de la ciudadania</t>
  </si>
  <si>
    <t>aprobación de la georreferenciación de los proyectos de señalización fuera del cumplimiento de la totalidad de los requisitos</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</si>
  <si>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</si>
  <si>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El Profesional a cargo realiza la consolidación semestral de la información geografica de la entidad la cual se registra en una base de datos, identifica los errores al ralizar el cruce de la informacion entre bases y planos al no ser concordante.</t>
  </si>
  <si>
    <t xml:space="preserve">Realizar una jornada de sensibilización al grupo SIG de la DIT, referente al proceso de solicitud de georreferenciación de proyectos de señalización. </t>
  </si>
  <si>
    <t>Profesional  a cargo de liderar el proceso</t>
  </si>
  <si>
    <t>funcionalidad y estabilidad del sistema en las intersecciones semaforizadas de la ciudad fuera de los parametros de servicio y efectividad.</t>
  </si>
  <si>
    <t>Posibilidad de afectación reputacional por perdida de credibilidad y confianza de la ciudadanía debido a la funcionalidad y estabilidad del sistema en las intersecciones semaforizadas de la ciudad fuera de los parametros de servicio y efectividad.</t>
  </si>
  <si>
    <t xml:space="preserve">El responsable técnico verifica, controla y realiza seguimiento diario a la operación del sistema semaforico el cual se registra en las bitacoras de la central. </t>
  </si>
  <si>
    <t>Realizar seguimiento trimestral a la operación del sistema semaforico,  e identificar las fallas recurrentes con el fin de generar acciones especificas en ellas.</t>
  </si>
  <si>
    <t>Técnico responsable de semaforización</t>
  </si>
  <si>
    <t>trimestral</t>
  </si>
  <si>
    <t xml:space="preserve">El responsable técnico prioriza y coordina las acciones para la atención y solución de las fallas generadas al sistema de semaforización por siniestros  o daños de algún o varios componentes el cual se registra en las bitacoras de la central, cada vez que se requiera. </t>
  </si>
  <si>
    <t>El responsable técnico determina el plan de acción para los programas de mantenimiento preventivo, los cuales estan definidos en los ANS de los contratos suscritos por la SDM para tal fin.</t>
  </si>
  <si>
    <t>GESTIÓN INTELIGENCIA PARA LA MOVILIDAD</t>
  </si>
  <si>
    <t>Aumento de quejas por parte de usuarios y posibles investigaciones por entes de control</t>
  </si>
  <si>
    <t>Generación de estudios fuera de los requerimientos normativos, técnicos y procedimientales.</t>
  </si>
  <si>
    <t>Posibilidad de afectación reputacional por aumento de quejas y posibles investigaciones de entes de control debido a la generación de estudios fuera de los requerimientos normativos, técnicos y procedimientales.</t>
  </si>
  <si>
    <t xml:space="preserve">El Lider del proceso en conjunto con su equipo profesional, verifica constantemente la viabilidad a través de la solicitud de estudios, dejando registro mediante respuesta en caso de ser no viable por correo electrónico, correspondencia y/o whatsapp, y en los casos de ser viable se asigna el profesional para la elaboración del estudio. </t>
  </si>
  <si>
    <t xml:space="preserve">Realizar socialización del  PE04-PR01  PROCEDIMIENTO ESTUDIOS PARA LA FORMULACIÓN E
IMPLEMENTACIÓN DE MEDIDAS ESTRATÉGICAS PARA LA
MOVILIDAD una vez al año y en cada actualización del mismo. </t>
  </si>
  <si>
    <t>DIM</t>
  </si>
  <si>
    <t xml:space="preserve">El Lider del proceso verifica constantemente a través de la versión preliminar del estudio el cumplimiento de los requerimientos normativos, técnicos y procedimentales requeridos, lo cual se evidencia con el documento del estudio versión final firmado. </t>
  </si>
  <si>
    <t>Generación de modelos fuera de los requerimientos normativos, técnicos y procedimentales.</t>
  </si>
  <si>
    <t>Posibilidad de afectación reputacional por aumento de quejas debido a la generación de Modelos fuera de los requerimientos, normativos, técnicos y procedimientales.</t>
  </si>
  <si>
    <t xml:space="preserve">El Lider del proceso y/o el asesor del despacho (en caso en que aplique) realizan constantemente revisión a los resultados preliminares de los modelos realizados mediante mesas de trabajo y/o correo electrónico. </t>
  </si>
  <si>
    <t xml:space="preserve">Realizar socialización del  PE04-PR03 PROCEDIMIENTO GENERACIÓN Y/O REVISIÓN DE MODELOS PARA
LA TOMA DE DECISIONES RELACIONADAS CON LA MOVILIDAD  una vez al año y en cada actualización del mismo. </t>
  </si>
  <si>
    <t>Generación y/o actualización de indicadores fuera de los requerimientos normativos, técnicos y procedimentales.</t>
  </si>
  <si>
    <t>Posibilidad de afectación reputacional por aumento de quejas y posibles investigaciones de entes de control  debido a la generación y/o actualización de Indicadores fuera de los requerimientos normativos, técnicos y procedimientales.</t>
  </si>
  <si>
    <t>Los profesionales  revisan y analizan constantemente los criterios e información relacionada con el indicador a generar y/o actualizar a través de la solicitud de indicadores,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t>
  </si>
  <si>
    <t xml:space="preserve">Realizar socialización del  PE04-PR02 PROCEDIMIENTO GENERACIÓN Y/O ACTUALIZACIÓN Y REPORTE
DE INDICADORES DE MOVILIDAD una vez al año y en cada actualización del mismo. </t>
  </si>
  <si>
    <t xml:space="preserve">El Lider del proceso verifica constantemente a través de la propuesta de los indicadores
generados el cumplimiento de los requerimientos técnicos y procedimentales requeridos, lo cual se evidencia en los documentos de trabajo relacionados y/o correo eléctronico. </t>
  </si>
  <si>
    <t>GESTIÓN JÚRIDICA</t>
  </si>
  <si>
    <t>investigaciones administrativas, fiscales y judiciales</t>
  </si>
  <si>
    <t>expedición de actos administrativos fuera de los requisitos legales y procedimentales establecidos en la normatividad.</t>
  </si>
  <si>
    <t>Posibilidad de afectación reputacional por investigaciones administrativas, fiscales y judiciales,asi como,requerimientos de los usuarios debido a la expedición de actos administrativos fuera de los requisitos legales y procedimentales establecidos en la normatividad.</t>
  </si>
  <si>
    <t>El jefe de area realiza permanentemente la revisiòn de los proyectos de actos administrativos  que son proyectados o revisados por los profesionales de la Direccion  con el fin de que cumplan los requisitos establecidos en la Norma,a traves de los procedimientos y las normas aplicables a cada caso particular;los actos administrativos de caracter general seran publicados en la Pagina web y Intranet, a traves de la Matriz de cumplimiento Legal.</t>
  </si>
  <si>
    <t>Mesas de trabajo semestral  con los profesionales de la Direccion de Normatividad y conceptos a fin
de reducir la
posibilidad de expedicion de actos administrativos sin el cumplimiento de los requisitos normativos.</t>
  </si>
  <si>
    <t xml:space="preserve">Direccion de Normatividad y conceptos </t>
  </si>
  <si>
    <t>El profesional de la Direcciòn de Nomatividad y conceptos realiza permanentemente la publicacion de  los acto administrativo para observaciones, opiniones o sugerencias,en la pagina web de la entidad donde queda el registro correspondiente de la Publicacion.</t>
  </si>
  <si>
    <t>El profesional del area efectuara cada vez que se requiera las actualizaciones  al instructivo de Normatividad y Conceptos en la intranet, quedando el registro de las actualizaciones en el control de cambios del documento.</t>
  </si>
  <si>
    <t>Económico y Reputacional</t>
  </si>
  <si>
    <t>sancion del ente correspondiente</t>
  </si>
  <si>
    <t xml:space="preserve">inadecuada gestion del proceso administrativo y de defensa </t>
  </si>
  <si>
    <t>Posibilidad de afectacion ecomica y reputacional por sancion del ente correspondiente, debido a la gestion del proceso administrativo y de defensa fuera de los terminos legales establecidos.</t>
  </si>
  <si>
    <t xml:space="preserve">     Afectación menor a 10 SMLMV .</t>
  </si>
  <si>
    <t>Leve</t>
  </si>
  <si>
    <t>El profesional de la Direccion de Representacion judicial permanentemente  analiza,evalua y realiza seguimiento a la gestion de defensa y los procesos activos,a traves de bases de datos y registros de procesos en el sistema Siprojweb.</t>
  </si>
  <si>
    <t xml:space="preserve">Realizar seguimiento mensual a la contestación oportuna de las demandas </t>
  </si>
  <si>
    <t>Dirección de representación</t>
  </si>
  <si>
    <t>mensual</t>
  </si>
  <si>
    <t>El comité de conciliacion de la Direccion de Representacion Judicial realizaran seguimiento trimestral  a las politicas de prevencion del daño antijurico a traves de los informes que presenta las areas .</t>
  </si>
  <si>
    <t xml:space="preserve">El jefe area realiza seguimiento permanente a la gestion adecuada de los procesos a cargo de los profesionales de la Direccion de respresentacion Judicial </t>
  </si>
  <si>
    <t>perdida de imagen institucional ante la comunidad</t>
  </si>
  <si>
    <t>consecusión de contratos sin el lleno de los requisitos contemplados en la norma</t>
  </si>
  <si>
    <t>Posibilidad de afectación reputacional por  perdida de imagen institucional ante la comunidad, debido a la consecusión de contratos sin el lleno de los requisitos contemplados en la norma.</t>
  </si>
  <si>
    <t>El profesional de contratación verifica PERMANENTE, que la información suministrada por el posible proveedor o contratista, corresponda a los requisitos establecidos en el estudio previo y  la  norma aplicable según el proceso de seleccion empleado. Esta verificación se realiza  a través de la lista de chequeo y los requisitos habilitantes establecidos  en el pliego de condiciones, verificando los documentos a travez de las plataformas destinadas para tal fin. los contratos que cumplen los requisitos, continúan con el proceso contractual a traves de los sistemas de información de contratación (SECOP).</t>
  </si>
  <si>
    <t>Automatizar el proceso                                                                                                                                                                                                                                                                                                                  de revisión que realiza                                                                                                                                                                                                                                                                                                                      el profesional designado,                                                                                                                                                                                                                                                                                                                     de los documentos allegados                                                                                                                                                                                                                                                                                                            por los enlaces de cada área,                                                                                                                                                                                                                                                                                                            a fin de reducir la posibilidad de error humano                                                                                                                                                                                                                                                                            y elevar la productividad del proceso.</t>
  </si>
  <si>
    <t>El profesional  de contratacion con el rol de revisor  y la Directora de Contratación  verifican  permanentemente en el sistema de información de contratación (SECOP)  la información registrada por el profesional asignado y aprueba el proceso para firma del ordenador del gasto. En el sistema de información queda el registro correspondient; en caso de encontrar inconsistencias o no concordancias , devuelve el proceso al profesional de contratos asignado.</t>
  </si>
  <si>
    <t xml:space="preserve">multa y sancion del ente regulador </t>
  </si>
  <si>
    <t>debido a adquisición de bienes y servicios sin identificar la necesidad real.</t>
  </si>
  <si>
    <t>Posibilidad de afectación económica  y reputacional por multa y sanción del ente regulador,  debido a adquisición de bienes y servicios sin identificar la necesidad real</t>
  </si>
  <si>
    <t>El profesional de la Direccion de contratacion  verifica permanente que los estudios previos,prepliegos y pliegos de condiciones corresponda a la necesidad establecida por el area solicitante del contrato a traves de una lista de chequeo donde estan los requisitos de la informacion solicitada y la revisa con la informacion  digital aportada por el ordenador del gasto,una vez aprobados seran cargados en secop.</t>
  </si>
  <si>
    <t>Mesas de trabajo semestral con los profesionales de la Direccion de contratacion en la etapa precontractual,a fin
de reducir la
posibilidad de error
en los procesos contractuales  y elevar la
productividad de los mismos.</t>
  </si>
  <si>
    <t>DIRECCION DE CONTRATACIÓN</t>
  </si>
  <si>
    <t>el jefe del área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 devuelve el proceso al profesional de contratos asignado</t>
  </si>
  <si>
    <t>liquidacion de contratos fuera de los terminos normativos.</t>
  </si>
  <si>
    <t>Posibilidad de afectación económica y reputacional por multa y sancion del ente regulador,debido a la liquidacion de contratos fuera de los terminos normativos.</t>
  </si>
  <si>
    <t xml:space="preserve">     Entre 100 y 500 SMLMV </t>
  </si>
  <si>
    <t>El jefe de area hara seguimiento permanente a los procesos que requieran liquidcion y remitira   mediante circular o memorando a los ordenadores del gasto solicitud  para el envio de los documentos necesarios para tal fin en los terminos estabecidos por el proceso.</t>
  </si>
  <si>
    <t>Seguimiento a los procesos que se hace necesario liquidar, para efectuar el requerimiento a las áreas responsables</t>
  </si>
  <si>
    <t>El jefe de area  realiza seguimiento PERMANENTE al profesional designado por la direccion para el estudio y apoyo de la liquidación del contrato , atraves de una alerta que se remite por correo electronico.</t>
  </si>
  <si>
    <t>inicio del proceso administrativo sancionatorio  fuera de los terminos establecidos por la norma  o sin el acompañamiento en el desarrollo del proceso.</t>
  </si>
  <si>
    <t>Posible afectación económica y reputacional por multa y sancion del ente regulador, debido al inicio del proceso administrativo sancionatorio  fuera de los terminos establecidos por la norma  o sin el acompañamiento en el desarrollo del proceso.</t>
  </si>
  <si>
    <t xml:space="preserve">El pofesional de la Direccion de Contratacion verifica permanentemente  que los documentos aportados por el ordenador del gasto para el inicio del proceso sancionatorio corresponda con  los lineamientos establecidos en el procedimiento sancionatorio  ; si cumple o no cumple los requisitos sera informado mediante correo electronico .
</t>
  </si>
  <si>
    <t>Socializacion  semestral a los ordenadores del gasto sobre los linemainetos del proceso sancionatorio, a fin de reducir el a fin
de reducir la
posibilidad de error en los vencimientos de terminos.</t>
  </si>
  <si>
    <t>requerimientos,quejas y/o reclamos de ciudadanos</t>
  </si>
  <si>
    <t>respuestas fuera de los  terminos establecidos.</t>
  </si>
  <si>
    <t>Posibilidad de afectacion reputacional por posibles requerimientos,quejas y/o reclamos de ciudadanos  debido a respuestas a solicitudes fuera de los  terminos establecidos.</t>
  </si>
  <si>
    <t>El profesional de la Direccion de Gestion de Cobro verifica PERMANENTE la información suministrada por el contratista que corresponda con los requisitos establecidos en el manual ce cobro coactivo en concordancia con el tipo de gestion a relizar por el ciudadano través de la verificacion en fisico y digital del cumplimiento de los requisitos establecidos, mediante una base de datos donde se evidencia la gestion de desembargos realizados por la DGC.</t>
  </si>
  <si>
    <t>Socializar trimestralmente a los profesionales de la DGC encargados de la atencion al publico , a fin de reducir la posibilidad de error a la hora de brindar informacion erronea acerca del tramite a realizar.</t>
  </si>
  <si>
    <t>DGC</t>
  </si>
  <si>
    <t>El profesional de la Direccion de Gestion  de cobro encargado de orientar al ciudadano verifica la informacion  de la cartera  reportada traves del sistema de información  contravencional sicon plus,a fin de orientar al ciudadano de manera oportuna que tramites debe realizar para atender su solicitud o peticion.dejando registro  de los ciudadanos atendidos mediante una base de datos.</t>
  </si>
  <si>
    <t>DIRECCIONAMIENTO ESTRATEGICO</t>
  </si>
  <si>
    <t>Investigaciones de tipo administrativas y disciplinarios por entes de control, y requerimientos de las áreas de la entidad.</t>
  </si>
  <si>
    <t>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</si>
  <si>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</si>
  <si>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</si>
  <si>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</si>
  <si>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</si>
  <si>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Los profesionales generan trismetralemente los informes de  los reportes preliminares de inversión, gestión, territorialización y actividades, con el find e remitir a la áreas para su revisión y validación previo al cierre del sistema SEGPLAN</t>
  </si>
  <si>
    <t>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t>
  </si>
  <si>
    <t>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</si>
  <si>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 xml:space="preserve"> posibles investigaciones de entes de control y aumento de requerimientos por la secretaria de hacienda y usuarios internos</t>
  </si>
  <si>
    <t xml:space="preserve">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</si>
  <si>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Posibilidad de afectación, reputacional y economico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</si>
  <si>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El profesional de la Oficina Asesora de Planeacion Institucional realiza emite y socializa internamente una circular interna con los lineamientos de cierre y programación pptal dando cumplimeinto a las  Circulares conjunta definida por la Secretaría Distrital de Hacienda y la Secretaría Distrital de Planeación,  en la construcción del Anteproyecto de Presupuesto.</t>
  </si>
  <si>
    <t xml:space="preserve">Socialización circula de los lineamientos  de cierre y ejecución pptal a las diferentes enlaces de cada una de las subsecretarias. </t>
  </si>
  <si>
    <t>Profesional OAPI</t>
  </si>
  <si>
    <t xml:space="preserve">El profesional de la Oficina Asesora de Planeacion Institucional, verifica que la información registrada en el formato PE01-PR06-F01 PLANEACIÓN, ELABORACIÓN Y SEGUIMIENTO DEL P.A.A. cumpla con lineamientos establecidos en el procedimiento  PE01-PR03 PROCEDIMIENTO ANTEPROYECTO PRESUPUESTO, dejando como registro correos y el plan anual de adquisicones. </t>
  </si>
  <si>
    <t xml:space="preserve">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t>
  </si>
  <si>
    <t xml:space="preserve">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t>
  </si>
  <si>
    <t>procesos disciplinarios de entes de control ante los requerimientos de las partes interesadas</t>
  </si>
  <si>
    <t>formulación, implementación, monitorero y seguimiento del Plan Anticorrupción y de Atención al Ciudadano fuera de los liineamientos normativos y procedimientales.</t>
  </si>
  <si>
    <t>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t>
  </si>
  <si>
    <t>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t>
  </si>
  <si>
    <t>Una socialización al año sobre temas relacionados con el PAAC, dirigido al equipo técnico de la entidad</t>
  </si>
  <si>
    <t>Agosto</t>
  </si>
  <si>
    <t>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t>
  </si>
  <si>
    <t xml:space="preserve">El profesional del proceso realiza verificación mensual a las solicitudes de ajuste por parte de los responsables de las actividades del PAAC, dejando como registro la nueva versión del PAAC y un excel de las actividades de los componentes </t>
  </si>
  <si>
    <t>El profesional del proceso realiza monitoreo cuatrimestralmente al mapa de riesgos de corrucpión dejando como registro la matriz publicada con el respectivo reporte .</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</si>
  <si>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</si>
  <si>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     El riesgo afecta la imagen de alguna área de la organización</t>
  </si>
  <si>
    <t>Los profesionales del proceso realizan permanentemente el registro de la información del documento elaborado en la carpeta compartidad de la OAPI y realiza publicación en Intranet para consulta de documentos vigentes, dejando como registro la solicitud de publicación ante la mesa de servicios.</t>
  </si>
  <si>
    <t>GESTIÓN SEGURIDAD VIAL</t>
  </si>
  <si>
    <t>Posible aumento en el número de víctimas fatales por siniestros viales, posibles investigaciones y sanciones de los entes de control y aumento de requerimientos por parte de los usuarios.</t>
  </si>
  <si>
    <t>Ejecución de las acciones del  Plan Distrital de Seguridad Vial y del Motociclista que se encuentre sin los requerimientos normativos establecidos</t>
  </si>
  <si>
    <t>Posibilidad de afectación reputacional por aumento en el número de víctimas fatales por siniestros viales, posibles investigaciones de los entes de control y aumento de requerimientos por parte de los usuarios debido a la ejecución de las acciones del Plan Distrital de Seguridad Vial y del Motociclista que se encuentre sin los requerimientos normativos establecidos.</t>
  </si>
  <si>
    <t>El jefe de la Oficina de seguridad vial realiza trimestralmente a través de la Comisión Intersectorial de Seguridad Vial, el plan de acción del PDSV dejando registro el acta de reunión.</t>
  </si>
  <si>
    <t xml:space="preserve">Comité Institucional de Seguridad Vial </t>
  </si>
  <si>
    <t xml:space="preserve">Oficina de Seguridad Vial </t>
  </si>
  <si>
    <t>El jefe de la Oficina de seguridad vial en conjunto con su equipo de trabajo realiza trimestralmente el seguimiento al reporte con evidencia de las actividades desarrolladas por las diferentes dependencias de la SDM, para cumplir con las acciones establecidas en el PDSVM</t>
  </si>
  <si>
    <t>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t>
  </si>
  <si>
    <t>GESTIÓN SOCIAL</t>
  </si>
  <si>
    <t>por investigación disicplinaria de entes de control y aumento de quejas y reclamos</t>
  </si>
  <si>
    <t xml:space="preserve">debido a la implementación de PIP fuera de los requerimientos normativos y procedimentales </t>
  </si>
  <si>
    <t xml:space="preserve">Posibilidad de afectación reputacional por investigación disicplinaria de entes de control y aumento de quejas y reclamos de los grupos de valor debido a la implementación de PIP  fuera de los requerimientos normativos y procedimentales </t>
  </si>
  <si>
    <t>La jefe en conjunto con los profesionales de la Oficina de Gestión Social  verifica permanentemente que en el momento de la convocatoria esten incluidos todos los ciudadanos que conforman el directorio  de agremiaciones, partes interesadas y grupos de valor de  las bases de datos, dejando como registro los correos de convocatoria</t>
  </si>
  <si>
    <t>realizar  2 retroalimentación al equipo de trabajo los temas relacionados con el cuplimiento PIP</t>
  </si>
  <si>
    <t>Equipo
 técnico
del proceso</t>
  </si>
  <si>
    <t>Primer y
 segundo semestre</t>
  </si>
  <si>
    <t>La jefe en conjunto con los profesionales de la Oficina de Gestión Social verifican permanentemente que en el registro de asistencia esten todos los ciudadanos que fueron convocados, dejando como regstro la lista de asistencia</t>
  </si>
  <si>
    <t>Los profesinales de la oficina de gestión social realizan la reunion correspondiente con los ciudadanos que no aparecen registrados en el listado de asistencia de la primera convocatoria dejando como registro lista de asistencia virtual</t>
  </si>
  <si>
    <t xml:space="preserve">Los profesionales verifican que no se tenga discriminación en el momento de la realización de las reuniones con la ciudadania, a través de de la convocatoria y el registro de asistencia con enfoque diferencial y de genero, dejando como registro el correo de convocatoria y las listas de asistencias. </t>
  </si>
  <si>
    <t>por investigación disicplinaria de entes de control y aumento de quejas y reclamos de los grupos de valor</t>
  </si>
  <si>
    <t xml:space="preserve">debido al realización de la rendición de cuentas en la 20 localidades de Bogotá fuera los lineamientos de la veeduria distrital y acciones relacionadas en el componente 3 del PAAC. </t>
  </si>
  <si>
    <t xml:space="preserve">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t>
  </si>
  <si>
    <t xml:space="preserve">los profesionales realizan el cronograma teniendo en cuenta que esta sea permanentemente durante todo el añoa través de un archivo de excel, dejando este como registro </t>
  </si>
  <si>
    <t>Publicar los informes de resultado y los documentos anexos al cumplimiento de rendición de cuentas de manera continua en la pagína web de la entidad, dirigida a toda la ciudadania.</t>
  </si>
  <si>
    <t>Porfesionales del 
queipo de 
rendición de cuentas</t>
  </si>
  <si>
    <t>PERMANENTE</t>
  </si>
  <si>
    <t>Los profesionales presentan a la ciudadania un informe preliminar con el fin de que la ciudadania conozca la gestión relaizada en cada localidad previo a la realización de la rendición de cuentas, dejando como registro el informe preliminar</t>
  </si>
  <si>
    <t>Los profesionales solicitan el informe de gestión local a todas las entidades del sector movilidad, a través de un oficio con el fin de tener la información de la gestión de la vigencia anterior, dejando como registro los informes entregados y los oficios remitidos.</t>
  </si>
  <si>
    <t>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t>
  </si>
  <si>
    <t>los profesionales realizan seguimiento a las solicitudes de la ciudadania, redireccionando según la competencia, a través de correos electronicos a las dependencias de la entidad, dejando como registro el seguimiento dentro de la plataforma colibrí de a Veeduría Distrital.</t>
  </si>
  <si>
    <t xml:space="preserve">requerimiento de los usuarios e investigaciones administrativas por entes de control  </t>
  </si>
  <si>
    <t xml:space="preserve">debido a realización de nombramientos fuera  de los requisitos establecidos en el  manual de funciones y los procedimientos </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</si>
  <si>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</si>
  <si>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 xml:space="preserve">El profesional  del area de la DTH revisa de manera permanente los requisitos establecidos en el Manual de Funciones y Competencias Laborales vigente, se encuentra evidenciado en el formato PA02-PR01-F02 </t>
  </si>
  <si>
    <t xml:space="preserve">Realizar 2 socializaciones semestrales de los procedimientos asociados con el proceso de vinculación
</t>
  </si>
  <si>
    <t>EQIPO TÉCNICO DE LA DIRECCIÓN DE TALENTO HUMANO</t>
  </si>
  <si>
    <t>SEMESTRAL</t>
  </si>
  <si>
    <t>El profesional del area de la DTH verifica e manera permanente la lista chequeo donde se estabelce la documentación requeridad para el ingreso, se encuentra evidenciado el formato PA02-PR01-F03</t>
  </si>
  <si>
    <t xml:space="preserve">El profesional  del area de la DTH solicita de manera permanente la verificaicón de titulos de educaión formal y la certificaciones laborales ante las instituciones competentes y se evidnecia en el oficio de solicitud </t>
  </si>
  <si>
    <t xml:space="preserve">Realizar 2 segumiento semestrasles de los solicitados vs la respuesta dadas por las  instituciones competentes </t>
  </si>
  <si>
    <t>Profeisonal de la Direcciónde Talento Humano</t>
  </si>
  <si>
    <t xml:space="preserve">requerimiento de los usuarios internos e investigaciones administrativas y legales por entes de control </t>
  </si>
  <si>
    <t>debido a la implementación del SGSST fuera de los requerimientos normativos.</t>
  </si>
  <si>
    <t>Posibilidad de afectación económico y reputacional por requerimiento de los usuarios internos e investigaciones administrativas y legales por entes de control debido a la implementación del SGSST fuera de los requerimientos normativos.</t>
  </si>
  <si>
    <t xml:space="preserve">     Mayor a 500 SMLMV </t>
  </si>
  <si>
    <t>Catastrófico</t>
  </si>
  <si>
    <t>Extremo</t>
  </si>
  <si>
    <t>El profesional del area de la DTH actualiza periodicamente de la Matriz de Requisito Legales en Seguridad y Salud en el Trabajo, se evidencia en el formato PA05-IN02-F03 Matriz de Cumplimiento Legal</t>
  </si>
  <si>
    <t>Seguimiento mensual a las normas publicadas de las diferentes entidades Nacionales, Distritales e instituiones competentes que expidan en los temas SST</t>
  </si>
  <si>
    <t>PROFESIONAL DE DTH (SST)</t>
  </si>
  <si>
    <t>MENSUAL</t>
  </si>
  <si>
    <t>El profesional del area de la DTH envia de manera permanente correo eletcronico al grupo de SST la Matriz de Requisito Legales en Seguridad y Salud en el Trabajo actualizada se evidencia en el formatoPA05-IN02-F03 Matriz de Cumplimiento Legal</t>
  </si>
  <si>
    <t>Socialización de la normas para verificar la aplicaicón en la entidad a nivel del grupo de SST</t>
  </si>
  <si>
    <t>El profesional del area de la DTH   define dos indicadores  para hacer seguimiento a los nuevos requerimientos normativos</t>
  </si>
  <si>
    <t>Realizar 2 segumiento semestrales al cumplimiento de los indicadores</t>
  </si>
  <si>
    <t>requerimiento de los usuarios internos e investigaciones administrativas por entes de control</t>
  </si>
  <si>
    <t>debido al cumplimiento del plan institucional de capacitación fuera de la normatividad vigente</t>
  </si>
  <si>
    <t>Posibilidad de afectación reputacional por requerimiento de los usuarios internos e investigaciones administrativas por entes de control debido al cumplimiento del plan institucional de capacitación fuera de la normatividad vigente</t>
  </si>
  <si>
    <t>Profesional del area que realiza de manera permanente la capacitación igual o superior a cuatro horas realiza de manera permanente una encuesta al inicio y al finalizar cada capacitación, charlas o talleres y se evidencia en los resultado entregados por el area competente</t>
  </si>
  <si>
    <t>Realizar un memorando a la dependcia que va dictar el curso, solicitandole la programación (intensidad horaria y fechas de realización ) de la capacitaciones, charlas o talleres a realizar</t>
  </si>
  <si>
    <t>PROFESIONAL DE DTH (PIC)</t>
  </si>
  <si>
    <t>Profesional realiza la de manera permanente encuestas concertadas con entidades interistictucionales de acuerdo a los reportes enviados por la entidad competente y  se evidencia en los reportes entregado por la entidas y en la encuestas aplicadas,</t>
  </si>
  <si>
    <t>Se envia un correo permanentemente de solicitud de los reportes de asistencia a las diferentes entidades competentes</t>
  </si>
  <si>
    <t xml:space="preserve">El profesional del area de la DTH   define dos indicadores  para hacer seguimiento dal plan institucional de capacitación </t>
  </si>
  <si>
    <t xml:space="preserve">requerimiento de los usuarios internos e investigaciones administrativas por entes de control </t>
  </si>
  <si>
    <t>debido al cumplimiento del plan de Bienestar e incentivos fuera de la normatividad vigente</t>
  </si>
  <si>
    <t>Posibilidad de afectación reputacional por requerimiento de los usuarios internos e investigaciones administrativas por entes de control debido al cumplimiento del plan de Bienestar e incentivos fuera de la normatividad vigente</t>
  </si>
  <si>
    <t>El funcionario del area  qestablece anualmente un cronograma para el cumplimientod elas actividades establecidas en el plande bienestar e incenctivos, el cual se puede evidneciar en el plan publicado en la intranet</t>
  </si>
  <si>
    <t>Realizar 2 segumientoS semestrasles  al cumplimiento del cronograma establecido en el plan de bienestar e incenctivos</t>
  </si>
  <si>
    <t>DTH</t>
  </si>
  <si>
    <t>GESTION DE TALENTO HUMANO</t>
  </si>
  <si>
    <t>GESTIÓN TIC´S</t>
  </si>
  <si>
    <t xml:space="preserve">Disminución en la evaluación por debajo del 97% de cumplimiento de los NS y aumento de quejas de usuarios. </t>
  </si>
  <si>
    <t xml:space="preserve">Debido a la realización de atención de necesidades de servicios tecnológicos fuera de los tiempos requeridos. </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</si>
  <si>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</si>
  <si>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La Herramienta tecnológica ARANDA recepciona constantemente todas las solicitudes o requerimientos tecnológicos generando un ticket a corde al orden de llegada de la solicitud.</t>
  </si>
  <si>
    <t>Realizar Dos (2) socializaciones en temas de Aranda al equipo de la OTIC</t>
  </si>
  <si>
    <t>EquipoTecnico de la OTIC</t>
  </si>
  <si>
    <t xml:space="preserve">
Mayo / Septiembre 
</t>
  </si>
  <si>
    <t xml:space="preserve">
El profesional del operador tecnológico asigna constantemente la solicitud acorde a la categoría definida para la atención de las solicitudes, mediante correo electrónico, llamadas telefónica, dejando la trazabilidad de la ejecución en la Herramienta Aranda.
</t>
  </si>
  <si>
    <t>La Herramienta tecnológica Aranda genera constantemente la solicitud de calificación de niéveles de servicio (Mediante la encuesta de satisfacción) dejando la trazabilidad de la ejecución en la Herramienta Aranda.</t>
  </si>
  <si>
    <t>Aumento de requerimientos de los usuarios internos solicitantes de asesoría en adquisición y cambios tecnológicos .</t>
  </si>
  <si>
    <t xml:space="preserve">Debido a la gestión del control de cambios fuera de los lineamientos procedimentales.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</si>
  <si>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</si>
  <si>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Fallas Tecnologicas</t>
  </si>
  <si>
    <t>El profesional de la OTIC realiza la Reunión semanal denominada (Comité de Cambios) donde se evalúa el seguimiento a cualquier tipo de cambio en la Infraestructura tecnológica de la entidad.</t>
  </si>
  <si>
    <t xml:space="preserve">
Realizar Un (1) Seguimiento anual a los cambios que ha tenido la Plataforma tecnológica de la entidad.
</t>
  </si>
  <si>
    <t xml:space="preserve">
Diciembre
</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</si>
  <si>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t>
  </si>
  <si>
    <t>Aumento de requerimientos de los usuarios internos solicitando verificaciones en su infraestructura TI y aumento de quejas.</t>
  </si>
  <si>
    <t xml:space="preserve">Debido a la gestión de Mantenimientos Preventivos fuera de los tiempos establecidos. 
</t>
  </si>
  <si>
    <t xml:space="preserve">
Posibilidad de afectación reputacional por aumento de requerimientos de los usuarios internos solicitando verificaciones en su infraestructura TI y aumento de quejas debido a la gestión de Mantenimientos Preventivos fuera de los tiempos establecidos. 
</t>
  </si>
  <si>
    <t>La Auxiliar de la OTIC recibe la solicitud o requerimiento esporádico vía correo electrónico o memorando por parte de la dependencia  solicitando la realización del Concepto Técnico frente adquisición o Desarrollo de Software.</t>
  </si>
  <si>
    <t>Realizar Dos (2) socializaciones en temas de Concepto Técnicos emitidos al equipo de la OTIC</t>
  </si>
  <si>
    <t xml:space="preserve">
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t>
  </si>
  <si>
    <t>Aumento de requermientos de los usuarios internos solicitando verificaciones  en su infraestructura TI y aumento de quejas</t>
  </si>
  <si>
    <t xml:space="preserve">Debido a la gestion de Mantenimientos Preventivos fuera de los tiempos establesidos.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</si>
  <si>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</si>
  <si>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El profesional de la OTIC realiza el seguimiento contantemente el agendamiento del cronograma de mantenimientos preventivos a la infraestructura TI de la entidad por medio del anexo técnico al contrato Mesa de ayuda que obliga al operador a realizar el cronograma de mantenimientos preventivos a la infraestructura TI.</t>
  </si>
  <si>
    <t>Realizar Dos (2) Seguimientos a la ejecución semestral de los Mantenimientos Preventivos a la Infraestructura TI de la entidad.</t>
  </si>
  <si>
    <t xml:space="preserve">
Junio / Diciembre 
</t>
  </si>
  <si>
    <t>El profesional de la OTIC realiza el seguimiento Constante a la ejecución del cronograma de mantenimientos preventivos a la infraestructura TI de la entidad por medio de actas y verificaciones a los mantenimientos ejecutados en el periodo establecido.</t>
  </si>
  <si>
    <t>Aumento de requerimientos de los usuarios internos y externos solicitando la atención a sus necesidades y aumento de quejas.</t>
  </si>
  <si>
    <t xml:space="preserve">Debido a la gestiona del plan de continuidad fuera de los lineamientos técnicos.
</t>
  </si>
  <si>
    <t xml:space="preserve">
Posibilidad de afectación reputaciones por aumento de requerimientos de los usuarios internos y externos solicitando la atención a sus necesidades y aumento de quejas debido a la gestiona del plan de continuidad fuera de los lineamientos técnicos.
</t>
  </si>
  <si>
    <t xml:space="preserve">
El profesional de la OTIC y el Operador Tecnológico realizan el seguimiento constante al uso de los servicios brindados por la Suite de Google y el manejo de información en el Drive de los Usuarios de la entidad.  
</t>
  </si>
  <si>
    <t>Realizar Dos (2) Seguimientos a la gestión de los servicios de las Herramientas VPN, Suite Google y Custodia de Backup frente a los usuarios  la entidad.</t>
  </si>
  <si>
    <t xml:space="preserve">El profesional de la OTIC y el Operador Tecnológico realiza el seguimiento constante a la utilización de la herramienta VPN (Virtual Private Network) frente a su utilización y funcionamiento por usuario de la entidad.  </t>
  </si>
  <si>
    <t>El profesional de la OTIC y el Operador Tecnológico realiza el seguimiento constante a la ejecución de los envíos de las cintas de Backup, respaldos,  y custodias por el proveedor establecido de la  entidad.</t>
  </si>
  <si>
    <t>Aumento de Incidentes de seguridad en la plataforma tecnológica y requerimientos de los usuarios internos.</t>
  </si>
  <si>
    <t xml:space="preserve">Debido a la gestión del Subsistema de Gestión de Seguridad de la Información fuera de los lineamientos procedimentales. 
</t>
  </si>
  <si>
    <t xml:space="preserve">
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</si>
  <si>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El Jefe de la OTIC realiza la solicitud de Bases de Datos Personales Nuevas de manera Anual vía correo Electrónico a los directivos de todas las dependencias de la entidad.</t>
  </si>
  <si>
    <t>Realizar Dos (2) Seguimientos a la gestión realizada frente a tema de las vulnerabilidades informáticas encontradas y sus controles y plan de Trabajo establecido.</t>
  </si>
  <si>
    <t xml:space="preserve">
El Jefe de la OTIC realiza el cargue de las Bases de Datos Personales nuevas de la entidad en la plataforma de la Súper Intendencia de Industria y Comercio (SIC) en el primer semestre del año 2021 dando cumplimiento a la norma vigente. 
</t>
  </si>
  <si>
    <t xml:space="preserve">
El profesional de la OTIC realiza el seguimiento constante a la gestión de las políticas de Seguridad de la Información de la entidad y a los controles establecidos. 
</t>
  </si>
  <si>
    <t xml:space="preserve">El profesional de la OTIC realiza el seguimiento a la ejecución de los procesos de contratación relacionados con seguridad de la Información. </t>
  </si>
  <si>
    <t xml:space="preserve">
El profesional de la OTIC realiza el seguimiento constante a los controles establecidos frente a las vulnerabilidades informáticas encontradas y su plan de Trabajo establecido.
</t>
  </si>
  <si>
    <t>GESTIÓN DE TRAMITES Y SERVICIOS PARA LA CIUDADANÍA</t>
  </si>
  <si>
    <t xml:space="preserve">pérdida de confianza por parte de la ciudadania al igual de posibles investigaciones por entes de control </t>
  </si>
  <si>
    <t>prestación de tramites y servicios fuera de los requermientos normativos, legales y del ciudadano</t>
  </si>
  <si>
    <t>Posibilidad de afectación reputacional por pérdida de confianza por parte de la ciudadania al igual de posibles investigaciones por entes de control debido a prestación de tramites y servicios fuera de los requermientos normativos, legales y del ciudadano</t>
  </si>
  <si>
    <t>El profesional de la DAC lider de los puntos de atención, verifica Cuatrimestralmente  los protocolos de atención al ciudadano, a través de la implemetación de la matriz de cumplimiento de los atributos del manual de servicio a la ciudadanía.</t>
  </si>
  <si>
    <t>Realizar 2 sensibilizaciones sobre en las temáticas de Cultura de Servicio a la ciudadanía y  ética y valores del servidor público. al personal que hace presencia en los diferentes puntos de contacto.</t>
  </si>
  <si>
    <t>Equipo 
servicios-DAC</t>
  </si>
  <si>
    <t>30/06/2021 y 
30/11/2021</t>
  </si>
  <si>
    <t>el supervisor de cada orientador que hace presencia en los puntos de atención, verifica cuatrimestralmente la prestación eficiente y oportuna  de los trámitesy servicios  a través de las quejas y reclamos interpuestas por los ciudadanos, con el fin de realizar el tratamiento adecuado acorde con los lineamientos establecidos en el manual del servicio a la ciudadania, dejando registro del acta de reunión</t>
  </si>
  <si>
    <t>El profesional de la DAC, lider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un informe trimestral.</t>
  </si>
  <si>
    <t>El profesional de la DAC, lider del equipo técnico de gestión y desempeño,  construye y realiza seguimiento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los reportes trimestrales  a la OAPI.</t>
  </si>
  <si>
    <t>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t>
  </si>
  <si>
    <t>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t>
  </si>
  <si>
    <t xml:space="preserve"> pérdida de confianza por parte de la ciudadanía, así como la posible cancelación  de la certificación bajo la norma NTC ISO 9001:2015</t>
  </si>
  <si>
    <t xml:space="preserve"> Prestación del servicio de cursos pedagógicos por infracción a las normas de tránsito, sin el cumplimiento de los requisitos legales y lineamientos internos y externos.</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</si>
  <si>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</si>
  <si>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las actas de seguimiento.</t>
  </si>
  <si>
    <t xml:space="preserve">Realizar 2 socializaciones  del procedimiento de cursos pedagógicos </t>
  </si>
  <si>
    <t xml:space="preserve">Equipo  cursos
 pedagógicos-DAC </t>
  </si>
  <si>
    <t>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la matriz de seguimiento del cumpliento de la norma ISO 9001-2015.</t>
  </si>
  <si>
    <t>El profesional de la DAC líder de cursos pedagógicos,  analiza trimestralmente las técnicas didácticas o estrategias pedagógicas utilizadas durante los cursos de pedagógicos por infracción a las normas de tránsito , a través del seguimiento de los lineamientos establecidos en el procedimiento PM04-PR01-cursos pedagógicos, dejando como registro las actas de seguimiento.</t>
  </si>
  <si>
    <t>El profesional de la DAC líder de cursos pedagógicos,  verifica trimestralmente la aplicación de los mecanismos de medición, a través del seguimiento de los lineamientos establecidos en el procedimiento PM04-PR01-Cursos Pedagógicos y PM04-PR07-Retroalimentación con el Ciudadano, dejando como registro los formatos anexos al procedimiento documentado.</t>
  </si>
  <si>
    <t>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t>
  </si>
  <si>
    <t xml:space="preserve">pérdida de la imagen institucional por parte de la ciudadanía </t>
  </si>
  <si>
    <t xml:space="preserve"> ejecución de la política de racionalización (estrategias tecnológicas de simplificación, estandarización, eliminación y automatización), fuera de los lineamientos normativos para su efectividad en la prestación de trámites y servicios </t>
  </si>
  <si>
    <t xml:space="preserve">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t>
  </si>
  <si>
    <t>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t>
  </si>
  <si>
    <t>Realizar  2 socializaciones de la Política de Racionalización de trámites y servicios, para su apropiación por parte de los Servidores que hacen presencia en los puntos de contacto dispuesto por la Sercretaría Distrital de Movilidad.</t>
  </si>
  <si>
    <t>Equipo Racionalización
 de trámites</t>
  </si>
  <si>
    <t>El profesional de la DAC líder de racionalización de trámites,  análiza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trimestrales a las acciones propuestas en la estrategia de racionalización de trámites.</t>
  </si>
  <si>
    <t>pérdida de la imagen institucional por parte de la ciudadanía</t>
  </si>
  <si>
    <t>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</si>
  <si>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</si>
  <si>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 xml:space="preserve">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t>
  </si>
  <si>
    <t>Realizar 2 socializaciones de la aplicación de la Ley 1730 y el procedimiento de enajenación de los vehículos declarados en abandono</t>
  </si>
  <si>
    <t>Equipo 1730-DAC</t>
  </si>
  <si>
    <t xml:space="preserve">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con la identificación de estos vehículos. </t>
  </si>
  <si>
    <t>PROCESO</t>
  </si>
  <si>
    <t>Etiquetas de fila</t>
  </si>
  <si>
    <t>(en blanco)</t>
  </si>
  <si>
    <t>Total general</t>
  </si>
  <si>
    <t>Cuenta de No. Control</t>
  </si>
  <si>
    <t>No orden</t>
  </si>
  <si>
    <t>Riesgos 62</t>
  </si>
  <si>
    <t>controles 155</t>
  </si>
  <si>
    <t>SEGUIMIENTO A CONTROLES CORTE ABRIL 2021</t>
  </si>
  <si>
    <t>SEGUIMIENTO A LAS ACCIONES CORTE ABRIL 2021</t>
  </si>
  <si>
    <t>FECHA DE EJECUCIÓN DEL CONTROL</t>
  </si>
  <si>
    <t>REPORTE DE AVANCE DE LOS CONTROLES</t>
  </si>
  <si>
    <t>ESTADO DEL 
CONTROL</t>
  </si>
  <si>
    <t>CUMPLIDO</t>
  </si>
  <si>
    <t>INCUMPLIDO</t>
  </si>
  <si>
    <t>EN PROCESO</t>
  </si>
  <si>
    <t>FINALIZADO</t>
  </si>
  <si>
    <t>EN CURSO</t>
  </si>
  <si>
    <t>INFORMACIÓN DEL RIESGO</t>
  </si>
  <si>
    <t>Posibilidad de afectación reputacional por perdida de imagen con los usuaros internos por la prestacion de los servicios públicos  para el correcto funcionamiento de la entidad  fuera de los procedimientos establecidos.</t>
  </si>
  <si>
    <t>El profesional del áreas realiza el seguimiento mensual  de la asignación presupuestal para amparar el pago de los servicios públicos, dejando como evidencia el PAA y los CDPs</t>
  </si>
  <si>
    <t>baja</t>
  </si>
  <si>
    <t>Elaborar el anteproyecto con las necesidades requeridas para amparar el pago de los servicios públicos.</t>
  </si>
  <si>
    <t>Profesional de área</t>
  </si>
  <si>
    <t>Octubre</t>
  </si>
  <si>
    <t>MARZO - ABRIL 2021</t>
  </si>
  <si>
    <t xml:space="preserve">De conformidad con los procedimientos de ingreso pa02-pr01 y pa02-pr03, me permito indicar que desde el 01 de enero de 2021 al 30 de abril se han realizado 20 nombramientos, de los cuales 04  corresponden a nombramientos LNR y 16 a nombramientos provisionales, para los anteriores procesos, el profesional de la Dirección de Talento Humano realizó la verificación de cada uno de los documentos aportados por el aspirante conforme con el formato PA02-PR01-F02. Se envía muestra como evidencia de la aplicación del formato.  </t>
  </si>
  <si>
    <t>De conformidad con los procedimientos de ingreso pa02-pr01 y pa02-pr03, me permito indicar que desde el 01 de enero de 2021 al 30 de abril se han realizado 20 nombramientos, de los cuales 04  corresponden a nombramientos LNR y 16 nombramientos provisionales, para los anteriores procesos, el profesional de acuerdo co los soportes allegados por el aspirante y con base en el manual especifico de funcione sy compentencias laborales realiza la aplicación del formato PA02-PR01-F03, con el propisto de validar el cumplimiento de requsitos y así avanzar con la proyección del acto administrativo y las demas activades inlcuidas dentro del procedimiento.Se envía muestra como evidencia de la aplicación del formato.</t>
  </si>
  <si>
    <t>A partir del 01 enero hasta el 30 de abril de 2021, se han ingresado 21 funcionairos nuevos a la planat de la SDM, de cuales a 10 se les ha verificado la autenticidad del titulo ante las diferentes universidades</t>
  </si>
  <si>
    <t xml:space="preserve">Se socializo el día 25 de marzo d e2021 con le grupo de la DTH y el 28 de marzo con todoa la entidad a trves de´comunicaicón interna los siguientes procedimientos
PA02-PR01 PROCEDIMIENTO PARA PROVEER UN EMPLEO DE LIBRE NOMBRAMIENTO Y REMOCIÓN VERSIÓN 5.0 DE 12-03-2021.PDF
Para este procedimiento se realizó modificó que la actividad de inducción y entrenamiento de puesto de trabajo se realizará antes de su posesión 
PA02-PR02 PROVISIÓN DE EMPLEOS DE CARRERA MEDIANTE ENCARGO. VERSIÓN 4.0 DE 12-03-2021.PDF
  Para este procedimiento se realizó modificó que la actividad de inducción y entrenamiento de puesto de trabajo se realizará antes de su posesión   
PA02-PR03 PROCEDIMIENTO PARA PROVEER UN EMPLEO MEDIANTE NOMBRAMIENTO PROVISIONAL. VERSIÓN 4.0 DE 12-03-2021.PDF
  Para este procedimiento se realizó modificó que la actividad de inducción y entrenamiento de puesto de trabajo se realizará antes de su posesión   
Eliminación de los siguientes formatos
PA02-PR01-F05 FORMATO ENTRENAMIENTO PUESTO DE TRABAJO VERSIÓN 2,0 DE 30-11-2020.XLS
PA02-PR01-F06 FASE DE VERIFICACIÓN REQUISITOS MÍNIMOS VERSIÓN 1.0 DE 03-03-2020.DOC
 </t>
  </si>
  <si>
    <t>El profesional lleva un control de excel de todas la solicitudes realizadas</t>
  </si>
  <si>
    <t>El areá de SST envío el correo electronico a la Dirección de Normatividad y Conceptos la matriz con el utilmo Decreto 135 del 05 de abril de 2021, para su respectiva publicación</t>
  </si>
  <si>
    <t xml:space="preserve">El profesional  de acuerdo a los establecido en la Resolución 0312 de 2019 identifico estos dos indicadores en el proceso SST
Indicador de la frecuencia de accidentalidad  
Indicador de severidad de los accidentes </t>
  </si>
  <si>
    <t>La Drección de Normatividad y Conceptos envío un correo el 09 de abril de 2021 a la DTH, informando nueva Resolución No. 135 de 2021</t>
  </si>
  <si>
    <t>La Profesional del Area envía un correo eletronico al grupo de SST con la nueva matriz y la nueva resolución No. 135 d e2021</t>
  </si>
  <si>
    <t xml:space="preserve">El profesional a estos indicadores le realiza segumiento mensualmente a tráves de las reuniones del copass-SST </t>
  </si>
  <si>
    <t>EL profesional del area recibe el informe de la evaluación realizada por las dependencias que dictan la socialización. (autogestión) tambien recibe el informe de la evaluación realizada por las entidades contratadas que dictan la s capacitaciones</t>
  </si>
  <si>
    <t>Se han enviado socializaciones de las ofertas de capacitaciones interinstitucionales realizadas por: DASCD, Secretaría General, DANE, Función Pública, etc</t>
  </si>
  <si>
    <t>Se establecieron dos indicadores en el Plan Institucional que son medidos a tráves del POA</t>
  </si>
  <si>
    <t>El profesional envía a las diferentes areas un memorando de soliictud de programación capacitación autogetsión</t>
  </si>
  <si>
    <t>El profesional envia a las dieferentes entidades distritale sy Nacionales el reporte de participación de los funconarios de la SDM, en los diferetes cursos, capacitaciones, socializaciones etc..</t>
  </si>
  <si>
    <t>Dado que la Acción esta en curs no se ha realizado el seguimiento</t>
  </si>
  <si>
    <t>N/A</t>
  </si>
  <si>
    <t>Se establecio en plan de Bienestar e Incentivos de 2021 el cronograma</t>
  </si>
  <si>
    <t xml:space="preserve">1. Reuniones semanales: los Lunes de cada semana entre las 7:00am y las 9:00am, nos reunimos con Diana Mora con el fin de revisar el comportamiento de las actividades terminadas la semana pasada y las que debamos coordinar durante la semana presente, dichas reuniones son virtuales mediante meet. (se adjuntan unos ejemplos).
2. Todos los meses se diligencia la actualización matriz de ejecución de Planes de área, en la cual se diligencia el porcentaje de avance mensual de las actividades de bienestar. ( se adjunta imagen ) 
</t>
  </si>
  <si>
    <t>22-01-2021
05-02-2021</t>
  </si>
  <si>
    <t>En la sesión No. 29 de la Comisión Intersectorial de Seguridad Vial, realizada el 22 de enero de 2021, en desarrollo de esta sesión se incorporaron los ajustes solicitados por parte de las diferentes entidades, tanto para el Reporte del IV Trimestre de 2020 del Plan Distrital de Seguridad Vial y del Motociclista, y los participantes solicitaron mayor tiempo para la consolidación de sus propuestas para el Plan de Acción 2021 del PDSV en consideración.
En la sesión No. 30 de la Comisión Intersectorial de Seguridad Vial, realizada el 5 de febrero de 2021, contó con la asistencia y participación de delegados y profesionales de apoyo de las entidades que conforman la CISV, se presenta el Balance del Plan Distrital de Seguridad Vial y se aprobó el Plan de Acción 2021 del PDSV.</t>
  </si>
  <si>
    <t>6,8,13,19,21,22,28-01-2021
22-01-2021
05-02-2021
11-03-2021
09-04-2021
16-04-2021</t>
  </si>
  <si>
    <t>La Oficina de Seguridad Vial, mediante correos electrónicos del 6, 8, 13, 19, 21, 22, 28 de enero; 05 de febrero; 11 de marzo y 9 de abril de 2021; solicita a las diferentes dependencias de la SDM e instituciones de la Comisión Intersectorial de Seguridad Vial CISV, información requerida para el seguimiento frente a las acciones del PDSV 2017-2026.
Mediante las sesiones de la Comisión Intersectorial de Seguridad Vial, se realiza seguimiento al PDSV,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fueron registrado en el reporte del I trimestre 2021-PDSV, presentado ante la Comisión Intersectorial de Seguridad Vial del 16 de abril de 2021.</t>
  </si>
  <si>
    <t>22-01-2021
05-02-2021
16-04-2021</t>
  </si>
  <si>
    <t>En la sesión No. 29 de la Comisión Intersectorial de Seguridad Vial, realizada el 22 de enero de 2021, en desarrollo de esta sesión se incorporaron los ajustes solicitados por parte de las diferentes entidades, tanto para el Reporte del IV Trimestre de 2020 del Plan Distrital de Seguridad Vial y del Motociclista, y los participantes solicitaron mayor tiempo para la consolidación de sus propuestas para el Plan de Acción 2021 del PDSV en consideración.
En la sesión No. 30 de la Comisión Intersectorial de Seguridad Vial, realizada el 5 de febrero de 2021, contó con la asistencia y participación de delegados y profesionales de apoyo de las entidades que conforman la CISV, se presenta el Balance del Plan Distrital de Seguridad Vial y se aprobó el Plan de Acción 2021 del PDSV.
En la sesión No 31 de la Comisión Intersectorial de Seguridad Vial, realizada el 16 de abril de 2021, contó con la asistencia y participación de delegados y profesionales de apoyo de las entidades que conforman la CISV, se comunicaron los avances del Plan Distrital de Seguridad Vial y del Motociclista y se aprobó el Reporte I Trimestre de 2021-PDSV</t>
  </si>
  <si>
    <t>21-01-2021
03-02-2021
17-02-2021
24-03-2021
14-04-2021</t>
  </si>
  <si>
    <t>En cumplimiento de la Resolución No 444 de 2019, el Comité Institucional de Seguridad Vial articula y ejecuta acciones y estrategias para la correcta implementación, evaluación y seguimiento del Plan Distrital de Seguridad Vial, en la Secretaría Distrital de Movilidad. (Se anexan las actas y presentaciones de enero, febrero, marzo y abril de 2021)</t>
  </si>
  <si>
    <t>Enero, Febrero y Marzo del 2021</t>
  </si>
  <si>
    <t>Durante este perído se hizo la verificación correspondiente a  la implementación del Manual de Servicio al  Ciudadano, dejando como soporte el  Informe trimestral de los  resultados del monitoreo en el 1er trimestre 2021.</t>
  </si>
  <si>
    <t>Durante este período se generaron los reportes necesarios para realizar el seguimiento a la oportunidad de respuesta de los derechos de petición, quejas, reclamos, sugerencias/soluciones y denuncias asignadas a la dependencia, a través del sistema de gestión documental y/o el Sistema Bogotá Te Escucha.</t>
  </si>
  <si>
    <t>Durante este período se aplicaron y tabularon las encuestas de satisfacción durante el 1er trimestre de 2021, como resultado la publicación en la intranet del informe de satisfacción del 1er  trimestre 2021.</t>
  </si>
  <si>
    <t>Durante este período se hizo seguimiento y reporte de los POAS de gestión e inversión correspondientes al proyecto de inversión 7653, dejando como soporte los reportes a la OAPI y las trazabilidad de correos.</t>
  </si>
  <si>
    <t>Durante este período se hizo se identificaron  e implementaron  los mecanismos para la atención de requerimientos a grupos protegidos, con respecto al trámite de excepción a la restricción de circulación vial,</t>
  </si>
  <si>
    <t xml:space="preserve">Durante este perído se hizo seguimiento  a los contratos de interventoría asignados a la DAC con base en el manual de supervisión. Para ello, se cuenta con las actas de seguimientos y los informes de la interventoría y concesión tanto de Parqueaderos y Grúas, así como la del SIM.
</t>
  </si>
  <si>
    <t>Durante este perído se hizo seguimiento a los  lineamientos para la atención de los ciudadanos que asistan a los cursos pedagógicos por infracciones a las normas de tránsito, a través del seguimiento a los requisitos establecidos en la Resolución No. 20203040011355 de 2020, dejando como registro las actas de seguimiento.</t>
  </si>
  <si>
    <t>Durante este perído se hizo seguimiento a los  lineamientos para la atención de los ciudadanos que asistan a los cursos pedagógicos por infracciones a las normas de tránsito, a través del seguimiento a los requisitos establecidos de la norma ISO 9001-2015, dejando como registro las actas de seguimiento y el plan de acción 2021.</t>
  </si>
  <si>
    <t>Durante este perído se hizo seguimiento a   los lineamientos establecidos en el procedimiento PM04-PR01-cursos pedagógicos, con el fin de  analizar  las técnicas didácticas o estrategias pedagógicas utilizadas durante los cursos de pedagógicos por infracción a las normas de tránsito</t>
  </si>
  <si>
    <t>Durante este perído se aplicaron los mecanismos de medición, a través del seguimiento de los lineamientos establecidos en el procedimiento PM04-PR01.</t>
  </si>
  <si>
    <t xml:space="preserve">Se realiza el reporte del cuarto trimestre del Plan Distrital de Seguridad Vial y el Motociclista y el ajuste del plan de acción 2021.
Se anexa correo de envío del reporte.
</t>
  </si>
  <si>
    <t>Durante este perído se  generaron los  certificados de confiabilidad por cada una de las Direcciones y Subdirecciones que cuentan con información publicada en la guía de trámites y servicios y el sistema único de información de trámites, dejando como soporte los certificados corresponcientes al mes de enero, febrero y marzo del 2021.</t>
  </si>
  <si>
    <t>Durante este perído se verificó la implementación de la Estrategia de Racionalización de Trámites y/o Servicios publicada en el SUIT y en el PAAC, dejando como soporte actas de seguimiento.</t>
  </si>
  <si>
    <t>Durante este perído se adelantaron las acciones necesarias para dar cumplimiento con  el procedimiento de enajenación de los vehículos declarados en abandono y de esta manera estar acorde con los lineamientos establecidos en el procedimiento PM04-PR03- ley 1730.</t>
  </si>
  <si>
    <t xml:space="preserve">Durante este perído se  implementaron  actividades permanentes para retirar automotores que se encuentran inmovilizados en los parqueaderos de remanentes administrados por la Secretaría Distrital de Movilidad, dejando como registro una base de datos con la identificación de estos vehículos. </t>
  </si>
  <si>
    <t>En el mes de febrero de 2021, se realizó la verificación de la formulación del proyecto "consolidación del Centro de Orientación a Victimas de Siniestros Viales", validando la completitud, coherencia de la misma. Se adjunta la evidencia de la validación de la formulación.</t>
  </si>
  <si>
    <t>Se realizó la validación de la completitud, calidad, coherencia y suficiencia de la información al reporte de seguimiento de los POA's de inversión y gestión presentados por la equipos de proyectos de inversión y dependencias, de las actividades y tareas programadas durante la vigencias, del primer trimestre de 2021, entre el 12 al 23 de abril. Se adjunta evidencia de la validación y retroalimentación.</t>
  </si>
  <si>
    <t>Se realizó la retroalimentación del primer trimestre de 2021, se realizará en la primera semana del mes de mayo.</t>
  </si>
  <si>
    <t xml:space="preserve">el 16/04/2021, se remitió por correo electrónico el informe preliminar con el seguimiento físico y presupuestal de los proyectos del PDD 2020-2024 UNCSAB con corte a 31 de marzo de 2021, para la validación respectiva por las equipos de proyectos responsables de los proyectos de inversión de la entidad, para el periodo no se presentaron solicitudes de ajuste. Se adjunta correo electrónico. </t>
  </si>
  <si>
    <t>ene-2021
feb-2021
mar-2021
abr - 2021</t>
  </si>
  <si>
    <t>Los profesionales de la OAPI, realizaron los seguimientos mensuales al reporte en SPI de los equipos de los proyectos de inversión, y se remitireron por correo electronico las alertas respectivas al evidenciar incosistencias. Se adjuntan los correos de la alertas</t>
  </si>
  <si>
    <t>Profesional
 OAPI</t>
  </si>
  <si>
    <t>Trimestralmente</t>
  </si>
  <si>
    <t xml:space="preserve">el 16/04/2021, se remitió por correo electrónico el informe preliminar con el seguimiento físico y presupuestal de los proyectos del
PDD 2020-2024 UNCSAB con corte a 31 de marzo de 2021, para la validación respectiva por las equipos de proyectos responsables de los proyectos de inversión de la entidad, para el periodo no se presentaron solicitudes de ajuste. Se adjunta correo electrónico. </t>
  </si>
  <si>
    <t>Semanalmente</t>
  </si>
  <si>
    <t xml:space="preserve">Por medio de un excel se valida la información del drive compartido por parte de la DAC con el fin de filtrar la fecha de vencimiento y así mismo reportarlo a cada uno de los responsables con el fin de que se gestionen en oportunidad. </t>
  </si>
  <si>
    <t>Periodico</t>
  </si>
  <si>
    <t>Todavia no se ha realizado esta actividad</t>
  </si>
  <si>
    <t xml:space="preserve">Por medio del reporte en drive de la DAC, se envía a los Abogados de la Subdirección de Contravenciones, control e investigaciones al transporte publico y la DIATT los radicados que han sido asignados por medio del Gestor Documental Orfeo con el fin de darle respuesta y gestión oportuna. 
De igual manera, diariamente la Subdirectora de contravensiones envia al Profesional encargado el listado de los radicados por vencerse entre 1 a 2 días. Así mismo se envia un correo a los responsables para que estos de respuesta y gestionen la respuesta. </t>
  </si>
  <si>
    <t>Todavia no se ha realizado la actividad ya que se tiene programado para Mayo 2021</t>
  </si>
  <si>
    <r>
      <t xml:space="preserve">SUBDIRECCION DECONTROL E INVESTIGACIONES AL TRANSPORTE PUBLICO Y DIATT
</t>
    </r>
    <r>
      <rPr>
        <sz val="11"/>
        <color theme="1"/>
        <rFont val="Arial Narrow"/>
        <family val="2"/>
      </rPr>
      <t>Mediante las respectivas bases de datos se realiza seguimiento a los actos administrativos que deban ser notificados para realizar la gestión dentro de terminos.</t>
    </r>
    <r>
      <rPr>
        <b/>
        <sz val="11"/>
        <color theme="1"/>
        <rFont val="Arial Narrow"/>
        <family val="2"/>
      </rPr>
      <t xml:space="preserve">
SUBDIRECCION DE CONTRAVENSIONES
</t>
    </r>
    <r>
      <rPr>
        <sz val="11"/>
        <color theme="1"/>
        <rFont val="Arial Narrow"/>
        <family val="2"/>
      </rPr>
      <t>Revoccatorias: El Grupo de la Secretaria Común de la Subdirección de Contravenciones realizó el 25 de marzo una mesa de trabajo con el fin de revisar la BD de trabajo de revocatoria para dar continuidad a las notificaciones.   
Subsanaciones: Esta BD esta en construcción ya que la BD anteriro no estaba divida en etapas.
Se han realizado repartos para la notificacion de los procesos contravencionales (Subsanaciones, Revocatorias, Enbriaguez y reincidencias)</t>
    </r>
  </si>
  <si>
    <r>
      <rPr>
        <b/>
        <sz val="11"/>
        <color theme="1"/>
        <rFont val="Arial Narrow"/>
        <family val="2"/>
      </rPr>
      <t xml:space="preserve">SUBDIRECCION DE CONTRAVENSIONES
 </t>
    </r>
    <r>
      <rPr>
        <sz val="11"/>
        <color theme="1"/>
        <rFont val="Arial Narrow"/>
        <family val="2"/>
      </rPr>
      <t xml:space="preserve">El Grupo de la Secretaria Común de la Subdirección de Contravenciones realizó el 25 de marzo una mesa de trabajo con el fin de revisar la BD de trabajo de revocatoria para dar continuidad a las notificaciones.  
</t>
    </r>
    <r>
      <rPr>
        <b/>
        <sz val="11"/>
        <color theme="1"/>
        <rFont val="Arial Narrow"/>
        <family val="2"/>
      </rPr>
      <t>SUBDIRECCION DECONTROL E INVESTIGACIONES AL TRANSPORTE PUBLICO Y DIATT</t>
    </r>
    <r>
      <rPr>
        <sz val="11"/>
        <color theme="1"/>
        <rFont val="Arial Narrow"/>
        <family val="2"/>
      </rPr>
      <t xml:space="preserve">
Todavia no se ha realizado la actividad ya que se tiene programado para Mayo 2021</t>
    </r>
  </si>
  <si>
    <r>
      <rPr>
        <b/>
        <sz val="11"/>
        <color theme="1"/>
        <rFont val="Arial Narrow"/>
        <family val="2"/>
      </rPr>
      <t xml:space="preserve">DIATT
</t>
    </r>
    <r>
      <rPr>
        <sz val="11"/>
        <color theme="1"/>
        <rFont val="Arial Narrow"/>
        <family val="2"/>
      </rPr>
      <t xml:space="preserve"> Mediante la base de datos de segunda instancia se realiza el seguimiento a la notificación de los recursos de apelación resueltos en contra de los fallos de primera instancia emitidos por las Subdirecciones de Contravenciones y Control e Investigaciones de Transporte Público.  </t>
    </r>
    <r>
      <rPr>
        <b/>
        <sz val="11"/>
        <color theme="1"/>
        <rFont val="Arial Narrow"/>
        <family val="2"/>
      </rPr>
      <t xml:space="preserve">
SUBDIRECCION DECONTROL E INVESTIGACIONES AL TRANSPORTE PUBLICO
</t>
    </r>
    <r>
      <rPr>
        <sz val="11"/>
        <color theme="1"/>
        <rFont val="Arial Narrow"/>
        <family val="2"/>
      </rPr>
      <t xml:space="preserve">Se realiza seguimiento a los expedientes activos y fallados (Investigaciones administrativas y desvinculaciones administrativas). 
</t>
    </r>
    <r>
      <rPr>
        <b/>
        <sz val="11"/>
        <color theme="1"/>
        <rFont val="Arial Narrow"/>
        <family val="2"/>
      </rPr>
      <t xml:space="preserve">SUBDIRECCION DE CONTRAVENSIONES
</t>
    </r>
    <r>
      <rPr>
        <sz val="11"/>
        <color theme="1"/>
        <rFont val="Arial Narrow"/>
        <family val="2"/>
      </rPr>
      <t>Se realizaron Requerimientos a SICON -  con el fin de validar las fechas de vencimiento de los procesos contravencionales y así realizar el reparto en oportunidad y evitar la caducidad. 
De igual manera, se creo una BD donde se realiza el seguimiento a las fechas de vencimiento, de esta manera se esta realizando el reparto para gestionar en oportunidad  los procesos contravencionales. 
Se realiza seguimiento a los expedientes activos y fallados (Investigaciones administrativas y desvinculaciones administrativas).</t>
    </r>
  </si>
  <si>
    <r>
      <rPr>
        <b/>
        <sz val="11"/>
        <color theme="1"/>
        <rFont val="Arial Narrow"/>
        <family val="2"/>
      </rPr>
      <t>SUBDIRECCION DECONTROL E INVESTIGACIONES AL TRANSPORTE PUBLICO</t>
    </r>
    <r>
      <rPr>
        <sz val="11"/>
        <color theme="1"/>
        <rFont val="Arial Narrow"/>
        <family val="2"/>
      </rPr>
      <t xml:space="preserve">
Se realiza consolidación de actos administrativos y actualización de base datos.
</t>
    </r>
    <r>
      <rPr>
        <b/>
        <sz val="11"/>
        <color theme="1"/>
        <rFont val="Arial Narrow"/>
        <family val="2"/>
      </rPr>
      <t>SUBDIRECCION DE CONTRAVENSIONES y DIATT</t>
    </r>
    <r>
      <rPr>
        <sz val="11"/>
        <color theme="1"/>
        <rFont val="Arial Narrow"/>
        <family val="2"/>
      </rPr>
      <t xml:space="preserve">
Esta actividad se inicia a implementar a partir de mayo</t>
    </r>
  </si>
  <si>
    <t>Por medio de requerimiento a SICON Se esta realizando seguimiento a las aperturas virtuales y así mismo poder hacer el reparto de los procesos para la respectiva gestión. 
Se han realizado los Repartos de las actuaciones y actos administrativos teniendo en cuenta los terminos procesales dandoles gestión oportuna.</t>
  </si>
  <si>
    <t>Esta actividad se inicia a implementar a partir de mayo</t>
  </si>
  <si>
    <t>Los documentos aportados en las solicitudes de las  areas de la entidad para la gestion de ingresos, traslados y egresos son actualizados mensualmente en cada corte en la carpeta compartidad de almacen destinada para tal fin  por el personal de almacen para ser revisados con los comprobantes generados por el sistema de informacion de gestion de inventarios SAE/SAI  conjuntamente con la subdireccion financiera para dar aprobacion. Estan incluidos los soportes de enero a abril 2021.</t>
  </si>
  <si>
    <t>Se efectuo la verificacion respectiva del procedimiento PA01-PR12 gestion de ingresos, egresos y traslados de almacen en el marco de la emergencia sanitaria por covid 19, para las firmas y publicacion en la intranet, asi mismo se fectuo la actualizacion del formato certificado de entrega de bienes.</t>
  </si>
  <si>
    <t>Informe mensual de conciliacion contable de enero a marzo 2021, El mes de abril esta en proceso de ejecucion.</t>
  </si>
  <si>
    <t>Se identificaron las necesidades de infraestructura  para la el primer semestre de 2021 y se incorporaron en la Matriz de Necesidades de Infraestructura. Formato PA01-PR13-F01. El cual se encuentra publicado en la Intranet de la SDM</t>
  </si>
  <si>
    <t xml:space="preserve">Se continua con el Contrato de obra 2020-2013. Mantenimiento de la Infraestructura fisica de la SDM. Fecha de terminación: 03/08/2021
</t>
  </si>
  <si>
    <t>Se recibieron los informes de seguimiento de la empresa interventora y se revisaron para conocer los resultados de las obras ejecutadas</t>
  </si>
  <si>
    <t xml:space="preserve">Se verifica revision mensual de actividades programadas 
Se aportan actas de reuniones  de seguiminto </t>
  </si>
  <si>
    <t>Los avances a los  procesos adelantados por el  SGA, fueron presentados a la Subdirectora Administrativa durante las reuniones se seguimiento. Las evidencias fueron cargas el 12 abril en el archivo compartido Drive.</t>
  </si>
  <si>
    <t>Se realizó el seguimiento al Plan de Acción PIGA y al Plan de Comunicaciones. Las actividades programadas para ambos planes fueron realizadas en los tiempos establecidos. Frente a la Matriz IAVIA, no se evidenciaron nuevos aspectos para valoración y por tanto la matriz no requiere de actualización. Así mismo se realizaron seguimientos quincenales a los demás procesos de SGA. Las evidencias de este seguimiento fueron cargas el 12 abril en el archivo compartido Drive del Mapa de Riesgos
Los avances a los  procesos adelantados por el  SGA, fueron presentados a la Subdirectora Administrativa durante las reuniones se seguimiento. Las evidencias fueron cargas el 12 abril en el archivo compartido Drive</t>
  </si>
  <si>
    <t xml:space="preserve">Se esta trabajando en la elaboracion del tablero de control 
Se encuentra en revision y aprobacion de los profesionales de servicios para ajustes y correcciones </t>
  </si>
  <si>
    <t>Se esta trabajamdo 
en el tablero de control
 y se envió a los
 profesionales de
 servicios para
 revision
 y concenso general</t>
  </si>
  <si>
    <t>*Para el instrumento de las TVD (Tablas de Valoración Documental) se realizó la implementación y/o actualización de las mismas, permitiendo tener un insumo de valor para la entidad, todas las evidencias de la ejecución de esta labor se pueden encontrar en la carpeta compartida.
* En este cuatrimestre se realizó reuniones con las diferentes dependencias, con el fin de validar las necesidades de actualizar y ajustar las TRD (Tablas de Retención Documental) para realizar plan de trabajo y cronograma de actividades. Todas las evidencias de la ejecución de esta labor se pueden encontrar en la carpeta compartida.</t>
  </si>
  <si>
    <t xml:space="preserve">Se realiza secion de comité de archivo 
</t>
  </si>
  <si>
    <t>* Se realizaron las transferencias primeras de acuerdo al cronograma establecido y a los tiempos cumplidos de la información a transferir de diferentes dependencias. Todas las evidencias de la ejecución de esta labor se pueden encontrar en la carpeta compartida.</t>
  </si>
  <si>
    <t>* Durante la ejecución de esta labor se realizaron diferentes actividades, tales como un seguimiento al almacenamiento de la documentaciín dentro de la bodega, donde quedaran las cajas y actas de transferencias de las mismas. Todas las evidencias de la ejecución de esta labor se pueden encontrar en la carpeta compartida.
* En la bodega de villa Alsacia se realizaron labores de mantenimiento en donde se puede constatar por medio de un acta. Todas las evidencias de la ejecución de esta labor se pueden encontrar en la carpeta compartida.</t>
  </si>
  <si>
    <t xml:space="preserve">Se elaboro plan de contingencia y se aprobo por la subdirectora Administrativa el palna de contingencia no ha sido requerido su uso su aprovacion   </t>
  </si>
  <si>
    <t>* Durante este trimestre se adelantaron actividades relacionadas a la implementación del sistema integrado de conservación, obteniendo como resultado evidencias fotográficas e informes de la ejecución de las actividades realizadas. Adicional se actualizo el documento de programa de documentos especiales que ayuda a tener en cuenta aquellos documentos vitales para la ejecución de la labor de la entidad en la ciudad. Todas las evidencias de la ejecución de esta labor se pueden encontrar en la carpeta compartida.
* Se realiza acompañamiento a los procesos técnicos de gestión documental de cada dependencia, se adjuntan evidencias como actas de reuniones en la carpeta compartida.</t>
  </si>
  <si>
    <t>*Se realizo un documento como procedimiento en caso de una contingencia para correspondencia; de igual manera hay una guía para la activación del plan de contingencia, se crearon unos formatos para llevar el seguimiento de los documentos una vez se active la contingencia; durante este trimestre se realizó un simulacro de plan de contingencia. Todas estas actividades están soportadas en documentos que se adjuntan en la carpeta compartida.</t>
  </si>
  <si>
    <t xml:space="preserve">Se incluye dentro del PAA la linea de pagos de los servicios publicos, de igualmanera los radicados en la ventanilla correspondiente del cobro de los servicios y pagos respectivos radicado en la ventanilla por pagar a contratistas </t>
  </si>
  <si>
    <t xml:space="preserve">Permanente </t>
  </si>
  <si>
    <t>Seaporta como evidencia Matriz de cumplimiento legal donde se encuentran publicados todos los actos administrativos revisados o poryectados por la DNC</t>
  </si>
  <si>
    <t>Se apoera como evidencia pantallazo de los actos administrativos publicados en la pagina web de la SDM para observaciones.</t>
  </si>
  <si>
    <t>Seaporta como evidencia instrucivo de normatividad y conceptos</t>
  </si>
  <si>
    <t>Marzo-Abril</t>
  </si>
  <si>
    <t>Se aporta como evidencia pantallazos del muestreo de procesos que se encuentran cargados en Siprojweb, asi como la base de datos de los procesos activos de la SDM.</t>
  </si>
  <si>
    <t>Se aporta como evidencia  informe de seguimiento a las politicas de prevencion del daño antijuridico correspondiente al periodo-iciembre a marzo.</t>
  </si>
  <si>
    <t>Se aporta como evidencia informes de seguimiento realizados al siprojweb,el cual tiene como finalidad verificar el estado de actualizacion del mismos para proceder a requerir a los profesionales.</t>
  </si>
  <si>
    <t>Se aporta como evidencia lista de chaqueo y procesos de contratacion realizados por la plataforma Secop</t>
  </si>
  <si>
    <t xml:space="preserve">Se aporta como evidencias pantallazos de secop de contratos de prestacion de servicios suscritos mediante la paltaforma secop II, asi como correos de devolucion por que no cumple con los requisitos establecidos </t>
  </si>
  <si>
    <t>Se aporta como evidencia lista de chaqueo y procesos de contratacion  directa realizados por la plataforma Secop</t>
  </si>
  <si>
    <t xml:space="preserve">Se aporta como evidencia memorando 20215300074353 remitido a los ordenadores del gasto sobre el estado de las liquidaciones. </t>
  </si>
  <si>
    <t>Abril</t>
  </si>
  <si>
    <t>Se aporta como evidencia pantallazos de las reuniones realizadas con el equipode liquidaciones para verificar el estado de las mismas y el cumplimiento de las metas, asi mismo se aporta pantallazos de los correos remitidos a los abogadas "Plan de trabajo"el cual sirve como seguimiento para  alertar a los profesionales sobre sus tramites a cargo.</t>
  </si>
  <si>
    <t>Se aporta como evidencia algunos formatos diligenciados aportados por los ordenadores del gasto, donde se evidencia que los mismos corresponden a los publicados en la intranet en el procesos de Gestion juridica,asi como correo electronicos de devolucion cuando un proceso sancionatororio no cumple con los requisitos.</t>
  </si>
  <si>
    <t>Se aporta como evidencia base de datos de desembargos de inmuebles y vehiculos</t>
  </si>
  <si>
    <t>Se aporta como evidencia base de datos donde se refleja la gestion realizada por los profesionales de la SGC en cargados de orientar al ciudadano</t>
  </si>
  <si>
    <t>Semanalmente desde el 1 de marzo hasta el 30 de abril de 2021</t>
  </si>
  <si>
    <t>Semanalmente se realiza la mesa de trabajo denominada Comité técnico de Coordinación con el fin de determinar la programación de Operativos de Control al Tránsito y Transporte de manera coordinada con todas las dependencias al interior de la SDM y SETRA y de esta manera tener una orden de servicio por semana. 
Adicionalmente exponer el cumplimiento de la orden de servicio de la semana inmediatamente anterior y las situaciones particulares o inconvenientes presentados. Durante el periodo del reporte se realizaron 8 mesas de trabajo con los representantes de SETRA y de las diferentes dependencias dentro de la SDM.</t>
  </si>
  <si>
    <t>Diariamente desde el 1 de marzo hasta el 30 de abril de 2021</t>
  </si>
  <si>
    <t xml:space="preserve">Diariamente se realiza seguimiento al cumplimiento por parte del personal de SETRA a la programación y adecuada ejecución de los operativos programados conforme a la orden de servicio enviada semanalmente, para el me bimestre del reporte se presentó el siguiente balance: 
Marzo: Se programaron 638 operativos a los cuales el 47.8% se presentó el recurso incompleto es decir las unidades de policía no asistieron de acuerdo a lo que se programó, el 27.3 % no cumplió con la finalidad para la que fue programado por que se realizaron principalmente en un polígono o área diferente al programado y un 8.7% fue cancelado. 
Abril: Se programaron 394 operativos a los cuales el 54.7% se presentó el recurso incompleto es decir la cantidad de unidades de policía no asistieron de acuerdo a lo que se programó, el 29.8 % no cumplió con la finalidad para la que fue programado por que se realizaron principalmente en un polígono o área diferente al programado y un 14.2% fue cancelado. 
Para cada mes en el comité técnico de coordinación se socializó este balance con los delegados de SETRA con el propósito de que se tomen al interior de esta entidad las acciones necesarias para mitigar la situación. 
</t>
  </si>
  <si>
    <t>del 1 de marzo al 30 de abril de 2021</t>
  </si>
  <si>
    <t>Se realizó el seguimiento a las inasistencias de los monitores en el acompañamiento por parte del equipo de ciempies. Durante el mes de marzo se autorizaron 5 inasistencias que no afectaron el dasarrollollo de los viajes.</t>
  </si>
  <si>
    <t>Se realizaron revisiones de las en las 7 zonas para la jornada de la mañana y tarde donde se realizó seguimiento a los guias, protocolos de bioseguridad, cumplimiento del recorrido,manejo de señales, manejo del grupo, actividades pedagojicas, entre otras.</t>
  </si>
  <si>
    <t>El día 26 de marzo de 2021 se llevo a cabo el taller de seguridad vial para los monitores donde se entregó la dotación y se desarrolla el taller orientado a situciones diarias que se presentan  en los viajes de acompañamiento.</t>
  </si>
  <si>
    <t>El día 14 de abril se llevo a cabo la capacitación de los protocolos y operación en vía de Al colegio en Bici.</t>
  </si>
  <si>
    <t>Se realizó la programación semanal del personal para el desarrollo de las actividades de gestión en vía en la ciudad.</t>
  </si>
  <si>
    <t>Se desarrollará en el mes de junio</t>
  </si>
  <si>
    <t>Se realizó la articulación, programación e impleme mensual de medidas integrales con el apoyo de Grupo operativo de gestión en vía.</t>
  </si>
  <si>
    <t>Durante el mes de marzo se realizó la impresión y envío de 17562 comparendos, identificando un promedio de 878 comparendos por día. 
Por otro lado, en el mes de abril se realizó la  impresión y envío de 13457 comparendos, identificando un promedio de 756 comparendos por día.</t>
  </si>
  <si>
    <t xml:space="preserve">Durante los meses de marzo y abril se realizó la gestión para la revisión de las solicitudes de PMT de 5.397 PMT tipo COI y 2.360 PMT tipo COOS, para un total de 7.757 solicitudes; de las cuales fueron autorizadas 7.159 solicitudes de PMT (5.104 COI y 2.055 COOS), porque cumplieron con los requisitos establecidos en los anexos del procedimiento. El resultado de la revisión y autorización de los PMT fue publicado en la página WEB en el link https://www.movilidadbogota.gov.co/web/pmt </t>
  </si>
  <si>
    <t xml:space="preserve">El area realiza la acción contemplada y realiza la entrega de las evidencias </t>
  </si>
  <si>
    <t>01 de marzo al 30 de abril 2021</t>
  </si>
  <si>
    <t xml:space="preserve">SOCIALIZACION 
15 de marzo del 2021 socializacon al area de Subdireccion de Control al Transito y Transporte 
16 de marzo del 2021 socializacion al area Subdireccion de Semaforizacion 
PIEZAS COMUNICATIVAS
03 de marzo del 2021 Pieza comunicavtiva 
"" Derechs como servidor""
08 de marzo del 2021 Pieza comunicativa 
"" Conflicto de Interes"" 
</t>
  </si>
  <si>
    <t xml:space="preserve">En las reuniones mensuales se hace seguimiento a los procesos disciplinarios, adicional a ello, se alimenta la base de datos de la OCD cada vez que llega una queja o informe, así mismo, se diligencia la información de cada una de las decisiones que se toman dentro del proceso. Evidencia actas de Reparto y base de datos de la OCD carpeta compartida para la OCD \\Storage_admin\Control-Disciplinario\OCD 2021\ACTAS DE REPARTO 2021.
ACTA DE REPARTO 009-2021 3 de marzo de 2021-FIRMADA
ACTA DE REPARTO 010-2021 Marzo 11 de 2021-FIRMADO
ACTA DE REPARTO 011 DEL 19 DE MARZO DE 2021-FIRMADA
ACTA DE REPARTO 013-2021 de fecha 15 de abril de 2021-FIRMADO
ACTA DE REPARTO 014-2021 de fecha 22 de abril de 2021-FIRMADO
Acta de Reparto No. 012-2021 ABRIL 5 DE 2021-FIRMADO
Base de datos '"Cuadro Compartido""
</t>
  </si>
  <si>
    <t>Las quejas se evalúan dentro del término estipulado en la Ley 734-2002,  se hace seguimiento en cada una de las etapas y términos del proceso disciplinario, para el impulso procesal requerido de las quejas.. Evidencia base de datos de la OCD y actas de reunión mensual</t>
  </si>
  <si>
    <t>Se realizó el seguimiento diario a  la operación del sistema semaforico de la ciudad, garantizando la disponibilidad mediante los mantenimientos preventivcos y correctivos.</t>
  </si>
  <si>
    <t>Se realizaron las programaciones de los mantenimientos los cuales fueron ejecutados y se documentan en la bitacora.</t>
  </si>
  <si>
    <t>Se  anexa reporte de ODV correspondiente a los meses  marzo  y abril</t>
  </si>
  <si>
    <t>Se verifico que todas las solicitudes  de devoluciones radicadas  por parte de los ciudadanos cumplieran con todos los requisitos para tal fin</t>
  </si>
  <si>
    <t>se anexan pantallazos del Apicativo SICON  con fechas 03/05/2021-03/04/2021-03/05/2021 y 04/06/2021</t>
  </si>
  <si>
    <t>Se anexan formatos PA03-PR09-F08 de los meses de marzo y abril de 2021 de radicacion de cuentas.</t>
  </si>
  <si>
    <t>La Subdireccion Financiera verifico permanentemente  que los documentos cargados en la ventilla virtual cumplieran con los requisitos del procedimiento de pagos.</t>
  </si>
  <si>
    <t>Se anexan formatos de causacion PA03-PR01-F03- de los meses de marzo y abril de 2021</t>
  </si>
  <si>
    <t>La Subdireccion Financiera efectuo el registro de la causación de los hechos financieros, económicos tales como: causación de nómina, pagos, ajustes, entre otros</t>
  </si>
  <si>
    <t>Durante los meses de marzo y abril se efectuo la revision de los documentos para pago</t>
  </si>
  <si>
    <t>La subdireccion financiera cuenta con una carpeta compartida donde se efectua seguimiento de los pagos de contratista y proveedores</t>
  </si>
  <si>
    <t>Se anexan CDPs de fecha marzo 15 de 2021 y abril 23 2021</t>
  </si>
  <si>
    <t>La subdireccion Financiera da respuesta oportuna a las solicitudes de expedicion de CPD efectuada por parte de los ordenadores del gasto</t>
  </si>
  <si>
    <t>Durante  los meses de marzo y abril el Subdirector financiero firmo los CDPs expedidos</t>
  </si>
  <si>
    <t>La Subdireccion Financiera cuenta con una Carpeta compartida de  CDP   expedidos . Donde pueden consultar los ordenadores del gasto  si la solicitud de expedicion ya fue atendida para continuar con el proceso de contratacion</t>
  </si>
  <si>
    <t>Se anexa CRP de fechas marzo 03 de 2021y abril 19</t>
  </si>
  <si>
    <t>La subdireccion Financiera da respuesta oportuna a las solicitudes de expedicion de CRP efectuada por parte de los ordenadores del gasto</t>
  </si>
  <si>
    <t>Durante  los meses de marzo y abril el Subdirector financiero firmo los CRP expedidos</t>
  </si>
  <si>
    <t>La Subdireccion Financiera cuenta con una Carpeta compartida de  CRP   expedidos . Donde pueden consultar los ordenadores del gasto  si la solicitud de expedicion ya fue atendida para continuar con el proceso de contratacion</t>
  </si>
  <si>
    <t>Se anexa formato de causacion PA03-PR01-F03 de fechas 11/03/2021-14/04/2021-formato de depreciacion PA03-PR17-F04 de fechas 31/03/2021 y formato de ingreso almacen PA03-PR17-F04 de fechas 19/03/2021</t>
  </si>
  <si>
    <t>El profesional especializado reviso y avalo la informacion de los registros contables.</t>
  </si>
  <si>
    <t>Se presentan estados financieros concorte a 31 de marzo de 2021</t>
  </si>
  <si>
    <t>La Subdireccion Financiera elaboro y presento Estados Financieros veraces, confiables, razonables y oportunos que muestren la situación financiera, económica y social de la Secretaría Distrital de Movilidad,</t>
  </si>
  <si>
    <t>Enero_Abril -2021</t>
  </si>
  <si>
    <t>Aprobación de los estudio y conceptos con firma y visto bueno, cumpliendo los establecido en el procedimiento PM01-PR01</t>
  </si>
  <si>
    <t>El control se realiza con una con periodicidad semestral y se reportara en el siguiente seguimiento.</t>
  </si>
  <si>
    <t xml:space="preserve">Conceptos firmados de los documentos con los requisitos establecidos en los procedimientos e instructivos relacionados con los procedimientos PM01-PR02, PM01-PR03, PM01-PR04, PM01-PR08; PM01-IN01 </t>
  </si>
  <si>
    <t>Informe final de la auditoria de seguridad vial cumpliendo los requisitos establecidos en el procedimiento PM01-PR06</t>
  </si>
  <si>
    <t>Enero a marzo de 2021</t>
  </si>
  <si>
    <t xml:space="preserve">Con el fin de contribuir a los propósitos del Plan Distrital de Desarrollo "un nuevo contrato social y ambiental para la Bogotá del siglo XXI" y con el objetivo de aportar a una movilidad sostenible y ambiental, la Subsecretaría de Política de Movilidad ha establecido los proyectos de inversión 7588 "Fortalecimiento de una movilidad sostenible y accesible para Bogotá y su Región" y 7583 "Implementación del sistema de transporte de bajas y cero emisiones para Bogotá D.C." Respecto al primer trimestre del año, el proyecto 7588 avanzó en un 8,1% (promedio avance metas proyecto) respecto al 30,3% programado para la vigencia (promedio programación metas proyecto) y alcanzó una ejecución de $4.184.063.727 sobre $10.606.282 000. Por su parte, el proyecto 7583 avanzó en un 10,71% (promedio avance metas proyecto) respecto al 30,5% programado para la vigencia (promedio programación metas proyecto) y alcanzó una ejecución de $2.381.763.348 sobre $$5.664.550.000.
</t>
  </si>
  <si>
    <t>enero - abril 2021</t>
  </si>
  <si>
    <t>Durante el cuatrimestre se proyectó y revisó los memorandos de modificaciones al PAA con el fin de dar cumplimiento a las objetivos de cada unas de las metas de los proyectos de inversión 7583 y 7588. En los memorandos se establece la naturaleza de la modificación a realizar y su respectiva justificación.</t>
  </si>
  <si>
    <t>El ordenador del gasto realiza la revisión y aprobación de las propuestas de modificación al Plan Anual de Adquisiciones (PAA) en el marco de cumplimiento de las metas de los proyectos de inversión, dejando como evidencia las solicitudes de modificación enviadas por memorando a la Oficina Asesora de Planeación Institucional.</t>
  </si>
  <si>
    <t>Marzo a Abril de 2021</t>
  </si>
  <si>
    <t>Durante el periodo reportado no se presentaron solicitudes de estudios que fueran consideradas No viables</t>
  </si>
  <si>
    <t xml:space="preserve">Durante el periodo reportado se realizó el estudio DIM-F-001-2021 DOCUMENTO DE SOPORTE FINANCIERO SISTEMA DE BICICLETAS COMPARTIDAS PARA BOGOTÁ 2021, el cual se adjunta. </t>
  </si>
  <si>
    <t>Marzo - Abril 2021</t>
  </si>
  <si>
    <t>Actividad programada para el II Cuatrimestre 2021</t>
  </si>
  <si>
    <t xml:space="preserve">Durante el periodo reportado se realizó revisión a los resultados preliminares de los Modelos mediante mesas de trabajo, se adjunta soportes de las Actas. </t>
  </si>
  <si>
    <t>Durante el periodo reportado se realizó solicitud de aclaración para el reporte de Indicadores Sector Movilidad Circular 28</t>
  </si>
  <si>
    <t>Durante el periodo reportado se envío respuesta a la solicitud de la Secretaria Distrital de Planeación SDP, respecto a los Indicadores Sector Movilidad - Circular 28</t>
  </si>
  <si>
    <t xml:space="preserve">Durante los primeros cuatro meses, se revisó que el diseño de la metodología de intervención estuviera acorde con los lineamientos y/o politicas descritas tanto en el manual de comunicacines y cultura como en los lineamientos de pedagogía.  El seguimiento a la implementación de los lineamientos  se realizó a través del diagnóstico de la oferta pedagógica, iniciando con el portafolio de empresas y entidades, para ello se conformó un equipo reestructurador que direccionó dicho proceso. Se consolidó un diagrama de GANTT basado en el ciclo PHVA, distribuyendo entregables por cada módulo de formación en el equipo pedagógico, asimismo, se efectuaron reuniones de planeación para que la ejecución de la reestructuración, además se ajustará a los formatos de protocolo de acciones pedagógicas como a los ejes transversales en educación vial y cultura para la movilidad (visión cero, educar en infraestructura y cultura para la movilidad). En este primer trimestre el proceso de reestructuración consolidó hallazgos en cuanto temáticas, la inclusión de actividades de apropiación y re-descripción y la alineación con la evaluación de impacto y sus indicadores. A corte del primer trimestre de 2021 se realiza el diagnóstico de la oferta de formación pedagógica en empresas y entidades, para que la misma sea entregada formalmente por el equipo con sus PPT, protocolos y anexos en el segundo trimestre de 2021. Por otra parte, los módulos de capacitación a corte del primer trimestre de 2021 ya cuentan con la evaluación de impacto y los indicadores consolidados. </t>
  </si>
  <si>
    <t>Para la implementación del control, se agendaron 264 acciones pedagógicas en diferentes escenarios (colegios, empresas, entidades y acciones en vía); estas solicitudes llegan por correo electrónico a sjimenez@movilidadbogota.gov.co y mmalaver@movilidadbogota.gov.co o por Orfeo procedentes de la ciudadanía en general, otras entidades distritales y nacionales y de otras dependencias de la SDM; también varios de estos agendamientos estan asociados a la necesidad de desarrollar acciones pedagogicas en puntos críticos de siniestralidad. En la ejecución de las acciones, se verificó  que el desarrollo de las estrategias cumplimieran con lo dispuesto en las metodologias de intervención. Uno de los avances  se debe a la posibilidad de tener el portafolio de capacitaciones en la modalidad virtual y presencial, esto permite tener mayor cobertura y respuesta oportuna a las solicitudes de la ciudadanía y de otras entidades</t>
  </si>
  <si>
    <t>En cumplimiento del control, se elaboró e implementó un instrumento de medición con prueba de entrada (pretest) y de salida (postest) el cual propone algunos indicadores para la sistematización de los datos obtenidos en escenarios educativos, en empresas de transporte y entidades, así como en espacios en vía pública, lugares donde se llevan a cabo acciones pedagógicas entorno a la cultura para la movilidad y la seguridad vial. Dichos indicadores son: Disposición para adquirir o mantener comportamientos protectores. Conocimiento sobre seguridad vial. Reconocimiento y uso seguro de infraestructura. Disposición para la elección de alternativas multimodales en los desplazamientos. 
La verificación de la recolección de los datos consignados por los participantes se dio mediante formulario de Excel (alojado en base de datos de Google forms) el cual permitió llevar un registro in situ sobre la información y datos como correo electrónico de los participantes, fecha, lugar, tema y tipo de acción pedagógica que permitía evidenciar la veracidad de la información obtenida. El ejercicio de medición permitió obtener un nivel de confianza del instrumento de un 99% según el total de participantes adultos de las acciones pedagógicas (12.209) y segregando una muestra de 683 con un de margen de error 5% https://www.corporacionaem.com/tools/calc_muestras.php. Con relación al diligenciamiento del instrumento en el trimestre anterior (octubre -diciembre 2020) se evidencio en la versión 2021 un incremento en la cantidad respuestas obtenidas por parte de los participantes de las acciones pedagógicas</t>
  </si>
  <si>
    <t>Dentro de las acciones adelantadas por el Jefe de la Oficina de Comunicaciones y Cultura para la Movilidad, se encuentra el acompañamiento y liderazgo de la defición e implmentación tanto del diseño de las  metodologias como de su implmentación. En el mes de marzo y abril se afinaron contenidos para ser implmentados de acuerdo con el plan de desarrollo y las acciones, dispuestas para el cumplimiento de las metas que redundan en el fortalecimiento institucional.</t>
  </si>
  <si>
    <t>Las acciones adelantadas por los profesionales de la OACCM frente a la revisión y verificación permanente del diseño y contenido, este último proveniente de las dependencias técnicas, es constante. Desde el Manual de comuniaciones y cultura para la movilidad,  se establecen los  lineamientos frente a comunicaciones y cultura para la movilidad que brinden a los funcionarios y contratistas, herramientas para el desarrollo de acciones operativas, técnicas y pedagógicas encaminadas al fortalecimiento de la institucionalidad. La acción adelanta , incluye un intercambio de saberes donde, des la OACCM se destacan los  parámetros necesarios para el diseño y puesta en marcha de estrategias de cultura para la movilidad y de comunicaciones, ya sean internas o externas, así como el manejo de la imagen institucional ylineamientos frente a la crisis corporativa. La retroalimentacion ante el diseño y contenido de mensajes, esta dirigidas al aumento de la percepción del riesgo, así como a la disminución de la siniestralidad, y se enfoca en contenidos y diseños de piezas que buscan fortalecer  los hábitos y buenas costumbres de los ciudadanos ante el uso correcto del espacio público, hecho que redundará en la legitimidad de una cultura ciudadana.</t>
  </si>
  <si>
    <t>Para una mayor legitimidad tanto del diseño como de los contenidos de las piezas gráficas, el jefe de la OACCM o el profesional responsable de las publicaciones, verifica, valida y aprueba los contenidos. Con lo anterior, también se evita la difusión del algún contenido que afecte la credibilidad institucional y por ende  la confianza ciudadana. Cada una de las piezas que fueron emitidas desde la Oficina de Comunicaciones y Cultura para la Movilidad tuvo ese control de calidad. Como evidencia ya del producto, es decir de un boletin de prensa, se pude consultar en el link: https://www.movilidadbogota.gov.co/web/historico_noticias</t>
  </si>
  <si>
    <t>se realizará en la fecha propuesta</t>
  </si>
  <si>
    <t>1/02/2021
05/03/2021
08/04/2021
03/05/2021</t>
  </si>
  <si>
    <t xml:space="preserve">Enero: El Jefe de la OCI, informó que el CICCI aprobó el Plan Anual de Auditorias para la vigencia 2021. 
2. Se realizó el seguimiento al mapa de riesgos institucional del corte diciembre 2020.
 3. La evaluación por dependencias se presentó dentro de los plazos acordados, se está a la espera de las observaciones que puedan presentar las dependencias
 4. En lo que tiene que ver con la evaluación independiente del Sistema de Control Interno del segundo semestre del 2020, la entidad aumento su calificación cualitativa al pasar del 84% al 96%. 
5. En cuanto al PAAC, se cumplió y publicó dentro de los plazos de ley. 
6. En lo que, al informe de austeridad, el informe se elaboró dentro de los plazos acordados, 
7. En cuanto al informe de planes de mejoramiento, este se informó a través de ORFEO al Secretario y demás responsables.
8.Se realizaron las revisiones del mes de febrero y marzo, A continuación, se cita el trabajo a realizar en el mes de febrero de 2020
El Jefe de la OCI, asigna los respectivos responsables. Para las actividades relacionadas en el PAAI -2021, para los meses de febrero y marzo, agrega que las acciones previstas en el plan de sostenibilidad se cumplieron en un 100%, salvo la relacionada con: La oficina de control interno realiza auditorias con base en la norma técnica de calidad del proceso estadístico NTCPE-1000
Recomienda al equipo de trabajo encargado de la auditoria al Proceso De Planeación Del Transporte e Infraestructura, adelantar el proceso de planeación de la misma, y en lo posible reunión de apertura en el mes de marzo e iniciar precisamente en marzo el proceso. En cuanto al FURAG del 2020, el jefe menciona que aún no ha llegado el usuario y contraseña del DAFP, esto en razón a que va a cambiar el aplicativo.
En el tema de POAS de Gestión e Inversión 2020. POA de Gestión. era Cumplir el 100% de las actividades programadas en el Plan Anual de Auditoría Interna -PAAI vigencia 2020, donde se programaron 86 actividades las cuales se cumplieron en un 100%. 
En lo relacionado con el POA de Inversión. La meta que la OCI tenía para el 2020, estaba asociada con Implementar el 100% de la estrategia anual para la sostenibilidad del Subsistema de Control Interno, la cual se apoyaría en la suscripción de los contratos de apoyo para la OCI. Y se cumplió en un 100%. 
El Jefe comenta que en el tema de Riesgos la OCI realizó los reportes correspondientes tanto de gestión como de corrupción. Para el 2021, se tiene previste realizar ajustes metodológicos que en su momento se abordaran, de acuerdo a las directrices de la OAPI. 
adicionalmente, recuerda tener en cuenta el concepto de Confidencialidad, como aspecto importante en la ejecución y utilización de la información que se utiliza para las labores de la OCI, Recomienda no olvidar que este componente es donde se puede identificar, o informar cualquier tipo de manipulación de la información pública con fines de favorecer intereses particulares o beneficie a terceros, así como evitar actos de soborno (dar o recibir dadivas
De otra parte, se comenta que en cuanto a la política de derechos de propiedad intelectual “No se permite el almacenamiento, descarga de Internet, intercambio, uso, copia, reproducción y/o instalación de: software no autorizado, música, videos, documentos, textos, fotografías, gráficas y demás obras protegidas por derechos de propiedad intelectual, que no cuenten con la debida licencia o autorización legal”. Recomienda de forma general Revisar periódicamente las actividades planteadas en el PAAI 2021, para saber las responsabilidades asignadas mes a mes. y Conservar la documentación completa en la carpeta compartida, en tal sentido, Piedad realizará seguimiento permanente para velar porque la información quede allí conservada.
Febrero: realizó seguimiento a las actividades desarrolladas en el mes de febrero encontrando que se cumplieron en su totalidad
Se realizaron las revisiones de las actividades del PAI para el mes de marzo y abril asignándose los respectivos responsables
El Jefe menciona que la OCI no tiene acciones de mejora en el PMP.
Para los POAS (Gestión e Inversión) se ajustaron los formatos, 
Se ajustaron los riesgos de gestión de la OCI de acuerdo a la nueva metodología. 
Se recomendó revisar el PAAI para tener certeza de los plazos máximo de entrega de los informes de ley, esto con el fin de dar cumplimiento al plazo definido por la normatividad. En tal sentido, recuerda la importancia de revisar por parte del grupo de trabajo, lo establecido en el estatuto de auditoria de al SDM. 
El jefe recuerda que es necesario prestar especial atención al criterio de confidencialidad en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Adicionalmente, recuerda al grupo la importancia de conocer las políticas de seguridad informática, y para esta oportunidad menciona las políticas de seguridad en los equipos de fuera de las instalaciones
 Hace recomendaciones como: Realizar averiguaciones en la Mesa de Servicios, respecto al envío de Memorandos por Grupos en ORFEO, que no presenten errores y lleguen directamente a sus destinatarios.
 Utilizar Orfeo como instrumento de comunicación que permite la trazabilidad de los memorandos y oficios que llegan a la SDM. 
 Reiterar la importancia de conservar la documentación en la carpeta compartida, con el fin de conservar la trazabilidad de los ejercicios realizados por los auditores. 
 Hacer seguimiento por parte de Piedad Cárdenas a la ejecución del PAAI para verificar que los profesionales de la OCI hallan conservado los documentos en la compartida. 
Marzo: En el mes de marzo realizó seguimiento a las actividades desarrolladas encontrando que se cumplieron en su totalidad.
Se realizó el seguimiento de las actividades del PAAI para los meses mayo y junio, asignando los respectivos responsables
El jefe menciona que la OCI No tiene acciones de mejora en el PMP.
Agrega que se recopiló la información de avance de los POAS, y se enviará al correo correspondiente y se cargaran las evidencias en el drive definido por la OAPI y la SGC. 
Recomienda prestar especial atención al criterio de confidencialidad en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Adicionalmente, no está por demás recordar al grupo, la importancia de conocer las políticas de seguridad informática, las cuales se actualizaron el pasado 28-10-2020, de las cuales en esta oportunidad se menciona para funcionarios, contratistas y partes Interesadas
Recuerda incluir en las reuniones de trabajo del equipo de la OCI, socializaciones respecto a la importancia de la confidencialidad de la información, tal y como se mencionó en el ítem anterior. 
Abril: Se realizó seguimiento a las actividades desarrolladas se cumplieron en su totalidad
Se realizó el seguimiento de las actividades del PAAI para los meses de mayo, junio y julio de 2021, asignando los respectivos responsables. 
El jefe de la OCI comenta que, Si bien la OCI no tiene acciones de mejora en el PMP ni el PMI, existen acciones en la cual hace parte de su ejecución particularmente la relacionada con “Construir el ABC de los temas de responsabilidad de cada dependencia de la Secretaria Distrital de Movilidad el cual sirva de insumo para la asignación de las PQRSD”, para lo cual solicitó a María Janeth enviar correo al equipo de trabajo para presentar la propuesta desde la OCI.
recuerda la importancia de revisar por parte del grupo de trabajo, lo establecido en el estatuto de auditoria de al SDM.
En el tema de confidencialidad, el Jefe que es necesario prestar especial atención a este criterio en todos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 
 Recomienda estar pendiente del informe preliminar de SIDEAP y Austeridad, con el fin de emitir el informe final. 
 Asesorar el proceso de formulación del plan de mejoramiento de la auditoria al proceso de planeación del transporte, documentando dicha actividad.  
 al responsable de la OCI para su consolidación, esto implica un trabajo coordinado, articulado y en equipo. 
 Recuerda el Jefe tener claramente lo descrito en el procedimiento de formulación de planes de mejoramiento, esto con el fin de brindar el acompañamiento y asesoría necesarios en caso de Acciones incumplidas o inefectivas. 
Enero: El Jefe de la OCI, informó que el CICCI aprobó el Plan Anual de Auditorias para la vigencia 2021. 
2. Se realizó el seguimiento al mapa de riesgos institucional del corte diciembre 2020.
 3. La evaluación por dependencias se presentó dentro de los plazos acordados, se está a la espera de las observaciones que puedan presentar las dependencias
 4. En lo que tiene que ver con la evaluación independiente del Sistema de Control Interno del segundo semestre del 2020, la entidad aumento su calificación cualitativa al pasar del 84% al 96%. 
5. En cuanto al PAAC, se cumplió y publicó dentro de los plazos de ley. 
6. En lo que, al informe de austeridad, el informe se elaboró dentro de los plazos acordados, 
7. En cuanto al informe de planes de mejoramiento, este se informó a través de ORFEO al Secretario y demás responsables.
8.Se realizaron las revisiones del mes de febrero y marzo, A continuación, se cita el trabajo a realizar en el mes de febrero de 2020
El Jefe de la OCI, asigna los respectivos responsables. Para las actividades relacionadas en el PAAI -2021, para los meses de febrero y marzo, agrega que las acciones previstas en el plan de sostenibilidad se cumplieron en un 100%, salvo la relacionada con: La oficina de control interno realiza auditorias con base en la norma técnica de calidad del proceso estadístico NTCPE-1000
Recomienda al equipo de trabajo encargado de la auditoria al Proceso De Planeación Del Transporte e Infraestructura, adelantar el proceso de planeación de la misma, y en lo posible reunión de apertura en el mes de marzo e iniciar precisamente en marzo el proceso. En cuanto al FURAG del 2020, el jefe menciona que aún no ha llegado el usuario y contraseña del DAFP, esto en razón a que va a cambiar el aplicativo.
En el tema de POAS de Gestión e Inversión 2020. POA de Gestión. era Cumplir el 100% de las actividades programadas en el Plan Anual de Auditoría Interna -PAAI vigencia 2020, donde se programaron 86 actividades las cuales se cumplieron en un 100%. 
En lo relacionado con el POA de Inversión. La meta que la OCI tenía para el 2020, estaba asociada con Implementar el 100% de la estrategia anual para la sostenibilidad del Subsistema de Control Interno, la cual se apoyaría en la suscripción de los contratos de apoyo para la OCI. Y se cumplió en un 100%. 
El Jefe comenta que en el tema de Riesgos la OCI realizó los reportes correspondientes tanto de gestión como de corrupción. Para el 2021, se tiene previste realizar ajustes metodológicos que en su momento se abordaran, de acuerdo a las directrices de la OAPI. 
adicionalmente, recuerda tener en cuenta el concepto de Confidencialidad, como aspecto importante en la ejecución y utilización de la información que se utiliza para las labores de la OCI, Recomienda no olvidar que este componente es donde se puede identificar, o informar cualquier tipo de manipulación de la información pública con fines de favorecer intereses particulares o beneficie a terceros, así como evitar actos de soborno (dar o recibir dadivas
De otra parte, se comenta que en cuanto a la política de derechos de propiedad intelectual “No se permite el almacenamiento, descarga de Internet, intercambio, uso, copia, reproducción y/o instalación de: software no autorizado, música, videos, documentos, textos, fotografías, gráficas y demás obras protegidas por derechos de propiedad intelectual, que no cuenten con la debida licencia o autorización legal”. Recomienda de forma general Revisar periódicamente las actividades planteadas en el PAAI 2021, para saber las responsabilidades asignadas mes a mes. y Conservar la documentación completa en la carpeta compartida, en tal sentido, Piedad realizará seguimiento permanente para velar porque la información quede allí conservada.
Febrero: realizó seguimiento a las actividades desarrolladas en el mes de febrero encontrando que se cumplieron en su totalidad
Se realizaron las revisiones de las actividades del PAI para el mes de marzo y abril asignándose los respectivos responsables
El Jefe menciona que la OCI no tiene acciones de mejora en el PMP.
Para los POAS (Gestión e Inversión) se ajustaron los formatos, 
Se ajustaron los riesgos de gestión de la OCI de acuerdo a la nueva metodología. 
Se recomendó revisar el PAAI para tener certeza de los plazos máximo de entrega de los informes de ley, esto con el fin de dar cumplimiento al plazo definido por la normatividad. En tal sentido, recuerda la importancia de revisar por parte del grupo de trabajo, lo establecido en el estatuto de auditoria de al SDM. 
El jefe recuerda que es necesario prestar especial atención al criterio de confidencialidad en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Adicionalmente, recuerda al grupo la importancia de conocer las políticas de seguridad informática, y para esta oportunidad menciona las políticas de seguridad en los equipos de fuera de las instalaciones
 Hace recomendaciones como: Realizar averiguaciones en la Mesa de Servicios, respecto al envío de Memorandos por Grupos en ORFEO, que no presenten errores y lleguen directamente a sus destinatarios.
 Utilizar Orfeo como instrumento de comunicación que permite la trazabilidad de los memorandos y oficios que llegan a la SDM. 
 Reiterar la importancia de conservar la documentación en la carpeta compartida, con el fin de conservar la trazabilidad de los ejercicios realizados por los auditores. 
 Hacer seguimiento por parte de Piedad Cárdenas a la ejecución del PAAI para verificar que los profesionales de la OCI hallan conservado los documentos en la compartida. 
Marzo: En el mes de marzo realizó seguimiento a las actividades desarrolladas encontrando que se cumplieron en su totalidad.
Se realizó el seguimiento de las actividades del PAAI para los meses mayo y junio, asignando los respectivos responsables
El jefe menciona que la OCI No tiene acciones de mejora en el PMP.
Agrega que se recopiló la información de avance de los POAS, y se enviará al correo correspondiente y se cargaran las evidencias en el drive definido por la OAPI y la SGC. 
Recomienda prestar especial atención al criterio de confidencialidad en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Adicionalmente, no está por demás recordar al grupo, la importancia de conocer las políticas de seguridad informática, las cuales se actualizaron el pasado 28-10-2020, de las cuales en esta oportunidad se menciona para funcionarios, contratistas y partes Interesadas
Recuerda incluir en las reuniones de trabajo del equipo de la OCI, socializaciones respecto a la importancia de la confidencialidad de la información, tal y como se mencionó en el ítem anterior. 
Abril: Se realizó seguimiento a las actividades desarrolladas se cumplieron en su totalidad
Se realizó el seguimiento de las actividades del PAAI para los meses de mayo, junio y julio de 2021, asignando los respectivos responsables. 
El jefe de la OCI comenta que, Si bien la OCI no tiene acciones de mejora en el PMP ni el PMI, existen acciones en la cual hace parte de su ejecución particularmente la relacionada con “Construir el ABC de los temas de responsabilidad de cada dependencia de la Secretaria Distrital de Movilidad el cual sirva de insumo para la asignación de las PQRSD”, para lo cual solicitó a María Janeth enviar correo al equipo de trabajo para presentar la propuesta desde la OCI.
recuerda la importancia de revisar por parte del grupo de trabajo, lo establecido en el estatuto de auditoria de al SDM.
En el tema de confidencialidad, el Jefe que es necesario prestar especial atención a este criterio en todos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 
 Recomienda estar pendiente del informe preliminar de SIDEAP y Austeridad, con el fin de emitir el informe final. 
 Asesorar el proceso de formulación del plan de mejoramiento de la auditoria al proceso de planeación del transporte, documentando dicha actividad.  
 al responsable de la OCI para su consolidación, esto implica un trabajo coordinado, articulado y en equipo. 
 Recuerda el Jefe tener claramente lo descrito en el procedimiento de formulación de planes de mejoramiento, esto con el fin de brindar el acompañamiento y asesoría necesarios en caso de Acciones incumplidas o inefectivas. 
</t>
  </si>
  <si>
    <t>28/01/2021
17/02/201
25/03/2021</t>
  </si>
  <si>
    <t xml:space="preserve">Enero: En la reunión del comité del CICCI, el Jefe de la OCI presentó la ejecución del Plan Anual de Auditorías Internas, mencionado un cumplimiento del 100%, donde se desarrollaron 8 comités Agrega que se asesoró y compaña a la SDM logrando un incremento en el ID de Control Interno del 12,9% y en la tercera línea de defensa un 7,8%.
En el enfoque hacia la prevención se socializaron temas como líneas de defensa, aseguramiento y su articulación con el MIPG.
Agrega que se hizo acompañamiento a 3 auditorías de la CB donde se asesoraron 61 acciones de mejora, se publicó el mapa de riesgos de gestión soborno y corrupción, en la evaluación de seguimiento, se adelantó y acompañó el desarrollo de 8 auditorías como estrategia para la mejora continua.
presentó el resultado de la evaluación del Sistema de Control interno SCI, correspondiente al 2Do. Semestre del 2020, la cual logró un incremento del 12% en promedio al pasar de 84% a junio del 2020 al 96% en diciembre.
El Jefe de la OCI presentó al CICCI la versión ajustada del PAAI-2021 de acuerdo con el recurso humano con el que cuenta la OCI; Este plan fue aprobado por el comité institucional de Coordinación de Control Interno el día 28-01-2020.
Febrero: en el tema Política MIPG de Integridad, la Subsecretaria de Gestión Corporativa (SGC), presentó la implementación a partir del 23 de enero del 2021 de la metodología para la trazabilidad de los procesos de los contratos de Concesión, APP y para aquellos que el Ordenador del Gasto considere pertinente porque pueden presentar alto riesgo de soborno
2. En el tema Política MIPG de Planeación Institucional. Tema: Aprobación de la política de gestión del riesgo, la Oficina Asesora de Planeación Institucional (OAPI), presentó al CICCI para aprobación la Política de Administración de Riesgos V1.0 del 2021, en 17 folios. 
3. Frente al tema Política MIPG de Gestión Presupuestal y eficiencia del gasto público.  Estados Financieros la Subdirección Financiera presentó los Estados Financieros con corte a 31-12-2020, 
Marzo: En el tema de las Políticas MIPG de Gobierno Digital y Seguridad Digital. Oficina de Tecnologías de la Información y las Comunicaciones OTIC, como parte del componente “ambiente de control” del SC presentó al CICCI los aspectos más importantes de la política de seguridad digital de acuerdo a lo establecido en el Conpes 3995 de 2020. 
Desde la Dirección de Representación Judicial (DRJ), se presentó la política de defensa jurídica de la SDM “ambiente de control”.
La Oficina Asesora de Planeación Institucional (OAPI), como segunda línea de defensa y de acuerdo con los lineamientos de MIPG y el componente del MECI informó que el consolidado de riesgos se encuentra publicado en la web e intranet de la entidad, y presentó las principales observaciones y a acciones de mejora frente al tema de riesgos.
La Oficina Asesora de Planeación Institucional presentó el consolidado de la ejecución presupuestal a corte 24 de marzo de 2021.
El Jefe de la Oficina de Control Interno (OCI); presentó los siguientes temas al CICCI. 
Seguimiento a las Metas PDD con corte a diciembre de 2020. 
La OCI presentó desde el punto de vista presupuestal el % de compromisos con que cerró la SDM en el año 2020 (99,1%), 
El Jefe de la OCI informó que, Frente a la Ley de transparencia, se presentaron 2 (dos) no conformidades, la primera, asociadas con la publicación de documentos frente a la ejecución contractual, y la segunda, por falta del acto administrativo a través del cual se adopta los instrumentos de gestión de la información. 
La OCI Advirtió un posible riesgo legal, y posibles sanciones ante la falta planeación por parte de la SDM para la implementación de los nuevos estándares para publicación de información pública de interés de la ciudadanía en los términos y plazos de la Resolución 1519 de 2020.
La OCI presentó recomendaciones frente al seguimiento a órdenes de comparendo (OC), y a la 
evaluación realizada a los riesgos de corrupción y soborno.
El Secretario de Movilidad recomienda a los directivos estar muy atentos al cumplimiento de los diferentes temas expuestos por el Jefe de Control Interno y al correspondiente seguimiento con las correspondientes áreas.
</t>
  </si>
  <si>
    <t>ENERO DE 2021</t>
  </si>
  <si>
    <t>Fuera de lo establecido en la Ley 1474 de 2011 para la formulación del PAAC, se tuvo en cuenta la Circular 001 de 2020 expedida por la Secretaría General de la Alcaldía Mayor "Lineamientos metodológicos para la implementación de iniciativas dirigidas a fortalecer la participación ciudadana en la construcción de los Planes Anticorrupción y de Atención al Ciudadano".
De igual forma, se envio a los directivos y al equipo responsable de los componentes del PAAC los lineamientos para la formulación del PAAC 2021</t>
  </si>
  <si>
    <t xml:space="preserve">Se formuló el proyecto del PAAC  2021 y se publico en la página Web de la entidad para que la ciudadanía, grupos de valor y partes interesadas lo conocieran e hicieran los aportes o lo observaran, de igual forma se utilizaron las redes sociales que tiene la entidad para que fuera conocido, entre ellas, Twitter y Facebook.
Atendiendo la circular 01 de 2020, se hizó el ejercicio de participación ciudadana RETOS VIRTUALES Y MINIPUBLIC de acuerdo a la metodológia para la formulación del PAAC.
</t>
  </si>
  <si>
    <t>FEBRERO-ABRIL DE 2021</t>
  </si>
  <si>
    <t>Teniendo en cuenta que el PAAC 2021 en su versión 1.0 quedó publicado antes del 31 de enero de 2021 como lo establece la Ley, en febrero y abril se presentaron solicitud de modificasciones las cuales fueron atendidas, por lo tanto, al corte, el PAAC esta en versión 3.0
Es de aclarar que en cada actualización se genera un excel de los componentes con sus actividades y se remite a directivos y equipo técnico.</t>
  </si>
  <si>
    <t>ENERO A ABRIL DE 2021</t>
  </si>
  <si>
    <t>El monitoreo del mapa de riesgos de corrupción se hizó con la versión 3.0, la cual se publicón en la página Web de la entidad y en la intranet.</t>
  </si>
  <si>
    <t>la socialización se realizará en el mes de agosto</t>
  </si>
  <si>
    <t>Se desarrollaron las mesas de trabajo para la programación de medidas integrales a desarrollar en la ciudad.</t>
  </si>
  <si>
    <t>Se esta adelantando la actualización de los documentos, se espera que en el mes de junio se pueda adelantar la primera socialización.</t>
  </si>
  <si>
    <t>Diariamente se realiza el seguimiento e implementación de los protocolos para la atención de incidentes y eventos que afecten la movilidad de la ciudad.</t>
  </si>
  <si>
    <t>abril 30 de 2021</t>
  </si>
  <si>
    <t>Las acciones pactadas dentro del mapa de riesgos inician en el mes de junio de 2021</t>
  </si>
  <si>
    <t>I cuatrimestre de 2021</t>
  </si>
  <si>
    <t>La acción esta programada para realizarse dentro de la fecha de implementación establecida</t>
  </si>
  <si>
    <t>Los profesionales del proceso realizan la verificación de las solicitudes en cuanto a viabilidad de genración, y actualización o eliminación de documentos del sistema, garantizando su trazabilidad mediante la asiganción de  codificación y versión de los documentos, dejando como registro el documento aprobado</t>
  </si>
  <si>
    <t>Los profesionales del proceso asesoran permanetemente bajo solicitud de los procesos en la elaboración de los documentos del Sistema Integrado de Gestión, dejando como registro las reuniones realizadas con los procesos de manera virtual</t>
  </si>
  <si>
    <t>Con el fin de que se verifique los documentos aprobados se remite listado de los documentos generados, actualizados o eliminados durante el último cuatrimestre</t>
  </si>
  <si>
    <t>enero- abril 2021</t>
  </si>
  <si>
    <t>El registro de las diferentes reuniones en la cual se retroalimenta a los diferentes procesos son los correos electronicos, por lo cual se anexa las imagnes en un word las respuesta a las solicitudes.</t>
  </si>
  <si>
    <t xml:space="preserve">El registro para el control se evidencia con las imágenes de solicitud de publicación las cuales se consolidan en un word. </t>
  </si>
  <si>
    <t>Se elabora la circular 10 con los lineamientos para el Cierre 2021 y Programación Presupuestal de Inversión 2022</t>
  </si>
  <si>
    <t>Para el periodo no se ejecutaron acciones</t>
  </si>
  <si>
    <t>Se consolida y actualiza el PAA y la ejeuccion presupuestal corte abril de 2021</t>
  </si>
  <si>
    <t xml:space="preserve">Se revisan viabilidades y solicitudes de CDP para ser tramitadas en Financiera y se actualiza el PAA conforme a las solciitudes de las areas </t>
  </si>
  <si>
    <t>Se socializa la circular 10 con los lineamientos para el Cierre 2021 y Programación Presupuestal de Inversión 2022</t>
  </si>
  <si>
    <t xml:space="preserve">Se reallizaron 540 visitas de verificacion de señalizacion 
</t>
  </si>
  <si>
    <t xml:space="preserve">Se generaron 540  respuestas de verificacion de señalizacion </t>
  </si>
  <si>
    <t xml:space="preserve">Se revisaron y validaron 540  respuestas de verificacion de señalizacion </t>
  </si>
  <si>
    <t>Sin avances para el periodo</t>
  </si>
  <si>
    <t xml:space="preserve">Se  informa al area correspondiente  la accion a realizar así como su fecha maxima de  ejecución </t>
  </si>
  <si>
    <t>Se realizaron  sensibilizaciones sobre en las temáticas de Cultura de Servicio a la ciudadanía y  ética y valores del servidor público. al personal que hace presencia en los diferentes puntos de contacto.</t>
  </si>
  <si>
    <t xml:space="preserve">Se han realizado socializaciones  del procedimiento de cursos pedagógicos </t>
  </si>
  <si>
    <t>Durante el mes de mayo se pretende realizar  socializaciones de la Política de Racionalización de trámites y servicios, para su apropiación por parte de los Servidores que hacen presencia en los puntos de contacto dispuesto por la Sercretaría Distrital de Movilidad.</t>
  </si>
  <si>
    <t>Estas socializaciones de la aplicación de la Ley 1730 y el procedimiento de enajenación de los vehículos declarados en abandono, se pretenden realizar durante el mes de junio del 2021</t>
  </si>
  <si>
    <t>15 de diciembre de 2021</t>
  </si>
  <si>
    <t>%2</t>
  </si>
  <si>
    <t>Durante los meses de marzo y abril del año 2021 la OTIC realiza seguimiento a las solicitudes y requerimientos en materia tecnológica y su cumplimiento por medio del informe mensual del operador tecnológico donde se relacionan los Ticket mensuales de la Herramienta Aranda y los (NS) Niveles de servicio Obtenidos en el periodo.</t>
  </si>
  <si>
    <t>Durante los meses de marzo y abril del año 2021 la OTIC realiza seguimiento a las solicitudes y requerimientos en materia tecnológica asignando la solicitud y el requerimiento al personal calificado para su solución satisfactoria y su cumplimiento por medio del informe mensual del operador tecnológico donde se relacionan los Ticket mensuales de la Herramienta Aranda y los (NS) Niveles de servicio Obtenidos en el periodo.</t>
  </si>
  <si>
    <t>Durante los meses de marzo y abril del año 2021 la OTIC realiza seguimiento a las Encuestas de satisfacción del personal que las respondió y su cumplimiento esta en el informe mensual del operador tecnológico donde se relacionan los (NS) Niveles de servicio Obtenidos en el periodo.</t>
  </si>
  <si>
    <t>ABRIL</t>
  </si>
  <si>
    <t>No se reportan evidencias para el presente periodo debido a que stan programadas en otra fecha</t>
  </si>
  <si>
    <t xml:space="preserve">Durante los meses de marzo y abril del año 2021 la OTIC realizo las reuniones denominadas Comité de Cambios que se realizaron en el primer cuatrimestre del 2021, donde en dichas reuniones se aprobaron cambios en la infraestructura tecnológica de la entidad. </t>
  </si>
  <si>
    <t xml:space="preserve">Durante los meses de marzo y abril del año 2021 la OTIC aprobó cambios en la infraestructura tecnológica de la entidad soportados con el documento PA04-PR04-F01 .  </t>
  </si>
  <si>
    <t xml:space="preserve">
Durante los meses de marzo y abril del año 2021 la OTIC recibió 1 Concepto técnico asesorando a la entidad en temas relacionados con Tecnologías de la Información. 
</t>
  </si>
  <si>
    <t>Durante los meses de marzo y abril del año 2021 la OTIC realiza 1 Concepto técnico asesorando a la entidad en temas relacionados con Tecnologías de la Información.</t>
  </si>
  <si>
    <t xml:space="preserve">
Durante los meses de marzo y abril del año 2021 la OTIC realizo el seguimiento a la ejecución de los mantenimientos preventivos a la infraestructura tecnológica de la entidad por medio de la programación del cronograma de mantenimientos preventivos que realiza el operador tecnológico.
</t>
  </si>
  <si>
    <t xml:space="preserve">
Durante los meses de marzo y abril del año 2021 la OTIC realizo el seguimiento a la ejecución de los mantenimientos preventivos a la infraestructura tecnológica de la entidad por medio de las actas que soportan los mantenimientos realizados por el operador tecnológico y supervisadas por el profesional especializado de la OTIC.   
</t>
  </si>
  <si>
    <t>Durante los meses de marzo y abril del año 2021 la OTIC realizo el seguimiento al uso de los servicios brindados por la Suite de Google, por medio del informe mensual del operador tecnológico detallado de la gestión realizada.</t>
  </si>
  <si>
    <t xml:space="preserve">Durante los meses de marzo y abril del año 2021 la OTIC realizo el seguimiento al uso de los servicios brindados por el uso de la herramienta VPN, por medio del informe mensual del operador tecnológico donde se relacionan el uso de la herramienta VPN por los funcionarios de la entidad.
</t>
  </si>
  <si>
    <t xml:space="preserve">Durante los meses de marzo y abril del año 2021 la OTIC realizo el seguimiento a la gestión de las copias de seguridad según las políticas de backup autorizadas por la OTIC y de recuperación a petición de los funcionarios por medio de requerimientos a la mesa de servicio.  </t>
  </si>
  <si>
    <t>12 y 19 de marzo de 2021</t>
  </si>
  <si>
    <t xml:space="preserve">Se aporta como evidencia acta de mesa de trabajo de fechas 12 y 19 de marzo relacionada con estudios juridicos.
</t>
  </si>
  <si>
    <t>31/06/2021</t>
  </si>
  <si>
    <t>El sistema de contratacion ya fue desarrollado, si embargo se esta alimentando y migrando la informacion para su implementacion las evidencias se remitiran en el segundo semestre.</t>
  </si>
  <si>
    <t>marzo y abril</t>
  </si>
  <si>
    <t xml:space="preserve">Durante el mes de marzo y abril se han llevado a cabo dos reuniones de seguimiento a las líneas de defensa para lo cual se adjunta listado de asistencia. </t>
  </si>
  <si>
    <t>La actividad se reportara en el segundo semestre.</t>
  </si>
  <si>
    <t xml:space="preserve">El proceso realizo capacitacion entrada almacen relacionada con liquidaciones </t>
  </si>
  <si>
    <t>segundo trimestre</t>
  </si>
  <si>
    <t>Para el corte desde el 1 de marzo de 2021 al 30 de abril de 2021  no se realizaron socializaciones, el repote de la accion se realizara en el proximo trimestre</t>
  </si>
  <si>
    <t xml:space="preserve">
La OTIC realizo el seguimiento a las bases de datos personales de la Entidad por medio de correo electrónico a los directivos y sus dependencias. 
</t>
  </si>
  <si>
    <t xml:space="preserve">La OTIC realizo el reporte de actualización y nuevas bases de datos ante la Superintendencia de Industria y Comercio (SIC) dando cumplimiento a la normativa vigente.  </t>
  </si>
  <si>
    <t>La OTIC realizo el seguimiento a la gestión las políticas de Seguridad de la Información de la entidad y a su implementación a la fecha se tiene proyectada su actualización para el segundo semestre de 2021.</t>
  </si>
  <si>
    <t xml:space="preserve">La OTIC realizo el seguimiento al POA de Inversión de la OTIC de la meta 8 que es Implementar el 100% de la estrategia anual para la sostenibilidad del Subsistema de Gestión Seguridad de la Información en la Entidad que a la fecha se está cumpliendo satisfactoriamente con la programación establecida. </t>
  </si>
  <si>
    <t>La OTIC realizo el seguimiento a los controles establecidos frente a las vulnerabilidades que se han detectado y el plan de remediación que esta establecido por medio del Informe del Operador Tecnológico y de la Herramienta Global Suite.</t>
  </si>
  <si>
    <t>30 de abril de 2021</t>
  </si>
  <si>
    <t>A traves de Correos de convocatoria enviados por cada Centro Local de Movilidad se invita a los ciudadnos a los Diálogos Ciudadanos dentro del Proceso de Rendición de Cuentas Locales</t>
  </si>
  <si>
    <t>Dentro de cada espacio de Dialogo Ciudadano se maneja un registro de asistencia (virtual)  donde los ciudadanos lo diligencian y posteriormente se verifica  la asistencia de los convocados a los Diálogos Ciudadanos dentro del Proceso de Rendición de Cuentas Locales</t>
  </si>
  <si>
    <t>30 de junio 2021</t>
  </si>
  <si>
    <t xml:space="preserve">El proceso de gestión social determino que se realizara ajuste a este control ya que no es viable la ejecución del mismo, no se reporta acciones realizadas ya que al momento de la construcción del control no se preveo la capacidad de tiempo dentro de los Centros Locales de Movilidad y dicho control no se alcanzaría a realizar como se describe en el mismo. </t>
  </si>
  <si>
    <t>30 de junio de 2021</t>
  </si>
  <si>
    <t>30 de abril 2021</t>
  </si>
  <si>
    <t xml:space="preserve">Se realizó la socialización de la versión No 2 de nuestro Plan institucional de participación con el equipo de los Centros Locales de Movilidad y los Sociales de la Oficina de Gestión Social, con el fin de dar a conocer los cambios realizados en nuestro PIP y recordar temas relacionados con el cumplimiento del mismo.   </t>
  </si>
  <si>
    <t>31 de mayo 2021</t>
  </si>
  <si>
    <t>Cronograma de trabajo del proceso de rendición de cuentas locales (Diálogos Ciudadanos Nodales y Audiencias Públicas Participativas)</t>
  </si>
  <si>
    <t>Presentación de la gestión realizada por las entidades del sector en cada Diálogo Ciudadano Nodal dentro del proceso de rendición de cuentas locales</t>
  </si>
  <si>
    <t>28 de febrero de 2021</t>
  </si>
  <si>
    <t xml:space="preserve">Oficios de solicitud a entidades del sector (Metro, UMV, IDU, Terminal de Transportes y Transmilenio) sobre la gestión local realizada vigencia 2020 </t>
  </si>
  <si>
    <t xml:space="preserve"> Invitaciones, registro de asistencia, presentaciones, concurso de conocimiento, evaluación del evento.</t>
  </si>
  <si>
    <t>Solicitudes de la ciudadania, redireccionando según la competencia, a través de oficios / memorandos / correos electronicos a las dependencias de la entidad, dejando como registro el seguimiento dentro de la plataforma Colibrí de la Veeduría Distrital.</t>
  </si>
  <si>
    <t>Se solicitó a la Oficina Asesora de Comunicaciones la publicación en la página web de la entidad del Cronograma de trabajo del proceso de rendición de cuentas locales (Diálogos Ciudadanos Nodales y Audiencias Públicas Participativas)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</si>
</sst>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16" x14ac:knownFonts="1">
    <font>
      <sz val="11"/>
      <color theme="1"/>
      <name val="Calibri"/>
      <family val="2"/>
      <scheme val="minor"/>
    </font>
    <font>
      <sz val="11"/>
      <color theme="1"/>
      <name val="Calibri"/>
      <family val="2"/>
      <scheme val="minor"/>
    </font>
    <font>
      <b/>
      <sz val="14"/>
      <color theme="1"/>
      <name val="Arial Narrow"/>
      <family val="2"/>
    </font>
    <font>
      <b/>
      <sz val="11"/>
      <color theme="1"/>
      <name val="Arial Narrow"/>
      <family val="2"/>
    </font>
    <font>
      <sz val="11"/>
      <color theme="1"/>
      <name val="Arial Narrow"/>
      <family val="2"/>
    </font>
    <font>
      <sz val="11"/>
      <name val="Arial Narrow"/>
      <family val="2"/>
    </font>
    <font>
      <sz val="10"/>
      <color theme="1"/>
      <name val="Arial Narrow"/>
      <family val="2"/>
    </font>
    <font>
      <sz val="11"/>
      <color theme="1"/>
      <name val="Arial"/>
      <family val="2"/>
    </font>
    <font>
      <sz val="10"/>
      <color theme="1"/>
      <name val="Calibri"/>
      <family val="2"/>
      <scheme val="minor"/>
    </font>
    <font>
      <sz val="10"/>
      <name val="Arial"/>
      <family val="2"/>
    </font>
    <font>
      <sz val="12"/>
      <name val="Times New Roman"/>
      <family val="1"/>
    </font>
    <font>
      <b/>
      <sz val="10"/>
      <color theme="1"/>
      <name val="Arial Narrow"/>
      <family val="2"/>
    </font>
    <font>
      <b/>
      <sz val="11"/>
      <color rgb="FFFF0000"/>
      <name val="Arial Narrow"/>
      <family val="2"/>
    </font>
    <font>
      <sz val="11"/>
      <color rgb="FFFF0000"/>
      <name val="Arial Narrow"/>
      <family val="2"/>
    </font>
    <font>
      <b/>
      <sz val="9"/>
      <color theme="1"/>
      <name val="Arial Narrow"/>
      <family val="2"/>
    </font>
    <font>
      <sz val="10"/>
      <color rgb="FF202124"/>
      <name val="Arial"/>
      <family val="2"/>
    </font>
  </fonts>
  <fills count="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59999389629810485"/>
        <bgColor indexed="64"/>
      </patternFill>
    </fill>
  </fills>
  <borders count="25">
    <border>
      <left/>
      <right/>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dashed">
        <color theme="9" tint="-0.24994659260841701"/>
      </left>
      <right/>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otted">
        <color rgb="FFE36C09"/>
      </left>
      <right style="dotted">
        <color rgb="FFE36C09"/>
      </right>
      <top style="dotted">
        <color rgb="FFE36C09"/>
      </top>
      <bottom/>
      <diagonal/>
    </border>
    <border>
      <left style="dotted">
        <color rgb="FFE36C09"/>
      </left>
      <right style="dotted">
        <color rgb="FFE36C09"/>
      </right>
      <top style="dotted">
        <color rgb="FFE36C09"/>
      </top>
      <bottom style="dotted">
        <color rgb="FFE36C09"/>
      </bottom>
      <diagonal/>
    </border>
    <border>
      <left style="dotted">
        <color indexed="64"/>
      </left>
      <right style="dashed">
        <color theme="9" tint="-0.24994659260841701"/>
      </right>
      <top style="dotted">
        <color indexed="64"/>
      </top>
      <bottom/>
      <diagonal/>
    </border>
    <border>
      <left style="dashed">
        <color theme="9" tint="-0.24994659260841701"/>
      </left>
      <right style="dashed">
        <color theme="9" tint="-0.24994659260841701"/>
      </right>
      <top style="dotted">
        <color indexed="64"/>
      </top>
      <bottom/>
      <diagonal/>
    </border>
    <border>
      <left style="dashed">
        <color theme="9" tint="-0.24994659260841701"/>
      </left>
      <right style="dotted">
        <color indexed="64"/>
      </right>
      <top style="dotted">
        <color indexed="64"/>
      </top>
      <bottom/>
      <diagonal/>
    </border>
    <border>
      <left style="thin">
        <color indexed="64"/>
      </left>
      <right style="thin">
        <color indexed="64"/>
      </right>
      <top style="thin">
        <color indexed="64"/>
      </top>
      <bottom style="thin">
        <color indexed="64"/>
      </bottom>
      <diagonal/>
    </border>
    <border>
      <left style="dashed">
        <color theme="9" tint="-0.24994659260841701"/>
      </left>
      <right style="dashed">
        <color theme="9" tint="-0.24994659260841701"/>
      </right>
      <top style="thin">
        <color indexed="64"/>
      </top>
      <bottom/>
      <diagonal/>
    </border>
    <border>
      <left style="dashed">
        <color theme="9" tint="-0.24994659260841701"/>
      </left>
      <right style="dashed">
        <color theme="9" tint="-0.24994659260841701"/>
      </right>
      <top/>
      <bottom style="dotted">
        <color rgb="FFE36C09"/>
      </bottom>
      <diagonal/>
    </border>
    <border>
      <left style="dotted">
        <color rgb="FFE36C09"/>
      </left>
      <right style="dotted">
        <color rgb="FFE36C09"/>
      </right>
      <top/>
      <bottom/>
      <diagonal/>
    </border>
    <border>
      <left style="dotted">
        <color rgb="FFE36C09"/>
      </left>
      <right style="dotted">
        <color rgb="FFE36C09"/>
      </right>
      <top/>
      <bottom style="dashed">
        <color theme="9" tint="-0.24994659260841701"/>
      </bottom>
      <diagonal/>
    </border>
    <border>
      <left style="dashed">
        <color theme="9" tint="-0.24994659260841701"/>
      </left>
      <right style="dashed">
        <color theme="9" tint="-0.24994659260841701"/>
      </right>
      <top/>
      <bottom style="dotted">
        <color indexed="64"/>
      </bottom>
      <diagonal/>
    </border>
    <border>
      <left style="mediumDashed">
        <color rgb="FF548135"/>
      </left>
      <right style="medium">
        <color rgb="FFCCCCCC"/>
      </right>
      <top style="mediumDashed">
        <color rgb="FF548135"/>
      </top>
      <bottom style="mediumDashed">
        <color rgb="FF548135"/>
      </bottom>
      <diagonal/>
    </border>
    <border>
      <left style="medium">
        <color rgb="FFCCCCCC"/>
      </left>
      <right style="mediumDashed">
        <color rgb="FF548135"/>
      </right>
      <top style="mediumDashed">
        <color rgb="FF548135"/>
      </top>
      <bottom style="mediumDashed">
        <color rgb="FF548135"/>
      </bottom>
      <diagonal/>
    </border>
    <border>
      <left style="mediumDashed">
        <color rgb="FF548135"/>
      </left>
      <right style="mediumDashed">
        <color rgb="FF548135"/>
      </right>
      <top style="mediumDashed">
        <color rgb="FF548135"/>
      </top>
      <bottom style="mediumDashed">
        <color rgb="FF548135"/>
      </bottom>
      <diagonal/>
    </border>
    <border>
      <left style="dotted">
        <color rgb="FF548135"/>
      </left>
      <right style="dotted">
        <color rgb="FF548135"/>
      </right>
      <top style="dotted">
        <color rgb="FF548135"/>
      </top>
      <bottom/>
      <diagonal/>
    </border>
    <border>
      <left style="dotted">
        <color rgb="FF548135"/>
      </left>
      <right style="dotted">
        <color rgb="FF548135"/>
      </right>
      <top style="dotted">
        <color rgb="FF548135"/>
      </top>
      <bottom style="dotted">
        <color rgb="FF548135"/>
      </bottom>
      <diagonal/>
    </border>
    <border>
      <left style="dashed">
        <color theme="9" tint="-0.24994659260841701"/>
      </left>
      <right/>
      <top style="dashed">
        <color theme="9" tint="-0.24994659260841701"/>
      </top>
      <bottom/>
      <diagonal/>
    </border>
  </borders>
  <cellStyleXfs count="6">
    <xf numFmtId="0" fontId="0" fillId="0" borderId="0"/>
    <xf numFmtId="9" fontId="1" fillId="0" borderId="0" applyFont="0" applyFill="0" applyBorder="0" applyAlignment="0" applyProtection="0"/>
    <xf numFmtId="0" fontId="9" fillId="0" borderId="0"/>
    <xf numFmtId="0" fontId="10" fillId="0" borderId="0"/>
    <xf numFmtId="0" fontId="8" fillId="0" borderId="0"/>
    <xf numFmtId="0" fontId="7" fillId="0" borderId="0"/>
  </cellStyleXfs>
  <cellXfs count="231">
    <xf numFmtId="0" fontId="0" fillId="0" borderId="0" xfId="0"/>
    <xf numFmtId="0" fontId="3" fillId="2" borderId="2" xfId="0" applyFont="1" applyFill="1" applyBorder="1" applyAlignment="1">
      <alignment horizontal="center" vertical="center" textRotation="90"/>
    </xf>
    <xf numFmtId="0" fontId="4" fillId="0" borderId="2" xfId="0" applyFont="1" applyBorder="1" applyAlignment="1" applyProtection="1">
      <alignment horizontal="center" vertical="center"/>
    </xf>
    <xf numFmtId="0" fontId="6" fillId="0" borderId="2" xfId="0" applyFont="1" applyBorder="1" applyAlignment="1" applyProtection="1">
      <alignment horizontal="justify" vertical="center" wrapText="1"/>
      <protection locked="0"/>
    </xf>
    <xf numFmtId="0" fontId="4" fillId="0" borderId="2" xfId="0"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locked="0"/>
    </xf>
    <xf numFmtId="9" fontId="4" fillId="0" borderId="2" xfId="0" applyNumberFormat="1" applyFont="1" applyBorder="1" applyAlignment="1" applyProtection="1">
      <alignment horizontal="center" vertical="center"/>
      <protection hidden="1"/>
    </xf>
    <xf numFmtId="164" fontId="4" fillId="0" borderId="2" xfId="1" applyNumberFormat="1" applyFont="1" applyBorder="1" applyAlignment="1">
      <alignment horizontal="center" vertical="center"/>
    </xf>
    <xf numFmtId="0" fontId="3" fillId="0" borderId="2" xfId="0" applyFont="1" applyFill="1" applyBorder="1" applyAlignment="1" applyProtection="1">
      <alignment horizontal="center" vertical="center" textRotation="90" wrapText="1"/>
      <protection hidden="1"/>
    </xf>
    <xf numFmtId="9" fontId="4" fillId="0" borderId="1" xfId="0" applyNumberFormat="1" applyFont="1" applyBorder="1" applyAlignment="1" applyProtection="1">
      <alignment horizontal="center" vertical="center"/>
      <protection hidden="1"/>
    </xf>
    <xf numFmtId="0" fontId="3" fillId="0" borderId="2" xfId="0" applyFont="1" applyBorder="1" applyAlignment="1" applyProtection="1">
      <alignment horizontal="center" vertical="center" textRotation="90"/>
      <protection hidden="1"/>
    </xf>
    <xf numFmtId="0" fontId="4" fillId="0" borderId="1" xfId="0" applyFont="1" applyBorder="1" applyAlignment="1" applyProtection="1">
      <alignment horizontal="center" vertical="center" textRotation="90"/>
      <protection locked="0"/>
    </xf>
    <xf numFmtId="0" fontId="4" fillId="0" borderId="2" xfId="0" applyFont="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1" xfId="0" applyFont="1" applyBorder="1" applyAlignment="1" applyProtection="1">
      <alignment vertical="center"/>
      <protection locked="0"/>
    </xf>
    <xf numFmtId="0" fontId="3" fillId="0" borderId="1" xfId="0" applyFont="1" applyFill="1" applyBorder="1" applyAlignment="1" applyProtection="1">
      <alignment vertical="center" wrapText="1"/>
      <protection hidden="1"/>
    </xf>
    <xf numFmtId="9" fontId="4" fillId="0" borderId="1" xfId="0" applyNumberFormat="1" applyFont="1" applyBorder="1" applyAlignment="1" applyProtection="1">
      <alignment vertical="center" wrapText="1"/>
      <protection hidden="1"/>
    </xf>
    <xf numFmtId="0" fontId="3" fillId="0" borderId="1" xfId="0" applyFont="1" applyBorder="1" applyAlignment="1" applyProtection="1">
      <alignment vertical="center"/>
      <protection hidden="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hidden="1"/>
    </xf>
    <xf numFmtId="9" fontId="4"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9" fontId="4" fillId="0" borderId="2" xfId="1" applyNumberFormat="1" applyFont="1" applyBorder="1" applyAlignment="1">
      <alignment horizontal="center" vertical="center"/>
    </xf>
    <xf numFmtId="0" fontId="4" fillId="3" borderId="0" xfId="0" applyFont="1" applyFill="1" applyAlignment="1">
      <alignment vertical="center"/>
    </xf>
    <xf numFmtId="0" fontId="4" fillId="0" borderId="0" xfId="0" applyFont="1" applyAlignment="1">
      <alignment vertical="center"/>
    </xf>
    <xf numFmtId="0" fontId="4" fillId="3" borderId="0" xfId="0" applyFont="1" applyFill="1"/>
    <xf numFmtId="0" fontId="4" fillId="0" borderId="0" xfId="0" applyFont="1"/>
    <xf numFmtId="14" fontId="4" fillId="0" borderId="2" xfId="0" applyNumberFormat="1" applyFont="1" applyBorder="1" applyAlignment="1" applyProtection="1">
      <alignment horizontal="center" vertical="center" wrapText="1"/>
      <protection locked="0"/>
    </xf>
    <xf numFmtId="164" fontId="4" fillId="0" borderId="2" xfId="1" applyNumberFormat="1"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locked="0"/>
    </xf>
    <xf numFmtId="9" fontId="4" fillId="0" borderId="2" xfId="0" applyNumberFormat="1" applyFont="1" applyBorder="1" applyAlignment="1" applyProtection="1">
      <alignment horizontal="center" vertical="center"/>
      <protection hidden="1"/>
    </xf>
    <xf numFmtId="0" fontId="3" fillId="0" borderId="2" xfId="0" applyFont="1" applyFill="1" applyBorder="1" applyAlignment="1" applyProtection="1">
      <alignment horizontal="center" vertical="center" textRotation="90" wrapText="1"/>
      <protection hidden="1"/>
    </xf>
    <xf numFmtId="9" fontId="4" fillId="0" borderId="1" xfId="0" applyNumberFormat="1" applyFont="1" applyBorder="1" applyAlignment="1" applyProtection="1">
      <alignment horizontal="center" vertical="center"/>
      <protection hidden="1"/>
    </xf>
    <xf numFmtId="0" fontId="3" fillId="0" borderId="2" xfId="0" applyFont="1" applyBorder="1" applyAlignment="1" applyProtection="1">
      <alignment horizontal="center" vertical="center" textRotation="90"/>
      <protection hidden="1"/>
    </xf>
    <xf numFmtId="0" fontId="4" fillId="0" borderId="1" xfId="0" applyFont="1" applyBorder="1" applyAlignment="1" applyProtection="1">
      <alignment horizontal="center" vertical="center" textRotation="90"/>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xf>
    <xf numFmtId="14" fontId="4" fillId="0" borderId="2"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xf>
    <xf numFmtId="0" fontId="3" fillId="0" borderId="1" xfId="0" applyFont="1" applyBorder="1" applyAlignment="1" applyProtection="1">
      <alignment horizontal="center" vertical="center"/>
      <protection hidden="1"/>
    </xf>
    <xf numFmtId="9" fontId="4" fillId="0" borderId="1" xfId="0" applyNumberFormat="1" applyFont="1" applyBorder="1" applyAlignment="1" applyProtection="1">
      <alignment horizontal="center" vertical="center" wrapText="1"/>
      <protection hidden="1"/>
    </xf>
    <xf numFmtId="0" fontId="4" fillId="0" borderId="9" xfId="0" applyFont="1" applyBorder="1" applyAlignment="1">
      <alignment horizontal="center" vertical="center"/>
    </xf>
    <xf numFmtId="0" fontId="4" fillId="0" borderId="9" xfId="0" applyFont="1" applyBorder="1" applyAlignment="1">
      <alignment horizontal="center" vertical="center" textRotation="90"/>
    </xf>
    <xf numFmtId="9" fontId="4" fillId="0" borderId="9" xfId="0" applyNumberFormat="1" applyFont="1" applyBorder="1" applyAlignment="1">
      <alignment horizontal="center" vertical="center"/>
    </xf>
    <xf numFmtId="164" fontId="4" fillId="0" borderId="9" xfId="0" applyNumberFormat="1" applyFont="1" applyBorder="1" applyAlignment="1">
      <alignment horizontal="center" vertical="center"/>
    </xf>
    <xf numFmtId="0" fontId="3" fillId="0" borderId="9" xfId="0" applyFont="1" applyBorder="1" applyAlignment="1">
      <alignment horizontal="center" vertical="center" textRotation="90" wrapText="1"/>
    </xf>
    <xf numFmtId="9" fontId="4" fillId="0" borderId="8" xfId="0" applyNumberFormat="1" applyFont="1" applyBorder="1" applyAlignment="1">
      <alignment horizontal="center" vertical="center"/>
    </xf>
    <xf numFmtId="0" fontId="3" fillId="0" borderId="9" xfId="0" applyFont="1" applyBorder="1" applyAlignment="1">
      <alignment horizontal="center" vertical="center" textRotation="90"/>
    </xf>
    <xf numFmtId="0" fontId="4" fillId="0" borderId="8" xfId="0" applyFont="1" applyBorder="1" applyAlignment="1">
      <alignment horizontal="center" vertical="center" textRotation="90"/>
    </xf>
    <xf numFmtId="0" fontId="4" fillId="0" borderId="9" xfId="0" applyFont="1" applyBorder="1" applyAlignment="1">
      <alignment horizontal="center" vertical="center" wrapText="1"/>
    </xf>
    <xf numFmtId="165" fontId="4" fillId="0" borderId="9" xfId="0" applyNumberFormat="1" applyFont="1" applyBorder="1" applyAlignment="1">
      <alignment horizontal="center" vertical="center"/>
    </xf>
    <xf numFmtId="0" fontId="0" fillId="0" borderId="0" xfId="0" applyAlignment="1">
      <alignment horizontal="justify" vertical="center"/>
    </xf>
    <xf numFmtId="0" fontId="6" fillId="0" borderId="9" xfId="0" applyFont="1" applyBorder="1" applyAlignment="1">
      <alignment horizontal="justify" vertical="center" wrapText="1"/>
    </xf>
    <xf numFmtId="0" fontId="4" fillId="0" borderId="2" xfId="0" applyFont="1" applyBorder="1" applyAlignment="1" applyProtection="1">
      <alignment horizontal="justify" vertical="center" wrapText="1"/>
      <protection locked="0"/>
    </xf>
    <xf numFmtId="0" fontId="0" fillId="0" borderId="0" xfId="0"/>
    <xf numFmtId="164" fontId="4" fillId="0" borderId="2" xfId="1" applyNumberFormat="1" applyFont="1" applyBorder="1" applyAlignment="1">
      <alignment horizontal="center" vertical="center"/>
    </xf>
    <xf numFmtId="0" fontId="0" fillId="0" borderId="0" xfId="0" pivotButton="1"/>
    <xf numFmtId="0" fontId="4"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protection locked="0"/>
    </xf>
    <xf numFmtId="0" fontId="4" fillId="0" borderId="2" xfId="0"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locked="0"/>
    </xf>
    <xf numFmtId="9" fontId="4" fillId="0" borderId="2" xfId="0" applyNumberFormat="1" applyFont="1" applyBorder="1" applyAlignment="1" applyProtection="1">
      <alignment horizontal="center" vertical="center"/>
      <protection hidden="1"/>
    </xf>
    <xf numFmtId="0" fontId="3" fillId="0" borderId="2" xfId="0" applyFont="1" applyFill="1" applyBorder="1" applyAlignment="1" applyProtection="1">
      <alignment horizontal="center" vertical="center" textRotation="90" wrapText="1"/>
      <protection hidden="1"/>
    </xf>
    <xf numFmtId="9" fontId="4" fillId="0" borderId="1" xfId="0" applyNumberFormat="1" applyFont="1" applyBorder="1" applyAlignment="1" applyProtection="1">
      <alignment horizontal="center" vertical="center"/>
      <protection hidden="1"/>
    </xf>
    <xf numFmtId="0" fontId="3" fillId="0" borderId="2" xfId="0" applyFont="1" applyBorder="1" applyAlignment="1" applyProtection="1">
      <alignment horizontal="center" vertical="center" textRotation="90"/>
      <protection hidden="1"/>
    </xf>
    <xf numFmtId="0" fontId="4" fillId="0" borderId="1" xfId="0" applyFont="1" applyBorder="1" applyAlignment="1" applyProtection="1">
      <alignment horizontal="center" vertical="center" textRotation="90"/>
      <protection locked="0"/>
    </xf>
    <xf numFmtId="0" fontId="4" fillId="0" borderId="2" xfId="0" applyFont="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xf>
    <xf numFmtId="0" fontId="0" fillId="0" borderId="0" xfId="0" applyBorder="1"/>
    <xf numFmtId="9" fontId="4"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hidden="1"/>
    </xf>
    <xf numFmtId="9" fontId="4" fillId="0" borderId="1" xfId="0" applyNumberFormat="1" applyFont="1" applyBorder="1" applyAlignment="1" applyProtection="1">
      <alignment horizontal="center" vertical="center" wrapText="1"/>
      <protection locked="0"/>
    </xf>
    <xf numFmtId="9" fontId="4" fillId="0" borderId="1" xfId="0" applyNumberFormat="1" applyFont="1" applyBorder="1" applyAlignment="1" applyProtection="1">
      <alignment horizontal="justify" vertical="center" wrapText="1"/>
      <protection locked="0"/>
    </xf>
    <xf numFmtId="9" fontId="4" fillId="0" borderId="1" xfId="0" applyNumberFormat="1" applyFont="1" applyBorder="1" applyAlignment="1" applyProtection="1">
      <alignment horizontal="justify" vertical="center" wrapText="1"/>
      <protection hidden="1"/>
    </xf>
    <xf numFmtId="0" fontId="4" fillId="0" borderId="1"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0" fillId="0" borderId="0" xfId="0" applyAlignment="1">
      <alignment horizontal="left"/>
    </xf>
    <xf numFmtId="0" fontId="4" fillId="0" borderId="7" xfId="0" applyFont="1" applyBorder="1" applyAlignment="1" applyProtection="1">
      <alignment horizontal="center" vertical="center"/>
    </xf>
    <xf numFmtId="0" fontId="0" fillId="0" borderId="0" xfId="0" applyNumberFormat="1"/>
    <xf numFmtId="0" fontId="4" fillId="0" borderId="1" xfId="0" applyFont="1" applyBorder="1" applyAlignment="1" applyProtection="1">
      <alignment vertical="center"/>
    </xf>
    <xf numFmtId="9" fontId="4" fillId="0" borderId="1" xfId="0" applyNumberFormat="1" applyFont="1" applyBorder="1" applyAlignment="1" applyProtection="1">
      <alignment vertical="center" wrapText="1"/>
      <protection locked="0"/>
    </xf>
    <xf numFmtId="0" fontId="4" fillId="0" borderId="4" xfId="0" applyFont="1" applyBorder="1" applyAlignment="1" applyProtection="1">
      <alignment vertical="center"/>
    </xf>
    <xf numFmtId="0" fontId="4" fillId="0" borderId="8" xfId="0" applyFont="1" applyBorder="1" applyAlignment="1">
      <alignment vertical="center"/>
    </xf>
    <xf numFmtId="0" fontId="4" fillId="0" borderId="8" xfId="0" applyFont="1" applyBorder="1" applyAlignment="1">
      <alignment vertical="center" wrapText="1"/>
    </xf>
    <xf numFmtId="0" fontId="3" fillId="0" borderId="8" xfId="0" applyFont="1" applyBorder="1" applyAlignment="1">
      <alignment vertical="center" wrapText="1"/>
    </xf>
    <xf numFmtId="9" fontId="4" fillId="0" borderId="8" xfId="0" applyNumberFormat="1" applyFont="1" applyBorder="1" applyAlignment="1">
      <alignment vertical="center" wrapText="1"/>
    </xf>
    <xf numFmtId="0" fontId="3" fillId="0" borderId="8" xfId="0" applyFont="1" applyBorder="1" applyAlignment="1">
      <alignment vertical="center"/>
    </xf>
    <xf numFmtId="0" fontId="4" fillId="0" borderId="10" xfId="0" applyFont="1" applyBorder="1" applyAlignment="1" applyProtection="1">
      <alignment vertical="center"/>
    </xf>
    <xf numFmtId="0" fontId="4" fillId="0" borderId="11" xfId="0" applyFont="1" applyBorder="1" applyAlignment="1" applyProtection="1">
      <alignment vertical="center" wrapText="1"/>
      <protection locked="0"/>
    </xf>
    <xf numFmtId="0" fontId="4" fillId="0" borderId="11" xfId="0" applyFont="1" applyBorder="1" applyAlignment="1" applyProtection="1">
      <alignment vertical="center"/>
      <protection locked="0"/>
    </xf>
    <xf numFmtId="0" fontId="3" fillId="0" borderId="11" xfId="0" applyFont="1" applyFill="1" applyBorder="1" applyAlignment="1" applyProtection="1">
      <alignment vertical="center" wrapText="1"/>
      <protection hidden="1"/>
    </xf>
    <xf numFmtId="9" fontId="4" fillId="0" borderId="11" xfId="0" applyNumberFormat="1" applyFont="1" applyBorder="1" applyAlignment="1" applyProtection="1">
      <alignment vertical="center" wrapText="1"/>
      <protection hidden="1"/>
    </xf>
    <xf numFmtId="9" fontId="4" fillId="0" borderId="11" xfId="0" applyNumberFormat="1" applyFont="1" applyBorder="1" applyAlignment="1" applyProtection="1">
      <alignment vertical="center" wrapText="1"/>
      <protection locked="0"/>
    </xf>
    <xf numFmtId="0" fontId="3" fillId="0" borderId="12" xfId="0" applyFont="1" applyBorder="1" applyAlignment="1" applyProtection="1">
      <alignment vertical="center"/>
      <protection hidden="1"/>
    </xf>
    <xf numFmtId="0" fontId="13"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wrapText="1"/>
      <protection locked="0"/>
    </xf>
    <xf numFmtId="0" fontId="0" fillId="0" borderId="0" xfId="0" applyFill="1" applyAlignment="1">
      <alignment horizontal="left"/>
    </xf>
    <xf numFmtId="0" fontId="4" fillId="5" borderId="1" xfId="0" applyFont="1" applyFill="1" applyBorder="1" applyAlignment="1" applyProtection="1">
      <alignment vertical="center" wrapText="1"/>
      <protection locked="0"/>
    </xf>
    <xf numFmtId="0" fontId="3" fillId="0" borderId="1" xfId="0" applyFont="1" applyBorder="1" applyAlignment="1" applyProtection="1">
      <alignment horizontal="center" vertical="center" textRotation="90"/>
      <protection hidden="1"/>
    </xf>
    <xf numFmtId="0" fontId="0" fillId="0" borderId="0" xfId="0" applyAlignment="1">
      <alignment horizontal="justify" vertical="center" wrapText="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justify" vertical="center" wrapText="1"/>
      <protection hidden="1"/>
    </xf>
    <xf numFmtId="0" fontId="4" fillId="0" borderId="4"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hidden="1"/>
    </xf>
    <xf numFmtId="0" fontId="3" fillId="6" borderId="2" xfId="0" applyFont="1" applyFill="1" applyBorder="1" applyAlignment="1" applyProtection="1">
      <alignment horizontal="center" vertical="center" textRotation="90"/>
      <protection hidden="1"/>
    </xf>
    <xf numFmtId="0" fontId="3" fillId="0" borderId="13" xfId="0" applyFont="1" applyBorder="1" applyAlignment="1" applyProtection="1">
      <alignment horizontal="center" vertical="center" textRotation="90"/>
      <protection hidden="1"/>
    </xf>
    <xf numFmtId="0" fontId="0" fillId="0" borderId="0" xfId="0" applyAlignment="1"/>
    <xf numFmtId="0" fontId="4" fillId="0" borderId="13"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justify" vertical="top" wrapText="1"/>
      <protection hidden="1"/>
    </xf>
    <xf numFmtId="0" fontId="0" fillId="0" borderId="0" xfId="0" applyAlignment="1">
      <alignment wrapText="1"/>
    </xf>
    <xf numFmtId="165" fontId="4" fillId="0" borderId="9" xfId="0" applyNumberFormat="1" applyFont="1" applyBorder="1" applyAlignment="1">
      <alignment horizontal="center" vertical="center" wrapText="1"/>
    </xf>
    <xf numFmtId="17" fontId="3" fillId="0" borderId="13" xfId="0"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left" vertical="center" wrapText="1"/>
      <protection locked="0"/>
    </xf>
    <xf numFmtId="17" fontId="4" fillId="0" borderId="1" xfId="0" applyNumberFormat="1" applyFont="1" applyBorder="1" applyAlignment="1" applyProtection="1">
      <alignment horizontal="center" vertical="center"/>
      <protection hidden="1"/>
    </xf>
    <xf numFmtId="0" fontId="4" fillId="3" borderId="2"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center" vertical="center" wrapText="1"/>
      <protection locked="0"/>
    </xf>
    <xf numFmtId="14" fontId="4" fillId="3"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hidden="1"/>
    </xf>
    <xf numFmtId="14" fontId="4" fillId="0" borderId="1" xfId="0" applyNumberFormat="1" applyFont="1" applyBorder="1" applyAlignment="1" applyProtection="1">
      <alignment horizontal="center" vertical="center"/>
      <protection hidden="1"/>
    </xf>
    <xf numFmtId="0" fontId="3" fillId="3" borderId="1"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textRotation="90"/>
      <protection hidden="1"/>
    </xf>
    <xf numFmtId="14" fontId="4" fillId="3" borderId="1" xfId="0" applyNumberFormat="1" applyFont="1" applyFill="1" applyBorder="1" applyAlignment="1" applyProtection="1">
      <alignment horizontal="center" vertical="center"/>
      <protection hidden="1"/>
    </xf>
    <xf numFmtId="0" fontId="4" fillId="0" borderId="1" xfId="0" applyFont="1" applyBorder="1" applyAlignment="1" applyProtection="1">
      <alignment horizontal="left" vertical="center" wrapText="1"/>
      <protection hidden="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19" xfId="0" applyFont="1" applyBorder="1" applyAlignment="1">
      <alignment horizontal="center" vertical="center" textRotation="90" wrapText="1"/>
    </xf>
    <xf numFmtId="0" fontId="3" fillId="0" borderId="22" xfId="0" applyFont="1" applyBorder="1" applyAlignment="1">
      <alignment horizontal="center" vertical="center" textRotation="90"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14" fontId="0" fillId="0" borderId="0" xfId="0" applyNumberFormat="1" applyAlignment="1">
      <alignment horizontal="center" vertical="center"/>
    </xf>
    <xf numFmtId="0" fontId="6" fillId="3" borderId="9" xfId="0" applyFont="1" applyFill="1" applyBorder="1" applyAlignment="1">
      <alignment horizontal="justify" vertical="center" wrapText="1"/>
    </xf>
    <xf numFmtId="0" fontId="4" fillId="3" borderId="8" xfId="0" applyFont="1" applyFill="1" applyBorder="1" applyAlignment="1">
      <alignment horizontal="left" vertical="center" wrapText="1"/>
    </xf>
    <xf numFmtId="0" fontId="4" fillId="3" borderId="8" xfId="0" applyFont="1" applyFill="1" applyBorder="1" applyAlignment="1">
      <alignment horizontal="center" vertical="center" wrapText="1"/>
    </xf>
    <xf numFmtId="0" fontId="6" fillId="3" borderId="2" xfId="0" applyFont="1" applyFill="1" applyBorder="1" applyAlignment="1" applyProtection="1">
      <alignment horizontal="justify" vertical="center" wrapText="1"/>
      <protection locked="0"/>
    </xf>
    <xf numFmtId="0" fontId="3" fillId="0" borderId="22" xfId="0" applyFont="1" applyBorder="1" applyAlignment="1">
      <alignment horizontal="center" vertical="center" textRotation="90"/>
    </xf>
    <xf numFmtId="0" fontId="4" fillId="0" borderId="22" xfId="0" applyFont="1" applyBorder="1" applyAlignment="1">
      <alignment horizontal="center" vertical="center"/>
    </xf>
    <xf numFmtId="0" fontId="4" fillId="0" borderId="22" xfId="0" applyFont="1" applyBorder="1" applyAlignment="1">
      <alignment horizontal="left" vertical="center" wrapText="1"/>
    </xf>
    <xf numFmtId="0" fontId="4" fillId="0" borderId="23" xfId="0" applyFont="1" applyBorder="1" applyAlignment="1">
      <alignment horizontal="center" vertical="center"/>
    </xf>
    <xf numFmtId="0" fontId="4" fillId="0" borderId="23" xfId="0" applyFont="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14" fontId="4" fillId="3" borderId="1" xfId="0" applyNumberFormat="1" applyFont="1" applyFill="1" applyBorder="1" applyAlignment="1" applyProtection="1">
      <alignment horizontal="center" vertical="center" wrapText="1"/>
      <protection hidden="1"/>
    </xf>
    <xf numFmtId="0" fontId="4" fillId="0" borderId="24" xfId="0" applyFont="1" applyBorder="1" applyAlignment="1" applyProtection="1">
      <alignment vertical="top" wrapText="1"/>
      <protection hidden="1"/>
    </xf>
    <xf numFmtId="165" fontId="4" fillId="0" borderId="23" xfId="0" applyNumberFormat="1" applyFont="1" applyBorder="1" applyAlignment="1">
      <alignment horizontal="center" vertical="center" wrapText="1"/>
    </xf>
    <xf numFmtId="14" fontId="4" fillId="0" borderId="1" xfId="0" applyNumberFormat="1" applyFont="1" applyBorder="1" applyAlignment="1" applyProtection="1">
      <alignment horizontal="center" vertical="center" wrapText="1"/>
      <protection hidden="1"/>
    </xf>
    <xf numFmtId="14" fontId="0" fillId="0" borderId="0" xfId="0" applyNumberFormat="1" applyAlignment="1">
      <alignment horizontal="center" vertical="center" wrapText="1"/>
    </xf>
    <xf numFmtId="0" fontId="15" fillId="0" borderId="13" xfId="0" applyFont="1" applyBorder="1" applyAlignment="1">
      <alignment horizontal="center" vertical="center" textRotation="90" wrapText="1"/>
    </xf>
    <xf numFmtId="0" fontId="0" fillId="0" borderId="0" xfId="0"/>
    <xf numFmtId="0" fontId="4" fillId="0" borderId="2" xfId="0" applyFont="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textRotation="90"/>
      <protection hidden="1"/>
    </xf>
    <xf numFmtId="0" fontId="15"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0" fillId="0" borderId="0" xfId="0" applyAlignment="1">
      <alignment vertical="center" wrapText="1"/>
    </xf>
    <xf numFmtId="0" fontId="0" fillId="0" borderId="0" xfId="0" applyAlignment="1">
      <alignment horizontal="center" vertical="center" wrapText="1"/>
    </xf>
    <xf numFmtId="0" fontId="4" fillId="0" borderId="2" xfId="0" applyFont="1" applyBorder="1" applyAlignment="1" applyProtection="1">
      <alignment horizontal="center" wrapText="1"/>
      <protection locked="0"/>
    </xf>
    <xf numFmtId="0" fontId="4" fillId="0" borderId="1" xfId="0" applyFont="1" applyBorder="1" applyAlignment="1" applyProtection="1">
      <alignment horizontal="left" vertical="top" wrapText="1"/>
      <protection hidden="1"/>
    </xf>
    <xf numFmtId="0" fontId="7" fillId="0" borderId="1" xfId="0" applyFont="1" applyBorder="1" applyAlignment="1" applyProtection="1">
      <alignment horizontal="left" vertical="top" wrapText="1"/>
      <protection hidden="1"/>
    </xf>
    <xf numFmtId="0" fontId="4" fillId="3" borderId="2" xfId="0" applyFont="1" applyFill="1" applyBorder="1" applyAlignment="1" applyProtection="1">
      <alignment horizontal="justify" vertical="center" wrapText="1"/>
      <protection locked="0"/>
    </xf>
    <xf numFmtId="0" fontId="4" fillId="0" borderId="0" xfId="0" applyFont="1" applyAlignment="1">
      <alignment vertical="top" wrapText="1"/>
    </xf>
    <xf numFmtId="0" fontId="4" fillId="0" borderId="2" xfId="0" applyFont="1" applyBorder="1" applyAlignment="1" applyProtection="1">
      <alignment horizontal="center" vertical="center" textRotation="90" wrapText="1"/>
      <protection locked="0"/>
    </xf>
    <xf numFmtId="17" fontId="4" fillId="0" borderId="13" xfId="0" applyNumberFormat="1"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hidden="1"/>
    </xf>
    <xf numFmtId="0" fontId="4" fillId="0" borderId="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7" borderId="13" xfId="0" applyFill="1" applyBorder="1" applyAlignment="1">
      <alignment horizontal="center" vertical="center"/>
    </xf>
    <xf numFmtId="0" fontId="0" fillId="7" borderId="13" xfId="0" applyFill="1" applyBorder="1" applyAlignment="1">
      <alignment horizontal="center"/>
    </xf>
    <xf numFmtId="0" fontId="14" fillId="7" borderId="14" xfId="0" applyFont="1" applyFill="1" applyBorder="1" applyAlignment="1">
      <alignment horizontal="center" vertical="center" wrapText="1"/>
    </xf>
    <xf numFmtId="0" fontId="14" fillId="7" borderId="3" xfId="0" applyFont="1" applyFill="1" applyBorder="1" applyAlignment="1">
      <alignment horizontal="center" vertical="center"/>
    </xf>
    <xf numFmtId="0" fontId="14" fillId="7" borderId="3" xfId="0" applyFont="1" applyFill="1" applyBorder="1" applyAlignment="1">
      <alignment horizontal="center" vertical="center" wrapText="1"/>
    </xf>
    <xf numFmtId="0" fontId="3" fillId="2" borderId="3" xfId="0" applyFont="1" applyFill="1" applyBorder="1" applyAlignment="1">
      <alignment horizontal="center" vertical="center" textRotation="90" wrapText="1"/>
    </xf>
    <xf numFmtId="0" fontId="3" fillId="2" borderId="2"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xf>
    <xf numFmtId="0" fontId="2" fillId="2" borderId="3" xfId="0" applyFont="1" applyFill="1" applyBorder="1" applyAlignment="1">
      <alignment horizontal="center" vertical="center" textRotation="90"/>
    </xf>
    <xf numFmtId="0" fontId="3" fillId="2" borderId="4" xfId="0" applyFont="1" applyFill="1" applyBorder="1" applyAlignment="1">
      <alignment horizontal="center" vertical="center" textRotation="90"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 fillId="2" borderId="4" xfId="0" applyFont="1" applyFill="1" applyBorder="1" applyAlignment="1">
      <alignment horizontal="center" vertical="center" textRotation="90"/>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cellXfs>
  <cellStyles count="6">
    <cellStyle name="Normal" xfId="0" builtinId="0"/>
    <cellStyle name="Normal - Style1 2" xfId="2"/>
    <cellStyle name="Normal 2" xfId="4"/>
    <cellStyle name="Normal 2 2" xfId="3"/>
    <cellStyle name="Normal 3" xfId="5"/>
    <cellStyle name="Porcentaje" xfId="1" builtinId="5"/>
  </cellStyles>
  <dxfs count="3658">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none">
          <bgColor auto="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tableStyleElement type="headerRow" dxfId="3657"/>
      <tableStyleElement type="firstRowStripe" dxfId="3656"/>
      <tableStyleElement type="secondRowStripe" dxfId="365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elgadillo/Downloads/mapa-riesgos-de-gestion-control-disciplinario-2021-version-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delgadillo/Downloads/mapa-riesgos-de-gestion-inteligencia-para-la-movilidad-2021-version-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gdelgadillo/Downloads/mapa-riesgos-de-gestion-juridica-2021-version-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gdelgadillo/Downloads/mapa-riesgos-de-gestion-seguridad-vial-2021-version-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gdelgadillo/Downloads/mapa-riesgos-de-gestion-social-2021-version-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gdelgadillo/Downloads/mapa-riesgos-de-gestion-talento-humano-2021-version-1.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gdelgadillo/Downloads/mapa-riesgos-de-gestion-tramites-y-sevicios-a-la-cidadania-2021-version-1.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gdelgadillo/Downloads/mapa-riesgos-de-gestion-oficina-asesora-de-planeacion-institucional-2021-version-1.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gdelgadillo/Downloads/mapa-riesgos-de-gestion-tics-2021-version-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delgadillo/Downloads/mapa-riesgos-de-gestion-planeacion-del-transporte-e-infraestructura-2021-version-1.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delgadillo/Downloads/mapa-riesgos-de-gestion-administrativa-2021-version-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delgadillo/Downloads/mapa-riesgos-de-gestion-comunicaciones-y-cultura-para-la-movilidad-2021-version-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delgadillo/Downloads/mapa-riesgos-de-gestion-contravencional-y-del-transporte-publico-2021-version-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delgadillo/Downloads/mapa-riesgos-de-gestion-control-y-evaluacion-a-la-gestion-2021-version-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gdelgadillo/Downloads/mapa-riesgos-de-gestion-de-transito-y-control-del-transito-y-transporte-2021-version-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gdelgadillo/Downloads/mapa-riesgos-de-gestion-financiera-2021-version-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delgadillo/Downloads/mapa-riesgos-de-gestion-ingenieria-de-transito-2021-version-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R. Corrupción"/>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R. Corrupción"/>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Tabla Impacto"/>
      <sheetName val="Matriz Calor Residual"/>
      <sheetName val="Tabla probabilidad"/>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Gráfico1"/>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refreshError="1"/>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Residu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Gráfico1"/>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refreshError="1"/>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Guillermo Delgadillo Molano" refreshedDate="44280.468946875" createdVersion="6" refreshedVersion="6" minRefreshableVersion="3" recordCount="156">
  <cacheSource type="worksheet">
    <worksheetSource ref="D4:S159" sheet="MONITOREO"/>
  </cacheSource>
  <cacheFields count="17">
    <cacheField name="Impacto" numFmtId="0">
      <sharedItems containsBlank="1"/>
    </cacheField>
    <cacheField name="Causa Inmediata" numFmtId="0">
      <sharedItems containsBlank="1"/>
    </cacheField>
    <cacheField name="Causa Raíz" numFmtId="0">
      <sharedItems containsBlank="1" longText="1"/>
    </cacheField>
    <cacheField name="Descripción del Riesgo" numFmtId="0">
      <sharedItems containsBlank="1" longText="1"/>
    </cacheField>
    <cacheField name="Clasificación del Riesgo" numFmtId="0">
      <sharedItems containsBlank="1"/>
    </cacheField>
    <cacheField name="Frecuencia con la cual se realiza la actividad" numFmtId="0">
      <sharedItems containsString="0" containsBlank="1" containsNumber="1" containsInteger="1" minValue="4" maxValue="70000"/>
    </cacheField>
    <cacheField name="Probabilidad Inherente" numFmtId="0">
      <sharedItems containsBlank="1"/>
    </cacheField>
    <cacheField name="%" numFmtId="0">
      <sharedItems containsString="0" containsBlank="1" containsNumber="1" minValue="0.4" maxValue="1"/>
    </cacheField>
    <cacheField name="Criterios de impacto" numFmtId="0">
      <sharedItems containsBlank="1"/>
    </cacheField>
    <cacheField name="Observación de criterio" numFmtId="0">
      <sharedItems containsBlank="1" containsMixedTypes="1" containsNumber="1" containsInteger="1" minValue="0" maxValue="0"/>
    </cacheField>
    <cacheField name="Impacto _x000a_Inherente" numFmtId="0">
      <sharedItems containsBlank="1"/>
    </cacheField>
    <cacheField name="%2" numFmtId="0">
      <sharedItems containsString="0" containsBlank="1" containsNumber="1" minValue="0.2" maxValue="1"/>
    </cacheField>
    <cacheField name="Zona de Riesgo Inherente" numFmtId="0">
      <sharedItems containsBlank="1"/>
    </cacheField>
    <cacheField name="PROCESO" numFmtId="0">
      <sharedItems containsBlank="1" count="18">
        <m/>
        <s v="PLANEACIÓN DE TRANSPORTE E INFRAESTRUCTURA"/>
        <s v="GESTION ADMINISTRATIVA"/>
        <s v="GESTIÓN COMUNICACIONES Y CULTURA PARA LA MOVILIDAD"/>
        <s v="GESTIÓN CONTRAVENCIONAL Y DEL TRANSPORTE PÚBLICO"/>
        <s v="GESTIÓN CONTROL DISCIPLINARIO"/>
        <s v="GESTIÓN CONTROL Y EVALUACIÓN A LA GESTIÓN"/>
        <s v="GESTIÓN DE TRÁNSITO Y CONTROL DEL TRÁNSITO Y TRANSPORTE"/>
        <s v="GESTIÓN FINANCIERA"/>
        <s v="GESTIÓN INGENIERÍA DE TRÁNSITO"/>
        <s v="GESTIÓN INTELIGENCIA PARA LA MOVILIDAD"/>
        <s v="GESTIÓN JÚRIDICA"/>
        <s v="DIRECCIONAMIENTO ESTRATEGICO"/>
        <s v="GESTIÓN SEGURIDAD VIAL"/>
        <s v="GESTIÓN SOCIAL"/>
        <s v="GESTION DE TALENTO HUMANO"/>
        <s v="GESTIÓN TIC´S"/>
        <s v="GESTIÓN DE TRAMITES Y SERVICIOS PARA LA CIUDADANÍA"/>
      </sharedItems>
    </cacheField>
    <cacheField name="No. Control" numFmtId="0">
      <sharedItems containsString="0" containsBlank="1" containsNumber="1" containsInteger="1" minValue="1" maxValue="6" count="7">
        <m/>
        <n v="1"/>
        <n v="2"/>
        <n v="3"/>
        <n v="4"/>
        <n v="5"/>
        <n v="6"/>
      </sharedItems>
    </cacheField>
    <cacheField name="Descripción del Control" numFmtId="0">
      <sharedItems containsBlank="1" longText="1"/>
    </cacheField>
    <cacheField name="Afectació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6">
  <r>
    <m/>
    <m/>
    <m/>
    <m/>
    <m/>
    <m/>
    <m/>
    <m/>
    <m/>
    <m/>
    <m/>
    <m/>
    <m/>
    <x v="0"/>
    <x v="0"/>
    <m/>
    <m/>
  </r>
  <r>
    <s v="Reputacional"/>
    <s v="Investigaciones de tipo administrativo"/>
    <s v="Elaboración de estudios y conceptos, de transporte público, privado, no motorizado, estudios de tránsito e infraestructura, fuera de los requisitos técnicos y procedimentales."/>
    <s v="Posibilidad de afectación reputacional por investigaciones de entes de control debido a la elaboración de estudios y conceptos, de transporte público, privado, no motorizado, estudios de tránsito e infraestructura, fuera de los requisitos técnicos y procedimentales."/>
    <s v="Ejecucion y Administracion de procesos"/>
    <n v="13"/>
    <s v="Baja"/>
    <n v="0.4"/>
    <s v="     El riesgo afecta la imagen de la entidad con algunos usuarios de relevancia frente al logro de los objetivos"/>
    <s v="El riesgo afecta la imagen de la entidad con algunos usuarios de relevancia frente al logro de los objetivos"/>
    <s v="Moderado"/>
    <n v="0.6"/>
    <s v="Moderado"/>
    <x v="1"/>
    <x v="1"/>
    <s v="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
    <s v="Probabilidad"/>
  </r>
  <r>
    <m/>
    <m/>
    <m/>
    <m/>
    <m/>
    <m/>
    <m/>
    <m/>
    <m/>
    <n v="0"/>
    <m/>
    <m/>
    <m/>
    <x v="1"/>
    <x v="2"/>
    <s v="El profesional del equipo técnico realiza revisión aleatoria semestralmente a los  estudios y/o conceptos elaborados verificando que cumplan con lo establecido en el procedimiento, dejando como registro acta de reunión."/>
    <s v="Probabilidad"/>
  </r>
  <r>
    <s v="Reputacional"/>
    <s v="Investigaciones de los entes de control"/>
    <s v="Emisión de conceptos de estudios de tránsito, revisión y seguimiento planes estratégicos de seguridad vial, planes integrales de movilidad sostenible, fuera  de los requerimientos normativos y  procedimentales."/>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Ejecucion y Administracion de procesos"/>
    <n v="600"/>
    <s v="Alta"/>
    <n v="0.8"/>
    <s v="     El riesgo afecta la imagen de la entidad con algunos usuarios de relevancia frente al logro de los objetivos"/>
    <s v="     El riesgo afecta la imagen de la entidad con algunos usuarios de relevancia frente al logro de los objetivos"/>
    <s v="Moderado"/>
    <n v="0.6"/>
    <s v="Alto"/>
    <x v="1"/>
    <x v="1"/>
    <s v="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
    <s v="Probabilidad"/>
  </r>
  <r>
    <m/>
    <m/>
    <m/>
    <m/>
    <m/>
    <m/>
    <m/>
    <m/>
    <m/>
    <n v="0"/>
    <m/>
    <m/>
    <m/>
    <x v="1"/>
    <x v="2"/>
    <s v="El profesional del equipo técnico realizará una revisión aleatoria semestralmente a los conceptos emitidos verificando que cumplan con lo establecido en los procedimientos e instructivos PM01-PR02, PM01-PR03, PM01-PR04, PM01-PR08; PM01-IN01, dejando como registro acta de reunión."/>
    <s v="Probabilidad"/>
  </r>
  <r>
    <s v="Reputacional"/>
    <s v="Investigaciones de los de entes de control"/>
    <s v="_x000a_Elaboración de informe de auditoria de seguridad vial, fuera  de los requisitos técnicos y procedimentales."/>
    <s v="Posibilidad de afectación reputacional por investigaciones de los entes de control debido a la elaboración de informe de auditoria de seguridad vial, fuera  de los requisitos técnicos y procedimentales."/>
    <s v="Ejecucion y Administracion de procesos"/>
    <n v="8"/>
    <s v="Baja"/>
    <n v="0.4"/>
    <s v="     El riesgo afecta la imagen de la entidad con algunos usuarios de relevancia frente al logro de los objetivos"/>
    <s v="     El riesgo afecta la imagen de la entidad con algunos usuarios de relevancia frente al logro de los objetivos"/>
    <s v="Moderado"/>
    <n v="0.6"/>
    <s v="Moderado"/>
    <x v="1"/>
    <x v="1"/>
    <s v="_x000a_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
    <s v="Probabilidad"/>
  </r>
  <r>
    <m/>
    <m/>
    <m/>
    <m/>
    <m/>
    <m/>
    <m/>
    <m/>
    <m/>
    <n v="0"/>
    <m/>
    <m/>
    <m/>
    <x v="1"/>
    <x v="2"/>
    <s v="El profesional del equipo técnico realiza una revisión aleatoria semestralmente al informe de auditoría de seguridad vial, verificando que cumplan con lo establecido en el procedimiento PM01-PR06, dejando como registro acta de reunión."/>
    <s v="Probabilidad"/>
  </r>
  <r>
    <s v="Reputacional"/>
    <s v="Investigaciones de los entes de control"/>
    <s v="Formulación de planes, programas o proyectos de la Subsecretaria de Política de Movilidad, fuera de los requisitos para una movilidad  sostenible y ambiental."/>
    <s v="Posibilidad de afectación reputacional por posibles investigación de los entes de control debido a la ejecucion de los de planes, programas o proyectos de la Subsecretaria de Política de Movilidad, fuera de lo establecido en el plan de desarrollo y metas de inversión  para una movilidad  sostenible y ambiental."/>
    <s v="Ejecucion y Administracion de procesos"/>
    <n v="4"/>
    <s v="Baja"/>
    <n v="0.4"/>
    <s v="     El riesgo afecta la imagen de la entidad con algunos usuarios de relevancia frente al logro de los objetivos"/>
    <s v="     El riesgo afecta la imagen de la entidad con algunos usuarios de relevancia frente al logro de los objetivos"/>
    <s v="Moderado"/>
    <n v="0.6"/>
    <s v="Moderado"/>
    <x v="1"/>
    <x v="1"/>
    <s v="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
    <s v="Probabilidad"/>
  </r>
  <r>
    <s v="Económico"/>
    <s v="multa y sanción del ente regulador "/>
    <s v="manejo de inventarios  de la entidad fuera de los lineamientos procedimientales y normativos "/>
    <s v="Posibilidad de afectación económica por multa y sanción del ente regulador debido al manejo de iventarios de la entidad fuera de los lineamientos procedimientales y normativos  "/>
    <s v="Ejecucion y Administracion de procesos"/>
    <n v="12"/>
    <s v="Baja"/>
    <n v="0.4"/>
    <s v="     Entre 10 y 50 SMLMV "/>
    <s v="     Entre 10 y 50 SMLMV "/>
    <s v="Menor"/>
    <n v="0.4"/>
    <s v="Moderado"/>
    <x v="2"/>
    <x v="1"/>
    <s v="El tecnico, profesional , contratista efectua mensualmente la actualizacion  de  la carpeta compartida de los  movimientos de ingresos, traslados y egresos  de almacen dejando como evidencia los soportes respectivos."/>
    <s v="Probabilidad"/>
  </r>
  <r>
    <m/>
    <m/>
    <m/>
    <m/>
    <m/>
    <m/>
    <m/>
    <m/>
    <m/>
    <n v="0"/>
    <m/>
    <m/>
    <m/>
    <x v="2"/>
    <x v="2"/>
    <s v="El profesional universitario efectua las actualizaciones de los procedimientos, cuando se identifique la necesidad  socializacion y publicacion final avalado por el profesional especializado del area de almacen ejando como evidencia la socializacion publicada en la intranet "/>
    <s v="Probabilidad"/>
  </r>
  <r>
    <m/>
    <m/>
    <m/>
    <m/>
    <m/>
    <m/>
    <m/>
    <m/>
    <m/>
    <n v="0"/>
    <m/>
    <m/>
    <m/>
    <x v="2"/>
    <x v="3"/>
    <s v="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
    <s v="Probabilidad"/>
  </r>
  <r>
    <s v="Reputacional"/>
    <s v="investigaciones de entes reguladores, quejas o requerimientos de servidores y usuarios"/>
    <s v=" realización de mantenimientos preventivos y correctivos en la infraestructura fuera de los tiempos y requerimientos normativos y procedimentales"/>
    <s v="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
    <s v="Ejecucion y Administracion de procesos"/>
    <n v="19"/>
    <s v="Baja"/>
    <n v="0.4"/>
    <s v="     El riesgo afecta la imagen de la entidad con algunos usuarios de relevancia frente al logro de los objetivos"/>
    <s v="     El riesgo afecta la imagen de la entidad con algunos usuarios de relevancia frente al logro de los objetivos"/>
    <s v="Moderado"/>
    <n v="0.6"/>
    <s v="Moderado"/>
    <x v="2"/>
    <x v="1"/>
    <s v="El profesional del proceso identifica las necesidades y verfica semestralmente  el cumplimiento del cronograma definido a través de la matriz de necesidades de infraestructura, dejando como evidencia el seguimiento semestral"/>
    <s v="Probabilidad"/>
  </r>
  <r>
    <m/>
    <m/>
    <m/>
    <m/>
    <m/>
    <m/>
    <m/>
    <m/>
    <m/>
    <n v="0"/>
    <m/>
    <m/>
    <m/>
    <x v="2"/>
    <x v="2"/>
    <s v="El Subdirector Administrativo deberá realizar un contrato de prestación de servicios de mantenimiento preventivo y correctivo con empresas que cuenten con capacidad técnica y experiencia suficiente en este tipo de actividades, dejando establecidos los requisitos en los pliegos de condiciones de los procesos de selección"/>
    <s v="Probabilidad"/>
  </r>
  <r>
    <m/>
    <m/>
    <m/>
    <m/>
    <m/>
    <m/>
    <m/>
    <m/>
    <m/>
    <n v="0"/>
    <m/>
    <m/>
    <m/>
    <x v="2"/>
    <x v="3"/>
    <s v="El Subdirector Administrativo debe contratar una firma interventora experta que realice el seguimiento técnico, jurídico, ambiental y financiero a las actividades a realizar por el contratista de mantenimiento locativo, quien presenta mensualmente  como registro los informes de ejecución y gestión"/>
    <s v="Probabilidad"/>
  </r>
  <r>
    <s v="Reputacional"/>
    <s v="Mala aplicación de la normatividad ambiental "/>
    <s v="Implementación del sistema de gestión ambiental fuera de los requerimientos normativos y procedim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Ejecucion y Administracion de procesos"/>
    <n v="124"/>
    <s v="Media"/>
    <n v="0.6"/>
    <s v="     El riesgo afecta la imagen de la entidad con algunos usuarios de relevancia frente al logro de los objetivos"/>
    <s v="     El riesgo afecta la imagen de la entidad con algunos usuarios de relevancia frente al logro de los objetivos"/>
    <s v="Moderado"/>
    <n v="0.6"/>
    <s v="Moderado"/>
    <x v="2"/>
    <x v="1"/>
    <s v="El profesional del proceso verifica mensualmente  el cumplimiento las actividades definidas a través del Plan de Acción, la Matriz de Identificación de Aspectos y Valoración de Impactos Ambientales, y el cronograma de comunicaciones, dejando como evidencia las acta de seguimiento."/>
    <s v="Probabilidad"/>
  </r>
  <r>
    <m/>
    <m/>
    <m/>
    <m/>
    <m/>
    <m/>
    <m/>
    <m/>
    <m/>
    <n v="0"/>
    <m/>
    <m/>
    <m/>
    <x v="2"/>
    <x v="2"/>
    <s v="El Jefe de área verifica el cumplimiento de las actividades programadas del Sistema de Gestión Ambiental adelantas por los profesionales del equipo técnico, mediante reuniones de seguimiento, dejando como evidencia las actas correpondiente."/>
    <s v="Probabilidad"/>
  </r>
  <r>
    <s v="Reputacional"/>
    <s v="perdida de imagen de usuarios internos, externos y directivos de la SDM"/>
    <s v=" prestación de los servicios generales y administrativos fuera de las necesidades requeridas."/>
    <s v="Posibilidad de afectación reputacional  por perdida de imagen de usuarios internos, externos y directivos de la SDM, por la prestación de los servicios generales y administrativos fuera de las necesidades requeridas."/>
    <s v="Ejecucion y Administracion de procesos"/>
    <n v="9"/>
    <s v="Baja"/>
    <n v="0.4"/>
    <s v="     El riesgo afecta la imagen de la entidad con algunos usuarios de relevancia frente al logro de los objetivos"/>
    <s v="     El riesgo afecta la imagen de la entidad con algunos usuarios de relevancia frente al logro de los objetivos"/>
    <s v="Moderado"/>
    <n v="0.6"/>
    <s v="Moderado"/>
    <x v="2"/>
    <x v="1"/>
    <s v="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
    <s v="Probabilidad"/>
  </r>
  <r>
    <s v="Reputacional"/>
    <s v="sanciones del archivo distrital y quejas de ususarios internos y externos"/>
    <s v=" ejecución del sistema de gestión documental fuera de los requerimiento normativos y procedimientales "/>
    <s v="posibilidad de afectación reputacional por sanciones del archivo distrital y quejas de ususarios internos y externos debido a la ejecución del sistema de gestión documental fuera de los requerimiento normativos y procedimientales "/>
    <s v="Ejecucion y Administracion de procesos"/>
    <n v="12"/>
    <s v="Baja"/>
    <n v="0.4"/>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2"/>
    <x v="1"/>
    <s v="El profesional debe asegurar la actualización y/o creación mensual de los instrumentos archivísticos de la Entidad dejando como evidencia cronograma e instrumentos actualizados "/>
    <s v="Probabilidad"/>
  </r>
  <r>
    <m/>
    <m/>
    <m/>
    <m/>
    <m/>
    <m/>
    <m/>
    <m/>
    <m/>
    <n v="0"/>
    <m/>
    <m/>
    <m/>
    <x v="2"/>
    <x v="2"/>
    <s v="El profesional del área deberá presentar los avances de la gestión documental en dos sesiones de Comité Interno de Archivo en el año, dejando como evidencia acta del comité "/>
    <s v="Probabilidad"/>
  </r>
  <r>
    <m/>
    <m/>
    <m/>
    <m/>
    <m/>
    <m/>
    <m/>
    <m/>
    <m/>
    <n v="0"/>
    <m/>
    <m/>
    <m/>
    <x v="2"/>
    <x v="3"/>
    <s v="El profesional del proceso verifica trimestralmente el cumplimiento de las transferencias documentales  y las actividades contenidas en el PINAR  dejando como evidencia las actas de transferencias primarias- suscritas."/>
    <s v="Probabilidad"/>
  </r>
  <r>
    <m/>
    <m/>
    <m/>
    <m/>
    <m/>
    <m/>
    <m/>
    <m/>
    <m/>
    <n v="0"/>
    <m/>
    <m/>
    <m/>
    <x v="2"/>
    <x v="4"/>
    <s v="El supervisor del contrato hace segimiento mensual de los documentos del proceso, las sanciones y/o consecuencias del incumplimiento de alguna o algunas de las obligaciones contractuales asumidas por el contratista del contrato de almacenamiento y custodia, así como del arrendamiento de la bodega dejando como evidencia  actas de seguimiento al contrato y compromisos allí pactados."/>
    <s v="Impacto"/>
  </r>
  <r>
    <m/>
    <m/>
    <m/>
    <m/>
    <m/>
    <m/>
    <m/>
    <m/>
    <m/>
    <n v="0"/>
    <m/>
    <m/>
    <m/>
    <x v="2"/>
    <x v="5"/>
    <s v="El Subdirector administrativio hará seguimiento mensual al plan de contingencia para garantizar la continuidad del Sistema de Información Orfeo en caso de indisponibilidad"/>
    <s v="Probabilidad"/>
  </r>
  <r>
    <s v="Reputacional"/>
    <s v="incremento de las solicitudes por parte de la ciudadanía y entes de control  frente al diseño, desarrollo y evaluación de estrategias efectivas de cultura para la movilidad que conlleven a la disminución de incidentes viales"/>
    <s v="ejecución  de propuestas  fuera de los lineanimiento y politicas dadas a nivel distrital e institucionales."/>
    <s v="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
    <s v="Ejecucion y Administracion de procesos"/>
    <n v="864"/>
    <s v="Alta"/>
    <n v="0.8"/>
    <s v="     El riesgo afecta la imagen de la entidad con algunos usuarios de relevancia frente al logro de los objetivos"/>
    <s v="     El riesgo afecta la imagen de la entidad con algunos usuarios de relevancia frente al logro de los objetivos"/>
    <s v="Moderado"/>
    <n v="0.6"/>
    <s v="Alto"/>
    <x v="3"/>
    <x v="1"/>
    <s v="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
    <s v="Probabilidad"/>
  </r>
  <r>
    <m/>
    <m/>
    <m/>
    <m/>
    <m/>
    <m/>
    <m/>
    <m/>
    <m/>
    <n v="0"/>
    <m/>
    <m/>
    <m/>
    <x v="3"/>
    <x v="2"/>
    <s v="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
    <s v="Probabilidad"/>
  </r>
  <r>
    <m/>
    <m/>
    <m/>
    <m/>
    <m/>
    <m/>
    <m/>
    <m/>
    <m/>
    <n v="0"/>
    <m/>
    <m/>
    <m/>
    <x v="3"/>
    <x v="3"/>
    <s v="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
    <s v="Probabilidad"/>
  </r>
  <r>
    <m/>
    <m/>
    <m/>
    <m/>
    <m/>
    <m/>
    <m/>
    <m/>
    <m/>
    <n v="0"/>
    <m/>
    <m/>
    <m/>
    <x v="3"/>
    <x v="4"/>
    <s v="El Jefe de la Oficina  valida de manera permanente el diseño, desarrollo y evaluación de las estrategias de cultura para la moviliad   dejando como regisitro las observaciones/anotaciones realizadas a través de correo electrónico y/o actas de reunión. "/>
    <s v="Probabilidad"/>
  </r>
  <r>
    <s v="Reputacional"/>
    <s v="aumento de reclamos por parte de la ciudadania, posibles investigaciones de tipo administrativas y disciplinarios por entes de control "/>
    <s v=" implementación del manual y el plan  de comunicaciones fuera de los requerimientos técnicos y procedimientales para la divulgación de las piezas de comunicación. "/>
    <s v="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
    <s v="Ejecucion y Administracion de procesos"/>
    <n v="864"/>
    <s v="Alta"/>
    <n v="0.8"/>
    <s v="     El riesgo afecta la imagen de la entidad con algunos usuarios de relevancia frente al logro de los objetivos"/>
    <s v="     El riesgo afecta la imagen de la entidad con algunos usuarios de relevancia frente al logro de los objetivos"/>
    <s v="Moderado"/>
    <n v="0.6"/>
    <s v="Alto"/>
    <x v="3"/>
    <x v="1"/>
    <s v="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
    <s v="Probabilidad"/>
  </r>
  <r>
    <m/>
    <m/>
    <m/>
    <m/>
    <m/>
    <m/>
    <m/>
    <m/>
    <m/>
    <n v="0"/>
    <m/>
    <m/>
    <m/>
    <x v="3"/>
    <x v="2"/>
    <s v="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
    <s v="Probabilidad"/>
  </r>
  <r>
    <s v="Reputacional"/>
    <s v="investigaciones disciplinarias, administrativas y/o legales por entes de control "/>
    <s v="tratamiento de las solicitudes allegadas al proceso fuera de los lineamientos establecidos por la normatividad vigente."/>
    <s v="Posibilidad de afectación reputacional por investigaciones disciplinarias, administrativas y/o legales por entes de control debido al tratamiento de las solicitudes allegadas al proceso fuera de los lineamientos establecidos por la normatividad vigente."/>
    <s v="Usuarios, productos y practicas , organizacionales"/>
    <n v="58540"/>
    <s v="Muy Alta"/>
    <n v="1"/>
    <s v="     El riesgo afecta la imagen de la entidad con algunos usuarios de relevancia frente al logro de los objetivos"/>
    <s v="     El riesgo afecta la imagen de la entidad con algunos usuarios de relevancia frente al logro de los objetivos"/>
    <s v="Moderado"/>
    <n v="0.6"/>
    <s v="Alto"/>
    <x v="4"/>
    <x v="1"/>
    <s v="El Equipo Operativo del proceso realiza semanalmente la verificación de los requerimientos allegados al proceso a través del informe de google drive generado por la DAC dejando como evidencia los correos electronicos enviados a los Profesionales"/>
    <s v="Probabilidad"/>
  </r>
  <r>
    <m/>
    <m/>
    <m/>
    <m/>
    <m/>
    <m/>
    <m/>
    <m/>
    <m/>
    <n v="0"/>
    <m/>
    <m/>
    <m/>
    <x v="4"/>
    <x v="2"/>
    <s v="El Equipo Operativo del proceso realiza permanentemente la socialización del Manual de Gestión de PQRS a los Profesionales que ingresan a la Entidad con el fin de informar la importancia de dar cumplimiento a este documento y la normatividad vigente dejando como evidencia el listado de asistencia de la actividad"/>
    <s v="Probabilidad"/>
  </r>
  <r>
    <m/>
    <s v="investigaciones disciplinarias, administrativas y/o legales por entes de control "/>
    <s v="gestión de notificaciones  de las decisiones tomadas  fuera de los lineamientos establecidos por la normatividad vigente. "/>
    <s v="Posibilidad de afectación reputacional por investigaciones disciplinarias, administrativas y/o legales por entes de control debido a la gestión de notificaciones  de las decisiones tomadas fuera de los lineamientos establecidos por la normatividad vigente."/>
    <s v="Usuarios, productos y practicas , organizacionales"/>
    <n v="9106"/>
    <s v="Muy Alta"/>
    <n v="1"/>
    <s v="     El riesgo afecta la imagen de la entidad con algunos usuarios de relevancia frente al logro de los objetivos"/>
    <s v="     El riesgo afecta la imagen de la entidad con algunos usuarios de relevancia frente al logro de los objetivos"/>
    <s v="Moderado"/>
    <n v="0.6"/>
    <s v="Alto"/>
    <x v="4"/>
    <x v="1"/>
    <s v="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
    <s v="Probabilidad"/>
  </r>
  <r>
    <m/>
    <s v="investigaciones disciplinarias, administrativas y/o legales por entes de control "/>
    <s v="decisiones falladas fuera de los tiempos establecidos por la normatividad vigente."/>
    <s v="Posibilidad de afectación reputacional por investigaciones disciplinarias, administrativas y/o legales por entes de control debido a las decisiones falladas fuera de los tiempos establecidos por la normatividad vigente."/>
    <s v="Usuarios, productos y practicas , organizacionales"/>
    <n v="4"/>
    <s v="Baja"/>
    <n v="0.4"/>
    <s v="     El riesgo afecta la imagen de la entidad con algunos usuarios de relevancia frente al logro de los objetivos"/>
    <s v="     El riesgo afecta la imagen de la entidad con algunos usuarios de relevancia frente al logro de los objetivos"/>
    <s v="Moderado"/>
    <n v="0.6"/>
    <s v="Moderado"/>
    <x v="4"/>
    <x v="1"/>
    <s v="El Profesional responsable verifica mensualmente las bases de datos y/o informes de SICON para realizar el seguimiento de los procesos y asi evitar la caducidad dejando evidencia en la base de datos"/>
    <s v="Probabilidad"/>
  </r>
  <r>
    <m/>
    <m/>
    <m/>
    <m/>
    <m/>
    <m/>
    <m/>
    <m/>
    <m/>
    <n v="0"/>
    <m/>
    <m/>
    <m/>
    <x v="4"/>
    <x v="2"/>
    <s v="El Auxliar Administrativo verifica mensualmente que las actuaciones y actos administrativos esten cargadas en el SICON Vs. el expediente físico entregado por el Profesional Unviersitario dejando evidencia en la base de datos sobre los expedientes rechados que no fueron cargados en SICON"/>
    <s v="Probabilidad"/>
  </r>
  <r>
    <s v="Reputacional"/>
    <s v="perdidad de imagen y credibilidad por parte de los usuarios internos "/>
    <s v="realización de trámite, investigación y fallo de  proceso(s) disicplinario(s) en primera instancia fuera los requerimientos normativos y procedimentales"/>
    <s v="Posibilidad de afectación reputacional por perdida de imagen y credibilidad por parte de los usuarios internos debido a la realización de trámite, investigaciiones y fallos de  proceso(s) disicplinario(s) en primera instancia, fuera los requerimientos normativos y procedimentales"/>
    <s v="Usuarios, productos y practicas , organizacionales"/>
    <n v="143"/>
    <s v="Media"/>
    <n v="0.6"/>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5"/>
    <x v="1"/>
    <s v="Los profesionales del proceso realizan  2 socializaciónes al mes (capacitaciones y piezas comunicativas),  en temas generales del derecho disciplinarios (deberes, derechos, prohbiciones) dirigida a los servidores públicos de la entidad, dejando como registro lista de asistencia."/>
    <s v="Probabilidad"/>
  </r>
  <r>
    <m/>
    <m/>
    <m/>
    <m/>
    <m/>
    <m/>
    <m/>
    <m/>
    <m/>
    <m/>
    <m/>
    <m/>
    <m/>
    <x v="5"/>
    <x v="2"/>
    <s v="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
    <s v="Probabilidad"/>
  </r>
  <r>
    <m/>
    <m/>
    <m/>
    <m/>
    <m/>
    <m/>
    <m/>
    <m/>
    <m/>
    <m/>
    <m/>
    <m/>
    <m/>
    <x v="5"/>
    <x v="3"/>
    <s v="Los profesional dan la aplicación de la norma disciplinaria vigente, que hasta el 30 de junio corresponde a la Ley 734 de 2002, teniendo en cuenta que el 1 de julio entra en vigencia la Ley 1952 de 2019 Código General Disciplinario, cuyas decisiones quedán registradas en la base de datos que contiene la información."/>
    <s v="Probabilidad"/>
  </r>
  <r>
    <s v="Reputacional"/>
    <s v="sanciones administrativas por entes gubernamentales"/>
    <s v="presentación de informes de Ley,como producto de seguimientos fuera la normatividad vigente."/>
    <s v="Posibilidad de afectación reputacional por sanciones administrativas por entes gubernamentales debido a la presentación de informes de Ley,como producto de seguimientos fuera la normatividad vigente."/>
    <s v="Ejecucion y Administracion de procesos"/>
    <n v="39"/>
    <s v="Media"/>
    <n v="0.6"/>
    <s v="     El riesgo afecta la imagen de la entidad con algunos usuarios de relevancia frente al logro de los objetivos"/>
    <s v="     El riesgo afecta la imagen de la entidad con algunos usuarios de relevancia frente al logro de los objetivos"/>
    <s v="Moderado"/>
    <n v="0.6"/>
    <s v="Moderado"/>
    <x v="6"/>
    <x v="1"/>
    <s v="Los profesionales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s v="Probabilidad"/>
  </r>
  <r>
    <m/>
    <m/>
    <m/>
    <m/>
    <m/>
    <m/>
    <m/>
    <m/>
    <m/>
    <n v="0"/>
    <m/>
    <m/>
    <m/>
    <x v="6"/>
    <x v="2"/>
    <s v="Jefe de la Oficina de Control Interno presenta en el CICI las fechas establecidas para la presentación de  los informes de ley , con el fin de tomar acciones necesarias para cumplir con los lineamientos normativos."/>
    <s v="Probabilidad"/>
  </r>
  <r>
    <s v="Reputacional"/>
    <s v="perdida de credibilidad y confianza de la ciudadanía"/>
    <s v="ejecución de actividades de control en vía fuera de los requisitos técnicos y normativos en control de tránsito y transporte."/>
    <s v="Posibilidad de afectación reputacional por perdida de credibilidad y confianza de la ciudadanía debido a la ejecución de actividades de control en vía fuera de los requisitos técnicos y normativos en control de tránsito y transporte."/>
    <s v="Usuarios, productos y practicas , organizacionales"/>
    <n v="96"/>
    <s v="Media"/>
    <n v="0.6"/>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7"/>
    <x v="1"/>
    <s v="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
    <s v="Probabilidad"/>
  </r>
  <r>
    <s v="Reputacional"/>
    <s v="perdida de credibilidad y confianza de la comunidad educativa"/>
    <s v=" implementación de la operación del programa niñas y niños primero  fuera de lo establecido en procedimientos, protocolos, acuerdos y cronogramas"/>
    <s v="Posibilidad de afectación reputacional por perdida de credibilidad y confianza de la comunidad educativa debido a la implementación de la operación del programa niñas y niños primero  fuera de lo establecido en procedimientos, protocolos, acuerdos y cronogramas."/>
    <s v="Usuarios, productos y practicas , organizacionales"/>
    <n v="28700"/>
    <s v="Muy Alta"/>
    <n v="1"/>
    <s v="     El riesgo afecta la imagen de la entidad con algunos usuarios de relevancia frente al logro de los objetivos"/>
    <s v="     El riesgo afecta la imagen de la entidad con algunos usuarios de relevancia frente al logro de los objetivos"/>
    <s v="Moderado"/>
    <n v="0.6"/>
    <s v="Alto"/>
    <x v="7"/>
    <x v="1"/>
    <s v="El profesional universitario realiza seguimiento al de inicio de la operación por parte del monitor de la caravana de acompañamiento registrando el formato registro asistencias-inasistencias equipo Ciempiés."/>
    <s v="Probabilidad"/>
  </r>
  <r>
    <m/>
    <m/>
    <m/>
    <m/>
    <m/>
    <m/>
    <m/>
    <m/>
    <m/>
    <n v="0"/>
    <m/>
    <m/>
    <m/>
    <x v="7"/>
    <x v="2"/>
    <s v="El lider de zona realiza visitas periodicas a las rutas de confianza acompañadas por los guias escolares, donde verifica la implementación de los protocolos y establecen medidas para mejorar la experiencia de viaje, dejando registro en el formato seguimiento ruta de confianza."/>
    <s v="Probabilidad"/>
  </r>
  <r>
    <s v="Reputacional"/>
    <s v="perdida de credibilidad y confianza de la ciudadanía"/>
    <s v="implementación de acciones de gestión en vía fuera de las condiciones de programación"/>
    <s v="Posibilidad de afectación reputacional por perdida de credibilidad y confianza de la ciudadanía debido a la implementación de acciones de gestión en vía fuera de las condiciones de programación."/>
    <s v="Usuarios, productos y practicas , organizacionales"/>
    <n v="36000"/>
    <s v="Muy Alta"/>
    <n v="1"/>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Alto"/>
    <x v="7"/>
    <x v="1"/>
    <s v="El Subdirector de Gestión en Vía  y el Lider Operativo realiza la priorización del personal disponible conforme a las actividades de gestión en vía programadas mediante al formato de programación semanal de recurso humano."/>
    <s v="Probabilidad"/>
  </r>
  <r>
    <s v="Reputacional"/>
    <s v="perdida de credibilidad y confianza de la ciudadanía"/>
    <s v="implementación de medidas de gestión de tránsito sin  personal y dispositivos de señalización temporales necesarios para la intervención."/>
    <s v="Posibilidad de afectación reputacional por perdida de credibilidad y confianza de la ciudadanía debido a la implementación de medidas de gestión de tránsito fuera de los requsiistos de  personal y dispositivos de señalización temporales necesarios para la intervención."/>
    <s v="Ejecucion y Administracion de procesos"/>
    <n v="50"/>
    <s v="Media"/>
    <n v="0.6"/>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7"/>
    <x v="1"/>
    <s v="El profesional especializado de la SGV realiza mensu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Como registro se encuentra el acta mensual."/>
    <s v="Probabilidad"/>
  </r>
  <r>
    <s v="Reputacional"/>
    <s v="perdida de credibilidad y confianza de la ciudadania"/>
    <s v="autorizacion de PMT fuera de los requisitos  establecidos, generando condiciones de inseguridad a los diferentes actores viales."/>
    <s v="Posibilidad de afectación reputacional por perdida de credibilidad y confianza de la ciudadania debido a la autorizacion de PMT fuera de los requisitos  establecidos, generando condiciones de inseguridad a los diferentes actores viales."/>
    <s v="Usuarios, productos y practicas , organizacionales"/>
    <n v="70000"/>
    <s v="Muy Alta"/>
    <n v="1"/>
    <s v="     El riesgo afecta la imagen de la entidad con algunos usuarios de relevancia frente al logro de los objetivos"/>
    <s v="     El riesgo afecta la imagen de la entidad con algunos usuarios de relevancia frente al logro de los objetivos"/>
    <s v="Moderado"/>
    <n v="0.6"/>
    <s v="Alto"/>
    <x v="7"/>
    <x v="1"/>
    <s v="Los profesionales encargados de revisar la aprobación o no del PMT verificaran el cumplimiento de la totalidad  de requisitos establecidos previo a la plublicación, dejando como registro final el reporte de obra COOS y COI, conforme a la demanda o solicitudes recibidas. "/>
    <s v="Probabilidad"/>
  </r>
  <r>
    <s v="Reputacional"/>
    <s v="Intervención de entes de control a causa de las inconformidades presentadas por la ciudadanía."/>
    <s v="Realizar la operación del Sistema Inteligente de Tránsporte fuera de los estandares y normatividad establecida."/>
    <s v="Posibilidad de afectación reputacional por la intervención de Entes de Control a causa de las inconformidades presentadas por la ciudadanía debido a realizar la operación del Sistema Inteligente de Tránsporte fuera de los estandares y normatividad establecida."/>
    <s v="Usuarios, productos y practicas , organizacionales"/>
    <n v="4704"/>
    <s v="Alta"/>
    <n v="0.8"/>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7"/>
    <x v="1"/>
    <s v="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
    <s v="Probabilidad"/>
  </r>
  <r>
    <s v="Reputacional"/>
    <s v="reducción de la velocidad promedio de desplazamiento en la ciudad"/>
    <s v="Realizar la operación del CGT fuera de los estandares definidos en los procedimientos, protocolos y los recursos necesarios."/>
    <s v="Posibilidad de afectación reputacional por la reducción de la velocidad promedio de desplazamiento en la ciudad debido a realizar la operación del CGT fuera de los estandares definidos en los procedimientos, protocolos y recursos necesarios."/>
    <s v="Ejecucion y Administracion de procesos"/>
    <n v="8760"/>
    <s v="Muy Alta"/>
    <n v="1"/>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7"/>
    <x v="1"/>
    <s v="El coordinador operativo del CGT realiza diariamente seguimiento a la implementación de los procedimientos y protocolos por parte del personal que gestiona los incidentes y eventos, los cuales se registran en la bitacora de operación."/>
    <s v="Probabilidad"/>
  </r>
  <r>
    <s v="Reputacional"/>
    <s v="requerimientos de los usuarios e incumplimiento del procedimiento en terminos procedimentales"/>
    <s v="Realización del proceso de devolucion  o Compensación de Pagos en Exceso y Pagos de lo no Debido por Conceptos no Tributarios  y de lo no debido por inconsistencias y desactualizacion del sistema SICON fuera de los terminos procedimentales."/>
    <s v="Posibilidad de afectación reputacional por requerimientos de los usuarios e investigaciones  administrativas,legales por entes de control por la realizacion del proceso de devoluciones fuera de los terminos procedimentales."/>
    <s v="Ejecucion y Administracion de procesos"/>
    <n v="670"/>
    <s v="Alta"/>
    <n v="0.8"/>
    <s v="     El riesgo afecta la imagen de la entidad con algunos usuarios de relevancia frente al logro de los objetivos"/>
    <s v="     El riesgo afecta la imagen de la entidad con algunos usuarios de relevancia frente al logro de los objetivos"/>
    <s v="Moderado"/>
    <n v="0.6"/>
    <s v="Alto"/>
    <x v="8"/>
    <x v="1"/>
    <s v="EL profesional Especializado  del proceso verifica permanentemente que las devoluciones cargadas en la carpeta compartida STORAGE_ADMIN cumplan con los requisitos establecidos  en el procedimiento dejando como registro la verificacion mediante-orden de devolucion "/>
    <s v="Probabilidad"/>
  </r>
  <r>
    <m/>
    <m/>
    <m/>
    <m/>
    <m/>
    <m/>
    <m/>
    <m/>
    <m/>
    <n v="0"/>
    <m/>
    <m/>
    <m/>
    <x v="8"/>
    <x v="2"/>
    <s v="El profesional especializado del proceso y  el técnico verifican permanente que las devoluciones registradas  en los  sistema SICON   y  BOGDATA  cumplan con los requisitos  establecidos en el procedimiento dejando registrada la verificación en los aplicativos."/>
    <s v="Probabilidad"/>
  </r>
  <r>
    <s v="Reputacional"/>
    <s v="Requerimientos de los usuarios e incumplimiento en terminos procedimentales  por el no pago a tiempo"/>
    <s v="Realización del proceso de pagos con incumplmiento de los requistos establecido fuera de   los terminos procedimentales."/>
    <s v="Posibilidad de afectación reputacional por requerimientos de los usuarios  e investigaciones administrativas, legales pon entes de control, debido a realización del proceso de pagos fuera de los requsitos  establecidos en los  terminos procedimentales."/>
    <s v="Ejecucion y Administracion de procesos"/>
    <n v="33000"/>
    <s v="Muy Alta"/>
    <n v="1"/>
    <s v="     El riesgo afecta la imagen de la entidad con algunos usuarios de relevancia frente al logro de los objetivos"/>
    <s v="     El riesgo afecta la imagen de la entidad con algunos usuarios de relevancia frente al logro de los objetivos"/>
    <s v="Moderado"/>
    <n v="0.6"/>
    <s v="Alto"/>
    <x v="8"/>
    <x v="1"/>
    <s v="El tecnico del proceso verifica permanentemente  que los documentos cargados en la  ventanilla vitual cumplan con los requisitos establecidos en el procedimiento dejando registrado la verificación mediante una plantila  numerada en el sistema de radiacación  del aplicativo SICAPITAL"/>
    <s v="Probabilidad"/>
  </r>
  <r>
    <m/>
    <m/>
    <m/>
    <m/>
    <m/>
    <m/>
    <m/>
    <m/>
    <m/>
    <n v="0"/>
    <m/>
    <m/>
    <m/>
    <x v="8"/>
    <x v="2"/>
    <s v="el profesional del proceso realiza la causación permanentemente del pago de contratitas y proveedores a través del aplicativo SICAPITAL, generando una plantilla de causación"/>
    <s v="Probabilidad"/>
  </r>
  <r>
    <m/>
    <m/>
    <m/>
    <m/>
    <m/>
    <m/>
    <m/>
    <m/>
    <m/>
    <n v="0"/>
    <m/>
    <m/>
    <m/>
    <x v="8"/>
    <x v="3"/>
    <s v="El profesional del proceso realiza la revision permenentemente de los documentos radicados por contratista y provedores  para que  cumplan con los requistos establecidos en el procedimiento dejando registrada la verificacion  en  el drive "/>
    <s v="Probabilidad"/>
  </r>
  <r>
    <s v="Reputacional"/>
    <s v="Requerimientos internos e incumplimiento en terminos procedimentales por la afectacion de la contratacion de la Entidad"/>
    <s v="realización del proceso de expedicion de certificados de disponibilidad presupuestal  fuera de los requisitos  procedimentales."/>
    <s v="Posibilidad de afectación reputacional por requerimientos internos  e investigaciones administrativas, debido a realización del proceso de expedicion de certificados de disponibilidad presupuestal  fuera de los requisitos  procedimentales."/>
    <s v="Ejecucion y Administracion de procesos"/>
    <n v="4000"/>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8"/>
    <x v="1"/>
    <s v="El profesional Especializado  del proceso verifica permanenemte el contenido de la solicitud de CDP efectuada por los ordenadores del gasto , para que cumpla con los requisitos establecidos en el procedimiento dejando registrada la verificacion mediante la expediciendo del CDP"/>
    <s v="Probabilidad"/>
  </r>
  <r>
    <m/>
    <m/>
    <m/>
    <m/>
    <m/>
    <m/>
    <m/>
    <m/>
    <m/>
    <n v="0"/>
    <m/>
    <m/>
    <m/>
    <x v="8"/>
    <x v="2"/>
    <s v="El responsable de presupuesto verifica permanentemente los certificados de  disponibilidad expedidos, para que cumplam con los requisitos  establecidos en el procedimiento dejando como registro los CDP firmados  los cuales  descarga en una carpeta compartida drive , para disposicion de los solicitandes"/>
    <s v="Probabilidad"/>
  </r>
  <r>
    <s v="Reputacional"/>
    <s v="Requerimientos internos e incumplimiento en terminos procedimentales  por la afectacion de la contratacion de la Entidad."/>
    <s v="realización del proceso de expedicion de  certificados de registros  presupuestales fuera de los requisitos establecidos en los terminos procedimentales."/>
    <s v="Posibilidad de afectación reputacional por requerimientos internos    e investigaciones administrativas,  debido a realización del proceso de expedicion de  certificados de registros  presupuestales fuera de los requisitos establecidos en los terminos procedimentales."/>
    <s v="Ejecucion y Administracion de procesos"/>
    <n v="4000"/>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8"/>
    <x v="1"/>
    <s v="El profesional Especializado  del proceso verifica permanentemente, los contratos, actos Adminitrativo, para que  cumpla con los requisitos establecidos en el procedimiento dejando registrada la verificacion mediante la expedicion del CRP.en el aplicativo BOGDATA"/>
    <s v="Probabilidad"/>
  </r>
  <r>
    <m/>
    <m/>
    <m/>
    <m/>
    <m/>
    <m/>
    <m/>
    <m/>
    <m/>
    <n v="0"/>
    <m/>
    <m/>
    <m/>
    <x v="8"/>
    <x v="2"/>
    <s v="El responsable de presupuesto verifica permanentemente los certificados de  registros  presupuestal expedidos, para que cumplam con los requisitos  establecidos en el procedimiento dejando como registro los CRP firmados  los cuales  descarga en una carpeta compartida drive , para disposicion de los solicitandes"/>
    <s v="Probabilidad"/>
  </r>
  <r>
    <s v="Reputacional"/>
    <s v="Requerimientos internos  y externo e incumplimiento en terminos procedimentales por la afectacion de la  informacion contable de la Entidad"/>
    <s v="entrega de estados contables fuera  de las fechas establecidas y de los terminos procedimientales"/>
    <s v="Posibilidad de afectación reputacional por requerimientos internos externo   e investigaciones administrativas, disciplinarias ,fiscales y penales debido a la entrega de estados contables fuera  de las fechas establecidas y de los terminos procedimientales"/>
    <s v="Ejecucion y Administracion de procesos"/>
    <n v="12"/>
    <s v="Baja"/>
    <n v="0.4"/>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8"/>
    <x v="1"/>
    <s v="El profesional Epecializado  del proceso verifica  permanentemente  la informacion registrada,  para que cumpla con los requisitos establecidos en el procedimiento dejando registrada la verificacion mediante los formatos anexos."/>
    <s v="Probabilidad"/>
  </r>
  <r>
    <m/>
    <m/>
    <m/>
    <m/>
    <m/>
    <m/>
    <m/>
    <m/>
    <m/>
    <n v="0"/>
    <m/>
    <m/>
    <m/>
    <x v="8"/>
    <x v="2"/>
    <s v="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
    <s v="Probabilidad"/>
  </r>
  <r>
    <s v="Reputacional"/>
    <s v="perdida de credibilidad y confianza de la ciudadanía"/>
    <s v="implementación de señalización  fuera de los intereses y necesidades de la ciudad."/>
    <s v="Posibilidad de afectación reputacional por perdida de credibilidad y confianza de la ciudadanía debido a la implementación de señalización  fuera de los intereses y necesidades de la ciudad."/>
    <s v="Usuarios, productos y practicas , organizacionales"/>
    <n v="3000"/>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9"/>
    <x v="1"/>
    <s v="El profesional designado realiza visita de inspección donde se verifican las condiciones de movilidad e infraestructura del sector requerido, el cual se identifica en la respuesta con el respectivo registro fotografico cada vez que se requiera atender una solicitud."/>
    <s v="Probabilidad"/>
  </r>
  <r>
    <m/>
    <m/>
    <m/>
    <m/>
    <m/>
    <m/>
    <m/>
    <m/>
    <m/>
    <n v="0"/>
    <m/>
    <m/>
    <m/>
    <x v="9"/>
    <x v="2"/>
    <s v="El profesional designado realiza validación técnica donde se adelanta la consulta de antecedentes, se verifica la propuesta contenida en los diseños de señalización de la entidad y se emite el concepto pertinente mediante oficio de respuesta cada vez que se requiera."/>
    <s v="Probabilidad"/>
  </r>
  <r>
    <m/>
    <m/>
    <m/>
    <m/>
    <m/>
    <m/>
    <m/>
    <m/>
    <m/>
    <n v="0"/>
    <m/>
    <m/>
    <m/>
    <x v="9"/>
    <x v="3"/>
    <s v="El supervisor de zona, el coordinador de área y el Subdirector de Señalización realizan la revisión y validación del oficio de respuesta elaborado por el profesional designado cada vez que se requiera atender una solicitud."/>
    <s v="Probabilidad"/>
  </r>
  <r>
    <s v="Reputacional"/>
    <s v="perdida de credibilidad y confianza de la ciudadania"/>
    <s v="aprobación de la georreferenciación de los proyectos de señalización fuera del cumplimiento de la totalidad de los requisitos"/>
    <s v="Posibilidad de afectación reputacional por perdida de credibilidad y confianza de la ciudadania debido a la aprobación de la georreferenciación de los proyectos de señalización fuera del cumplimiento de la totalidad de los requisitos procedimentales de PM03-PR05."/>
    <s v="Usuarios, productos y practicas , organizacionales"/>
    <n v="7932"/>
    <s v="Muy Alta"/>
    <n v="1"/>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9"/>
    <x v="1"/>
    <s v="El Profesional a cargo realiza la consolidación semestral de la información geografica de la entidad la cual se registra en una base de datos, identifica los errores al ralizar el cruce de la informacion entre bases y planos al no ser concordante."/>
    <s v="Probabilidad"/>
  </r>
  <r>
    <s v="Reputacional"/>
    <s v="perdida de credibilidad y confianza de la ciudadanía"/>
    <s v="funcionalidad y estabilidad del sistema en las intersecciones semaforizadas de la ciudad fuera de los parametros de servicio y efectividad."/>
    <s v="Posibilidad de afectación reputacional por perdida de credibilidad y confianza de la ciudadanía debido a la funcionalidad y estabilidad del sistema en las intersecciones semaforizadas de la ciudad fuera de los parametros de servicio y efectividad."/>
    <s v="Usuarios, productos y practicas , organizacionales"/>
    <n v="1512"/>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9"/>
    <x v="1"/>
    <s v="El responsable técnico verifica, controla y realiza seguimiento diario a la operación del sistema semaforico el cual se registra en las bitacoras de la central. "/>
    <s v="Probabilidad"/>
  </r>
  <r>
    <m/>
    <m/>
    <m/>
    <m/>
    <m/>
    <m/>
    <m/>
    <m/>
    <m/>
    <n v="0"/>
    <m/>
    <m/>
    <m/>
    <x v="9"/>
    <x v="2"/>
    <s v="El responsable técnico prioriza y coordina las acciones para la atención y solución de las fallas generadas al sistema de semaforización por siniestros  o daños de algún o varios componentes el cual se registra en las bitacoras de la central, cada vez que se requiera. "/>
    <s v="Impacto"/>
  </r>
  <r>
    <m/>
    <m/>
    <m/>
    <m/>
    <m/>
    <m/>
    <m/>
    <m/>
    <m/>
    <n v="0"/>
    <m/>
    <m/>
    <m/>
    <x v="9"/>
    <x v="3"/>
    <s v="El responsable técnico determina el plan de acción para los programas de mantenimiento preventivo, los cuales estan definidos en los ANS de los contratos suscritos por la SDM para tal fin."/>
    <s v="Probabilidad"/>
  </r>
  <r>
    <s v="Reputacional"/>
    <s v="Aumento de quejas por parte de usuarios y posibles investigaciones por entes de control"/>
    <s v="Generación de estudios fuera de los requerimientos normativos, técnicos y procedimientales."/>
    <s v="Posibilidad de afectación reputacional por aumento de quejas y posibles investigaciones de entes de control debido a la generación de estudios fuera de los requerimientos normativos, técnicos y procedimientales."/>
    <s v="Ejecucion y Administracion de procesos"/>
    <n v="12"/>
    <s v="Baja"/>
    <n v="0.4"/>
    <s v="     El riesgo afecta la imagen de la entidad con algunos usuarios de relevancia frente al logro de los objetivos"/>
    <s v="     El riesgo afecta la imagen de la entidad con algunos usuarios de relevancia frente al logro de los objetivos"/>
    <s v="Moderado"/>
    <n v="0.6"/>
    <s v="Moderado"/>
    <x v="10"/>
    <x v="1"/>
    <s v="El Lider del proceso en conjunto con su equipo profesional, verifica constantemente la viabilidad a través de la solicitud de estudios, dejando registro mediante respuesta en caso de ser no viable por correo electrónico, correspondencia y/o whatsapp, y en los casos de ser viable se asigna el profesional para la elaboración del estudio. "/>
    <s v="Probabilidad"/>
  </r>
  <r>
    <m/>
    <m/>
    <m/>
    <m/>
    <m/>
    <m/>
    <m/>
    <m/>
    <m/>
    <n v="0"/>
    <m/>
    <m/>
    <m/>
    <x v="10"/>
    <x v="2"/>
    <s v="El Lider del proceso verifica constantemente a través de la versión preliminar del estudio el cumplimiento de los requerimientos normativos, técnicos y procedimentales requeridos, lo cual se evidencia con el documento del estudio versión final firmado. "/>
    <s v="Probabilidad"/>
  </r>
  <r>
    <s v="Reputacional"/>
    <s v="Aumento de quejas por parte de usuarios y posibles investigaciones por entes de control"/>
    <s v="Generación de modelos fuera de los requerimientos normativos, técnicos y procedimentales."/>
    <s v="Posibilidad de afectación reputacional por aumento de quejas debido a la generación de Modelos fuera de los requerimientos, normativos, técnicos y procedimientales."/>
    <s v="Ejecucion y Administracion de procesos"/>
    <n v="30"/>
    <s v="Media"/>
    <n v="0.6"/>
    <s v="     El riesgo afecta la imagen de la entidad con algunos usuarios de relevancia frente al logro de los objetivos"/>
    <s v="     El riesgo afecta la imagen de la entidad con algunos usuarios de relevancia frente al logro de los objetivos"/>
    <s v="Moderado"/>
    <n v="0.6"/>
    <s v="Moderado"/>
    <x v="10"/>
    <x v="1"/>
    <s v="El Lider del proceso y/o el asesor del despacho (en caso en que aplique) realizan constantemente revisión a los resultados preliminares de los modelos realizados mediante mesas de trabajo y/o correo electrónico. "/>
    <s v="Probabilidad"/>
  </r>
  <r>
    <s v="Reputacional"/>
    <s v="Aumento de quejas por parte de usuarios y posibles investigaciones por entes de control"/>
    <s v="Generación y/o actualización de indicadores fuera de los requerimientos normativos, técnicos y procedimentales."/>
    <s v="Posibilidad de afectación reputacional por aumento de quejas y posibles investigaciones de entes de control  debido a la generación y/o actualización de Indicadores fuera de los requerimientos normativos, técnicos y procedimientales."/>
    <s v="Ejecucion y Administracion de procesos"/>
    <n v="20"/>
    <s v="Baja"/>
    <n v="0.4"/>
    <s v="     El riesgo afecta la imagen de la entidad con algunos usuarios de relevancia frente al logro de los objetivos"/>
    <s v="     El riesgo afecta la imagen de la entidad con algunos usuarios de relevancia frente al logro de los objetivos"/>
    <s v="Moderado"/>
    <n v="0.6"/>
    <s v="Moderado"/>
    <x v="10"/>
    <x v="1"/>
    <s v="Los profesionales  revisan y analizan constantemente los criterios e información relacionada con el indicador a generar y/o actualizar a través de la solicitud de indicadore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
    <s v="Probabilidad"/>
  </r>
  <r>
    <m/>
    <m/>
    <m/>
    <m/>
    <m/>
    <m/>
    <m/>
    <m/>
    <m/>
    <n v="0"/>
    <m/>
    <m/>
    <m/>
    <x v="10"/>
    <x v="2"/>
    <s v="El Lider del proceso verifica constantemente a través de la propuesta de los indicadores_x000a_generados el cumplimiento de los requerimientos técnicos y procedimentales requeridos, lo cual se evidencia en los documentos de trabajo relacionados y/o correo eléctronico. "/>
    <s v="Probabilidad"/>
  </r>
  <r>
    <s v="Reputacional"/>
    <s v="investigaciones administrativas, fiscales y judiciales"/>
    <s v="expedición de actos administrativos fuera de los requisitos legales y procedimentales establecidos en la normatividad."/>
    <s v="Posibilidad de afectación reputacional por investigaciones administrativas, fiscales y judiciales,asi como,requerimientos de los usuarios debido a la expedición de actos administrativos fuera de los requisitos legales y procedimentales establecidos en la normatividad."/>
    <s v="Ejecucion y Administracion de procesos"/>
    <n v="84"/>
    <s v="Media"/>
    <n v="0.6"/>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1"/>
    <x v="1"/>
    <s v="El jefe de area realiza permanentemente la revisiòn de los proyectos de actos administrativos  que son proyectados o revisados por los profesionales de la Direccion  con el fin de que cumplan los requisitos establecidos en la Norma,a traves de los procedimientos y las normas aplicables a cada caso particular;los actos administrativos de caracter general seran publicados en la Pagina web y Intranet, a traves de la Matriz de cumplimiento Legal."/>
    <s v="Probabilidad"/>
  </r>
  <r>
    <m/>
    <m/>
    <m/>
    <m/>
    <m/>
    <m/>
    <m/>
    <m/>
    <m/>
    <n v="0"/>
    <m/>
    <m/>
    <m/>
    <x v="11"/>
    <x v="2"/>
    <s v="El profesional de la Direcciòn de Nomatividad y conceptos realiza permanentemente la publicacion de  los acto administrativo para observaciones, opiniones o sugerencias,en la pagina web de la entidad donde queda el registro correspondiente de la Publicacion."/>
    <s v="Probabilidad"/>
  </r>
  <r>
    <m/>
    <m/>
    <m/>
    <m/>
    <m/>
    <m/>
    <m/>
    <m/>
    <m/>
    <n v="0"/>
    <m/>
    <m/>
    <m/>
    <x v="11"/>
    <x v="3"/>
    <s v="El profesional del area efectuara cada vez que se requiera las actualizaciones  al instructivo de Normatividad y Conceptos en la intranet, quedando el registro de las actualizaciones en el control de cambios del documento."/>
    <s v="Probabilidad"/>
  </r>
  <r>
    <s v="Económico y Reputacional"/>
    <s v="sancion del ente correspondiente"/>
    <s v="inadecuada gestion del proceso administrativo y de defensa "/>
    <s v="Posibilidad de afectacion ecomica y reputacional por sancion del ente correspondiente, debido a la gestion del proceso administrativo y de defensa fuera de los terminos legales establecidos."/>
    <s v="Ejecucion y Administracion de procesos"/>
    <n v="7000"/>
    <s v="Muy Alta"/>
    <n v="1"/>
    <s v="     Afectación menor a 10 SMLMV ."/>
    <s v="     Afectación menor a 10 SMLMV ."/>
    <s v="Leve"/>
    <n v="0.2"/>
    <s v="Alto"/>
    <x v="11"/>
    <x v="1"/>
    <s v="El profesional de la Direccion de Representacion judicial permanentemente  analiza,evalua y realiza seguimiento a la gestion de defensa y los procesos activos,a traves de bases de datos y registros de procesos en el sistema Siprojweb."/>
    <s v="Probabilidad"/>
  </r>
  <r>
    <m/>
    <m/>
    <m/>
    <m/>
    <m/>
    <m/>
    <m/>
    <m/>
    <m/>
    <n v="0"/>
    <m/>
    <m/>
    <m/>
    <x v="11"/>
    <x v="2"/>
    <s v="El comité de conciliacion de la Direccion de Representacion Judicial realizaran seguimiento trimestral  a las politicas de prevencion del daño antijurico a traves de los informes que presenta las areas ."/>
    <s v="Probabilidad"/>
  </r>
  <r>
    <m/>
    <m/>
    <m/>
    <m/>
    <m/>
    <m/>
    <m/>
    <m/>
    <m/>
    <n v="0"/>
    <m/>
    <m/>
    <m/>
    <x v="11"/>
    <x v="3"/>
    <s v="El jefe area realiza seguimiento permanente a la gestion adecuada de los procesos a cargo de los profesionales de la Direccion de respresentacion Judicial "/>
    <s v="Probabilidad"/>
  </r>
  <r>
    <s v="Reputacional"/>
    <s v="perdida de imagen institucional ante la comunidad"/>
    <s v="consecusión de contratos sin el lleno de los requisitos contemplados en la norma"/>
    <s v="Posibilidad de afectación reputacional por  perdida de imagen institucional ante la comunidad, debido a la consecusión de contratos sin el lleno de los requisitos contemplados en la norma."/>
    <s v="Ejecucion y Administracion de procesos"/>
    <n v="2020"/>
    <s v="Alta"/>
    <n v="0.8"/>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1"/>
    <x v="1"/>
    <s v="El profesional de contratación verifica PERMANENTE, que la información suministrada por el posible proveedor o contratista, corresponda a los requisitos establecidos en el estudio previo y  la  norma aplicable según el proceso de seleccion empleado. Esta verificación se realiza  a través de la lista de chequeo y los requisitos habilitantes establecidos  en el pliego de condiciones, verificando los documentos a travez de las plataformas destinadas para tal fin. los contratos que cumplen los requisitos, continúan con el proceso contractual a traves de los sistemas de información de contratación (SECOP)."/>
    <s v="Probabilidad"/>
  </r>
  <r>
    <m/>
    <m/>
    <m/>
    <m/>
    <m/>
    <m/>
    <m/>
    <m/>
    <m/>
    <n v="0"/>
    <m/>
    <m/>
    <m/>
    <x v="11"/>
    <x v="2"/>
    <s v="El profesional  de contratacion con el rol de revisor  y la Directora de Contratación  verifican  permanentemente en el sistema de información de contratación (SECOP)  la información registrada por el profesional asignado y aprueba el proceso para firma del ordenador del gasto. En el sistema de información queda el registro correspondient; en caso de encontrar inconsistencias o no concordancias , devuelve el proceso al profesional de contratos asignado."/>
    <s v="Probabilidad"/>
  </r>
  <r>
    <s v="Económico y Reputacional"/>
    <s v="multa y sancion del ente regulador "/>
    <s v="debido a adquisición de bienes y servicios sin identificar la necesidad real."/>
    <s v="Posibilidad de afectación económica  y reputacional por multa y sanción del ente regulador,  debido a adquisición de bienes y servicios sin identificar la necesidad real"/>
    <s v="Ejecucion y Administracion de procesos"/>
    <n v="2020"/>
    <s v="Alta"/>
    <n v="0.8"/>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1"/>
    <x v="1"/>
    <s v="El profesional de la Direccion de contratacion  verifica permanente que los estudios previos,prepliegos y pliegos de condiciones corresponda a la necesidad establecida por el area solicitante del contrato a traves de una lista de chequeo donde estan los requisitos de la informacion solicitada y la revisa con la informacion  digital aportada por el ordenador del gasto,una vez aprobados seran cargados en secop."/>
    <s v="Probabilidad"/>
  </r>
  <r>
    <m/>
    <m/>
    <m/>
    <m/>
    <m/>
    <m/>
    <m/>
    <m/>
    <m/>
    <n v="0"/>
    <m/>
    <m/>
    <m/>
    <x v="11"/>
    <x v="2"/>
    <s v="el jefe del área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 devuelve el proceso al profesional de contratos asignado"/>
    <s v="Probabilidad"/>
  </r>
  <r>
    <s v="Económico y Reputacional"/>
    <s v="multa y sancion del ente regulador "/>
    <s v="liquidacion de contratos fuera de los terminos normativos."/>
    <s v="Posibilidad de afectación económica y reputacional por multa y sancion del ente regulador,debido a la liquidacion de contratos fuera de los terminos normativos."/>
    <s v="Ejecucion y Administracion de procesos"/>
    <n v="928"/>
    <s v="Alta"/>
    <n v="0.8"/>
    <s v="     Entre 100 y 500 SMLMV "/>
    <s v="     Entre 100 y 500 SMLMV "/>
    <s v="Mayor"/>
    <n v="0.8"/>
    <s v="Alto"/>
    <x v="11"/>
    <x v="1"/>
    <s v="El jefe de area hara seguimiento permanente a los procesos que requieran liquidcion y remitira   mediante circular o memorando a los ordenadores del gasto solicitud  para el envio de los documentos necesarios para tal fin en los terminos estabecidos por el proceso."/>
    <s v="Probabilidad"/>
  </r>
  <r>
    <m/>
    <m/>
    <m/>
    <m/>
    <m/>
    <m/>
    <m/>
    <m/>
    <m/>
    <n v="0"/>
    <m/>
    <m/>
    <m/>
    <x v="11"/>
    <x v="2"/>
    <s v="El jefe de area  realiza seguimiento PERMANENTE al profesional designado por la direccion para el estudio y apoyo de la liquidación del contrato , atraves de una alerta que se remite por correo electronico."/>
    <s v="Probabilidad"/>
  </r>
  <r>
    <s v="Económico y Reputacional"/>
    <s v="multa y sancion del ente regulador "/>
    <s v="inicio del proceso administrativo sancionatorio  fuera de los terminos establecidos por la norma  o sin el acompañamiento en el desarrollo del proceso."/>
    <s v="Posible afectación económica y reputacional por multa y sancion del ente regulador, debido al inicio del proceso administrativo sancionatorio  fuera de los terminos establecidos por la norma  o sin el acompañamiento en el desarrollo del proceso."/>
    <s v="Ejecucion y Administracion de procesos"/>
    <n v="18"/>
    <s v="Baja"/>
    <n v="0.4"/>
    <s v="     Entre 100 y 500 SMLMV "/>
    <s v="     Entre 100 y 500 SMLMV "/>
    <s v="Mayor"/>
    <n v="0.8"/>
    <s v="Alto"/>
    <x v="11"/>
    <x v="1"/>
    <s v="El pofesional de la Direccion de Contratacion verifica permanentemente  que los documentos aportados por el ordenador del gasto para el inicio del proceso sancionatorio corresponda con  los lineamientos establecidos en el procedimiento sancionatorio  ; si cumple o no cumple los requisitos sera informado mediante correo electronico ._x000a_"/>
    <s v="Probabilidad"/>
  </r>
  <r>
    <s v="Reputacional"/>
    <s v="requerimientos,quejas y/o reclamos de ciudadanos"/>
    <s v="respuestas fuera de los  terminos establecidos."/>
    <s v="Posibilidad de afectacion reputacional por posibles requerimientos,quejas y/o reclamos de ciudadanos  debido a respuestas a solicitudes fuera de los  terminos establecidos."/>
    <s v="Ejecucion y Administracion de procesos"/>
    <n v="500"/>
    <s v="Media"/>
    <n v="0.6"/>
    <s v="     El riesgo afecta la imagen de la entidad con algunos usuarios de relevancia frente al logro de los objetivos"/>
    <s v="     El riesgo afecta la imagen de la entidad con algunos usuarios de relevancia frente al logro de los objetivos"/>
    <s v="Moderado"/>
    <n v="0.6"/>
    <s v="Moderado"/>
    <x v="11"/>
    <x v="1"/>
    <s v="El profesional de la Direccion de Gestion de Cobro verifica PERMANENTE la información suministrada por el contratista que corresponda con los requisitos establecidos en el manual ce cobro coactivo en concordancia con el tipo de gestion a relizar por el ciudadano través de la verificacion en fisico y digital del cumplimiento de los requisitos establecidos, mediante una base de datos donde se evidencia la gestion de desembargos realizados por la DGC."/>
    <s v="Probabilidad"/>
  </r>
  <r>
    <m/>
    <m/>
    <m/>
    <m/>
    <m/>
    <m/>
    <m/>
    <m/>
    <m/>
    <n v="0"/>
    <m/>
    <m/>
    <m/>
    <x v="11"/>
    <x v="2"/>
    <s v="El profesional de la Direccion de Gestion  de cobro encargado de orientar al ciudadano verifica la informacion  de la cartera  reportada traves del sistema de información  contravencional sicon plus,a fin de orientar al ciudadano de manera oportuna que tramites debe realizar para atender su solicitud o peticion.dejando registro  de los ciudadanos atendidos mediante una base de datos."/>
    <s v="Probabilidad"/>
  </r>
  <r>
    <s v="Reputacional"/>
    <s v="Investigaciones de tipo administrativas y disciplinarios por entes de control, y requerimientos de las áreas de la entidad."/>
    <s v="Debido a la formulación, construcción y seguimiento de los Planes Operativos Anuales fuera de los lineamientos establecidos en los procedimientos internos, de orden distrital y/o nacional."/>
    <s v="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
    <s v="Ejecucion y Administracion de procesos"/>
    <n v="16"/>
    <s v="Baja"/>
    <n v="0.4"/>
    <s v="     El riesgo afecta la imagen de la entidad con algunos usuarios de relevancia frente al logro de los objetivos"/>
    <s v="     El riesgo afecta la imagen de la entidad con algunos usuarios de relevancia frente al logro de los objetivos"/>
    <s v="Moderado"/>
    <n v="0.6"/>
    <s v="Moderado"/>
    <x v="12"/>
    <x v="1"/>
    <s v="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
    <s v="Probabilidad"/>
  </r>
  <r>
    <m/>
    <m/>
    <m/>
    <m/>
    <m/>
    <m/>
    <m/>
    <m/>
    <m/>
    <n v="0"/>
    <m/>
    <m/>
    <m/>
    <x v="12"/>
    <x v="2"/>
    <s v="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
    <s v="Probabilidad"/>
  </r>
  <r>
    <m/>
    <m/>
    <m/>
    <m/>
    <m/>
    <m/>
    <m/>
    <m/>
    <m/>
    <n v="0"/>
    <m/>
    <m/>
    <m/>
    <x v="12"/>
    <x v="3"/>
    <s v="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
    <s v="Probabilidad"/>
  </r>
  <r>
    <m/>
    <m/>
    <m/>
    <m/>
    <m/>
    <m/>
    <m/>
    <m/>
    <m/>
    <n v="0"/>
    <m/>
    <m/>
    <m/>
    <x v="12"/>
    <x v="4"/>
    <s v="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
    <s v="Impacto"/>
  </r>
  <r>
    <m/>
    <m/>
    <m/>
    <m/>
    <m/>
    <m/>
    <m/>
    <m/>
    <m/>
    <n v="0"/>
    <m/>
    <m/>
    <m/>
    <x v="12"/>
    <x v="5"/>
    <s v="El profesional de la Oficina Asesora de Planeación Institucional reporta información en el Sistema de Seguimiento a los Programas Proyectos y Metas al Plan de Desarrollo (SEGPLAN) y genera los reportes preliminares de inversión, gestión, territorialización y actividades,  los cuales se envian por correo electrónico a las áreas para su viabilización y/o ajustes cuando haya lugar."/>
    <s v="Probabilidad"/>
  </r>
  <r>
    <m/>
    <m/>
    <m/>
    <m/>
    <m/>
    <m/>
    <m/>
    <m/>
    <m/>
    <n v="0"/>
    <m/>
    <m/>
    <m/>
    <x v="12"/>
    <x v="6"/>
    <s v="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
    <s v="Probabilidad"/>
  </r>
  <r>
    <m/>
    <s v=" posibles investigaciones de entes de control y aumento de requerimientos por la secretaria de hacienda y usuarios internos"/>
    <s v="Debido a la asignación, programación (anteproyecto de presupuesto) y seguimiento a la ejecución presupuestal, fuera de los requerimientos definidos en la circular conjunta de las secretaria Distrital de Hacienda y Planeación, al igual que de los procedimientos internos. "/>
    <s v="Posibilidad de afectación, reputacional y economico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
    <s v="Ejecucion y Administracion de procesos"/>
    <n v="48"/>
    <s v="Media"/>
    <n v="0.6"/>
    <s v="     El riesgo afecta la imagen de la entidad con algunos usuarios de relevancia frente al logro de los objetivos"/>
    <s v="     El riesgo afecta la imagen de la entidad con algunos usuarios de relevancia frente al logro de los objetivos"/>
    <s v="Moderado"/>
    <n v="0.6"/>
    <s v="Moderado"/>
    <x v="12"/>
    <x v="1"/>
    <s v="El profesional de la Oficina Asesora de Planeacion Institucional realiza emite y socializa internamente una circular interna con los lineamientos de cierre y programación pptal dando cumplimeinto a las  Circulares conjunta definida por la Secretaría Distrital de Hacienda y la Secretaría Distrital de Planeación,  en la construcción del Anteproyecto de Presupuesto."/>
    <s v="Probabilidad"/>
  </r>
  <r>
    <m/>
    <m/>
    <m/>
    <m/>
    <m/>
    <m/>
    <m/>
    <m/>
    <m/>
    <n v="0"/>
    <m/>
    <m/>
    <m/>
    <x v="12"/>
    <x v="2"/>
    <s v="El profesional de la Oficina Asesora de Planeacion Institucional, verifica que la información registrada en el formato PE01-PR06-F01 PLANEACIÓN, ELABORACIÓN Y SEGUIMIENTO DEL P.A.A. cumpla con lineamientos establecidos en el procedimiento  PE01-PR03 PROCEDIMIENTO ANTEPROYECTO PRESUPUESTO, dejando como registro correos y el plan anual de adquisicones. "/>
    <s v="Probabilidad"/>
  </r>
  <r>
    <m/>
    <m/>
    <m/>
    <m/>
    <m/>
    <m/>
    <m/>
    <m/>
    <m/>
    <n v="0"/>
    <m/>
    <m/>
    <m/>
    <x v="12"/>
    <x v="3"/>
    <s v="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
    <s v="Probabilidad"/>
  </r>
  <r>
    <m/>
    <m/>
    <m/>
    <m/>
    <m/>
    <m/>
    <m/>
    <m/>
    <m/>
    <n v="0"/>
    <m/>
    <m/>
    <m/>
    <x v="12"/>
    <x v="4"/>
    <s v="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
    <s v="Probabilidad"/>
  </r>
  <r>
    <m/>
    <s v="procesos disciplinarios de entes de control ante los requerimientos de las partes interesadas"/>
    <s v="formulación, implementación, monitorero y seguimiento del Plan Anticorrupción y de Atención al Ciudadano fuera de los liineamientos normativos y procedimientales."/>
    <s v="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
    <s v="Usuarios, productos y practicas , organizacionales"/>
    <n v="11"/>
    <s v="Baja"/>
    <n v="0.4"/>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2"/>
    <x v="1"/>
    <s v="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
    <s v="Probabilidad"/>
  </r>
  <r>
    <m/>
    <m/>
    <m/>
    <m/>
    <m/>
    <m/>
    <m/>
    <m/>
    <m/>
    <n v="0"/>
    <m/>
    <m/>
    <m/>
    <x v="12"/>
    <x v="2"/>
    <s v="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
    <s v="Probabilidad"/>
  </r>
  <r>
    <m/>
    <m/>
    <m/>
    <m/>
    <m/>
    <m/>
    <m/>
    <m/>
    <m/>
    <n v="0"/>
    <m/>
    <m/>
    <m/>
    <x v="12"/>
    <x v="3"/>
    <s v="El profesional del proceso realiza verificación mensual a las solicitudes de ajuste por parte de los responsables de las actividades del PAAC, dejando como registro la nueva versión del PAAC y un excel de las actividades de los componentes "/>
    <s v="Probabilidad"/>
  </r>
  <r>
    <m/>
    <m/>
    <m/>
    <m/>
    <m/>
    <m/>
    <m/>
    <m/>
    <m/>
    <n v="0"/>
    <m/>
    <m/>
    <m/>
    <x v="12"/>
    <x v="4"/>
    <s v="El profesional del proceso realiza monitoreo cuatrimestralmente al mapa de riesgos de corrucpión dejando como registro la matriz publicada con el respectivo reporte ."/>
    <s v="Probabilidad"/>
  </r>
  <r>
    <m/>
    <m/>
    <m/>
    <s v="Posibilidad de afectación reputacional por posibles requerimientos de entes de control y de los procesos internos de la entidad debido a la gestión del control documental del sistema de gestión de calidad  fuera de los requisitos procedimientales"/>
    <s v="Ejecucion y Administracion de procesos"/>
    <n v="365"/>
    <s v="Media"/>
    <n v="0.6"/>
    <s v="     El riesgo afecta la imagen de alguna área de la organización"/>
    <s v="     El riesgo afecta la imagen de alguna área de la organización"/>
    <s v="Leve"/>
    <n v="0.2"/>
    <s v="Moderado"/>
    <x v="12"/>
    <x v="1"/>
    <s v="Los profesionales del proceso asesoran permanetemente bajo soicitud de los procesos en la elaboración de los documentos del Sistema Integrado de Gestión, dejando como registro las reuniones realizadas con los procesos de manera virtual"/>
    <s v="Probabilidad"/>
  </r>
  <r>
    <m/>
    <m/>
    <m/>
    <m/>
    <m/>
    <m/>
    <m/>
    <m/>
    <m/>
    <n v="0"/>
    <m/>
    <m/>
    <m/>
    <x v="12"/>
    <x v="2"/>
    <s v="Los profesionales del proceso realizan la verificación de las solicitudes en cuanto a viabilidad degenración, acytualización o eliminación de documentos del sistema, garantizando su trazabilidad mediante la asiganción de  codificación y versión de los documentos, dejando como registro el documento aprobado"/>
    <s v="Probabilidad"/>
  </r>
  <r>
    <m/>
    <m/>
    <m/>
    <m/>
    <m/>
    <m/>
    <m/>
    <m/>
    <m/>
    <n v="0"/>
    <m/>
    <m/>
    <m/>
    <x v="12"/>
    <x v="3"/>
    <s v="Los profesionales del proceso realizan permanentemente el registro de la información del documento elaborado en la carpeta compartidad de la OAPI y realiza publicación en Intranet para consulta de documentos vigentes, dejando como registro la solicitud de publicación ante la mesa de servicios."/>
    <s v="Probabilidad"/>
  </r>
  <r>
    <s v="Reputacional"/>
    <s v="Posible aumento en el número de víctimas fatales por siniestros viales, posibles investigaciones y sanciones de los entes de control y aumento de requerimientos por parte de los usuarios."/>
    <s v="Ejecución de las acciones del  Plan Distrital de Seguridad Vial y del Motociclista que se encuentre sin los requerimientos normativos establecidos"/>
    <s v="Posibilidad de afectación reputacional por aumento en el número de víctimas fatales por siniestros viales, posibles investigaciones de los entes de control y aumento de requerimientos por parte de los usuarios debido a la ejecución de las acciones del Plan Distrital de Seguridad Vial y del Motociclista que se encuentre sin los requerimientos normativos establecidos."/>
    <s v="Ejecucion y Administracion de procesos"/>
    <n v="81"/>
    <s v="Media"/>
    <n v="0.6"/>
    <s v="     El riesgo afecta la imagen de la entidad con algunos usuarios de relevancia frente al logro de los objetivos"/>
    <s v="     El riesgo afecta la imagen de la entidad con algunos usuarios de relevancia frente al logro de los objetivos"/>
    <s v="Moderado"/>
    <n v="0.6"/>
    <s v="Moderado"/>
    <x v="13"/>
    <x v="1"/>
    <s v="El jefe de la Oficina de seguridad vial realiza trimestralmente a través de la Comisión Intersectorial de Seguridad Vial, el plan de acción del PDSV dejando registro el acta de reunión."/>
    <s v="Probabilidad"/>
  </r>
  <r>
    <m/>
    <m/>
    <m/>
    <m/>
    <m/>
    <m/>
    <m/>
    <m/>
    <m/>
    <n v="0"/>
    <m/>
    <m/>
    <m/>
    <x v="13"/>
    <x v="2"/>
    <s v="El jefe de la Oficina de seguridad vial en conjunto con su equipo de trabajo realiza trimestralmente el seguimiento al reporte con evidencia de las actividades desarrolladas por las diferentes dependencias de la SDM, para cumplir con las acciones establecidas en el PDSVM"/>
    <s v="Probabilidad"/>
  </r>
  <r>
    <m/>
    <m/>
    <m/>
    <m/>
    <m/>
    <m/>
    <m/>
    <m/>
    <m/>
    <n v="0"/>
    <m/>
    <m/>
    <m/>
    <x v="13"/>
    <x v="3"/>
    <s v="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
    <s v="Probabilidad"/>
  </r>
  <r>
    <s v="Reputacional"/>
    <s v="por investigación disicplinaria de entes de control y aumento de quejas y reclamos"/>
    <s v="debido a la implementación de PIP fuera de los requerimientos normativos y procedimentales "/>
    <s v="Posibilidad de afectación reputacional por investigación disicplinaria de entes de control y aumento de quejas y reclamos de los grupos de valor debido a la implementación de PIP  fuera de los requerimientos normativos y procedimentales "/>
    <s v="Usuarios, productos y practicas , organizacionales"/>
    <n v="240"/>
    <s v="Media"/>
    <n v="0.6"/>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4"/>
    <x v="1"/>
    <s v="La jefe en conjunto con los profesionales de la Oficina de Gestión Social  verifica permanentemente que en el momento de la convocatoria esten incluidos todos los ciudadanos que conforman el directorio  de agremiaciones, partes interesadas y grupos de valor de  las bases de datos, dejando como registro los correos de convocatoria"/>
    <s v="Probabilidad"/>
  </r>
  <r>
    <m/>
    <m/>
    <m/>
    <m/>
    <m/>
    <m/>
    <m/>
    <m/>
    <m/>
    <n v="0"/>
    <m/>
    <m/>
    <m/>
    <x v="14"/>
    <x v="2"/>
    <s v="La jefe en conjunto con los profesionales de la Oficina de Gestión Social verifican permanentemente que en el registro de asistencia esten todos los ciudadanos que fueron convocados, dejando como regstro la lista de asistencia"/>
    <s v="Probabilidad"/>
  </r>
  <r>
    <m/>
    <m/>
    <m/>
    <m/>
    <m/>
    <m/>
    <m/>
    <m/>
    <m/>
    <n v="0"/>
    <m/>
    <m/>
    <m/>
    <x v="14"/>
    <x v="3"/>
    <s v="Los profesinales de la oficina de gestión social realizan la reunion correspondiente con los ciudadanos que no aparecen registrados en el listado de asistencia de la primera convocatoria dejando como registro lista de asistencia virtual"/>
    <s v="Impacto"/>
  </r>
  <r>
    <m/>
    <m/>
    <m/>
    <m/>
    <m/>
    <m/>
    <m/>
    <m/>
    <m/>
    <n v="0"/>
    <m/>
    <m/>
    <m/>
    <x v="14"/>
    <x v="4"/>
    <s v="Los profesionales verifican que no se tenga discriminación en el momento de la realización de las reuniones con la ciudadania, a través de de la convocatoria y el registro de asistencia con enfoque diferencial y de genero, dejando como registro el correo de convocatoria y las listas de asistencias. "/>
    <s v="Probabilidad"/>
  </r>
  <r>
    <s v="Reputacional"/>
    <s v="por investigación disicplinaria de entes de control y aumento de quejas y reclamos de los grupos de valor"/>
    <s v="debido al realización de la rendición de cuentas en la 20 localidades de Bogotá fuera los lineamientos de la veeduria distrital y acciones relacionadas en el componente 3 del PAAC. "/>
    <s v="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
    <s v="Usuarios, productos y practicas , organizacionales"/>
    <n v="25"/>
    <s v="Media"/>
    <n v="0.6"/>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4"/>
    <x v="1"/>
    <s v="los profesionales realizan el cronograma teniendo en cuenta que esta sea permanentemente durante todo el añoa través de un archivo de excel, dejando este como registro "/>
    <s v="Probabilidad"/>
  </r>
  <r>
    <m/>
    <m/>
    <m/>
    <m/>
    <m/>
    <m/>
    <m/>
    <m/>
    <m/>
    <n v="0"/>
    <m/>
    <m/>
    <m/>
    <x v="14"/>
    <x v="2"/>
    <s v="Los profesionales presentan a la ciudadania un informe preliminar con el fin de que la ciudadania conozca la gestión relaizada en cada localidad previo a la realización de la rendición de cuentas, dejando como registro el informe preliminar"/>
    <s v="Probabilidad"/>
  </r>
  <r>
    <m/>
    <m/>
    <m/>
    <m/>
    <m/>
    <m/>
    <m/>
    <m/>
    <m/>
    <n v="0"/>
    <m/>
    <m/>
    <m/>
    <x v="14"/>
    <x v="3"/>
    <s v="Los profesionales solicitan el informe de gestión local a todas las entidades del sector movilidad, a través de un oficio con el fin de tener la información de la gestión de la vigencia anterior, dejando como registro los informes entregados y los oficios remitidos."/>
    <s v="Probabilidad"/>
  </r>
  <r>
    <m/>
    <m/>
    <m/>
    <m/>
    <m/>
    <m/>
    <m/>
    <m/>
    <m/>
    <n v="0"/>
    <m/>
    <m/>
    <m/>
    <x v="14"/>
    <x v="4"/>
    <s v="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
    <s v="Probabilidad"/>
  </r>
  <r>
    <m/>
    <m/>
    <m/>
    <m/>
    <m/>
    <m/>
    <m/>
    <m/>
    <m/>
    <n v="0"/>
    <m/>
    <m/>
    <m/>
    <x v="14"/>
    <x v="5"/>
    <s v="los profesionales realizan seguimiento a las solicitudes de la ciudadania, redireccionando según la competencia, a través de correos electronicos a las dependencias de la entidad, dejando como registro el seguimiento dentro de la plataforma colibrí de a Veeduría Distrital."/>
    <s v="Probabilidad"/>
  </r>
  <r>
    <s v="Reputacional"/>
    <s v="requerimiento de los usuarios e investigaciones administrativas por entes de control  "/>
    <s v="debido a realización de nombramientos fuera  de los requisitos establecidos en el  manual de funciones y los procedimientos "/>
    <s v="Posibilidad de afectación reputacional por requerimiento de los usuarios e investigaciones administrativas por entes de control debido a realización de nombramientos fuera  de los requisitos establecidos en el  manual de funciones y los procedimientos "/>
    <s v="Ejecucion y Administracion de procesos"/>
    <n v="50"/>
    <s v="Media"/>
    <n v="0.6"/>
    <s v="     El riesgo afecta la imagen de la entidad con algunos usuarios de relevancia frente al logro de los objetivos"/>
    <s v="     El riesgo afecta la imagen de la entidad con algunos usuarios de relevancia frente al logro de los objetivos"/>
    <s v="Moderado"/>
    <n v="0.6"/>
    <s v="Moderado"/>
    <x v="15"/>
    <x v="1"/>
    <s v="El profesional  del area de la DTH revisa de manera permanente los requisitos establecidos en el Manual de Funciones y Competencias Laborales vigente, se encuentra evidenciado en el formato PA02-PR01-F02 "/>
    <s v="Probabilidad"/>
  </r>
  <r>
    <m/>
    <m/>
    <m/>
    <m/>
    <m/>
    <m/>
    <m/>
    <m/>
    <m/>
    <n v="0"/>
    <m/>
    <m/>
    <m/>
    <x v="15"/>
    <x v="2"/>
    <s v="El profesional del area de la DTH verifica e manera permanente la lista chequeo donde se estabelce la documentación requeridad para el ingreso, se encuentra evidenciado el formato PA02-PR01-F03"/>
    <s v="Probabilidad"/>
  </r>
  <r>
    <m/>
    <m/>
    <m/>
    <m/>
    <m/>
    <m/>
    <m/>
    <m/>
    <m/>
    <n v="0"/>
    <m/>
    <m/>
    <m/>
    <x v="15"/>
    <x v="3"/>
    <s v="El profesional  del area de la DTH solicita de manera permanente la verificaicón de titulos de educaión formal y la certificaciones laborales ante las instituciones competentes y se evidnecia en el oficio de solicitud "/>
    <s v="Probabilidad"/>
  </r>
  <r>
    <s v="Económico y Reputacional"/>
    <s v="requerimiento de los usuarios internos e investigaciones administrativas y legales por entes de control "/>
    <s v="debido a la implementación del SGSST fuera de los requerimientos normativos."/>
    <s v="Posibilidad de afectación económico y reputacional por requerimiento de los usuarios internos e investigaciones administrativas y legales por entes de control debido a la implementación del SGSST fuera de los requerimientos normativos."/>
    <s v="Ejecucion y Administracion de procesos"/>
    <n v="40"/>
    <s v="Media"/>
    <n v="0.6"/>
    <s v="     Mayor a 500 SMLMV "/>
    <s v="     Mayor a 500 SMLMV "/>
    <s v="Catastrófico"/>
    <n v="1"/>
    <s v="Extremo"/>
    <x v="15"/>
    <x v="1"/>
    <s v="El profesional del area de la DTH actualiza periodicamente de la Matriz de Requisito Legales en Seguridad y Salud en el Trabajo, se evidencia en el formato PA05-IN02-F03 Matriz de Cumplimiento Legal"/>
    <s v="Probabilidad"/>
  </r>
  <r>
    <m/>
    <m/>
    <m/>
    <m/>
    <m/>
    <m/>
    <m/>
    <m/>
    <m/>
    <n v="0"/>
    <m/>
    <m/>
    <m/>
    <x v="15"/>
    <x v="2"/>
    <s v="El profesional del area de la DTH envia de manera permanente correo eletcronico al grupo de SST la Matriz de Requisito Legales en Seguridad y Salud en el Trabajo actualizada se evidencia en el formatoPA05-IN02-F03 Matriz de Cumplimiento Legal"/>
    <s v="Probabilidad"/>
  </r>
  <r>
    <m/>
    <m/>
    <m/>
    <m/>
    <m/>
    <m/>
    <m/>
    <m/>
    <m/>
    <n v="0"/>
    <m/>
    <m/>
    <m/>
    <x v="15"/>
    <x v="3"/>
    <s v="El profesional del area de la DTH   define dos indicadores  para hacer seguimiento a los nuevos requerimientos normativos"/>
    <s v="Probabilidad"/>
  </r>
  <r>
    <s v="Reputacional"/>
    <s v="requerimiento de los usuarios internos e investigaciones administrativas por entes de control"/>
    <s v="debido al cumplimiento del plan institucional de capacitación fuera de la normatividad vigente"/>
    <s v="Posibilidad de afectación reputacional por requerimiento de los usuarios internos e investigaciones administrativas por entes de control debido al cumplimiento del plan institucional de capacitación fuera de la normatividad vigente"/>
    <s v="Ejecucion y Administracion de procesos"/>
    <n v="4"/>
    <s v="Baja"/>
    <n v="0.4"/>
    <s v="     El riesgo afecta la imagen de la entidad con algunos usuarios de relevancia frente al logro de los objetivos"/>
    <s v="     El riesgo afecta la imagen de la entidad con algunos usuarios de relevancia frente al logro de los objetivos"/>
    <s v="Moderado"/>
    <n v="0.6"/>
    <s v="Moderado"/>
    <x v="15"/>
    <x v="1"/>
    <s v="Profesional del area que realiza de manera permanente la capacitación igual o superior a cuatro horas realiza de manera permanente una encuesta al inicio y al finalizar cada capacitación, charlas o talleres y se evidencia en los resultado entregados por el area competente"/>
    <s v="Probabilidad"/>
  </r>
  <r>
    <m/>
    <m/>
    <m/>
    <m/>
    <m/>
    <m/>
    <m/>
    <m/>
    <m/>
    <n v="0"/>
    <m/>
    <m/>
    <m/>
    <x v="15"/>
    <x v="2"/>
    <s v="Profesional realiza la de manera permanente encuestas concertadas con entidades interistictucionales de acuerdo a los reportes enviados por la entidad competente y  se evidencia en los reportes entregado por la entidas y en la encuestas aplicadas,"/>
    <s v="Probabilidad"/>
  </r>
  <r>
    <m/>
    <m/>
    <m/>
    <m/>
    <m/>
    <m/>
    <m/>
    <m/>
    <m/>
    <n v="0"/>
    <m/>
    <m/>
    <m/>
    <x v="15"/>
    <x v="3"/>
    <s v="El profesional del area de la DTH   define dos indicadores  para hacer seguimiento dal plan institucional de capacitación "/>
    <s v="Probabilidad"/>
  </r>
  <r>
    <m/>
    <s v="requerimiento de los usuarios internos e investigaciones administrativas por entes de control "/>
    <s v="debido al cumplimiento del plan de Bienestar e incentivos fuera de la normatividad vigente"/>
    <s v="Posibilidad de afectación reputacional por requerimiento de los usuarios internos e investigaciones administrativas por entes de control debido al cumplimiento del plan de Bienestar e incentivos fuera de la normatividad vigente"/>
    <s v="Ejecucion y Administracion de procesos"/>
    <n v="43"/>
    <s v="Media"/>
    <n v="0.6"/>
    <s v="     El riesgo afecta la imagen de la entidad con algunos usuarios de relevancia frente al logro de los objetivos"/>
    <s v="     El riesgo afecta la imagen de la entidad con algunos usuarios de relevancia frente al logro de los objetivos"/>
    <s v="Moderado"/>
    <n v="0.6"/>
    <s v="Moderado"/>
    <x v="15"/>
    <x v="1"/>
    <s v="El funcionario del area  qestablece anualmente un cronograma para el cumplimientod elas actividades establecidas en el plande bienestar e incenctivos, el cual se puede evidneciar en el plan publicado en la intranet"/>
    <s v="Probabilidad"/>
  </r>
  <r>
    <s v="Reputacional"/>
    <s v="Disminución en la evaluación por debajo del 97% de cumplimiento de los NS y aumento de quejas de usuarios. "/>
    <s v="Debido a la realización de atención de necesidades de servicios tecnológicos fuera de los tiempos requeridos. "/>
    <s v="Posibilidad de afectación reputacional por disminución en la evaluación por debajo del 97% de cumplimiento de los NS y aumento de quejas de usuarios debido a la realización de atención de necesidades de servicios tecnológicos fuera de los tiempos requeridos. "/>
    <s v="Ejecucion y Administracion de procesos"/>
    <n v="24699"/>
    <s v="Muy Alta"/>
    <n v="1"/>
    <s v="     El riesgo afecta la imagen de la entidad con algunos usuarios de relevancia frente al logro de los objetivos"/>
    <s v="     El riesgo afecta la imagen de la entidad con algunos usuarios de relevancia frente al logro de los objetivos"/>
    <s v="Moderado"/>
    <n v="0.6"/>
    <s v="Alto"/>
    <x v="16"/>
    <x v="1"/>
    <s v="La Herramienta tecnológica ARANDA recepciona constantemente todas las solicitudes o requerimientos tecnológicos generando un ticket a corde al orden de llegada de la solicitud."/>
    <s v="Probabilidad"/>
  </r>
  <r>
    <m/>
    <m/>
    <m/>
    <m/>
    <m/>
    <m/>
    <m/>
    <m/>
    <m/>
    <n v="0"/>
    <m/>
    <m/>
    <m/>
    <x v="16"/>
    <x v="2"/>
    <s v="_x000a_El profesional del operador tecnológico asigna constantemente la solicitud acorde a la categoría definida para la atención de las solicitudes, mediante correo electrónico, llamadas telefónica, dejando la trazabilidad de la ejecución en la Herramienta Aranda._x000a_"/>
    <s v="Probabilidad"/>
  </r>
  <r>
    <m/>
    <m/>
    <m/>
    <m/>
    <m/>
    <m/>
    <m/>
    <m/>
    <m/>
    <n v="0"/>
    <m/>
    <m/>
    <m/>
    <x v="16"/>
    <x v="3"/>
    <s v="La Herramienta tecnológica Aranda genera constantemente la solicitud de calificación de niéveles de servicio (Mediante la encuesta de satisfacción) dejando la trazabilidad de la ejecución en la Herramienta Aranda."/>
    <s v="Probabilidad"/>
  </r>
  <r>
    <m/>
    <m/>
    <m/>
    <m/>
    <m/>
    <m/>
    <m/>
    <m/>
    <m/>
    <n v="0"/>
    <m/>
    <m/>
    <m/>
    <x v="16"/>
    <x v="4"/>
    <s v="_x000a_La Herramienta tecnológica Aranda genera la solicitud de calificación de niéveles de servicio (Mediante la encuesta de satisfacción) dejando la trazabilidad de la ejecución en la Herramienta Aranda._x000a_"/>
    <s v="Probabilidad"/>
  </r>
  <r>
    <s v="Reputacional"/>
    <s v="Aumento de requerimientos de los usuarios internos solicitantes de asesoría en adquisición y cambios tecnológicos ."/>
    <s v="Debido a la gestión del control de cambios fuera de los lineamientos procedimentales.  "/>
    <s v="_x000a_Posibilidad de afectación reputacional por aumento de requerimientos de los usuarios internos solicitantes de asesoría en adquisición y cambios tecnológicos debido a la gestión del control de cambios fuera de los lineamientos procedimentales.  _x000a_"/>
    <s v="Fallas Tecnologicas"/>
    <n v="232"/>
    <s v="Media"/>
    <n v="0.6"/>
    <s v="     El riesgo afecta la imagen de la entidad con algunos usuarios de relevancia frente al logro de los objetivos"/>
    <s v="     El riesgo afecta la imagen de la entidad con algunos usuarios de relevancia frente al logro de los objetivos"/>
    <s v="Moderado"/>
    <n v="0.6"/>
    <s v="Moderado"/>
    <x v="16"/>
    <x v="1"/>
    <s v="El profesional de la OTIC realiza la Reunión semanal denominada (Comité de Cambios) donde se evalúa el seguimiento a cualquier tipo de cambio en la Infraestructura tecnológica de la entidad."/>
    <s v="Probabilidad"/>
  </r>
  <r>
    <m/>
    <m/>
    <m/>
    <m/>
    <m/>
    <m/>
    <m/>
    <m/>
    <m/>
    <n v="0"/>
    <m/>
    <m/>
    <m/>
    <x v="16"/>
    <x v="2"/>
    <s v="_x000a_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_x000a_"/>
    <s v="Probabilidad"/>
  </r>
  <r>
    <s v="Reputacional"/>
    <s v="Aumento de requerimientos de los usuarios internos solicitando verificaciones en su infraestructura TI y aumento de quejas."/>
    <s v="Debido a la gestión de Mantenimientos Preventivos fuera de los tiempos establecidos. _x000a_"/>
    <s v="_x000a_Posibilidad de afectación reputacional por aumento de requerimientos de los usuarios internos solicitando verificaciones en su infraestructura TI y aumento de quejas debido a la gestión de Mantenimientos Preventivos fuera de los tiempos establecidos. _x000a__x000a__x000a__x000a_"/>
    <s v="Fallas Tecnologicas"/>
    <n v="13"/>
    <s v="Baja"/>
    <n v="0.4"/>
    <s v="     El riesgo afecta la imagen de la entidad con algunos usuarios de relevancia frente al logro de los objetivos"/>
    <s v="     El riesgo afecta la imagen de la entidad con algunos usuarios de relevancia frente al logro de los objetivos"/>
    <s v="Moderado"/>
    <n v="0.6"/>
    <s v="Moderado"/>
    <x v="16"/>
    <x v="1"/>
    <s v="La Auxiliar de la OTIC recibe la solicitud o requerimiento esporádico vía correo electrónico o memorando por parte de la dependencia  solicitando la realización del Concepto Técnico frente adquisición o Desarrollo de Software."/>
    <s v="Probabilidad"/>
  </r>
  <r>
    <m/>
    <m/>
    <m/>
    <m/>
    <m/>
    <m/>
    <m/>
    <m/>
    <m/>
    <n v="0"/>
    <m/>
    <m/>
    <m/>
    <x v="16"/>
    <x v="2"/>
    <s v="_x000a_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_x000a_"/>
    <s v="Probabilidad"/>
  </r>
  <r>
    <s v="Reputacional"/>
    <s v="Aumento de requermientos de los usuarios internos solicitando verificaciones  en su infraestructura TI y aumento de quejas"/>
    <s v="Debido a la gestion de Mantenimientos Preventivos fuera de los tiempos establesidos. _x000a_"/>
    <s v="_x000a_Posibilidad de afectación reputacional  por aumento de requermientos de los usuarios internos solicitando verificaciones  en su infraestructura TI y aumento de quejas debido a la gestion de Mantenimientos Preventivos fuera de los tiempos establesidos. _x000a__x000a__x000a_"/>
    <s v="Fallas Tecnologicas"/>
    <n v="1559"/>
    <s v="Alta"/>
    <n v="0.8"/>
    <s v="     El riesgo afecta la imagen de la entidad con algunos usuarios de relevancia frente al logro de los objetivos"/>
    <s v="     El riesgo afecta la imagen de la entidad con algunos usuarios de relevancia frente al logro de los objetivos"/>
    <s v="Moderado"/>
    <n v="0.6"/>
    <s v="Alto"/>
    <x v="16"/>
    <x v="1"/>
    <s v="El profesional de la OTIC realiza el seguimiento contantemente el agendamiento del cronograma de mantenimientos preventivos a la infraestructura TI de la entidad por medio del anexo técnico al contrato Mesa de ayuda que obliga al operador a realizar el cronograma de mantenimientos preventivos a la infraestructura TI."/>
    <s v="Probabilidad"/>
  </r>
  <r>
    <m/>
    <m/>
    <m/>
    <m/>
    <m/>
    <m/>
    <m/>
    <m/>
    <m/>
    <n v="0"/>
    <m/>
    <m/>
    <m/>
    <x v="16"/>
    <x v="2"/>
    <s v="El profesional de la OTIC realiza el seguimiento Constante a la ejecución del cronograma de mantenimientos preventivos a la infraestructura TI de la entidad por medio de actas y verificaciones a los mantenimientos ejecutados en el periodo establecido."/>
    <s v="Probabilidad"/>
  </r>
  <r>
    <s v="Reputacional"/>
    <s v="Aumento de requerimientos de los usuarios internos y externos solicitando la atención a sus necesidades y aumento de quejas."/>
    <s v="Debido a la gestiona del plan de continuidad fuera de los lineamientos técnicos._x000a__x000a__x000a_"/>
    <s v="_x000a_Posibilidad de afectación reputaciones por aumento de requerimientos de los usuarios internos y externos solicitando la atención a sus necesidades y aumento de quejas debido a la gestiona del plan de continuidad fuera de los lineamientos técnicos._x000a__x000a__x000a__x000a_"/>
    <s v="Fallas Tecnologicas"/>
    <n v="286"/>
    <s v="Media"/>
    <n v="0.6"/>
    <s v="     El riesgo afecta la imagen de la entidad con algunos usuarios de relevancia frente al logro de los objetivos"/>
    <s v="     El riesgo afecta la imagen de la entidad con algunos usuarios de relevancia frente al logro de los objetivos"/>
    <s v="Moderado"/>
    <n v="0.6"/>
    <s v="Moderado"/>
    <x v="16"/>
    <x v="1"/>
    <s v="_x000a_El profesional de la OTIC y el Operador Tecnológico realizan el seguimiento constante al uso de los servicios brindados por la Suite de Google y el manejo de información en el Drive de los Usuarios de la entidad.  _x000a_"/>
    <s v="Probabilidad"/>
  </r>
  <r>
    <m/>
    <m/>
    <m/>
    <m/>
    <m/>
    <m/>
    <m/>
    <m/>
    <m/>
    <n v="0"/>
    <m/>
    <m/>
    <m/>
    <x v="16"/>
    <x v="2"/>
    <s v="El profesional de la OTIC y el Operador Tecnológico realiza el seguimiento constante a la utilización de la herramienta VPN (Virtual Private Network) frente a su utilización y funcionamiento por usuario de la entidad.  "/>
    <s v="Probabilidad"/>
  </r>
  <r>
    <m/>
    <m/>
    <m/>
    <m/>
    <m/>
    <m/>
    <m/>
    <m/>
    <m/>
    <n v="0"/>
    <m/>
    <m/>
    <m/>
    <x v="16"/>
    <x v="3"/>
    <s v="El profesional de la OTIC y el Operador Tecnológico realiza el seguimiento constante a la ejecución de los envíos de las cintas de Backup, respaldos,  y custodias por el proveedor establecido de la  entidad."/>
    <s v="Probabilidad"/>
  </r>
  <r>
    <s v="Reputacional"/>
    <s v="Aumento de Incidentes de seguridad en la plataforma tecnológica y requerimientos de los usuarios internos."/>
    <s v="Debido a la gestión del Subsistema de Gestión de Seguridad de la Información fuera de los lineamientos procedimentales. _x000a_"/>
    <s v="_x000a_Posibilidad de afectación reputacional por aumento de Incidentes de seguridad en la plataforma tecnológica y requerimientos de los usuarios internos debido a la gestión del Subsistema de Gestión de Seguridad de la Información fuera de los lineamientos procedimentales. _x000a_"/>
    <s v="Fallas Tecnologicas"/>
    <n v="1198"/>
    <s v="Alta"/>
    <n v="0.8"/>
    <s v="     El riesgo afecta la imagen de la entidad con algunos usuarios de relevancia frente al logro de los objetivos"/>
    <s v="     El riesgo afecta la imagen de la entidad con algunos usuarios de relevancia frente al logro de los objetivos"/>
    <s v="Moderado"/>
    <n v="0.6"/>
    <s v="Alto"/>
    <x v="16"/>
    <x v="1"/>
    <s v="El Jefe de la OTIC realiza la solicitud de Bases de Datos Personales Nuevas de manera Anual vía correo Electrónico a los directivos de todas las dependencias de la entidad."/>
    <s v="Probabilidad"/>
  </r>
  <r>
    <m/>
    <m/>
    <m/>
    <m/>
    <m/>
    <m/>
    <m/>
    <m/>
    <m/>
    <n v="0"/>
    <m/>
    <m/>
    <m/>
    <x v="16"/>
    <x v="2"/>
    <s v="_x000a_El Jefe de la OTIC realiza el cargue de las Bases de Datos Personales nuevas de la entidad en la plataforma de la Súper Intendencia de Industria y Comercio (SIC) en el primer semestre del año 2021 dando cumplimiento a la norma vigente. _x000a__x000a_"/>
    <s v="Probabilidad"/>
  </r>
  <r>
    <m/>
    <m/>
    <m/>
    <m/>
    <m/>
    <m/>
    <m/>
    <m/>
    <m/>
    <n v="0"/>
    <m/>
    <m/>
    <m/>
    <x v="16"/>
    <x v="3"/>
    <s v="_x000a_El profesional de la OTIC realiza el seguimiento constante a la gestión de las políticas de Seguridad de la Información de la entidad y a los controles establecidos. _x000a_"/>
    <s v="Probabilidad"/>
  </r>
  <r>
    <m/>
    <m/>
    <m/>
    <m/>
    <m/>
    <m/>
    <m/>
    <m/>
    <m/>
    <n v="0"/>
    <m/>
    <m/>
    <m/>
    <x v="16"/>
    <x v="4"/>
    <s v="El profesional de la OTIC realiza el seguimiento a la ejecución de los procesos de contratación relacionados con seguridad de la Información. "/>
    <s v="Probabilidad"/>
  </r>
  <r>
    <m/>
    <m/>
    <m/>
    <m/>
    <m/>
    <m/>
    <m/>
    <m/>
    <m/>
    <n v="0"/>
    <m/>
    <m/>
    <m/>
    <x v="16"/>
    <x v="5"/>
    <s v="_x000a_El profesional de la OTIC realiza el seguimiento constante a los controles establecidos frente a las vulnerabilidades informáticas encontradas y su plan de Trabajo establecido._x000a_"/>
    <s v="Probabilidad"/>
  </r>
  <r>
    <s v="Reputacional"/>
    <s v="pérdida de confianza por parte de la ciudadania al igual de posibles investigaciones por entes de control "/>
    <s v="prestación de tramites y servicios fuera de los requermientos normativos, legales y del ciudadano"/>
    <s v="Posibilidad de afectación reputacional por pérdida de confianza por parte de la ciudadania al igual de posibles investigaciones por entes de control debido a prestación de tramites y servicios fuera de los requermientos normativos, legales y del ciudadano"/>
    <s v="Usuarios, productos y practicas , organizacionales"/>
    <n v="3000"/>
    <s v="Alta"/>
    <n v="0.8"/>
    <s v="     El riesgo afecta la imagen de la entidad con algunos usuarios de relevancia frente al logro de los objetivos"/>
    <s v="     El riesgo afecta la imagen de la entidad con algunos usuarios de relevancia frente al logro de los objetivos"/>
    <s v="Moderado"/>
    <n v="0.6"/>
    <s v="Alto"/>
    <x v="17"/>
    <x v="1"/>
    <s v="El profesional de la DAC lider de los puntos de atención, verifica Cuatrimestralmente  los protocolos de atención al ciudadano, a través de la implemetación de la matriz de cumplimiento de los atributos del manual de servicio a la ciudadanía."/>
    <s v="Probabilidad"/>
  </r>
  <r>
    <m/>
    <m/>
    <m/>
    <m/>
    <m/>
    <m/>
    <m/>
    <m/>
    <m/>
    <n v="0"/>
    <m/>
    <m/>
    <m/>
    <x v="17"/>
    <x v="2"/>
    <s v="el supervisor de cada orientador que hace presencia en los puntos de atención, verifica cuatrimestralmente la prestación eficiente y oportuna  de los trámitesy servicios  a través de las quejas y reclamos interpuestas por los ciudadanos, con el fin de realizar el tratamiento adecuado acorde con los lineamientos establecidos en el manual del servicio a la ciudadania, dejando registro del acta de reunión"/>
    <s v="Probabilidad"/>
  </r>
  <r>
    <m/>
    <m/>
    <m/>
    <m/>
    <m/>
    <m/>
    <m/>
    <m/>
    <m/>
    <n v="0"/>
    <m/>
    <m/>
    <m/>
    <x v="17"/>
    <x v="3"/>
    <s v="El profesional de la DAC, li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un informe trimestral."/>
    <s v="Probabilidad"/>
  </r>
  <r>
    <m/>
    <m/>
    <m/>
    <m/>
    <m/>
    <m/>
    <m/>
    <m/>
    <m/>
    <n v="0"/>
    <m/>
    <m/>
    <m/>
    <x v="17"/>
    <x v="4"/>
    <s v="El profesional de la DAC, lider del equipo técnico de gestión y desempeño,  construye y realiza seguimiento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los reportes trimestrales  a la OAPI."/>
    <s v="Probabilidad"/>
  </r>
  <r>
    <m/>
    <m/>
    <m/>
    <m/>
    <m/>
    <m/>
    <m/>
    <m/>
    <m/>
    <n v="0"/>
    <m/>
    <m/>
    <m/>
    <x v="17"/>
    <x v="5"/>
    <s v="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
    <s v="Probabilidad"/>
  </r>
  <r>
    <m/>
    <m/>
    <m/>
    <m/>
    <m/>
    <m/>
    <m/>
    <m/>
    <m/>
    <n v="0"/>
    <m/>
    <m/>
    <m/>
    <x v="17"/>
    <x v="6"/>
    <s v="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
    <s v="Probabilidad"/>
  </r>
  <r>
    <s v="Reputacional"/>
    <s v=" pérdida de confianza por parte de la ciudadanía, así como la posible cancelación  de la certificación bajo la norma NTC ISO 9001:2015"/>
    <s v=" Prestación del servicio de cursos pedagógicos por infracción a las normas de tránsito, sin el cumplimiento de los requisitos legales y lineamientos internos y extern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Usuarios, productos y practicas , organizacionales"/>
    <n v="800"/>
    <s v="Alta"/>
    <n v="0.8"/>
    <s v="     El riesgo afecta la imagen de la entidad con algunos usuarios de relevancia frente al logro de los objetivos"/>
    <s v="     El riesgo afecta la imagen de la entidad con algunos usuarios de relevancia frente al logro de los objetivos"/>
    <s v="Moderado"/>
    <n v="0.6"/>
    <s v="Alto"/>
    <x v="17"/>
    <x v="1"/>
    <s v="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las actas de seguimiento."/>
    <s v="Probabilidad"/>
  </r>
  <r>
    <m/>
    <m/>
    <m/>
    <m/>
    <m/>
    <m/>
    <m/>
    <m/>
    <m/>
    <n v="0"/>
    <m/>
    <m/>
    <m/>
    <x v="17"/>
    <x v="2"/>
    <s v="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la matriz de seguimiento del cumpliento de la norma ISO 9001-2015."/>
    <s v="Probabilidad"/>
  </r>
  <r>
    <m/>
    <m/>
    <m/>
    <m/>
    <m/>
    <m/>
    <m/>
    <m/>
    <m/>
    <n v="0"/>
    <m/>
    <m/>
    <m/>
    <x v="17"/>
    <x v="3"/>
    <s v="El profesional de la DAC líder de cursos pedagógicos,  analiza trimestralmente las técnicas didácticas o estrategias pedagógicas utilizadas durante los cursos de pedagógicos por infracción a las normas de tránsito , a través del seguimiento de los lineamientos establecidos en el procedimiento PM04-PR01-cursos pedagógicos, dejando como registro las actas de seguimiento."/>
    <s v="Probabilidad"/>
  </r>
  <r>
    <m/>
    <m/>
    <m/>
    <m/>
    <m/>
    <m/>
    <m/>
    <m/>
    <m/>
    <n v="0"/>
    <m/>
    <m/>
    <m/>
    <x v="17"/>
    <x v="4"/>
    <s v="El profesional de la DAC líder de cursos pedagógicos,  verifica trimestralmente la aplicación de los mecanismos de medición, a través del seguimiento de los lineamientos establecidos en el procedimiento PM04-PR01-Cursos Pedagógicos y PM04-PR07-Retroalimentación con el Ciudadano, dejando como registro los formatos anexos al procedimiento documentado."/>
    <s v="Probabilidad"/>
  </r>
  <r>
    <m/>
    <m/>
    <m/>
    <m/>
    <m/>
    <m/>
    <m/>
    <m/>
    <m/>
    <n v="0"/>
    <m/>
    <m/>
    <m/>
    <x v="17"/>
    <x v="5"/>
    <s v="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
    <s v="Probabilidad"/>
  </r>
  <r>
    <s v="Reputacional"/>
    <s v="pérdida de la imagen institucional por parte de la ciudadanía "/>
    <s v=" ejecución de la política de racionalización (estrategias tecnológicas de simplificación, estandarización, eliminación y automatización), fuera de los lineamientos normativos para su efectividad en la prestación de trámites y servicios "/>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
    <s v="Usuarios, productos y practicas , organizacionales"/>
    <n v="500"/>
    <s v="Media"/>
    <n v="0.6"/>
    <s v="     El riesgo afecta la imagen de la entidad con algunos usuarios de relevancia frente al logro de los objetivos"/>
    <s v="     El riesgo afecta la imagen de la entidad con algunos usuarios de relevancia frente al logro de los objetivos"/>
    <s v="Moderado"/>
    <n v="0.6"/>
    <s v="Moderado"/>
    <x v="17"/>
    <x v="1"/>
    <s v="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
    <s v="Probabilidad"/>
  </r>
  <r>
    <m/>
    <m/>
    <m/>
    <m/>
    <m/>
    <m/>
    <m/>
    <m/>
    <m/>
    <n v="0"/>
    <m/>
    <m/>
    <m/>
    <x v="17"/>
    <x v="2"/>
    <s v="El profesional de la DAC líder de racionalización de trámites,  análiza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trimestrales a las acciones propuestas en la estrategia de racionalización de trámites."/>
    <s v="Probabilidad"/>
  </r>
  <r>
    <s v="Reputacional"/>
    <s v="pérdida de la imagen institucional por parte de la ciudadanía"/>
    <s v="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
    <s v="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
    <s v="Usuarios, productos y practicas , organizacionales"/>
    <n v="1000"/>
    <s v="Alta"/>
    <n v="0.8"/>
    <s v="     El riesgo afecta la imagen de la entidad con algunos usuarios de relevancia frente al logro de los objetivos"/>
    <s v="     El riesgo afecta la imagen de la entidad con algunos usuarios de relevancia frente al logro de los objetivos"/>
    <s v="Moderado"/>
    <n v="0.6"/>
    <s v="Alto"/>
    <x v="17"/>
    <x v="1"/>
    <s v="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
    <s v="Probabilidad"/>
  </r>
  <r>
    <m/>
    <m/>
    <m/>
    <m/>
    <m/>
    <m/>
    <m/>
    <m/>
    <m/>
    <n v="0"/>
    <m/>
    <m/>
    <m/>
    <x v="17"/>
    <x v="2"/>
    <s v="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con la identificación de estos vehículos. "/>
    <s v="Probabil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2" firstHeaderRow="1" firstDataRow="1" firstDataCol="1"/>
  <pivotFields count="17">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9">
        <item x="0"/>
        <item x="1"/>
        <item x="16"/>
        <item x="14"/>
        <item x="13"/>
        <item x="11"/>
        <item x="10"/>
        <item x="9"/>
        <item x="8"/>
        <item x="7"/>
        <item x="17"/>
        <item x="15"/>
        <item x="6"/>
        <item x="5"/>
        <item x="4"/>
        <item x="3"/>
        <item x="2"/>
        <item x="12"/>
        <item t="default"/>
      </items>
    </pivotField>
    <pivotField dataField="1" showAll="0">
      <items count="8">
        <item x="1"/>
        <item x="2"/>
        <item x="3"/>
        <item x="4"/>
        <item x="5"/>
        <item x="6"/>
        <item x="0"/>
        <item t="default"/>
      </items>
    </pivotField>
    <pivotField showAll="0"/>
    <pivotField showAll="0"/>
  </pivotFields>
  <rowFields count="1">
    <field x="13"/>
  </rowFields>
  <rowItems count="19">
    <i>
      <x/>
    </i>
    <i>
      <x v="1"/>
    </i>
    <i>
      <x v="2"/>
    </i>
    <i>
      <x v="3"/>
    </i>
    <i>
      <x v="4"/>
    </i>
    <i>
      <x v="5"/>
    </i>
    <i>
      <x v="6"/>
    </i>
    <i>
      <x v="7"/>
    </i>
    <i>
      <x v="8"/>
    </i>
    <i>
      <x v="9"/>
    </i>
    <i>
      <x v="10"/>
    </i>
    <i>
      <x v="11"/>
    </i>
    <i>
      <x v="12"/>
    </i>
    <i>
      <x v="13"/>
    </i>
    <i>
      <x v="14"/>
    </i>
    <i>
      <x v="15"/>
    </i>
    <i>
      <x v="16"/>
    </i>
    <i>
      <x v="17"/>
    </i>
    <i t="grand">
      <x/>
    </i>
  </rowItems>
  <colItems count="1">
    <i/>
  </colItems>
  <dataFields count="1">
    <dataField name="Cuenta de No. Control" fld="14" subtotal="count" baseField="0" baseItem="0"/>
  </dataFields>
  <formats count="11">
    <format dxfId="3654">
      <pivotArea dataOnly="0" labelOnly="1" fieldPosition="0">
        <references count="1">
          <reference field="13" count="1">
            <x v="1"/>
          </reference>
        </references>
      </pivotArea>
    </format>
    <format dxfId="3653">
      <pivotArea dataOnly="0" labelOnly="1" fieldPosition="0">
        <references count="1">
          <reference field="13" count="1">
            <x v="16"/>
          </reference>
        </references>
      </pivotArea>
    </format>
    <format dxfId="3652">
      <pivotArea dataOnly="0" labelOnly="1" fieldPosition="0">
        <references count="1">
          <reference field="13" count="1">
            <x v="15"/>
          </reference>
        </references>
      </pivotArea>
    </format>
    <format dxfId="3651">
      <pivotArea dataOnly="0" labelOnly="1" fieldPosition="0">
        <references count="1">
          <reference field="13" count="1">
            <x v="14"/>
          </reference>
        </references>
      </pivotArea>
    </format>
    <format dxfId="3650">
      <pivotArea dataOnly="0" labelOnly="1" fieldPosition="0">
        <references count="1">
          <reference field="13" count="2">
            <x v="12"/>
            <x v="13"/>
          </reference>
        </references>
      </pivotArea>
    </format>
    <format dxfId="3649">
      <pivotArea dataOnly="0" labelOnly="1" fieldPosition="0">
        <references count="1">
          <reference field="13" count="1">
            <x v="9"/>
          </reference>
        </references>
      </pivotArea>
    </format>
    <format dxfId="3648">
      <pivotArea dataOnly="0" labelOnly="1" fieldPosition="0">
        <references count="1">
          <reference field="13" count="1">
            <x v="8"/>
          </reference>
        </references>
      </pivotArea>
    </format>
    <format dxfId="3647">
      <pivotArea dataOnly="0" labelOnly="1" fieldPosition="0">
        <references count="1">
          <reference field="13" count="1">
            <x v="7"/>
          </reference>
        </references>
      </pivotArea>
    </format>
    <format dxfId="3646">
      <pivotArea dataOnly="0" labelOnly="1" fieldPosition="0">
        <references count="1">
          <reference field="13" count="1">
            <x v="6"/>
          </reference>
        </references>
      </pivotArea>
    </format>
    <format dxfId="3645">
      <pivotArea dataOnly="0" labelOnly="1" fieldPosition="0">
        <references count="1">
          <reference field="13" count="1">
            <x v="5"/>
          </reference>
        </references>
      </pivotArea>
    </format>
    <format dxfId="3644">
      <pivotArea dataOnly="0" labelOnly="1" fieldPosition="0">
        <references count="1">
          <reference field="13" count="17">
            <x v="1"/>
            <x v="2"/>
            <x v="3"/>
            <x v="4"/>
            <x v="5"/>
            <x v="6"/>
            <x v="7"/>
            <x v="8"/>
            <x v="9"/>
            <x v="10"/>
            <x v="11"/>
            <x v="12"/>
            <x v="13"/>
            <x v="14"/>
            <x v="15"/>
            <x v="16"/>
            <x v="1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A1:Q15" totalsRowShown="0">
  <autoFilter ref="A1:Q15"/>
  <tableColumns count="17">
    <tableColumn id="1" name="Impacto"/>
    <tableColumn id="2" name="Causa Inmediata"/>
    <tableColumn id="3" name="Causa Raíz"/>
    <tableColumn id="4" name="Descripción del Riesgo"/>
    <tableColumn id="5" name="Clasificación del Riesgo"/>
    <tableColumn id="6" name="Frecuencia con la cual se realiza la actividad"/>
    <tableColumn id="7" name="Probabilidad Inherente"/>
    <tableColumn id="8" name="%"/>
    <tableColumn id="9" name="Criterios de impacto"/>
    <tableColumn id="10" name="Observación de criterio"/>
    <tableColumn id="11" name="Impacto _x000a_Inherente"/>
    <tableColumn id="12" name="%2"/>
    <tableColumn id="13" name="Zona de Riesgo Inherente"/>
    <tableColumn id="14" name="PROCESO"/>
    <tableColumn id="15" name="No. Control"/>
    <tableColumn id="16" name="Descripción del Control"/>
    <tableColumn id="17" name="Afectació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sqref="A1:Q15"/>
    </sheetView>
  </sheetViews>
  <sheetFormatPr baseColWidth="10" defaultRowHeight="15" x14ac:dyDescent="0.25"/>
  <cols>
    <col min="2" max="2" width="17.7109375" customWidth="1"/>
    <col min="3" max="3" width="12.28515625" customWidth="1"/>
    <col min="4" max="4" width="23" customWidth="1"/>
    <col min="5" max="5" width="23.7109375" customWidth="1"/>
    <col min="6" max="6" width="41.42578125" customWidth="1"/>
    <col min="7" max="7" width="23.7109375" customWidth="1"/>
    <col min="9" max="9" width="21" customWidth="1"/>
    <col min="10" max="10" width="23.7109375" customWidth="1"/>
    <col min="13" max="13" width="25.7109375" customWidth="1"/>
    <col min="15" max="15" width="13.28515625" customWidth="1"/>
    <col min="16" max="16" width="23.7109375" customWidth="1"/>
    <col min="17" max="17" width="12.5703125" customWidth="1"/>
  </cols>
  <sheetData>
    <row r="1" spans="1:17" x14ac:dyDescent="0.25">
      <c r="A1" t="s">
        <v>1</v>
      </c>
      <c r="B1" t="s">
        <v>2</v>
      </c>
      <c r="C1" t="s">
        <v>3</v>
      </c>
      <c r="D1" t="s">
        <v>4</v>
      </c>
      <c r="E1" t="s">
        <v>5</v>
      </c>
      <c r="F1" t="s">
        <v>6</v>
      </c>
      <c r="G1" t="s">
        <v>7</v>
      </c>
      <c r="H1" t="s">
        <v>8</v>
      </c>
      <c r="I1" t="s">
        <v>9</v>
      </c>
      <c r="J1" t="s">
        <v>10</v>
      </c>
      <c r="K1" t="s">
        <v>11</v>
      </c>
      <c r="L1" t="s">
        <v>780</v>
      </c>
      <c r="M1" t="s">
        <v>12</v>
      </c>
      <c r="N1" t="s">
        <v>547</v>
      </c>
      <c r="O1" t="s">
        <v>13</v>
      </c>
      <c r="P1" t="s">
        <v>14</v>
      </c>
      <c r="Q1" t="s">
        <v>15</v>
      </c>
    </row>
    <row r="2" spans="1:17" x14ac:dyDescent="0.25">
      <c r="J2">
        <v>0</v>
      </c>
      <c r="N2" t="s">
        <v>130</v>
      </c>
      <c r="O2">
        <v>5</v>
      </c>
      <c r="P2" t="s">
        <v>128</v>
      </c>
      <c r="Q2" t="s">
        <v>42</v>
      </c>
    </row>
    <row r="3" spans="1:17" x14ac:dyDescent="0.25">
      <c r="J3">
        <v>0</v>
      </c>
      <c r="N3" t="s">
        <v>130</v>
      </c>
      <c r="O3">
        <v>4</v>
      </c>
      <c r="P3" t="s">
        <v>123</v>
      </c>
      <c r="Q3" t="s">
        <v>1</v>
      </c>
    </row>
    <row r="4" spans="1:17" x14ac:dyDescent="0.25">
      <c r="J4">
        <v>0</v>
      </c>
      <c r="N4" t="s">
        <v>130</v>
      </c>
      <c r="O4">
        <v>3</v>
      </c>
      <c r="P4" t="s">
        <v>121</v>
      </c>
      <c r="Q4" t="s">
        <v>42</v>
      </c>
    </row>
    <row r="5" spans="1:17" x14ac:dyDescent="0.25">
      <c r="J5">
        <v>0</v>
      </c>
      <c r="N5" t="s">
        <v>130</v>
      </c>
      <c r="O5">
        <v>2</v>
      </c>
      <c r="P5" t="s">
        <v>118</v>
      </c>
      <c r="Q5" t="s">
        <v>42</v>
      </c>
    </row>
    <row r="6" spans="1:17" x14ac:dyDescent="0.25">
      <c r="A6" t="s">
        <v>34</v>
      </c>
      <c r="B6" t="s">
        <v>110</v>
      </c>
      <c r="C6" t="s">
        <v>111</v>
      </c>
      <c r="D6" t="s">
        <v>112</v>
      </c>
      <c r="E6" t="s">
        <v>38</v>
      </c>
      <c r="F6">
        <v>12</v>
      </c>
      <c r="G6" t="s">
        <v>39</v>
      </c>
      <c r="H6">
        <v>0.4</v>
      </c>
      <c r="I6" t="s">
        <v>113</v>
      </c>
      <c r="J6" t="s">
        <v>113</v>
      </c>
      <c r="K6" t="s">
        <v>114</v>
      </c>
      <c r="L6">
        <v>0.8</v>
      </c>
      <c r="M6" t="s">
        <v>62</v>
      </c>
      <c r="N6" t="s">
        <v>130</v>
      </c>
      <c r="O6">
        <v>1</v>
      </c>
      <c r="P6" t="s">
        <v>115</v>
      </c>
      <c r="Q6" t="s">
        <v>42</v>
      </c>
    </row>
    <row r="7" spans="1:17" x14ac:dyDescent="0.25">
      <c r="A7" t="s">
        <v>34</v>
      </c>
      <c r="B7" t="s">
        <v>103</v>
      </c>
      <c r="C7" t="s">
        <v>104</v>
      </c>
      <c r="D7" t="s">
        <v>105</v>
      </c>
      <c r="E7" t="s">
        <v>38</v>
      </c>
      <c r="F7">
        <v>9</v>
      </c>
      <c r="G7" t="s">
        <v>39</v>
      </c>
      <c r="H7">
        <v>0.4</v>
      </c>
      <c r="I7" t="s">
        <v>40</v>
      </c>
      <c r="J7" t="s">
        <v>40</v>
      </c>
      <c r="K7" t="s">
        <v>41</v>
      </c>
      <c r="L7">
        <v>0.6</v>
      </c>
      <c r="M7" t="s">
        <v>41</v>
      </c>
      <c r="N7" t="s">
        <v>130</v>
      </c>
      <c r="O7">
        <v>1</v>
      </c>
      <c r="P7" t="s">
        <v>106</v>
      </c>
      <c r="Q7" t="s">
        <v>42</v>
      </c>
    </row>
    <row r="8" spans="1:17" x14ac:dyDescent="0.25">
      <c r="J8">
        <v>0</v>
      </c>
      <c r="N8" t="s">
        <v>130</v>
      </c>
      <c r="O8">
        <v>2</v>
      </c>
      <c r="P8" t="s">
        <v>102</v>
      </c>
      <c r="Q8" t="s">
        <v>42</v>
      </c>
    </row>
    <row r="9" spans="1:17" x14ac:dyDescent="0.25">
      <c r="A9" t="s">
        <v>34</v>
      </c>
      <c r="B9" t="s">
        <v>96</v>
      </c>
      <c r="C9" t="s">
        <v>97</v>
      </c>
      <c r="D9" t="s">
        <v>98</v>
      </c>
      <c r="E9" t="s">
        <v>38</v>
      </c>
      <c r="F9">
        <v>124</v>
      </c>
      <c r="G9" t="s">
        <v>64</v>
      </c>
      <c r="H9">
        <v>0.6</v>
      </c>
      <c r="I9" t="s">
        <v>40</v>
      </c>
      <c r="J9" t="s">
        <v>40</v>
      </c>
      <c r="K9" t="s">
        <v>41</v>
      </c>
      <c r="L9">
        <v>0.6</v>
      </c>
      <c r="M9" t="s">
        <v>41</v>
      </c>
      <c r="N9" t="s">
        <v>130</v>
      </c>
      <c r="O9">
        <v>1</v>
      </c>
      <c r="P9" t="s">
        <v>99</v>
      </c>
      <c r="Q9" t="s">
        <v>42</v>
      </c>
    </row>
    <row r="10" spans="1:17" x14ac:dyDescent="0.25">
      <c r="A10" t="s">
        <v>79</v>
      </c>
      <c r="B10" t="s">
        <v>80</v>
      </c>
      <c r="C10" t="s">
        <v>81</v>
      </c>
      <c r="D10" t="s">
        <v>82</v>
      </c>
      <c r="E10" t="s">
        <v>38</v>
      </c>
      <c r="F10">
        <v>12</v>
      </c>
      <c r="G10" t="s">
        <v>39</v>
      </c>
      <c r="H10">
        <v>0.4</v>
      </c>
      <c r="I10" t="s">
        <v>83</v>
      </c>
      <c r="J10" t="s">
        <v>83</v>
      </c>
      <c r="K10" t="s">
        <v>84</v>
      </c>
      <c r="L10">
        <v>0.4</v>
      </c>
      <c r="M10" t="s">
        <v>41</v>
      </c>
      <c r="N10" t="s">
        <v>130</v>
      </c>
      <c r="O10">
        <v>1</v>
      </c>
      <c r="P10" t="s">
        <v>85</v>
      </c>
      <c r="Q10" t="s">
        <v>42</v>
      </c>
    </row>
    <row r="11" spans="1:17" x14ac:dyDescent="0.25">
      <c r="J11">
        <v>0</v>
      </c>
      <c r="N11" t="s">
        <v>130</v>
      </c>
      <c r="O11">
        <v>2</v>
      </c>
      <c r="P11" t="s">
        <v>87</v>
      </c>
      <c r="Q11" t="s">
        <v>42</v>
      </c>
    </row>
    <row r="12" spans="1:17" x14ac:dyDescent="0.25">
      <c r="J12">
        <v>0</v>
      </c>
      <c r="N12" t="s">
        <v>130</v>
      </c>
      <c r="O12">
        <v>3</v>
      </c>
      <c r="P12" t="s">
        <v>89</v>
      </c>
      <c r="Q12" t="s">
        <v>42</v>
      </c>
    </row>
    <row r="13" spans="1:17" x14ac:dyDescent="0.25">
      <c r="A13" t="s">
        <v>34</v>
      </c>
      <c r="B13" t="s">
        <v>90</v>
      </c>
      <c r="C13" t="s">
        <v>91</v>
      </c>
      <c r="D13" t="s">
        <v>92</v>
      </c>
      <c r="E13" t="s">
        <v>38</v>
      </c>
      <c r="F13">
        <v>19</v>
      </c>
      <c r="G13" t="s">
        <v>39</v>
      </c>
      <c r="H13">
        <v>0.4</v>
      </c>
      <c r="I13" t="s">
        <v>40</v>
      </c>
      <c r="J13" t="s">
        <v>40</v>
      </c>
      <c r="K13" t="s">
        <v>41</v>
      </c>
      <c r="L13">
        <v>0.6</v>
      </c>
      <c r="M13" t="s">
        <v>41</v>
      </c>
      <c r="N13" t="s">
        <v>130</v>
      </c>
      <c r="O13">
        <v>1</v>
      </c>
      <c r="P13" t="s">
        <v>93</v>
      </c>
      <c r="Q13" t="s">
        <v>42</v>
      </c>
    </row>
    <row r="14" spans="1:17" x14ac:dyDescent="0.25">
      <c r="J14">
        <v>0</v>
      </c>
      <c r="N14" t="s">
        <v>130</v>
      </c>
      <c r="O14">
        <v>2</v>
      </c>
      <c r="P14" t="s">
        <v>94</v>
      </c>
      <c r="Q14" t="s">
        <v>42</v>
      </c>
    </row>
    <row r="15" spans="1:17" x14ac:dyDescent="0.25">
      <c r="J15">
        <v>0</v>
      </c>
      <c r="N15" t="s">
        <v>130</v>
      </c>
      <c r="O15">
        <v>3</v>
      </c>
      <c r="P15" t="s">
        <v>95</v>
      </c>
      <c r="Q15" t="s">
        <v>42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5"/>
  <sheetViews>
    <sheetView workbookViewId="0">
      <selection activeCell="B20" sqref="B20"/>
    </sheetView>
  </sheetViews>
  <sheetFormatPr baseColWidth="10" defaultRowHeight="15" x14ac:dyDescent="0.25"/>
  <cols>
    <col min="1" max="1" width="58.5703125" customWidth="1"/>
    <col min="2" max="2" width="20.7109375" customWidth="1"/>
    <col min="3" max="7" width="2" customWidth="1"/>
    <col min="8" max="8" width="11" customWidth="1"/>
    <col min="9" max="9" width="12.5703125" bestFit="1" customWidth="1"/>
    <col min="22" max="22" width="11.28515625" customWidth="1"/>
  </cols>
  <sheetData>
    <row r="3" spans="1:2" x14ac:dyDescent="0.25">
      <c r="A3" s="65" t="s">
        <v>548</v>
      </c>
      <c r="B3" t="s">
        <v>551</v>
      </c>
    </row>
    <row r="4" spans="1:2" x14ac:dyDescent="0.25">
      <c r="A4" s="92" t="s">
        <v>549</v>
      </c>
      <c r="B4" s="94"/>
    </row>
    <row r="5" spans="1:2" x14ac:dyDescent="0.25">
      <c r="A5" s="113" t="s">
        <v>78</v>
      </c>
      <c r="B5" s="94">
        <v>7</v>
      </c>
    </row>
    <row r="6" spans="1:2" x14ac:dyDescent="0.25">
      <c r="A6" s="113" t="s">
        <v>463</v>
      </c>
      <c r="B6" s="94">
        <v>18</v>
      </c>
    </row>
    <row r="7" spans="1:2" x14ac:dyDescent="0.25">
      <c r="A7" s="113" t="s">
        <v>400</v>
      </c>
      <c r="B7" s="94">
        <v>9</v>
      </c>
    </row>
    <row r="8" spans="1:2" x14ac:dyDescent="0.25">
      <c r="A8" s="113" t="s">
        <v>391</v>
      </c>
      <c r="B8" s="94">
        <v>3</v>
      </c>
    </row>
    <row r="9" spans="1:2" x14ac:dyDescent="0.25">
      <c r="A9" s="113" t="s">
        <v>309</v>
      </c>
      <c r="B9" s="94">
        <v>15</v>
      </c>
    </row>
    <row r="10" spans="1:2" x14ac:dyDescent="0.25">
      <c r="A10" s="113" t="s">
        <v>292</v>
      </c>
      <c r="B10" s="94">
        <v>5</v>
      </c>
    </row>
    <row r="11" spans="1:2" x14ac:dyDescent="0.25">
      <c r="A11" s="113" t="s">
        <v>270</v>
      </c>
      <c r="B11" s="94">
        <v>7</v>
      </c>
    </row>
    <row r="12" spans="1:2" x14ac:dyDescent="0.25">
      <c r="A12" s="113" t="s">
        <v>235</v>
      </c>
      <c r="B12" s="94">
        <v>11</v>
      </c>
    </row>
    <row r="13" spans="1:2" x14ac:dyDescent="0.25">
      <c r="A13" s="113" t="s">
        <v>188</v>
      </c>
      <c r="B13" s="94">
        <v>8</v>
      </c>
    </row>
    <row r="14" spans="1:2" x14ac:dyDescent="0.25">
      <c r="A14" s="113" t="s">
        <v>510</v>
      </c>
      <c r="B14" s="94">
        <v>15</v>
      </c>
    </row>
    <row r="15" spans="1:2" x14ac:dyDescent="0.25">
      <c r="A15" s="113" t="s">
        <v>462</v>
      </c>
      <c r="B15" s="94">
        <v>10</v>
      </c>
    </row>
    <row r="16" spans="1:2" x14ac:dyDescent="0.25">
      <c r="A16" s="113" t="s">
        <v>182</v>
      </c>
      <c r="B16" s="94">
        <v>2</v>
      </c>
    </row>
    <row r="17" spans="1:2" x14ac:dyDescent="0.25">
      <c r="A17" s="113" t="s">
        <v>174</v>
      </c>
      <c r="B17" s="94">
        <v>3</v>
      </c>
    </row>
    <row r="18" spans="1:2" x14ac:dyDescent="0.25">
      <c r="A18" s="113" t="s">
        <v>150</v>
      </c>
      <c r="B18" s="94">
        <v>5</v>
      </c>
    </row>
    <row r="19" spans="1:2" x14ac:dyDescent="0.25">
      <c r="A19" s="113" t="s">
        <v>131</v>
      </c>
      <c r="B19" s="94">
        <v>6</v>
      </c>
    </row>
    <row r="20" spans="1:2" x14ac:dyDescent="0.25">
      <c r="A20" s="113" t="s">
        <v>130</v>
      </c>
      <c r="B20" s="94">
        <v>14</v>
      </c>
    </row>
    <row r="21" spans="1:2" x14ac:dyDescent="0.25">
      <c r="A21" s="113" t="s">
        <v>360</v>
      </c>
      <c r="B21" s="94">
        <v>17</v>
      </c>
    </row>
    <row r="22" spans="1:2" x14ac:dyDescent="0.25">
      <c r="A22" s="92" t="s">
        <v>550</v>
      </c>
      <c r="B22" s="94">
        <v>155</v>
      </c>
    </row>
    <row r="24" spans="1:2" x14ac:dyDescent="0.25">
      <c r="A24" s="92" t="s">
        <v>553</v>
      </c>
    </row>
    <row r="25" spans="1:2" x14ac:dyDescent="0.25">
      <c r="A25" s="92" t="s">
        <v>554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69"/>
  <sheetViews>
    <sheetView tabSelected="1" topLeftCell="B1" zoomScale="60" zoomScaleNormal="60" workbookViewId="0">
      <selection activeCell="B1" sqref="B1"/>
    </sheetView>
  </sheetViews>
  <sheetFormatPr baseColWidth="10" defaultRowHeight="15" x14ac:dyDescent="0.25"/>
  <cols>
    <col min="1" max="1" width="4.28515625" style="63" hidden="1" customWidth="1"/>
    <col min="2" max="2" width="35.42578125" style="116" customWidth="1"/>
    <col min="3" max="3" width="4.28515625" hidden="1" customWidth="1"/>
    <col min="4" max="4" width="11.42578125" style="63" hidden="1" customWidth="1"/>
    <col min="5" max="5" width="14.140625" hidden="1" customWidth="1"/>
    <col min="6" max="6" width="19.140625" style="60" hidden="1" customWidth="1"/>
    <col min="7" max="7" width="34.5703125" style="60" customWidth="1"/>
    <col min="8" max="9" width="0" hidden="1" customWidth="1"/>
    <col min="10" max="10" width="16.140625" hidden="1" customWidth="1"/>
    <col min="11" max="11" width="7.42578125" hidden="1" customWidth="1"/>
    <col min="12" max="12" width="17.5703125" style="60" hidden="1" customWidth="1"/>
    <col min="13" max="13" width="16.28515625" style="60" hidden="1" customWidth="1"/>
    <col min="14" max="14" width="0" hidden="1" customWidth="1"/>
    <col min="15" max="15" width="6.5703125" hidden="1" customWidth="1"/>
    <col min="16" max="16" width="15.85546875" customWidth="1"/>
    <col min="17" max="17" width="4" customWidth="1"/>
    <col min="18" max="18" width="48.42578125" style="60" customWidth="1"/>
    <col min="19" max="19" width="14.7109375" customWidth="1"/>
    <col min="20" max="22" width="5.7109375" hidden="1" customWidth="1"/>
    <col min="23" max="25" width="5.7109375" customWidth="1"/>
    <col min="26" max="26" width="8.85546875" hidden="1" customWidth="1"/>
    <col min="27" max="27" width="7.28515625" hidden="1" customWidth="1"/>
    <col min="28" max="28" width="6.140625" hidden="1" customWidth="1"/>
    <col min="29" max="29" width="6.28515625" hidden="1" customWidth="1"/>
    <col min="30" max="30" width="5.7109375" hidden="1" customWidth="1"/>
    <col min="31" max="31" width="5.42578125" customWidth="1"/>
    <col min="32" max="32" width="9.85546875" style="63" customWidth="1"/>
    <col min="33" max="33" width="18.7109375" style="128" customWidth="1"/>
    <col min="34" max="34" width="60.5703125" style="124" customWidth="1"/>
    <col min="35" max="35" width="5.28515625" customWidth="1"/>
    <col min="36" max="36" width="30.140625" customWidth="1"/>
    <col min="37" max="37" width="34.28515625" customWidth="1"/>
    <col min="38" max="38" width="17.7109375" customWidth="1"/>
    <col min="39" max="39" width="17.5703125" style="128" customWidth="1"/>
    <col min="40" max="40" width="58" customWidth="1"/>
    <col min="41" max="41" width="18.5703125" customWidth="1"/>
    <col min="42" max="42" width="49.5703125" customWidth="1"/>
    <col min="43" max="43" width="20.85546875" customWidth="1"/>
  </cols>
  <sheetData>
    <row r="1" spans="1:73" s="63" customFormat="1" x14ac:dyDescent="0.25">
      <c r="B1" s="116"/>
      <c r="F1" s="60"/>
      <c r="G1" s="60"/>
      <c r="L1" s="60"/>
      <c r="M1" s="60"/>
      <c r="R1" s="60"/>
      <c r="AG1" s="128"/>
      <c r="AH1" s="124"/>
      <c r="AM1" s="128"/>
    </row>
    <row r="2" spans="1:73" s="63" customFormat="1" x14ac:dyDescent="0.25">
      <c r="B2" s="116"/>
      <c r="F2" s="60"/>
      <c r="G2" s="60"/>
      <c r="L2" s="60"/>
      <c r="M2" s="60"/>
      <c r="R2" s="60"/>
      <c r="AG2" s="128"/>
      <c r="AH2" s="124"/>
      <c r="AM2" s="128"/>
      <c r="BO2" s="63" t="s">
        <v>560</v>
      </c>
      <c r="BQ2" s="63" t="s">
        <v>563</v>
      </c>
    </row>
    <row r="3" spans="1:73" s="63" customFormat="1" x14ac:dyDescent="0.25">
      <c r="B3" s="208" t="s">
        <v>565</v>
      </c>
      <c r="C3" s="208"/>
      <c r="D3" s="208"/>
      <c r="E3" s="208"/>
      <c r="F3" s="208"/>
      <c r="G3" s="208"/>
      <c r="H3" s="208"/>
      <c r="I3" s="208"/>
      <c r="J3" s="208"/>
      <c r="K3" s="208"/>
      <c r="L3" s="208"/>
      <c r="M3" s="208"/>
      <c r="N3" s="208"/>
      <c r="O3" s="208"/>
      <c r="P3" s="208"/>
      <c r="Q3" s="208"/>
      <c r="R3" s="208" t="s">
        <v>555</v>
      </c>
      <c r="S3" s="208"/>
      <c r="T3" s="208"/>
      <c r="U3" s="208"/>
      <c r="V3" s="208"/>
      <c r="W3" s="208"/>
      <c r="X3" s="208"/>
      <c r="Y3" s="208"/>
      <c r="Z3" s="208"/>
      <c r="AA3" s="208"/>
      <c r="AB3" s="208"/>
      <c r="AC3" s="208"/>
      <c r="AD3" s="208"/>
      <c r="AE3" s="208"/>
      <c r="AF3" s="208"/>
      <c r="AG3" s="208"/>
      <c r="AH3" s="208"/>
      <c r="AI3" s="209" t="s">
        <v>556</v>
      </c>
      <c r="AJ3" s="209"/>
      <c r="AK3" s="209"/>
      <c r="AL3" s="209"/>
      <c r="AM3" s="209"/>
      <c r="AN3" s="209"/>
      <c r="AO3" s="209"/>
      <c r="BO3" s="63" t="s">
        <v>561</v>
      </c>
      <c r="BQ3" s="63" t="s">
        <v>564</v>
      </c>
    </row>
    <row r="4" spans="1:73" ht="16.5" x14ac:dyDescent="0.25">
      <c r="A4" s="215" t="s">
        <v>552</v>
      </c>
      <c r="B4" s="206" t="s">
        <v>547</v>
      </c>
      <c r="C4" s="227" t="s">
        <v>0</v>
      </c>
      <c r="D4" s="228" t="s">
        <v>1</v>
      </c>
      <c r="E4" s="207" t="s">
        <v>2</v>
      </c>
      <c r="F4" s="223" t="s">
        <v>3</v>
      </c>
      <c r="G4" s="204" t="s">
        <v>4</v>
      </c>
      <c r="H4" s="206" t="s">
        <v>5</v>
      </c>
      <c r="I4" s="218" t="s">
        <v>6</v>
      </c>
      <c r="J4" s="206" t="s">
        <v>7</v>
      </c>
      <c r="K4" s="220" t="s">
        <v>8</v>
      </c>
      <c r="L4" s="222" t="s">
        <v>9</v>
      </c>
      <c r="M4" s="222" t="s">
        <v>10</v>
      </c>
      <c r="N4" s="224" t="s">
        <v>11</v>
      </c>
      <c r="O4" s="220" t="s">
        <v>8</v>
      </c>
      <c r="P4" s="225" t="s">
        <v>12</v>
      </c>
      <c r="Q4" s="217" t="s">
        <v>13</v>
      </c>
      <c r="R4" s="223" t="s">
        <v>14</v>
      </c>
      <c r="S4" s="206" t="s">
        <v>15</v>
      </c>
      <c r="T4" s="207" t="s">
        <v>16</v>
      </c>
      <c r="U4" s="207"/>
      <c r="V4" s="207"/>
      <c r="W4" s="207"/>
      <c r="X4" s="207"/>
      <c r="Y4" s="207"/>
      <c r="Z4" s="213" t="s">
        <v>17</v>
      </c>
      <c r="AA4" s="213" t="s">
        <v>18</v>
      </c>
      <c r="AB4" s="213" t="s">
        <v>8</v>
      </c>
      <c r="AC4" s="213" t="s">
        <v>19</v>
      </c>
      <c r="AD4" s="213" t="s">
        <v>8</v>
      </c>
      <c r="AE4" s="213" t="s">
        <v>20</v>
      </c>
      <c r="AF4" s="210" t="s">
        <v>559</v>
      </c>
      <c r="AG4" s="210" t="s">
        <v>557</v>
      </c>
      <c r="AH4" s="210" t="s">
        <v>558</v>
      </c>
      <c r="AI4" s="217" t="s">
        <v>21</v>
      </c>
      <c r="AJ4" s="207" t="s">
        <v>22</v>
      </c>
      <c r="AK4" s="207" t="s">
        <v>23</v>
      </c>
      <c r="AL4" s="207" t="s">
        <v>24</v>
      </c>
      <c r="AM4" s="207" t="s">
        <v>25</v>
      </c>
      <c r="AN4" s="207" t="s">
        <v>26</v>
      </c>
      <c r="AO4" s="207" t="s">
        <v>27</v>
      </c>
      <c r="BO4" t="s">
        <v>562</v>
      </c>
    </row>
    <row r="5" spans="1:73" ht="92.25" customHeight="1" x14ac:dyDescent="0.25">
      <c r="A5" s="216"/>
      <c r="B5" s="207"/>
      <c r="C5" s="216"/>
      <c r="D5" s="204"/>
      <c r="E5" s="229"/>
      <c r="F5" s="230"/>
      <c r="G5" s="205"/>
      <c r="H5" s="207"/>
      <c r="I5" s="219"/>
      <c r="J5" s="207"/>
      <c r="K5" s="221"/>
      <c r="L5" s="223"/>
      <c r="M5" s="223"/>
      <c r="N5" s="221"/>
      <c r="O5" s="221"/>
      <c r="P5" s="226"/>
      <c r="Q5" s="213"/>
      <c r="R5" s="230"/>
      <c r="S5" s="207"/>
      <c r="T5" s="1" t="s">
        <v>28</v>
      </c>
      <c r="U5" s="1" t="s">
        <v>29</v>
      </c>
      <c r="V5" s="1" t="s">
        <v>30</v>
      </c>
      <c r="W5" s="1" t="s">
        <v>31</v>
      </c>
      <c r="X5" s="1" t="s">
        <v>32</v>
      </c>
      <c r="Y5" s="1" t="s">
        <v>33</v>
      </c>
      <c r="Z5" s="214"/>
      <c r="AA5" s="214"/>
      <c r="AB5" s="214"/>
      <c r="AC5" s="214"/>
      <c r="AD5" s="214"/>
      <c r="AE5" s="214"/>
      <c r="AF5" s="211"/>
      <c r="AG5" s="212"/>
      <c r="AH5" s="212"/>
      <c r="AI5" s="213"/>
      <c r="AJ5" s="229"/>
      <c r="AK5" s="229"/>
      <c r="AL5" s="229"/>
      <c r="AM5" s="229"/>
      <c r="AN5" s="229"/>
      <c r="AO5" s="229"/>
    </row>
    <row r="6" spans="1:73" ht="125.25" customHeight="1" x14ac:dyDescent="0.25">
      <c r="A6" s="95">
        <v>1</v>
      </c>
      <c r="B6" s="187" t="s">
        <v>78</v>
      </c>
      <c r="C6" s="95">
        <v>1</v>
      </c>
      <c r="D6" s="15" t="s">
        <v>34</v>
      </c>
      <c r="E6" s="15" t="s">
        <v>35</v>
      </c>
      <c r="F6" s="15" t="s">
        <v>36</v>
      </c>
      <c r="G6" s="190" t="s">
        <v>37</v>
      </c>
      <c r="H6" s="15" t="s">
        <v>38</v>
      </c>
      <c r="I6" s="16">
        <v>13</v>
      </c>
      <c r="J6" s="17" t="s">
        <v>39</v>
      </c>
      <c r="K6" s="18">
        <v>0.4</v>
      </c>
      <c r="L6" s="96" t="s">
        <v>40</v>
      </c>
      <c r="M6" s="18" t="s">
        <v>234</v>
      </c>
      <c r="N6" s="17" t="s">
        <v>41</v>
      </c>
      <c r="O6" s="18">
        <v>0.6</v>
      </c>
      <c r="P6" s="19" t="s">
        <v>41</v>
      </c>
      <c r="Q6" s="2">
        <v>1</v>
      </c>
      <c r="R6" s="67" t="s">
        <v>76</v>
      </c>
      <c r="S6" s="4" t="s">
        <v>42</v>
      </c>
      <c r="T6" s="5" t="s">
        <v>43</v>
      </c>
      <c r="U6" s="5" t="s">
        <v>44</v>
      </c>
      <c r="V6" s="6" t="s">
        <v>45</v>
      </c>
      <c r="W6" s="5" t="s">
        <v>46</v>
      </c>
      <c r="X6" s="5" t="s">
        <v>47</v>
      </c>
      <c r="Y6" s="5" t="s">
        <v>48</v>
      </c>
      <c r="Z6" s="7">
        <f>IFERROR(IF(S6="Probabilidad",(K6-(+K6*V6)),IF(S6="Impacto",K6,"")),"")</f>
        <v>0.24</v>
      </c>
      <c r="AA6" s="8" t="s">
        <v>39</v>
      </c>
      <c r="AB6" s="9">
        <v>0.24</v>
      </c>
      <c r="AC6" s="8" t="s">
        <v>41</v>
      </c>
      <c r="AD6" s="9">
        <v>0.6</v>
      </c>
      <c r="AE6" s="10" t="s">
        <v>41</v>
      </c>
      <c r="AF6" s="155" t="s">
        <v>564</v>
      </c>
      <c r="AG6" s="148" t="s">
        <v>715</v>
      </c>
      <c r="AH6" s="148" t="s">
        <v>716</v>
      </c>
      <c r="AI6" s="11" t="s">
        <v>49</v>
      </c>
      <c r="AJ6" s="3" t="s">
        <v>50</v>
      </c>
      <c r="AK6" s="12" t="s">
        <v>51</v>
      </c>
      <c r="AL6" s="13">
        <v>44561</v>
      </c>
      <c r="AM6" s="164" t="s">
        <v>757</v>
      </c>
      <c r="AN6" s="149" t="s">
        <v>758</v>
      </c>
      <c r="AO6" s="158" t="s">
        <v>564</v>
      </c>
    </row>
    <row r="7" spans="1:73" ht="174.75" customHeight="1" x14ac:dyDescent="0.25">
      <c r="A7" s="97"/>
      <c r="B7" s="189"/>
      <c r="C7" s="95">
        <v>2</v>
      </c>
      <c r="D7" s="15" t="s">
        <v>34</v>
      </c>
      <c r="E7" s="15" t="s">
        <v>35</v>
      </c>
      <c r="F7" s="15" t="s">
        <v>36</v>
      </c>
      <c r="G7" s="191"/>
      <c r="H7" s="15" t="s">
        <v>38</v>
      </c>
      <c r="I7" s="16">
        <v>13</v>
      </c>
      <c r="J7" s="17" t="s">
        <v>39</v>
      </c>
      <c r="K7" s="18">
        <v>0.4</v>
      </c>
      <c r="L7" s="96" t="s">
        <v>40</v>
      </c>
      <c r="M7" s="18" t="s">
        <v>234</v>
      </c>
      <c r="N7" s="17" t="s">
        <v>41</v>
      </c>
      <c r="O7" s="18">
        <v>0.6</v>
      </c>
      <c r="P7" s="19" t="s">
        <v>41</v>
      </c>
      <c r="Q7" s="2">
        <v>2</v>
      </c>
      <c r="R7" s="67" t="s">
        <v>77</v>
      </c>
      <c r="S7" s="4" t="s">
        <v>42</v>
      </c>
      <c r="T7" s="5" t="s">
        <v>52</v>
      </c>
      <c r="U7" s="5" t="s">
        <v>44</v>
      </c>
      <c r="V7" s="6" t="s">
        <v>53</v>
      </c>
      <c r="W7" s="5" t="s">
        <v>54</v>
      </c>
      <c r="X7" s="5" t="s">
        <v>55</v>
      </c>
      <c r="Y7" s="5" t="s">
        <v>56</v>
      </c>
      <c r="Z7" s="26">
        <f>IFERROR(IF(AND(S6="Probabilidad",S7="Probabilidad"),(AB6-(+AB6*V7)),IF(S7="Probabilidad",(K6-(+K6*V7)),IF(S7="Impacto",AB6,""))),"")</f>
        <v>0.16799999999999998</v>
      </c>
      <c r="AA7" s="8" t="s">
        <v>57</v>
      </c>
      <c r="AB7" s="9">
        <v>0.16799999999999998</v>
      </c>
      <c r="AC7" s="8" t="s">
        <v>41</v>
      </c>
      <c r="AD7" s="9">
        <v>0.6</v>
      </c>
      <c r="AE7" s="10" t="s">
        <v>41</v>
      </c>
      <c r="AF7" s="115" t="s">
        <v>564</v>
      </c>
      <c r="AG7" s="117" t="s">
        <v>589</v>
      </c>
      <c r="AH7" s="148" t="s">
        <v>717</v>
      </c>
      <c r="AI7" s="11"/>
      <c r="AJ7" s="3"/>
      <c r="AK7" s="14"/>
      <c r="AL7" s="13"/>
      <c r="AM7" s="43"/>
      <c r="AN7" s="12"/>
      <c r="AO7" s="66"/>
    </row>
    <row r="8" spans="1:73" ht="189" customHeight="1" x14ac:dyDescent="0.25">
      <c r="A8" s="95">
        <v>2</v>
      </c>
      <c r="B8" s="187" t="s">
        <v>78</v>
      </c>
      <c r="C8" s="95">
        <v>2</v>
      </c>
      <c r="D8" s="15" t="s">
        <v>34</v>
      </c>
      <c r="E8" s="15" t="s">
        <v>58</v>
      </c>
      <c r="F8" s="15" t="s">
        <v>59</v>
      </c>
      <c r="G8" s="190" t="s">
        <v>60</v>
      </c>
      <c r="H8" s="15" t="s">
        <v>38</v>
      </c>
      <c r="I8" s="16">
        <v>600</v>
      </c>
      <c r="J8" s="17" t="s">
        <v>61</v>
      </c>
      <c r="K8" s="18">
        <v>0.8</v>
      </c>
      <c r="L8" s="96" t="s">
        <v>40</v>
      </c>
      <c r="M8" s="18" t="s">
        <v>40</v>
      </c>
      <c r="N8" s="17" t="s">
        <v>41</v>
      </c>
      <c r="O8" s="18">
        <v>0.6</v>
      </c>
      <c r="P8" s="19" t="s">
        <v>62</v>
      </c>
      <c r="Q8" s="2">
        <v>1</v>
      </c>
      <c r="R8" s="67" t="s">
        <v>63</v>
      </c>
      <c r="S8" s="4" t="s">
        <v>42</v>
      </c>
      <c r="T8" s="5" t="s">
        <v>43</v>
      </c>
      <c r="U8" s="5" t="s">
        <v>44</v>
      </c>
      <c r="V8" s="6" t="s">
        <v>45</v>
      </c>
      <c r="W8" s="5" t="s">
        <v>46</v>
      </c>
      <c r="X8" s="5" t="s">
        <v>47</v>
      </c>
      <c r="Y8" s="5" t="s">
        <v>48</v>
      </c>
      <c r="Z8" s="7">
        <f>IFERROR(IF(S8="Probabilidad",(K8-(+K8*V8)),IF(S8="Impacto",K8,"")),"")</f>
        <v>0.48</v>
      </c>
      <c r="AA8" s="8" t="s">
        <v>64</v>
      </c>
      <c r="AB8" s="9">
        <v>0.48</v>
      </c>
      <c r="AC8" s="8" t="s">
        <v>41</v>
      </c>
      <c r="AD8" s="9">
        <v>0.6</v>
      </c>
      <c r="AE8" s="10" t="s">
        <v>41</v>
      </c>
      <c r="AF8" s="155" t="s">
        <v>564</v>
      </c>
      <c r="AG8" s="156" t="s">
        <v>715</v>
      </c>
      <c r="AH8" s="148" t="s">
        <v>718</v>
      </c>
      <c r="AI8" s="11" t="s">
        <v>49</v>
      </c>
      <c r="AJ8" s="3" t="s">
        <v>65</v>
      </c>
      <c r="AK8" s="12" t="s">
        <v>51</v>
      </c>
      <c r="AL8" s="13">
        <v>44561</v>
      </c>
      <c r="AM8" s="164" t="s">
        <v>757</v>
      </c>
      <c r="AN8" s="149" t="s">
        <v>758</v>
      </c>
      <c r="AO8" s="158" t="s">
        <v>564</v>
      </c>
    </row>
    <row r="9" spans="1:73" ht="190.5" customHeight="1" x14ac:dyDescent="0.25">
      <c r="A9" s="95">
        <v>2</v>
      </c>
      <c r="B9" s="189"/>
      <c r="C9" s="95">
        <v>2</v>
      </c>
      <c r="D9" s="15" t="s">
        <v>34</v>
      </c>
      <c r="E9" s="15" t="s">
        <v>58</v>
      </c>
      <c r="F9" s="15" t="s">
        <v>59</v>
      </c>
      <c r="G9" s="191"/>
      <c r="H9" s="15" t="s">
        <v>38</v>
      </c>
      <c r="I9" s="16">
        <v>600</v>
      </c>
      <c r="J9" s="17" t="s">
        <v>61</v>
      </c>
      <c r="K9" s="18">
        <v>0.8</v>
      </c>
      <c r="L9" s="96" t="s">
        <v>40</v>
      </c>
      <c r="M9" s="18" t="s">
        <v>40</v>
      </c>
      <c r="N9" s="17" t="s">
        <v>41</v>
      </c>
      <c r="O9" s="18">
        <v>0.6</v>
      </c>
      <c r="P9" s="19" t="s">
        <v>62</v>
      </c>
      <c r="Q9" s="2">
        <v>2</v>
      </c>
      <c r="R9" s="67" t="s">
        <v>66</v>
      </c>
      <c r="S9" s="4" t="s">
        <v>42</v>
      </c>
      <c r="T9" s="5" t="s">
        <v>52</v>
      </c>
      <c r="U9" s="5" t="s">
        <v>44</v>
      </c>
      <c r="V9" s="6" t="s">
        <v>53</v>
      </c>
      <c r="W9" s="5" t="s">
        <v>54</v>
      </c>
      <c r="X9" s="5" t="s">
        <v>55</v>
      </c>
      <c r="Y9" s="5" t="s">
        <v>56</v>
      </c>
      <c r="Z9" s="7">
        <f>IFERROR(IF(AND(S8="Probabilidad",S9="Probabilidad"),(AB8-(+AB8*V9)),IF(S9="Probabilidad",(K8-(+K8*V9)),IF(S9="Impacto",AB8,""))),"")</f>
        <v>0.33599999999999997</v>
      </c>
      <c r="AA9" s="8" t="s">
        <v>39</v>
      </c>
      <c r="AB9" s="9">
        <v>0.33599999999999997</v>
      </c>
      <c r="AC9" s="8" t="s">
        <v>41</v>
      </c>
      <c r="AD9" s="9">
        <v>0.6</v>
      </c>
      <c r="AE9" s="10" t="s">
        <v>41</v>
      </c>
      <c r="AF9" s="155" t="s">
        <v>564</v>
      </c>
      <c r="AG9" s="156" t="s">
        <v>589</v>
      </c>
      <c r="AH9" s="148" t="s">
        <v>717</v>
      </c>
      <c r="AI9" s="11"/>
      <c r="AJ9" s="12"/>
      <c r="AK9" s="14"/>
      <c r="AL9" s="13"/>
      <c r="AM9" s="43"/>
      <c r="AN9" s="12"/>
      <c r="AO9" s="66"/>
    </row>
    <row r="10" spans="1:73" ht="165.75" customHeight="1" x14ac:dyDescent="0.25">
      <c r="A10" s="95">
        <v>3</v>
      </c>
      <c r="B10" s="187" t="s">
        <v>78</v>
      </c>
      <c r="C10" s="95">
        <v>3</v>
      </c>
      <c r="D10" s="15" t="s">
        <v>34</v>
      </c>
      <c r="E10" s="15" t="s">
        <v>67</v>
      </c>
      <c r="F10" s="15" t="s">
        <v>68</v>
      </c>
      <c r="G10" s="190" t="s">
        <v>69</v>
      </c>
      <c r="H10" s="15" t="s">
        <v>38</v>
      </c>
      <c r="I10" s="16">
        <v>8</v>
      </c>
      <c r="J10" s="17" t="s">
        <v>39</v>
      </c>
      <c r="K10" s="18">
        <v>0.4</v>
      </c>
      <c r="L10" s="96" t="s">
        <v>40</v>
      </c>
      <c r="M10" s="18" t="s">
        <v>40</v>
      </c>
      <c r="N10" s="17" t="s">
        <v>41</v>
      </c>
      <c r="O10" s="18">
        <v>0.6</v>
      </c>
      <c r="P10" s="19" t="s">
        <v>41</v>
      </c>
      <c r="Q10" s="2">
        <v>1</v>
      </c>
      <c r="R10" s="67" t="s">
        <v>70</v>
      </c>
      <c r="S10" s="4" t="s">
        <v>42</v>
      </c>
      <c r="T10" s="5" t="s">
        <v>43</v>
      </c>
      <c r="U10" s="5" t="s">
        <v>44</v>
      </c>
      <c r="V10" s="6" t="s">
        <v>45</v>
      </c>
      <c r="W10" s="5" t="s">
        <v>46</v>
      </c>
      <c r="X10" s="5" t="s">
        <v>47</v>
      </c>
      <c r="Y10" s="5" t="s">
        <v>48</v>
      </c>
      <c r="Z10" s="7">
        <f>IFERROR(IF(S10="Probabilidad",(K10-(+K10*V10)),IF(S10="Impacto",K10,"")),"")</f>
        <v>0.24</v>
      </c>
      <c r="AA10" s="8" t="s">
        <v>39</v>
      </c>
      <c r="AB10" s="9">
        <v>0.24</v>
      </c>
      <c r="AC10" s="8" t="s">
        <v>41</v>
      </c>
      <c r="AD10" s="9">
        <v>0.6</v>
      </c>
      <c r="AE10" s="10" t="s">
        <v>41</v>
      </c>
      <c r="AF10" s="155" t="s">
        <v>564</v>
      </c>
      <c r="AG10" s="156" t="s">
        <v>715</v>
      </c>
      <c r="AH10" s="148" t="s">
        <v>719</v>
      </c>
      <c r="AI10" s="11"/>
      <c r="AJ10" s="3" t="s">
        <v>71</v>
      </c>
      <c r="AK10" s="12" t="s">
        <v>51</v>
      </c>
      <c r="AL10" s="13">
        <v>44439</v>
      </c>
      <c r="AM10" s="164" t="s">
        <v>757</v>
      </c>
      <c r="AN10" s="149" t="s">
        <v>758</v>
      </c>
      <c r="AO10" s="158" t="s">
        <v>564</v>
      </c>
    </row>
    <row r="11" spans="1:73" ht="105.75" customHeight="1" x14ac:dyDescent="0.25">
      <c r="A11" s="95">
        <v>3</v>
      </c>
      <c r="B11" s="189"/>
      <c r="C11" s="95">
        <v>3</v>
      </c>
      <c r="D11" s="15" t="s">
        <v>34</v>
      </c>
      <c r="E11" s="15" t="s">
        <v>67</v>
      </c>
      <c r="F11" s="15" t="s">
        <v>68</v>
      </c>
      <c r="G11" s="191"/>
      <c r="H11" s="15" t="s">
        <v>38</v>
      </c>
      <c r="I11" s="16">
        <v>8</v>
      </c>
      <c r="J11" s="17" t="s">
        <v>39</v>
      </c>
      <c r="K11" s="18">
        <v>0.4</v>
      </c>
      <c r="L11" s="96" t="s">
        <v>40</v>
      </c>
      <c r="M11" s="18" t="s">
        <v>40</v>
      </c>
      <c r="N11" s="17" t="s">
        <v>41</v>
      </c>
      <c r="O11" s="18">
        <v>0.6</v>
      </c>
      <c r="P11" s="19" t="s">
        <v>41</v>
      </c>
      <c r="Q11" s="2">
        <v>2</v>
      </c>
      <c r="R11" s="67" t="s">
        <v>72</v>
      </c>
      <c r="S11" s="4" t="s">
        <v>42</v>
      </c>
      <c r="T11" s="5" t="s">
        <v>52</v>
      </c>
      <c r="U11" s="5" t="s">
        <v>44</v>
      </c>
      <c r="V11" s="6" t="s">
        <v>53</v>
      </c>
      <c r="W11" s="5" t="s">
        <v>54</v>
      </c>
      <c r="X11" s="5" t="s">
        <v>55</v>
      </c>
      <c r="Y11" s="5" t="s">
        <v>56</v>
      </c>
      <c r="Z11" s="26">
        <f>IFERROR(IF(AND(S10="Probabilidad",S11="Probabilidad"),(AB10-(+AB10*V11)),IF(S11="Probabilidad",(K10-(+K10*V11)),IF(S11="Impacto",AB10,""))),"")</f>
        <v>0.16799999999999998</v>
      </c>
      <c r="AA11" s="8" t="s">
        <v>57</v>
      </c>
      <c r="AB11" s="9">
        <v>0.16799999999999998</v>
      </c>
      <c r="AC11" s="8" t="s">
        <v>41</v>
      </c>
      <c r="AD11" s="9">
        <v>0.6</v>
      </c>
      <c r="AE11" s="10" t="s">
        <v>41</v>
      </c>
      <c r="AF11" s="155" t="s">
        <v>564</v>
      </c>
      <c r="AG11" s="156" t="s">
        <v>589</v>
      </c>
      <c r="AH11" s="148" t="s">
        <v>717</v>
      </c>
      <c r="AI11" s="11"/>
      <c r="AJ11" s="12"/>
      <c r="AK11" s="14"/>
      <c r="AL11" s="13"/>
      <c r="AM11" s="43"/>
      <c r="AN11" s="12"/>
      <c r="AO11" s="66"/>
    </row>
    <row r="12" spans="1:73" ht="326.25" customHeight="1" x14ac:dyDescent="0.25">
      <c r="A12" s="82">
        <v>4</v>
      </c>
      <c r="B12" s="118" t="s">
        <v>78</v>
      </c>
      <c r="C12" s="20">
        <v>4</v>
      </c>
      <c r="D12" s="83" t="s">
        <v>34</v>
      </c>
      <c r="E12" s="21" t="s">
        <v>58</v>
      </c>
      <c r="F12" s="90" t="s">
        <v>73</v>
      </c>
      <c r="G12" s="91" t="s">
        <v>74</v>
      </c>
      <c r="H12" s="15" t="s">
        <v>38</v>
      </c>
      <c r="I12" s="16">
        <v>4</v>
      </c>
      <c r="J12" s="17" t="s">
        <v>39</v>
      </c>
      <c r="K12" s="18">
        <v>0.4</v>
      </c>
      <c r="L12" s="88" t="s">
        <v>40</v>
      </c>
      <c r="M12" s="89" t="s">
        <v>40</v>
      </c>
      <c r="N12" s="17" t="s">
        <v>41</v>
      </c>
      <c r="O12" s="18">
        <v>0.6</v>
      </c>
      <c r="P12" s="19" t="s">
        <v>41</v>
      </c>
      <c r="Q12" s="2">
        <v>1</v>
      </c>
      <c r="R12" s="67" t="s">
        <v>75</v>
      </c>
      <c r="S12" s="4" t="s">
        <v>42</v>
      </c>
      <c r="T12" s="5" t="s">
        <v>43</v>
      </c>
      <c r="U12" s="5" t="s">
        <v>44</v>
      </c>
      <c r="V12" s="6" t="s">
        <v>45</v>
      </c>
      <c r="W12" s="5" t="s">
        <v>46</v>
      </c>
      <c r="X12" s="5" t="s">
        <v>47</v>
      </c>
      <c r="Y12" s="5" t="s">
        <v>48</v>
      </c>
      <c r="Z12" s="7">
        <f>IFERROR(IF(S12="Probabilidad",(K12-(+K12*V12)),IF(S12="Impacto",K12,"")),"")</f>
        <v>0.24</v>
      </c>
      <c r="AA12" s="8" t="s">
        <v>39</v>
      </c>
      <c r="AB12" s="9">
        <v>0.24</v>
      </c>
      <c r="AC12" s="8" t="s">
        <v>41</v>
      </c>
      <c r="AD12" s="9">
        <v>0.6</v>
      </c>
      <c r="AE12" s="10" t="s">
        <v>41</v>
      </c>
      <c r="AF12" s="155" t="s">
        <v>564</v>
      </c>
      <c r="AG12" s="148" t="s">
        <v>720</v>
      </c>
      <c r="AH12" s="157" t="s">
        <v>721</v>
      </c>
      <c r="AI12" s="11"/>
      <c r="AJ12" s="3" t="s">
        <v>724</v>
      </c>
      <c r="AK12" s="12" t="s">
        <v>51</v>
      </c>
      <c r="AL12" s="13">
        <v>44561</v>
      </c>
      <c r="AM12" s="158" t="s">
        <v>722</v>
      </c>
      <c r="AN12" s="159" t="s">
        <v>723</v>
      </c>
      <c r="AO12" s="158" t="s">
        <v>564</v>
      </c>
    </row>
    <row r="13" spans="1:73" s="28" customFormat="1" ht="180" customHeight="1" x14ac:dyDescent="0.25">
      <c r="A13" s="95">
        <v>5</v>
      </c>
      <c r="B13" s="187" t="s">
        <v>130</v>
      </c>
      <c r="C13" s="95">
        <v>1</v>
      </c>
      <c r="D13" s="15" t="s">
        <v>79</v>
      </c>
      <c r="E13" s="15" t="s">
        <v>80</v>
      </c>
      <c r="F13" s="15" t="s">
        <v>81</v>
      </c>
      <c r="G13" s="190" t="s">
        <v>82</v>
      </c>
      <c r="H13" s="15" t="s">
        <v>38</v>
      </c>
      <c r="I13" s="16">
        <v>12</v>
      </c>
      <c r="J13" s="17" t="s">
        <v>39</v>
      </c>
      <c r="K13" s="18">
        <v>0.4</v>
      </c>
      <c r="L13" s="96" t="s">
        <v>83</v>
      </c>
      <c r="M13" s="18" t="s">
        <v>83</v>
      </c>
      <c r="N13" s="17" t="s">
        <v>84</v>
      </c>
      <c r="O13" s="18">
        <v>0.4</v>
      </c>
      <c r="P13" s="19" t="s">
        <v>41</v>
      </c>
      <c r="Q13" s="2">
        <v>1</v>
      </c>
      <c r="R13" s="67" t="s">
        <v>85</v>
      </c>
      <c r="S13" s="4" t="s">
        <v>42</v>
      </c>
      <c r="T13" s="5" t="s">
        <v>43</v>
      </c>
      <c r="U13" s="5" t="s">
        <v>44</v>
      </c>
      <c r="V13" s="6" t="s">
        <v>45</v>
      </c>
      <c r="W13" s="5" t="s">
        <v>46</v>
      </c>
      <c r="X13" s="5" t="s">
        <v>47</v>
      </c>
      <c r="Y13" s="5" t="s">
        <v>48</v>
      </c>
      <c r="Z13" s="7">
        <f>IFERROR(IF(S13="Probabilidad",(K13-(+K13*V13)),IF(S13="Impacto",K13,"")),"")</f>
        <v>0.24</v>
      </c>
      <c r="AA13" s="8" t="s">
        <v>39</v>
      </c>
      <c r="AB13" s="9">
        <v>0.24</v>
      </c>
      <c r="AC13" s="8" t="s">
        <v>84</v>
      </c>
      <c r="AD13" s="9">
        <v>0.4</v>
      </c>
      <c r="AE13" s="10" t="s">
        <v>41</v>
      </c>
      <c r="AF13" s="115" t="s">
        <v>564</v>
      </c>
      <c r="AG13" s="77">
        <v>44316</v>
      </c>
      <c r="AH13" s="76" t="s">
        <v>637</v>
      </c>
      <c r="AI13" s="11" t="s">
        <v>86</v>
      </c>
      <c r="AJ13" s="12"/>
      <c r="AK13" s="12"/>
      <c r="AL13" s="13"/>
      <c r="AM13" s="43"/>
      <c r="AN13" s="12"/>
      <c r="AO13" s="66"/>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row>
    <row r="14" spans="1:73" s="30" customFormat="1" ht="151.5" customHeight="1" x14ac:dyDescent="0.3">
      <c r="A14" s="95">
        <v>5</v>
      </c>
      <c r="B14" s="188"/>
      <c r="C14" s="95">
        <v>1</v>
      </c>
      <c r="D14" s="15" t="s">
        <v>79</v>
      </c>
      <c r="E14" s="15" t="s">
        <v>80</v>
      </c>
      <c r="F14" s="15" t="s">
        <v>81</v>
      </c>
      <c r="G14" s="186"/>
      <c r="H14" s="15" t="s">
        <v>38</v>
      </c>
      <c r="I14" s="16">
        <v>12</v>
      </c>
      <c r="J14" s="17" t="s">
        <v>39</v>
      </c>
      <c r="K14" s="18">
        <v>0.4</v>
      </c>
      <c r="L14" s="96" t="s">
        <v>83</v>
      </c>
      <c r="M14" s="18" t="s">
        <v>83</v>
      </c>
      <c r="N14" s="17" t="s">
        <v>84</v>
      </c>
      <c r="O14" s="18">
        <v>0.4</v>
      </c>
      <c r="P14" s="19" t="s">
        <v>41</v>
      </c>
      <c r="Q14" s="2">
        <v>2</v>
      </c>
      <c r="R14" s="67" t="s">
        <v>87</v>
      </c>
      <c r="S14" s="4" t="s">
        <v>42</v>
      </c>
      <c r="T14" s="5" t="s">
        <v>43</v>
      </c>
      <c r="U14" s="5" t="s">
        <v>44</v>
      </c>
      <c r="V14" s="6" t="s">
        <v>45</v>
      </c>
      <c r="W14" s="5" t="s">
        <v>46</v>
      </c>
      <c r="X14" s="5" t="s">
        <v>47</v>
      </c>
      <c r="Y14" s="5" t="s">
        <v>48</v>
      </c>
      <c r="Z14" s="7">
        <f>IFERROR(IF(AND(S13="Probabilidad",S14="Probabilidad"),(AB13-(+AB13*V14)),IF(S14="Probabilidad",(K13-(+K13*V14)),IF(S14="Impacto",AB13,""))),"")</f>
        <v>0.14399999999999999</v>
      </c>
      <c r="AA14" s="8" t="s">
        <v>57</v>
      </c>
      <c r="AB14" s="9">
        <v>0.14399999999999999</v>
      </c>
      <c r="AC14" s="8" t="s">
        <v>84</v>
      </c>
      <c r="AD14" s="9">
        <v>0.4</v>
      </c>
      <c r="AE14" s="10" t="s">
        <v>88</v>
      </c>
      <c r="AF14" s="115" t="s">
        <v>564</v>
      </c>
      <c r="AG14" s="77">
        <v>44231</v>
      </c>
      <c r="AH14" s="76" t="s">
        <v>638</v>
      </c>
      <c r="AI14" s="11"/>
      <c r="AJ14" s="12"/>
      <c r="AK14" s="12"/>
      <c r="AL14" s="13"/>
      <c r="AM14" s="43"/>
      <c r="AN14" s="12"/>
      <c r="AO14" s="66"/>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row>
    <row r="15" spans="1:73" s="30" customFormat="1" ht="99" x14ac:dyDescent="0.3">
      <c r="A15" s="95">
        <v>5</v>
      </c>
      <c r="B15" s="189"/>
      <c r="C15" s="95">
        <v>1</v>
      </c>
      <c r="D15" s="15" t="s">
        <v>79</v>
      </c>
      <c r="E15" s="15" t="s">
        <v>80</v>
      </c>
      <c r="F15" s="15" t="s">
        <v>81</v>
      </c>
      <c r="G15" s="191"/>
      <c r="H15" s="15" t="s">
        <v>38</v>
      </c>
      <c r="I15" s="16">
        <v>12</v>
      </c>
      <c r="J15" s="17" t="s">
        <v>39</v>
      </c>
      <c r="K15" s="18">
        <v>0.4</v>
      </c>
      <c r="L15" s="96" t="s">
        <v>83</v>
      </c>
      <c r="M15" s="18" t="s">
        <v>83</v>
      </c>
      <c r="N15" s="17" t="s">
        <v>84</v>
      </c>
      <c r="O15" s="18">
        <v>0.4</v>
      </c>
      <c r="P15" s="19" t="s">
        <v>41</v>
      </c>
      <c r="Q15" s="2">
        <v>3</v>
      </c>
      <c r="R15" s="68" t="s">
        <v>89</v>
      </c>
      <c r="S15" s="4" t="s">
        <v>42</v>
      </c>
      <c r="T15" s="5" t="s">
        <v>43</v>
      </c>
      <c r="U15" s="5" t="s">
        <v>44</v>
      </c>
      <c r="V15" s="6" t="s">
        <v>45</v>
      </c>
      <c r="W15" s="5" t="s">
        <v>46</v>
      </c>
      <c r="X15" s="5" t="s">
        <v>47</v>
      </c>
      <c r="Y15" s="5" t="s">
        <v>48</v>
      </c>
      <c r="Z15" s="7">
        <f>IFERROR(IF(AND(S14="Probabilidad",S15="Probabilidad"),(AB14-(+AB14*V15)),IF(AND(S14="Impacto",S15="Probabilidad"),(AB13-(+AB13*V15)),IF(S15="Impacto",AB14,""))),"")</f>
        <v>8.6399999999999991E-2</v>
      </c>
      <c r="AA15" s="8" t="s">
        <v>57</v>
      </c>
      <c r="AB15" s="9">
        <v>8.6399999999999991E-2</v>
      </c>
      <c r="AC15" s="8" t="s">
        <v>84</v>
      </c>
      <c r="AD15" s="9">
        <v>0.4</v>
      </c>
      <c r="AE15" s="10" t="s">
        <v>88</v>
      </c>
      <c r="AF15" s="115" t="s">
        <v>564</v>
      </c>
      <c r="AG15" s="77">
        <v>44316</v>
      </c>
      <c r="AH15" s="76" t="s">
        <v>639</v>
      </c>
      <c r="AI15" s="11"/>
      <c r="AJ15" s="12"/>
      <c r="AK15" s="12"/>
      <c r="AL15" s="13"/>
      <c r="AM15" s="43"/>
      <c r="AN15" s="12"/>
      <c r="AO15" s="66"/>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row>
    <row r="16" spans="1:73" s="30" customFormat="1" ht="93" customHeight="1" x14ac:dyDescent="0.3">
      <c r="A16" s="95">
        <v>6</v>
      </c>
      <c r="B16" s="187" t="s">
        <v>130</v>
      </c>
      <c r="C16" s="95">
        <v>2</v>
      </c>
      <c r="D16" s="15" t="s">
        <v>34</v>
      </c>
      <c r="E16" s="15" t="s">
        <v>90</v>
      </c>
      <c r="F16" s="15" t="s">
        <v>91</v>
      </c>
      <c r="G16" s="190" t="s">
        <v>92</v>
      </c>
      <c r="H16" s="15" t="s">
        <v>38</v>
      </c>
      <c r="I16" s="16">
        <v>19</v>
      </c>
      <c r="J16" s="17" t="s">
        <v>39</v>
      </c>
      <c r="K16" s="18">
        <v>0.4</v>
      </c>
      <c r="L16" s="96" t="s">
        <v>40</v>
      </c>
      <c r="M16" s="18" t="s">
        <v>40</v>
      </c>
      <c r="N16" s="17" t="s">
        <v>41</v>
      </c>
      <c r="O16" s="18">
        <v>0.6</v>
      </c>
      <c r="P16" s="19" t="s">
        <v>41</v>
      </c>
      <c r="Q16" s="2">
        <v>1</v>
      </c>
      <c r="R16" s="67" t="s">
        <v>93</v>
      </c>
      <c r="S16" s="4" t="s">
        <v>42</v>
      </c>
      <c r="T16" s="5" t="s">
        <v>43</v>
      </c>
      <c r="U16" s="5" t="s">
        <v>44</v>
      </c>
      <c r="V16" s="6" t="s">
        <v>45</v>
      </c>
      <c r="W16" s="5" t="s">
        <v>46</v>
      </c>
      <c r="X16" s="5" t="s">
        <v>47</v>
      </c>
      <c r="Y16" s="5" t="s">
        <v>48</v>
      </c>
      <c r="Z16" s="7">
        <f>IFERROR(IF(S16="Probabilidad",(K16-(+K16*V16)),IF(S16="Impacto",K16,"")),"")</f>
        <v>0.24</v>
      </c>
      <c r="AA16" s="8" t="s">
        <v>39</v>
      </c>
      <c r="AB16" s="9">
        <v>0.24</v>
      </c>
      <c r="AC16" s="8" t="s">
        <v>41</v>
      </c>
      <c r="AD16" s="9">
        <v>0.6</v>
      </c>
      <c r="AE16" s="10" t="s">
        <v>41</v>
      </c>
      <c r="AF16" s="115" t="s">
        <v>564</v>
      </c>
      <c r="AG16" s="77">
        <v>44250</v>
      </c>
      <c r="AH16" s="76" t="s">
        <v>640</v>
      </c>
      <c r="AI16" s="11" t="s">
        <v>86</v>
      </c>
      <c r="AJ16" s="12"/>
      <c r="AK16" s="14"/>
      <c r="AL16" s="13"/>
      <c r="AM16" s="43"/>
      <c r="AN16" s="12"/>
      <c r="AO16" s="66"/>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row>
    <row r="17" spans="1:73" s="30" customFormat="1" ht="111" customHeight="1" x14ac:dyDescent="0.3">
      <c r="A17" s="95">
        <v>6</v>
      </c>
      <c r="B17" s="188"/>
      <c r="C17" s="95">
        <v>2</v>
      </c>
      <c r="D17" s="15" t="s">
        <v>34</v>
      </c>
      <c r="E17" s="15" t="s">
        <v>90</v>
      </c>
      <c r="F17" s="15" t="s">
        <v>91</v>
      </c>
      <c r="G17" s="186"/>
      <c r="H17" s="15" t="s">
        <v>38</v>
      </c>
      <c r="I17" s="16">
        <v>19</v>
      </c>
      <c r="J17" s="17" t="s">
        <v>39</v>
      </c>
      <c r="K17" s="18">
        <v>0.4</v>
      </c>
      <c r="L17" s="96" t="s">
        <v>40</v>
      </c>
      <c r="M17" s="18" t="s">
        <v>40</v>
      </c>
      <c r="N17" s="17" t="s">
        <v>41</v>
      </c>
      <c r="O17" s="18">
        <v>0.6</v>
      </c>
      <c r="P17" s="19" t="s">
        <v>41</v>
      </c>
      <c r="Q17" s="2">
        <v>2</v>
      </c>
      <c r="R17" s="67" t="s">
        <v>94</v>
      </c>
      <c r="S17" s="4" t="s">
        <v>42</v>
      </c>
      <c r="T17" s="5" t="s">
        <v>43</v>
      </c>
      <c r="U17" s="5" t="s">
        <v>44</v>
      </c>
      <c r="V17" s="6" t="s">
        <v>45</v>
      </c>
      <c r="W17" s="5" t="s">
        <v>46</v>
      </c>
      <c r="X17" s="5" t="s">
        <v>47</v>
      </c>
      <c r="Y17" s="5" t="s">
        <v>48</v>
      </c>
      <c r="Z17" s="7">
        <f>IFERROR(IF(AND(S16="Probabilidad",S17="Probabilidad"),(AB16-(+AB16*V17)),IF(S17="Probabilidad",(K16-(+K16*V17)),IF(S17="Impacto",AB16,""))),"")</f>
        <v>0.14399999999999999</v>
      </c>
      <c r="AA17" s="8" t="s">
        <v>57</v>
      </c>
      <c r="AB17" s="9">
        <v>0.14399999999999999</v>
      </c>
      <c r="AC17" s="8" t="s">
        <v>84</v>
      </c>
      <c r="AD17" s="9">
        <v>0.4</v>
      </c>
      <c r="AE17" s="10" t="s">
        <v>88</v>
      </c>
      <c r="AF17" s="115" t="s">
        <v>564</v>
      </c>
      <c r="AG17" s="77">
        <v>44316</v>
      </c>
      <c r="AH17" s="76" t="s">
        <v>641</v>
      </c>
      <c r="AI17" s="11"/>
      <c r="AJ17" s="12"/>
      <c r="AK17" s="14"/>
      <c r="AL17" s="13"/>
      <c r="AM17" s="43"/>
      <c r="AN17" s="12"/>
      <c r="AO17" s="66"/>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row>
    <row r="18" spans="1:73" s="30" customFormat="1" ht="96.75" customHeight="1" x14ac:dyDescent="0.3">
      <c r="A18" s="95">
        <v>6</v>
      </c>
      <c r="B18" s="189"/>
      <c r="C18" s="95">
        <v>2</v>
      </c>
      <c r="D18" s="15" t="s">
        <v>34</v>
      </c>
      <c r="E18" s="15" t="s">
        <v>90</v>
      </c>
      <c r="F18" s="15" t="s">
        <v>91</v>
      </c>
      <c r="G18" s="191"/>
      <c r="H18" s="15" t="s">
        <v>38</v>
      </c>
      <c r="I18" s="16">
        <v>19</v>
      </c>
      <c r="J18" s="17" t="s">
        <v>39</v>
      </c>
      <c r="K18" s="18">
        <v>0.4</v>
      </c>
      <c r="L18" s="96" t="s">
        <v>40</v>
      </c>
      <c r="M18" s="18" t="s">
        <v>40</v>
      </c>
      <c r="N18" s="17" t="s">
        <v>41</v>
      </c>
      <c r="O18" s="18">
        <v>0.6</v>
      </c>
      <c r="P18" s="19" t="s">
        <v>41</v>
      </c>
      <c r="Q18" s="2">
        <v>3</v>
      </c>
      <c r="R18" s="67" t="s">
        <v>95</v>
      </c>
      <c r="S18" s="4" t="s">
        <v>42</v>
      </c>
      <c r="T18" s="5" t="s">
        <v>52</v>
      </c>
      <c r="U18" s="5" t="s">
        <v>44</v>
      </c>
      <c r="V18" s="6" t="s">
        <v>53</v>
      </c>
      <c r="W18" s="5" t="s">
        <v>46</v>
      </c>
      <c r="X18" s="5" t="s">
        <v>47</v>
      </c>
      <c r="Y18" s="5" t="s">
        <v>48</v>
      </c>
      <c r="Z18" s="7">
        <f>IFERROR(IF(AND(S17="Probabilidad",S18="Probabilidad"),(AB17-(+AB17*V18)),IF(AND(S17="Impacto",S18="Probabilidad"),(AB16-(+AB16*V18)),IF(S18="Impacto",AB17,""))),"")</f>
        <v>0.1008</v>
      </c>
      <c r="AA18" s="8" t="s">
        <v>57</v>
      </c>
      <c r="AB18" s="9">
        <v>0.1008</v>
      </c>
      <c r="AC18" s="8" t="s">
        <v>84</v>
      </c>
      <c r="AD18" s="9">
        <v>0.4</v>
      </c>
      <c r="AE18" s="10" t="s">
        <v>88</v>
      </c>
      <c r="AF18" s="115" t="s">
        <v>564</v>
      </c>
      <c r="AG18" s="77">
        <v>44316</v>
      </c>
      <c r="AH18" s="76" t="s">
        <v>642</v>
      </c>
      <c r="AI18" s="11"/>
      <c r="AJ18" s="12"/>
      <c r="AK18" s="14"/>
      <c r="AL18" s="13"/>
      <c r="AM18" s="43"/>
      <c r="AN18" s="12"/>
      <c r="AO18" s="66"/>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row>
    <row r="19" spans="1:73" s="30" customFormat="1" ht="240.75" customHeight="1" x14ac:dyDescent="0.3">
      <c r="A19" s="95">
        <v>7</v>
      </c>
      <c r="B19" s="187" t="s">
        <v>130</v>
      </c>
      <c r="C19" s="95">
        <v>3</v>
      </c>
      <c r="D19" s="15" t="s">
        <v>34</v>
      </c>
      <c r="E19" s="15" t="s">
        <v>96</v>
      </c>
      <c r="F19" s="15" t="s">
        <v>97</v>
      </c>
      <c r="G19" s="190" t="s">
        <v>98</v>
      </c>
      <c r="H19" s="15" t="s">
        <v>38</v>
      </c>
      <c r="I19" s="16">
        <v>124</v>
      </c>
      <c r="J19" s="17" t="s">
        <v>64</v>
      </c>
      <c r="K19" s="18">
        <v>0.6</v>
      </c>
      <c r="L19" s="96" t="s">
        <v>40</v>
      </c>
      <c r="M19" s="18" t="s">
        <v>40</v>
      </c>
      <c r="N19" s="17" t="s">
        <v>41</v>
      </c>
      <c r="O19" s="18">
        <v>0.6</v>
      </c>
      <c r="P19" s="19" t="s">
        <v>41</v>
      </c>
      <c r="Q19" s="2">
        <v>1</v>
      </c>
      <c r="R19" s="67" t="s">
        <v>99</v>
      </c>
      <c r="S19" s="4" t="s">
        <v>42</v>
      </c>
      <c r="T19" s="5" t="s">
        <v>52</v>
      </c>
      <c r="U19" s="5" t="s">
        <v>44</v>
      </c>
      <c r="V19" s="6" t="s">
        <v>53</v>
      </c>
      <c r="W19" s="5" t="s">
        <v>46</v>
      </c>
      <c r="X19" s="5" t="s">
        <v>47</v>
      </c>
      <c r="Y19" s="5" t="s">
        <v>48</v>
      </c>
      <c r="Z19" s="7">
        <f>IFERROR(IF(S19="Probabilidad",(K19-(+K19*V19)),IF(S19="Impacto",K19,"")),"")</f>
        <v>0.42</v>
      </c>
      <c r="AA19" s="8" t="s">
        <v>64</v>
      </c>
      <c r="AB19" s="9">
        <v>0.42</v>
      </c>
      <c r="AC19" s="8" t="s">
        <v>41</v>
      </c>
      <c r="AD19" s="9">
        <v>0.6</v>
      </c>
      <c r="AE19" s="10" t="s">
        <v>41</v>
      </c>
      <c r="AF19" s="141" t="s">
        <v>564</v>
      </c>
      <c r="AG19" s="77">
        <v>44316</v>
      </c>
      <c r="AH19" s="76" t="s">
        <v>643</v>
      </c>
      <c r="AI19" s="11" t="s">
        <v>49</v>
      </c>
      <c r="AJ19" s="12" t="s">
        <v>100</v>
      </c>
      <c r="AK19" s="12" t="s">
        <v>101</v>
      </c>
      <c r="AL19" s="13">
        <v>44228</v>
      </c>
      <c r="AM19" s="136">
        <v>44286</v>
      </c>
      <c r="AN19" s="135" t="s">
        <v>645</v>
      </c>
      <c r="AO19" s="137" t="s">
        <v>564</v>
      </c>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row>
    <row r="20" spans="1:73" s="30" customFormat="1" ht="96.75" customHeight="1" x14ac:dyDescent="0.3">
      <c r="A20" s="95">
        <v>7</v>
      </c>
      <c r="B20" s="189"/>
      <c r="C20" s="95">
        <v>3</v>
      </c>
      <c r="D20" s="15" t="s">
        <v>34</v>
      </c>
      <c r="E20" s="15" t="s">
        <v>96</v>
      </c>
      <c r="F20" s="15" t="s">
        <v>97</v>
      </c>
      <c r="G20" s="191"/>
      <c r="H20" s="15" t="s">
        <v>38</v>
      </c>
      <c r="I20" s="16">
        <v>124</v>
      </c>
      <c r="J20" s="17" t="s">
        <v>64</v>
      </c>
      <c r="K20" s="18">
        <v>0.6</v>
      </c>
      <c r="L20" s="96" t="s">
        <v>40</v>
      </c>
      <c r="M20" s="18" t="s">
        <v>40</v>
      </c>
      <c r="N20" s="17" t="s">
        <v>41</v>
      </c>
      <c r="O20" s="18">
        <v>0.6</v>
      </c>
      <c r="P20" s="19" t="s">
        <v>41</v>
      </c>
      <c r="Q20" s="2">
        <v>2</v>
      </c>
      <c r="R20" s="67" t="s">
        <v>102</v>
      </c>
      <c r="S20" s="4" t="s">
        <v>42</v>
      </c>
      <c r="T20" s="5" t="s">
        <v>52</v>
      </c>
      <c r="U20" s="5" t="s">
        <v>44</v>
      </c>
      <c r="V20" s="6" t="s">
        <v>53</v>
      </c>
      <c r="W20" s="5" t="s">
        <v>46</v>
      </c>
      <c r="X20" s="5" t="s">
        <v>47</v>
      </c>
      <c r="Y20" s="5" t="s">
        <v>48</v>
      </c>
      <c r="Z20" s="64">
        <f>IFERROR(IF(AND(S19="Probabilidad",S20="Probabilidad"),(AB19-(+AB19*V20)),IF(S20="Probabilidad",(K19-(+K19*V20)),IF(S20="Impacto",AB19,""))),"")</f>
        <v>0.29399999999999998</v>
      </c>
      <c r="AA20" s="8" t="s">
        <v>39</v>
      </c>
      <c r="AB20" s="9">
        <v>0.29399999999999998</v>
      </c>
      <c r="AC20" s="8" t="s">
        <v>41</v>
      </c>
      <c r="AD20" s="9">
        <v>0.6</v>
      </c>
      <c r="AE20" s="10" t="s">
        <v>41</v>
      </c>
      <c r="AF20" s="115" t="s">
        <v>564</v>
      </c>
      <c r="AG20" s="77">
        <v>44298</v>
      </c>
      <c r="AH20" s="76" t="s">
        <v>644</v>
      </c>
      <c r="AI20" s="11"/>
      <c r="AJ20" s="12"/>
      <c r="AK20" s="14"/>
      <c r="AL20" s="13"/>
      <c r="AM20" s="43"/>
      <c r="AN20" s="12"/>
      <c r="AO20" s="66"/>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row>
    <row r="21" spans="1:73" s="30" customFormat="1" ht="141" customHeight="1" x14ac:dyDescent="0.3">
      <c r="A21" s="82">
        <v>8</v>
      </c>
      <c r="B21" s="118" t="s">
        <v>130</v>
      </c>
      <c r="C21" s="20">
        <v>4</v>
      </c>
      <c r="D21" s="83" t="s">
        <v>34</v>
      </c>
      <c r="E21" s="21" t="s">
        <v>103</v>
      </c>
      <c r="F21" s="90" t="s">
        <v>104</v>
      </c>
      <c r="G21" s="91" t="s">
        <v>105</v>
      </c>
      <c r="H21" s="21" t="s">
        <v>38</v>
      </c>
      <c r="I21" s="22">
        <v>9</v>
      </c>
      <c r="J21" s="23" t="s">
        <v>39</v>
      </c>
      <c r="K21" s="24">
        <v>0.4</v>
      </c>
      <c r="L21" s="88" t="s">
        <v>40</v>
      </c>
      <c r="M21" s="89" t="s">
        <v>40</v>
      </c>
      <c r="N21" s="23" t="s">
        <v>41</v>
      </c>
      <c r="O21" s="24">
        <v>0.6</v>
      </c>
      <c r="P21" s="25" t="s">
        <v>41</v>
      </c>
      <c r="Q21" s="2">
        <v>1</v>
      </c>
      <c r="R21" s="67" t="s">
        <v>106</v>
      </c>
      <c r="S21" s="4" t="s">
        <v>42</v>
      </c>
      <c r="T21" s="5" t="s">
        <v>43</v>
      </c>
      <c r="U21" s="5" t="s">
        <v>44</v>
      </c>
      <c r="V21" s="6" t="s">
        <v>45</v>
      </c>
      <c r="W21" s="5" t="s">
        <v>46</v>
      </c>
      <c r="X21" s="5" t="s">
        <v>47</v>
      </c>
      <c r="Y21" s="5" t="s">
        <v>48</v>
      </c>
      <c r="Z21" s="7">
        <f>IFERROR(IF(S21="Probabilidad",(K21-(+K21*V21)),IF(S21="Impacto",K21,"")),"")</f>
        <v>0.24</v>
      </c>
      <c r="AA21" s="8" t="s">
        <v>39</v>
      </c>
      <c r="AB21" s="9">
        <v>0.24</v>
      </c>
      <c r="AC21" s="8" t="s">
        <v>41</v>
      </c>
      <c r="AD21" s="9">
        <v>0.6</v>
      </c>
      <c r="AE21" s="10" t="s">
        <v>41</v>
      </c>
      <c r="AF21" s="115" t="s">
        <v>564</v>
      </c>
      <c r="AG21" s="77">
        <v>44316</v>
      </c>
      <c r="AH21" s="76" t="s">
        <v>646</v>
      </c>
      <c r="AI21" s="11" t="s">
        <v>49</v>
      </c>
      <c r="AJ21" s="12" t="s">
        <v>107</v>
      </c>
      <c r="AK21" s="12" t="s">
        <v>108</v>
      </c>
      <c r="AL21" s="13" t="s">
        <v>109</v>
      </c>
      <c r="AM21" s="77">
        <v>44316</v>
      </c>
      <c r="AN21" s="43" t="s">
        <v>647</v>
      </c>
      <c r="AO21" s="66" t="s">
        <v>564</v>
      </c>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row>
    <row r="22" spans="1:73" s="30" customFormat="1" ht="88.5" customHeight="1" x14ac:dyDescent="0.3">
      <c r="A22" s="95">
        <v>9</v>
      </c>
      <c r="B22" s="187" t="s">
        <v>130</v>
      </c>
      <c r="C22" s="95">
        <v>5</v>
      </c>
      <c r="D22" s="15" t="s">
        <v>34</v>
      </c>
      <c r="E22" s="15" t="s">
        <v>110</v>
      </c>
      <c r="F22" s="15" t="s">
        <v>111</v>
      </c>
      <c r="G22" s="200" t="s">
        <v>112</v>
      </c>
      <c r="H22" s="15" t="s">
        <v>38</v>
      </c>
      <c r="I22" s="16">
        <v>12</v>
      </c>
      <c r="J22" s="17" t="s">
        <v>39</v>
      </c>
      <c r="K22" s="18">
        <v>0.4</v>
      </c>
      <c r="L22" s="96" t="s">
        <v>113</v>
      </c>
      <c r="M22" s="18" t="s">
        <v>113</v>
      </c>
      <c r="N22" s="17" t="s">
        <v>114</v>
      </c>
      <c r="O22" s="18">
        <v>0.8</v>
      </c>
      <c r="P22" s="19" t="s">
        <v>62</v>
      </c>
      <c r="Q22" s="2">
        <v>1</v>
      </c>
      <c r="R22" s="67" t="s">
        <v>115</v>
      </c>
      <c r="S22" s="4" t="s">
        <v>42</v>
      </c>
      <c r="T22" s="5" t="s">
        <v>52</v>
      </c>
      <c r="U22" s="5" t="s">
        <v>44</v>
      </c>
      <c r="V22" s="6" t="s">
        <v>53</v>
      </c>
      <c r="W22" s="5" t="s">
        <v>46</v>
      </c>
      <c r="X22" s="5" t="s">
        <v>47</v>
      </c>
      <c r="Y22" s="5" t="s">
        <v>48</v>
      </c>
      <c r="Z22" s="7">
        <f>IFERROR(IF(S22="Probabilidad",(K22-(+K22*V22)),IF(S22="Impacto",K22,"")),"")</f>
        <v>0.28000000000000003</v>
      </c>
      <c r="AA22" s="8" t="s">
        <v>39</v>
      </c>
      <c r="AB22" s="9">
        <v>0.28000000000000003</v>
      </c>
      <c r="AC22" s="8" t="s">
        <v>114</v>
      </c>
      <c r="AD22" s="9">
        <v>0.8</v>
      </c>
      <c r="AE22" s="10" t="s">
        <v>62</v>
      </c>
      <c r="AF22" s="115" t="s">
        <v>564</v>
      </c>
      <c r="AG22" s="77">
        <v>44316</v>
      </c>
      <c r="AH22" s="132" t="s">
        <v>648</v>
      </c>
      <c r="AI22" s="11" t="s">
        <v>49</v>
      </c>
      <c r="AJ22" s="12" t="s">
        <v>116</v>
      </c>
      <c r="AK22" s="14" t="s">
        <v>117</v>
      </c>
      <c r="AL22" s="13">
        <v>44270</v>
      </c>
      <c r="AM22" s="77">
        <v>44316</v>
      </c>
      <c r="AN22" s="132" t="s">
        <v>648</v>
      </c>
      <c r="AO22" s="66" t="s">
        <v>564</v>
      </c>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row>
    <row r="23" spans="1:73" s="30" customFormat="1" ht="90" customHeight="1" x14ac:dyDescent="0.3">
      <c r="A23" s="95">
        <v>9</v>
      </c>
      <c r="B23" s="188"/>
      <c r="C23" s="95">
        <v>5</v>
      </c>
      <c r="D23" s="15" t="s">
        <v>34</v>
      </c>
      <c r="E23" s="15" t="s">
        <v>110</v>
      </c>
      <c r="F23" s="15" t="s">
        <v>111</v>
      </c>
      <c r="G23" s="201"/>
      <c r="H23" s="15" t="s">
        <v>38</v>
      </c>
      <c r="I23" s="16">
        <v>12</v>
      </c>
      <c r="J23" s="17" t="s">
        <v>39</v>
      </c>
      <c r="K23" s="18">
        <v>0.4</v>
      </c>
      <c r="L23" s="96" t="s">
        <v>113</v>
      </c>
      <c r="M23" s="18" t="s">
        <v>113</v>
      </c>
      <c r="N23" s="17" t="s">
        <v>114</v>
      </c>
      <c r="O23" s="18">
        <v>0.8</v>
      </c>
      <c r="P23" s="19" t="s">
        <v>62</v>
      </c>
      <c r="Q23" s="2">
        <v>2</v>
      </c>
      <c r="R23" s="67" t="s">
        <v>118</v>
      </c>
      <c r="S23" s="4" t="s">
        <v>42</v>
      </c>
      <c r="T23" s="5" t="s">
        <v>43</v>
      </c>
      <c r="U23" s="5" t="s">
        <v>44</v>
      </c>
      <c r="V23" s="6" t="s">
        <v>45</v>
      </c>
      <c r="W23" s="5" t="s">
        <v>46</v>
      </c>
      <c r="X23" s="5" t="s">
        <v>47</v>
      </c>
      <c r="Y23" s="5" t="s">
        <v>48</v>
      </c>
      <c r="Z23" s="7">
        <f>IFERROR(IF(AND(S22="Probabilidad",S23="Probabilidad"),(AB22-(+AB22*V23)),IF(S23="Probabilidad",(K22-(+K22*V23)),IF(S23="Impacto",AB22,""))),"")</f>
        <v>0.16800000000000001</v>
      </c>
      <c r="AA23" s="8" t="s">
        <v>57</v>
      </c>
      <c r="AB23" s="9">
        <v>0.16800000000000001</v>
      </c>
      <c r="AC23" s="8" t="s">
        <v>41</v>
      </c>
      <c r="AD23" s="9">
        <v>0.6</v>
      </c>
      <c r="AE23" s="10" t="s">
        <v>41</v>
      </c>
      <c r="AF23" s="115" t="s">
        <v>563</v>
      </c>
      <c r="AG23" s="77">
        <v>44316</v>
      </c>
      <c r="AH23" s="132" t="s">
        <v>649</v>
      </c>
      <c r="AI23" s="11"/>
      <c r="AJ23" s="12" t="s">
        <v>119</v>
      </c>
      <c r="AK23" s="14" t="s">
        <v>120</v>
      </c>
      <c r="AL23" s="13">
        <v>44287</v>
      </c>
      <c r="AM23" s="77">
        <v>44316</v>
      </c>
      <c r="AN23" s="132" t="s">
        <v>653</v>
      </c>
      <c r="AO23" s="66" t="s">
        <v>563</v>
      </c>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row>
    <row r="24" spans="1:73" s="30" customFormat="1" ht="102.75" customHeight="1" x14ac:dyDescent="0.3">
      <c r="A24" s="95">
        <v>9</v>
      </c>
      <c r="B24" s="188"/>
      <c r="C24" s="95">
        <v>5</v>
      </c>
      <c r="D24" s="15" t="s">
        <v>34</v>
      </c>
      <c r="E24" s="15" t="s">
        <v>110</v>
      </c>
      <c r="F24" s="15" t="s">
        <v>111</v>
      </c>
      <c r="G24" s="201"/>
      <c r="H24" s="15" t="s">
        <v>38</v>
      </c>
      <c r="I24" s="16">
        <v>12</v>
      </c>
      <c r="J24" s="17" t="s">
        <v>39</v>
      </c>
      <c r="K24" s="18">
        <v>0.4</v>
      </c>
      <c r="L24" s="96" t="s">
        <v>113</v>
      </c>
      <c r="M24" s="18" t="s">
        <v>113</v>
      </c>
      <c r="N24" s="17" t="s">
        <v>114</v>
      </c>
      <c r="O24" s="18">
        <v>0.8</v>
      </c>
      <c r="P24" s="19" t="s">
        <v>62</v>
      </c>
      <c r="Q24" s="2">
        <v>3</v>
      </c>
      <c r="R24" s="68" t="s">
        <v>121</v>
      </c>
      <c r="S24" s="4" t="s">
        <v>42</v>
      </c>
      <c r="T24" s="5" t="s">
        <v>43</v>
      </c>
      <c r="U24" s="5" t="s">
        <v>44</v>
      </c>
      <c r="V24" s="6" t="s">
        <v>45</v>
      </c>
      <c r="W24" s="5" t="s">
        <v>46</v>
      </c>
      <c r="X24" s="5" t="s">
        <v>47</v>
      </c>
      <c r="Y24" s="5" t="s">
        <v>48</v>
      </c>
      <c r="Z24" s="7">
        <f>IFERROR(IF(AND(S23="Probabilidad",S24="Probabilidad"),(AB23-(+AB23*V24)),IF(AND(S23="Impacto",S24="Probabilidad"),(AB22-(+AB22*V24)),IF(S24="Impacto",AB23,""))),"")</f>
        <v>0.1008</v>
      </c>
      <c r="AA24" s="8" t="s">
        <v>57</v>
      </c>
      <c r="AB24" s="9">
        <v>0.1008</v>
      </c>
      <c r="AC24" s="8" t="s">
        <v>41</v>
      </c>
      <c r="AD24" s="9">
        <v>0.6</v>
      </c>
      <c r="AE24" s="10" t="s">
        <v>41</v>
      </c>
      <c r="AF24" s="115" t="s">
        <v>563</v>
      </c>
      <c r="AG24" s="77">
        <v>44316</v>
      </c>
      <c r="AH24" s="132" t="s">
        <v>650</v>
      </c>
      <c r="AI24" s="11"/>
      <c r="AJ24" s="12" t="s">
        <v>122</v>
      </c>
      <c r="AK24" s="14" t="s">
        <v>117</v>
      </c>
      <c r="AL24" s="13">
        <v>44275</v>
      </c>
      <c r="AM24" s="77">
        <v>44316</v>
      </c>
      <c r="AN24" s="132" t="s">
        <v>650</v>
      </c>
      <c r="AO24" s="66" t="s">
        <v>563</v>
      </c>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row>
    <row r="25" spans="1:73" s="30" customFormat="1" ht="132.75" customHeight="1" x14ac:dyDescent="0.3">
      <c r="A25" s="95">
        <v>9</v>
      </c>
      <c r="B25" s="188"/>
      <c r="C25" s="95">
        <v>5</v>
      </c>
      <c r="D25" s="15" t="s">
        <v>34</v>
      </c>
      <c r="E25" s="15" t="s">
        <v>110</v>
      </c>
      <c r="F25" s="15" t="s">
        <v>111</v>
      </c>
      <c r="G25" s="201"/>
      <c r="H25" s="15" t="s">
        <v>38</v>
      </c>
      <c r="I25" s="16">
        <v>12</v>
      </c>
      <c r="J25" s="17" t="s">
        <v>39</v>
      </c>
      <c r="K25" s="18">
        <v>0.4</v>
      </c>
      <c r="L25" s="96" t="s">
        <v>113</v>
      </c>
      <c r="M25" s="18" t="s">
        <v>113</v>
      </c>
      <c r="N25" s="17" t="s">
        <v>114</v>
      </c>
      <c r="O25" s="18">
        <v>0.8</v>
      </c>
      <c r="P25" s="19" t="s">
        <v>62</v>
      </c>
      <c r="Q25" s="2">
        <v>4</v>
      </c>
      <c r="R25" s="67" t="s">
        <v>123</v>
      </c>
      <c r="S25" s="4" t="s">
        <v>1</v>
      </c>
      <c r="T25" s="5" t="s">
        <v>124</v>
      </c>
      <c r="U25" s="5" t="s">
        <v>44</v>
      </c>
      <c r="V25" s="6" t="s">
        <v>125</v>
      </c>
      <c r="W25" s="5" t="s">
        <v>46</v>
      </c>
      <c r="X25" s="5" t="s">
        <v>47</v>
      </c>
      <c r="Y25" s="5" t="s">
        <v>48</v>
      </c>
      <c r="Z25" s="7">
        <f t="shared" ref="Z25:Z26" si="0">IFERROR(IF(AND(S24="Probabilidad",S25="Probabilidad"),(AB24-(+AB24*V25)),IF(AND(S24="Impacto",S25="Probabilidad"),(AB23-(+AB23*V25)),IF(S25="Impacto",AB24,""))),"")</f>
        <v>0.1008</v>
      </c>
      <c r="AA25" s="8" t="s">
        <v>57</v>
      </c>
      <c r="AB25" s="9">
        <v>0.1008</v>
      </c>
      <c r="AC25" s="8" t="s">
        <v>41</v>
      </c>
      <c r="AD25" s="9">
        <v>0.44999999999999996</v>
      </c>
      <c r="AE25" s="10" t="s">
        <v>41</v>
      </c>
      <c r="AF25" s="115" t="s">
        <v>564</v>
      </c>
      <c r="AG25" s="77">
        <v>44316</v>
      </c>
      <c r="AH25" s="132" t="s">
        <v>651</v>
      </c>
      <c r="AI25" s="11"/>
      <c r="AJ25" s="12" t="s">
        <v>126</v>
      </c>
      <c r="AK25" s="12" t="s">
        <v>127</v>
      </c>
      <c r="AL25" s="13">
        <v>44258</v>
      </c>
      <c r="AM25" s="77">
        <v>44316</v>
      </c>
      <c r="AN25" s="132" t="s">
        <v>651</v>
      </c>
      <c r="AO25" s="66" t="s">
        <v>564</v>
      </c>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row>
    <row r="26" spans="1:73" s="30" customFormat="1" ht="91.5" customHeight="1" x14ac:dyDescent="0.3">
      <c r="A26" s="95">
        <v>9</v>
      </c>
      <c r="B26" s="189"/>
      <c r="C26" s="95">
        <v>5</v>
      </c>
      <c r="D26" s="15" t="s">
        <v>34</v>
      </c>
      <c r="E26" s="15" t="s">
        <v>110</v>
      </c>
      <c r="F26" s="15" t="s">
        <v>111</v>
      </c>
      <c r="G26" s="202"/>
      <c r="H26" s="15" t="s">
        <v>38</v>
      </c>
      <c r="I26" s="16">
        <v>12</v>
      </c>
      <c r="J26" s="17" t="s">
        <v>39</v>
      </c>
      <c r="K26" s="18">
        <v>0.4</v>
      </c>
      <c r="L26" s="96" t="s">
        <v>113</v>
      </c>
      <c r="M26" s="18" t="s">
        <v>113</v>
      </c>
      <c r="N26" s="17" t="s">
        <v>114</v>
      </c>
      <c r="O26" s="18">
        <v>0.8</v>
      </c>
      <c r="P26" s="19" t="s">
        <v>62</v>
      </c>
      <c r="Q26" s="2">
        <v>5</v>
      </c>
      <c r="R26" s="67" t="s">
        <v>128</v>
      </c>
      <c r="S26" s="4" t="s">
        <v>42</v>
      </c>
      <c r="T26" s="5" t="s">
        <v>52</v>
      </c>
      <c r="U26" s="5" t="s">
        <v>44</v>
      </c>
      <c r="V26" s="6" t="s">
        <v>53</v>
      </c>
      <c r="W26" s="5" t="s">
        <v>46</v>
      </c>
      <c r="X26" s="5" t="s">
        <v>47</v>
      </c>
      <c r="Y26" s="5" t="s">
        <v>48</v>
      </c>
      <c r="Z26" s="7">
        <f t="shared" si="0"/>
        <v>7.0559999999999998E-2</v>
      </c>
      <c r="AA26" s="8" t="s">
        <v>57</v>
      </c>
      <c r="AB26" s="9">
        <v>7.0559999999999998E-2</v>
      </c>
      <c r="AC26" s="8" t="s">
        <v>41</v>
      </c>
      <c r="AD26" s="9">
        <v>0.44999999999999996</v>
      </c>
      <c r="AE26" s="10" t="s">
        <v>41</v>
      </c>
      <c r="AF26" s="115" t="s">
        <v>564</v>
      </c>
      <c r="AG26" s="142">
        <v>44270</v>
      </c>
      <c r="AH26" s="135" t="s">
        <v>652</v>
      </c>
      <c r="AI26" s="11"/>
      <c r="AJ26" s="12" t="s">
        <v>129</v>
      </c>
      <c r="AK26" s="14" t="s">
        <v>120</v>
      </c>
      <c r="AL26" s="13">
        <v>44258</v>
      </c>
      <c r="AM26" s="77">
        <v>44316</v>
      </c>
      <c r="AN26" s="132" t="s">
        <v>654</v>
      </c>
      <c r="AO26" s="66" t="s">
        <v>564</v>
      </c>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row>
    <row r="27" spans="1:73" s="30" customFormat="1" ht="141" customHeight="1" x14ac:dyDescent="0.3">
      <c r="A27" s="95"/>
      <c r="B27" s="119" t="s">
        <v>130</v>
      </c>
      <c r="C27" s="95"/>
      <c r="D27" s="15"/>
      <c r="E27" s="15"/>
      <c r="F27" s="15"/>
      <c r="G27" s="120" t="s">
        <v>566</v>
      </c>
      <c r="H27" s="15"/>
      <c r="I27" s="16"/>
      <c r="J27" s="17"/>
      <c r="K27" s="18"/>
      <c r="L27" s="96"/>
      <c r="M27" s="18"/>
      <c r="N27" s="17"/>
      <c r="O27" s="18"/>
      <c r="P27" s="121" t="s">
        <v>41</v>
      </c>
      <c r="Q27" s="78">
        <v>1</v>
      </c>
      <c r="R27" s="67" t="s">
        <v>567</v>
      </c>
      <c r="S27" s="69" t="s">
        <v>42</v>
      </c>
      <c r="T27" s="70"/>
      <c r="U27" s="70"/>
      <c r="V27" s="71"/>
      <c r="W27" s="70" t="s">
        <v>46</v>
      </c>
      <c r="X27" s="70" t="s">
        <v>47</v>
      </c>
      <c r="Y27" s="70" t="s">
        <v>48</v>
      </c>
      <c r="Z27" s="64"/>
      <c r="AA27" s="72"/>
      <c r="AB27" s="73"/>
      <c r="AC27" s="72"/>
      <c r="AD27" s="73"/>
      <c r="AE27" s="122" t="s">
        <v>568</v>
      </c>
      <c r="AF27" s="115" t="s">
        <v>564</v>
      </c>
      <c r="AG27" s="77">
        <v>44316</v>
      </c>
      <c r="AH27" s="135" t="s">
        <v>655</v>
      </c>
      <c r="AI27" s="75" t="s">
        <v>49</v>
      </c>
      <c r="AJ27" s="76" t="s">
        <v>569</v>
      </c>
      <c r="AK27" s="66" t="s">
        <v>570</v>
      </c>
      <c r="AL27" s="77" t="s">
        <v>571</v>
      </c>
      <c r="AM27" s="77">
        <v>44316</v>
      </c>
      <c r="AN27" s="135" t="s">
        <v>655</v>
      </c>
      <c r="AO27" s="66" t="s">
        <v>564</v>
      </c>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row>
    <row r="28" spans="1:73" ht="94.5" customHeight="1" x14ac:dyDescent="0.25">
      <c r="A28" s="95">
        <v>10</v>
      </c>
      <c r="B28" s="187" t="s">
        <v>131</v>
      </c>
      <c r="C28" s="95">
        <v>1</v>
      </c>
      <c r="D28" s="15" t="s">
        <v>34</v>
      </c>
      <c r="E28" s="15" t="s">
        <v>132</v>
      </c>
      <c r="F28" s="15" t="s">
        <v>133</v>
      </c>
      <c r="G28" s="190" t="s">
        <v>134</v>
      </c>
      <c r="H28" s="15" t="s">
        <v>38</v>
      </c>
      <c r="I28" s="16">
        <v>864</v>
      </c>
      <c r="J28" s="17" t="s">
        <v>61</v>
      </c>
      <c r="K28" s="18">
        <v>0.8</v>
      </c>
      <c r="L28" s="96" t="s">
        <v>40</v>
      </c>
      <c r="M28" s="18" t="s">
        <v>40</v>
      </c>
      <c r="N28" s="17" t="s">
        <v>41</v>
      </c>
      <c r="O28" s="18">
        <v>0.6</v>
      </c>
      <c r="P28" s="19" t="s">
        <v>62</v>
      </c>
      <c r="Q28" s="2">
        <v>1</v>
      </c>
      <c r="R28" s="67" t="s">
        <v>148</v>
      </c>
      <c r="S28" s="4" t="s">
        <v>42</v>
      </c>
      <c r="T28" s="5" t="s">
        <v>43</v>
      </c>
      <c r="U28" s="5" t="s">
        <v>44</v>
      </c>
      <c r="V28" s="6" t="s">
        <v>45</v>
      </c>
      <c r="W28" s="5" t="s">
        <v>46</v>
      </c>
      <c r="X28" s="5" t="s">
        <v>47</v>
      </c>
      <c r="Y28" s="5" t="s">
        <v>48</v>
      </c>
      <c r="Z28" s="7">
        <f>IFERROR(IF(S28="Probabilidad",(K28-(+K28*V28)),IF(S28="Impacto",K28,"")),"")</f>
        <v>0.48</v>
      </c>
      <c r="AA28" s="8" t="s">
        <v>64</v>
      </c>
      <c r="AB28" s="9">
        <v>0.48</v>
      </c>
      <c r="AC28" s="8" t="s">
        <v>41</v>
      </c>
      <c r="AD28" s="9">
        <v>0.6</v>
      </c>
      <c r="AE28" s="10" t="s">
        <v>41</v>
      </c>
      <c r="AF28" s="115" t="s">
        <v>564</v>
      </c>
      <c r="AG28" s="139">
        <v>44316</v>
      </c>
      <c r="AH28" s="179" t="s">
        <v>733</v>
      </c>
      <c r="AI28" s="11"/>
      <c r="AJ28" s="12" t="s">
        <v>135</v>
      </c>
      <c r="AK28" s="14" t="s">
        <v>136</v>
      </c>
      <c r="AL28" s="13">
        <v>44344</v>
      </c>
      <c r="AM28" s="77">
        <v>44316</v>
      </c>
      <c r="AN28" s="161" t="s">
        <v>739</v>
      </c>
      <c r="AO28" s="66" t="s">
        <v>564</v>
      </c>
    </row>
    <row r="29" spans="1:73" ht="99" customHeight="1" x14ac:dyDescent="0.25">
      <c r="A29" s="95">
        <v>10</v>
      </c>
      <c r="B29" s="188"/>
      <c r="C29" s="95">
        <v>1</v>
      </c>
      <c r="D29" s="15" t="s">
        <v>34</v>
      </c>
      <c r="E29" s="15" t="s">
        <v>132</v>
      </c>
      <c r="F29" s="15" t="s">
        <v>133</v>
      </c>
      <c r="G29" s="186"/>
      <c r="H29" s="15" t="s">
        <v>38</v>
      </c>
      <c r="I29" s="16">
        <v>864</v>
      </c>
      <c r="J29" s="17" t="s">
        <v>61</v>
      </c>
      <c r="K29" s="18">
        <v>0.8</v>
      </c>
      <c r="L29" s="96" t="s">
        <v>40</v>
      </c>
      <c r="M29" s="18" t="s">
        <v>40</v>
      </c>
      <c r="N29" s="17" t="s">
        <v>41</v>
      </c>
      <c r="O29" s="18">
        <v>0.6</v>
      </c>
      <c r="P29" s="19" t="s">
        <v>62</v>
      </c>
      <c r="Q29" s="2">
        <v>2</v>
      </c>
      <c r="R29" s="67" t="s">
        <v>137</v>
      </c>
      <c r="S29" s="4" t="s">
        <v>42</v>
      </c>
      <c r="T29" s="5" t="s">
        <v>43</v>
      </c>
      <c r="U29" s="5" t="s">
        <v>44</v>
      </c>
      <c r="V29" s="6" t="s">
        <v>45</v>
      </c>
      <c r="W29" s="5" t="s">
        <v>46</v>
      </c>
      <c r="X29" s="5" t="s">
        <v>47</v>
      </c>
      <c r="Y29" s="5" t="s">
        <v>48</v>
      </c>
      <c r="Z29" s="7">
        <f>IFERROR(IF(AND(S28="Probabilidad",S29="Probabilidad"),(AB28-(+AB28*V29)),IF(S29="Probabilidad",(K28-(+K28*V29)),IF(S29="Impacto",AB28,""))),"")</f>
        <v>0.28799999999999998</v>
      </c>
      <c r="AA29" s="8" t="s">
        <v>39</v>
      </c>
      <c r="AB29" s="9">
        <v>0.28799999999999998</v>
      </c>
      <c r="AC29" s="8" t="s">
        <v>41</v>
      </c>
      <c r="AD29" s="9">
        <v>0.6</v>
      </c>
      <c r="AE29" s="10" t="s">
        <v>41</v>
      </c>
      <c r="AF29" s="115" t="s">
        <v>564</v>
      </c>
      <c r="AG29" s="139">
        <v>44316</v>
      </c>
      <c r="AH29" s="143" t="s">
        <v>734</v>
      </c>
      <c r="AI29" s="11"/>
      <c r="AJ29" s="12" t="s">
        <v>138</v>
      </c>
      <c r="AK29" s="14" t="s">
        <v>136</v>
      </c>
      <c r="AL29" s="31" t="s">
        <v>139</v>
      </c>
      <c r="AM29" s="77">
        <v>44316</v>
      </c>
      <c r="AN29" s="161" t="s">
        <v>739</v>
      </c>
      <c r="AO29" s="66" t="s">
        <v>564</v>
      </c>
    </row>
    <row r="30" spans="1:73" ht="121.5" customHeight="1" x14ac:dyDescent="0.25">
      <c r="A30" s="95">
        <v>10</v>
      </c>
      <c r="B30" s="188"/>
      <c r="C30" s="95">
        <v>1</v>
      </c>
      <c r="D30" s="15" t="s">
        <v>34</v>
      </c>
      <c r="E30" s="15" t="s">
        <v>132</v>
      </c>
      <c r="F30" s="15" t="s">
        <v>133</v>
      </c>
      <c r="G30" s="186"/>
      <c r="H30" s="15" t="s">
        <v>38</v>
      </c>
      <c r="I30" s="16">
        <v>864</v>
      </c>
      <c r="J30" s="17" t="s">
        <v>61</v>
      </c>
      <c r="K30" s="18">
        <v>0.8</v>
      </c>
      <c r="L30" s="96" t="s">
        <v>40</v>
      </c>
      <c r="M30" s="18" t="s">
        <v>40</v>
      </c>
      <c r="N30" s="17" t="s">
        <v>41</v>
      </c>
      <c r="O30" s="18">
        <v>0.6</v>
      </c>
      <c r="P30" s="19" t="s">
        <v>62</v>
      </c>
      <c r="Q30" s="2">
        <v>3</v>
      </c>
      <c r="R30" s="68" t="s">
        <v>140</v>
      </c>
      <c r="S30" s="4" t="s">
        <v>42</v>
      </c>
      <c r="T30" s="5" t="s">
        <v>52</v>
      </c>
      <c r="U30" s="5" t="s">
        <v>44</v>
      </c>
      <c r="V30" s="6" t="s">
        <v>53</v>
      </c>
      <c r="W30" s="5" t="s">
        <v>46</v>
      </c>
      <c r="X30" s="5" t="s">
        <v>47</v>
      </c>
      <c r="Y30" s="5" t="s">
        <v>48</v>
      </c>
      <c r="Z30" s="7">
        <f>IFERROR(IF(AND(S29="Probabilidad",S30="Probabilidad"),(AB29-(+AB29*V30)),IF(AND(S29="Impacto",S30="Probabilidad"),(AB28-(+AB28*V30)),IF(S30="Impacto",AB29,""))),"")</f>
        <v>0.2016</v>
      </c>
      <c r="AA30" s="8" t="s">
        <v>39</v>
      </c>
      <c r="AB30" s="9">
        <v>0.2016</v>
      </c>
      <c r="AC30" s="8" t="s">
        <v>41</v>
      </c>
      <c r="AD30" s="9">
        <v>0.6</v>
      </c>
      <c r="AE30" s="10" t="s">
        <v>41</v>
      </c>
      <c r="AF30" s="115" t="s">
        <v>564</v>
      </c>
      <c r="AG30" s="139">
        <v>44316</v>
      </c>
      <c r="AH30" s="179" t="s">
        <v>735</v>
      </c>
      <c r="AI30" s="11"/>
      <c r="AJ30" s="12"/>
      <c r="AK30" s="14"/>
      <c r="AL30" s="13"/>
      <c r="AM30" s="43"/>
      <c r="AN30" s="12"/>
      <c r="AO30" s="66"/>
    </row>
    <row r="31" spans="1:73" ht="85.5" customHeight="1" x14ac:dyDescent="0.25">
      <c r="A31" s="95">
        <v>10</v>
      </c>
      <c r="B31" s="189"/>
      <c r="C31" s="95">
        <v>1</v>
      </c>
      <c r="D31" s="15" t="s">
        <v>34</v>
      </c>
      <c r="E31" s="15" t="s">
        <v>132</v>
      </c>
      <c r="F31" s="15" t="s">
        <v>133</v>
      </c>
      <c r="G31" s="191"/>
      <c r="H31" s="15" t="s">
        <v>38</v>
      </c>
      <c r="I31" s="16">
        <v>864</v>
      </c>
      <c r="J31" s="17" t="s">
        <v>61</v>
      </c>
      <c r="K31" s="18">
        <v>0.8</v>
      </c>
      <c r="L31" s="96" t="s">
        <v>40</v>
      </c>
      <c r="M31" s="18" t="s">
        <v>40</v>
      </c>
      <c r="N31" s="17" t="s">
        <v>41</v>
      </c>
      <c r="O31" s="18">
        <v>0.6</v>
      </c>
      <c r="P31" s="19" t="s">
        <v>62</v>
      </c>
      <c r="Q31" s="2">
        <v>4</v>
      </c>
      <c r="R31" s="67" t="s">
        <v>141</v>
      </c>
      <c r="S31" s="4" t="s">
        <v>42</v>
      </c>
      <c r="T31" s="5" t="s">
        <v>52</v>
      </c>
      <c r="U31" s="5" t="s">
        <v>44</v>
      </c>
      <c r="V31" s="6" t="s">
        <v>53</v>
      </c>
      <c r="W31" s="5" t="s">
        <v>46</v>
      </c>
      <c r="X31" s="5" t="s">
        <v>47</v>
      </c>
      <c r="Y31" s="5" t="s">
        <v>48</v>
      </c>
      <c r="Z31" s="7">
        <f t="shared" ref="Z31" si="1">IFERROR(IF(AND(S30="Probabilidad",S31="Probabilidad"),(AB30-(+AB30*V31)),IF(AND(S30="Impacto",S31="Probabilidad"),(AB29-(+AB29*V31)),IF(S31="Impacto",AB30,""))),"")</f>
        <v>0.14112</v>
      </c>
      <c r="AA31" s="8" t="s">
        <v>57</v>
      </c>
      <c r="AB31" s="9">
        <v>0.14112</v>
      </c>
      <c r="AC31" s="8" t="s">
        <v>41</v>
      </c>
      <c r="AD31" s="9">
        <v>0.6</v>
      </c>
      <c r="AE31" s="10" t="s">
        <v>41</v>
      </c>
      <c r="AF31" s="115" t="s">
        <v>564</v>
      </c>
      <c r="AG31" s="139">
        <v>44316</v>
      </c>
      <c r="AH31" s="180" t="s">
        <v>736</v>
      </c>
      <c r="AI31" s="11"/>
      <c r="AJ31" s="12"/>
      <c r="AK31" s="14"/>
      <c r="AL31" s="13"/>
      <c r="AM31" s="43"/>
      <c r="AN31" s="12"/>
      <c r="AO31" s="66"/>
      <c r="AP31" s="63"/>
    </row>
    <row r="32" spans="1:73" ht="115.5" customHeight="1" x14ac:dyDescent="0.25">
      <c r="A32" s="95">
        <v>11</v>
      </c>
      <c r="B32" s="187" t="s">
        <v>131</v>
      </c>
      <c r="C32" s="95">
        <v>2</v>
      </c>
      <c r="D32" s="15" t="s">
        <v>34</v>
      </c>
      <c r="E32" s="15" t="s">
        <v>142</v>
      </c>
      <c r="F32" s="15" t="s">
        <v>143</v>
      </c>
      <c r="G32" s="190" t="s">
        <v>144</v>
      </c>
      <c r="H32" s="15" t="s">
        <v>38</v>
      </c>
      <c r="I32" s="16">
        <v>864</v>
      </c>
      <c r="J32" s="17" t="s">
        <v>61</v>
      </c>
      <c r="K32" s="18">
        <v>0.8</v>
      </c>
      <c r="L32" s="96" t="s">
        <v>40</v>
      </c>
      <c r="M32" s="18" t="s">
        <v>40</v>
      </c>
      <c r="N32" s="17" t="s">
        <v>41</v>
      </c>
      <c r="O32" s="18">
        <v>0.6</v>
      </c>
      <c r="P32" s="19" t="s">
        <v>62</v>
      </c>
      <c r="Q32" s="2">
        <v>1</v>
      </c>
      <c r="R32" s="67" t="s">
        <v>149</v>
      </c>
      <c r="S32" s="4" t="s">
        <v>42</v>
      </c>
      <c r="T32" s="5" t="s">
        <v>43</v>
      </c>
      <c r="U32" s="5" t="s">
        <v>44</v>
      </c>
      <c r="V32" s="6" t="s">
        <v>45</v>
      </c>
      <c r="W32" s="5" t="s">
        <v>46</v>
      </c>
      <c r="X32" s="5" t="s">
        <v>47</v>
      </c>
      <c r="Y32" s="5" t="s">
        <v>48</v>
      </c>
      <c r="Z32" s="7">
        <f>IFERROR(IF(S32="Probabilidad",(K32-(+K32*V32)),IF(S32="Impacto",K32,"")),"")</f>
        <v>0.48</v>
      </c>
      <c r="AA32" s="8" t="s">
        <v>64</v>
      </c>
      <c r="AB32" s="9">
        <v>0.48</v>
      </c>
      <c r="AC32" s="8" t="s">
        <v>41</v>
      </c>
      <c r="AD32" s="9">
        <v>0.6</v>
      </c>
      <c r="AE32" s="10" t="s">
        <v>41</v>
      </c>
      <c r="AF32" s="115" t="s">
        <v>564</v>
      </c>
      <c r="AG32" s="139">
        <v>44316</v>
      </c>
      <c r="AH32" s="179" t="s">
        <v>737</v>
      </c>
      <c r="AI32" s="11" t="s">
        <v>49</v>
      </c>
      <c r="AJ32" s="12" t="s">
        <v>145</v>
      </c>
      <c r="AK32" s="12" t="s">
        <v>146</v>
      </c>
      <c r="AL32" s="31" t="s">
        <v>139</v>
      </c>
      <c r="AM32" s="43" t="s">
        <v>139</v>
      </c>
      <c r="AN32" s="161" t="s">
        <v>739</v>
      </c>
      <c r="AO32" s="66" t="s">
        <v>564</v>
      </c>
    </row>
    <row r="33" spans="1:41" ht="106.5" customHeight="1" x14ac:dyDescent="0.25">
      <c r="A33" s="95">
        <v>11</v>
      </c>
      <c r="B33" s="189"/>
      <c r="C33" s="95">
        <v>2</v>
      </c>
      <c r="D33" s="15" t="s">
        <v>34</v>
      </c>
      <c r="E33" s="15" t="s">
        <v>142</v>
      </c>
      <c r="F33" s="15" t="s">
        <v>143</v>
      </c>
      <c r="G33" s="191"/>
      <c r="H33" s="15" t="s">
        <v>38</v>
      </c>
      <c r="I33" s="16">
        <v>864</v>
      </c>
      <c r="J33" s="17" t="s">
        <v>61</v>
      </c>
      <c r="K33" s="18">
        <v>0.8</v>
      </c>
      <c r="L33" s="96" t="s">
        <v>40</v>
      </c>
      <c r="M33" s="18" t="s">
        <v>40</v>
      </c>
      <c r="N33" s="17" t="s">
        <v>41</v>
      </c>
      <c r="O33" s="18">
        <v>0.6</v>
      </c>
      <c r="P33" s="19" t="s">
        <v>62</v>
      </c>
      <c r="Q33" s="2">
        <v>2</v>
      </c>
      <c r="R33" s="67" t="s">
        <v>147</v>
      </c>
      <c r="S33" s="4" t="s">
        <v>42</v>
      </c>
      <c r="T33" s="5" t="s">
        <v>52</v>
      </c>
      <c r="U33" s="5" t="s">
        <v>44</v>
      </c>
      <c r="V33" s="6" t="s">
        <v>53</v>
      </c>
      <c r="W33" s="5" t="s">
        <v>46</v>
      </c>
      <c r="X33" s="5" t="s">
        <v>55</v>
      </c>
      <c r="Y33" s="5" t="s">
        <v>48</v>
      </c>
      <c r="Z33" s="7">
        <f>IFERROR(IF(AND(S32="Probabilidad",S33="Probabilidad"),(AB32-(+AB32*V33)),IF(S33="Probabilidad",(K32-(+K32*V33)),IF(S33="Impacto",AB32,""))),"")</f>
        <v>0.33599999999999997</v>
      </c>
      <c r="AA33" s="8" t="s">
        <v>39</v>
      </c>
      <c r="AB33" s="9">
        <v>0.33599999999999997</v>
      </c>
      <c r="AC33" s="8" t="s">
        <v>41</v>
      </c>
      <c r="AD33" s="9">
        <v>0.6</v>
      </c>
      <c r="AE33" s="10" t="s">
        <v>41</v>
      </c>
      <c r="AF33" s="115" t="s">
        <v>564</v>
      </c>
      <c r="AG33" s="139">
        <v>44316</v>
      </c>
      <c r="AH33" s="179" t="s">
        <v>738</v>
      </c>
      <c r="AI33" s="11"/>
      <c r="AJ33" s="12"/>
      <c r="AK33" s="14"/>
      <c r="AL33" s="13"/>
      <c r="AM33" s="43"/>
      <c r="AN33" s="12"/>
      <c r="AO33" s="66"/>
    </row>
    <row r="34" spans="1:41" ht="99.75" customHeight="1" x14ac:dyDescent="0.25">
      <c r="A34" s="95">
        <v>12</v>
      </c>
      <c r="B34" s="187" t="s">
        <v>150</v>
      </c>
      <c r="C34" s="95">
        <v>1</v>
      </c>
      <c r="D34" s="15" t="s">
        <v>34</v>
      </c>
      <c r="E34" s="15" t="s">
        <v>151</v>
      </c>
      <c r="F34" s="15" t="s">
        <v>152</v>
      </c>
      <c r="G34" s="190" t="s">
        <v>153</v>
      </c>
      <c r="H34" s="15" t="s">
        <v>154</v>
      </c>
      <c r="I34" s="16">
        <v>58540</v>
      </c>
      <c r="J34" s="17" t="s">
        <v>155</v>
      </c>
      <c r="K34" s="18">
        <v>1</v>
      </c>
      <c r="L34" s="96" t="s">
        <v>40</v>
      </c>
      <c r="M34" s="18" t="s">
        <v>40</v>
      </c>
      <c r="N34" s="17" t="s">
        <v>41</v>
      </c>
      <c r="O34" s="18">
        <v>0.6</v>
      </c>
      <c r="P34" s="19" t="s">
        <v>62</v>
      </c>
      <c r="Q34" s="42">
        <v>1</v>
      </c>
      <c r="R34" s="67" t="s">
        <v>156</v>
      </c>
      <c r="S34" s="34" t="s">
        <v>42</v>
      </c>
      <c r="T34" s="35" t="s">
        <v>52</v>
      </c>
      <c r="U34" s="35" t="s">
        <v>44</v>
      </c>
      <c r="V34" s="36" t="s">
        <v>53</v>
      </c>
      <c r="W34" s="35" t="s">
        <v>46</v>
      </c>
      <c r="X34" s="35" t="s">
        <v>47</v>
      </c>
      <c r="Y34" s="35" t="s">
        <v>48</v>
      </c>
      <c r="Z34" s="32">
        <f>IFERROR(IF(S34="Probabilidad",(K34-(+K34*V34)),IF(S34="Impacto",K34,"")),"")</f>
        <v>0.7</v>
      </c>
      <c r="AA34" s="37" t="s">
        <v>61</v>
      </c>
      <c r="AB34" s="38">
        <v>0.7</v>
      </c>
      <c r="AC34" s="37" t="s">
        <v>41</v>
      </c>
      <c r="AD34" s="38">
        <v>0.6</v>
      </c>
      <c r="AE34" s="39" t="s">
        <v>62</v>
      </c>
      <c r="AF34" s="115" t="s">
        <v>564</v>
      </c>
      <c r="AG34" s="117" t="s">
        <v>625</v>
      </c>
      <c r="AH34" s="138" t="s">
        <v>626</v>
      </c>
      <c r="AI34" s="40" t="s">
        <v>49</v>
      </c>
      <c r="AJ34" s="41" t="s">
        <v>157</v>
      </c>
      <c r="AK34" s="33" t="s">
        <v>158</v>
      </c>
      <c r="AL34" s="43">
        <v>44256</v>
      </c>
      <c r="AM34" s="43">
        <v>44316</v>
      </c>
      <c r="AN34" s="117" t="s">
        <v>629</v>
      </c>
      <c r="AO34" s="66" t="s">
        <v>564</v>
      </c>
    </row>
    <row r="35" spans="1:41" ht="107.25" customHeight="1" x14ac:dyDescent="0.25">
      <c r="A35" s="95">
        <v>12</v>
      </c>
      <c r="B35" s="189"/>
      <c r="C35" s="95">
        <v>1</v>
      </c>
      <c r="D35" s="15" t="s">
        <v>34</v>
      </c>
      <c r="E35" s="15" t="s">
        <v>151</v>
      </c>
      <c r="F35" s="15" t="s">
        <v>152</v>
      </c>
      <c r="G35" s="191"/>
      <c r="H35" s="15" t="s">
        <v>154</v>
      </c>
      <c r="I35" s="16">
        <v>58540</v>
      </c>
      <c r="J35" s="17" t="s">
        <v>155</v>
      </c>
      <c r="K35" s="18">
        <v>1</v>
      </c>
      <c r="L35" s="96" t="s">
        <v>40</v>
      </c>
      <c r="M35" s="18" t="s">
        <v>40</v>
      </c>
      <c r="N35" s="17" t="s">
        <v>41</v>
      </c>
      <c r="O35" s="18">
        <v>0.6</v>
      </c>
      <c r="P35" s="19" t="s">
        <v>62</v>
      </c>
      <c r="Q35" s="42">
        <v>2</v>
      </c>
      <c r="R35" s="67" t="s">
        <v>159</v>
      </c>
      <c r="S35" s="34" t="s">
        <v>42</v>
      </c>
      <c r="T35" s="35" t="s">
        <v>43</v>
      </c>
      <c r="U35" s="35" t="s">
        <v>44</v>
      </c>
      <c r="V35" s="36" t="s">
        <v>45</v>
      </c>
      <c r="W35" s="35" t="s">
        <v>46</v>
      </c>
      <c r="X35" s="35" t="s">
        <v>55</v>
      </c>
      <c r="Y35" s="35" t="s">
        <v>48</v>
      </c>
      <c r="Z35" s="32">
        <f>IFERROR(IF(AND(S34="Probabilidad",S35="Probabilidad"),(AB34-(+AB34*V35)),IF(S35="Probabilidad",(K34-(+K34*V35)),IF(S35="Impacto",AB34,""))),"")</f>
        <v>0.42</v>
      </c>
      <c r="AA35" s="37" t="s">
        <v>64</v>
      </c>
      <c r="AB35" s="38">
        <v>0.42</v>
      </c>
      <c r="AC35" s="37" t="s">
        <v>41</v>
      </c>
      <c r="AD35" s="38">
        <v>0.6</v>
      </c>
      <c r="AE35" s="39" t="s">
        <v>41</v>
      </c>
      <c r="AF35" s="115" t="s">
        <v>564</v>
      </c>
      <c r="AG35" s="117" t="s">
        <v>627</v>
      </c>
      <c r="AH35" s="138" t="s">
        <v>628</v>
      </c>
      <c r="AI35" s="40" t="s">
        <v>49</v>
      </c>
      <c r="AJ35" s="41" t="s">
        <v>160</v>
      </c>
      <c r="AK35" s="33" t="s">
        <v>158</v>
      </c>
      <c r="AL35" s="43" t="s">
        <v>161</v>
      </c>
      <c r="AM35" s="77" t="s">
        <v>589</v>
      </c>
      <c r="AN35" s="117" t="s">
        <v>630</v>
      </c>
      <c r="AO35" s="66" t="s">
        <v>564</v>
      </c>
    </row>
    <row r="36" spans="1:41" ht="287.25" customHeight="1" x14ac:dyDescent="0.25">
      <c r="A36" s="82">
        <v>13</v>
      </c>
      <c r="B36" s="118" t="s">
        <v>150</v>
      </c>
      <c r="C36" s="47">
        <v>2</v>
      </c>
      <c r="D36" s="110"/>
      <c r="E36" s="44" t="s">
        <v>151</v>
      </c>
      <c r="F36" s="90" t="s">
        <v>162</v>
      </c>
      <c r="G36" s="91" t="s">
        <v>163</v>
      </c>
      <c r="H36" s="44" t="s">
        <v>154</v>
      </c>
      <c r="I36" s="45">
        <v>9106</v>
      </c>
      <c r="J36" s="46" t="s">
        <v>155</v>
      </c>
      <c r="K36" s="49">
        <v>1</v>
      </c>
      <c r="L36" s="88" t="s">
        <v>40</v>
      </c>
      <c r="M36" s="89" t="s">
        <v>40</v>
      </c>
      <c r="N36" s="46" t="s">
        <v>41</v>
      </c>
      <c r="O36" s="49">
        <v>0.6</v>
      </c>
      <c r="P36" s="48" t="s">
        <v>62</v>
      </c>
      <c r="Q36" s="42">
        <v>1</v>
      </c>
      <c r="R36" s="67" t="s">
        <v>164</v>
      </c>
      <c r="S36" s="34" t="s">
        <v>42</v>
      </c>
      <c r="T36" s="35" t="s">
        <v>43</v>
      </c>
      <c r="U36" s="35" t="s">
        <v>44</v>
      </c>
      <c r="V36" s="36" t="s">
        <v>45</v>
      </c>
      <c r="W36" s="35" t="s">
        <v>46</v>
      </c>
      <c r="X36" s="35" t="s">
        <v>47</v>
      </c>
      <c r="Y36" s="35" t="s">
        <v>48</v>
      </c>
      <c r="Z36" s="32">
        <f>IFERROR(IF(S36="Probabilidad",(K36-(+K36*V36)),IF(S36="Impacto",K36,"")),"")</f>
        <v>0.6</v>
      </c>
      <c r="AA36" s="37" t="s">
        <v>64</v>
      </c>
      <c r="AB36" s="38">
        <v>0.6</v>
      </c>
      <c r="AC36" s="37" t="s">
        <v>41</v>
      </c>
      <c r="AD36" s="38">
        <v>0.6</v>
      </c>
      <c r="AE36" s="39" t="s">
        <v>41</v>
      </c>
      <c r="AF36" s="115" t="s">
        <v>564</v>
      </c>
      <c r="AG36" s="139">
        <v>44316</v>
      </c>
      <c r="AH36" s="140" t="s">
        <v>631</v>
      </c>
      <c r="AI36" s="40" t="s">
        <v>49</v>
      </c>
      <c r="AJ36" s="41" t="s">
        <v>165</v>
      </c>
      <c r="AK36" s="41" t="s">
        <v>166</v>
      </c>
      <c r="AL36" s="43">
        <v>44317</v>
      </c>
      <c r="AM36" s="43">
        <v>44316</v>
      </c>
      <c r="AN36" s="117" t="s">
        <v>632</v>
      </c>
      <c r="AO36" s="66" t="s">
        <v>564</v>
      </c>
    </row>
    <row r="37" spans="1:41" ht="396.75" customHeight="1" x14ac:dyDescent="0.25">
      <c r="A37" s="95">
        <v>14</v>
      </c>
      <c r="B37" s="187" t="s">
        <v>150</v>
      </c>
      <c r="C37" s="95">
        <v>3</v>
      </c>
      <c r="D37" s="111"/>
      <c r="E37" s="15" t="s">
        <v>151</v>
      </c>
      <c r="F37" s="15" t="s">
        <v>167</v>
      </c>
      <c r="G37" s="190" t="s">
        <v>168</v>
      </c>
      <c r="H37" s="15" t="s">
        <v>154</v>
      </c>
      <c r="I37" s="16">
        <v>4</v>
      </c>
      <c r="J37" s="17" t="s">
        <v>39</v>
      </c>
      <c r="K37" s="18">
        <v>0.4</v>
      </c>
      <c r="L37" s="96" t="s">
        <v>40</v>
      </c>
      <c r="M37" s="18" t="s">
        <v>40</v>
      </c>
      <c r="N37" s="17" t="s">
        <v>41</v>
      </c>
      <c r="O37" s="18">
        <v>0.6</v>
      </c>
      <c r="P37" s="19" t="s">
        <v>41</v>
      </c>
      <c r="Q37" s="42">
        <v>1</v>
      </c>
      <c r="R37" s="67" t="s">
        <v>169</v>
      </c>
      <c r="S37" s="34" t="s">
        <v>42</v>
      </c>
      <c r="T37" s="35" t="s">
        <v>52</v>
      </c>
      <c r="U37" s="35" t="s">
        <v>44</v>
      </c>
      <c r="V37" s="36" t="s">
        <v>53</v>
      </c>
      <c r="W37" s="35" t="s">
        <v>54</v>
      </c>
      <c r="X37" s="35" t="s">
        <v>47</v>
      </c>
      <c r="Y37" s="35" t="s">
        <v>48</v>
      </c>
      <c r="Z37" s="32">
        <f>IFERROR(IF(S37="Probabilidad",(K37-(+K37*V37)),IF(S37="Impacto",K37,"")),"")</f>
        <v>0.28000000000000003</v>
      </c>
      <c r="AA37" s="37" t="s">
        <v>39</v>
      </c>
      <c r="AB37" s="38">
        <v>0.28000000000000003</v>
      </c>
      <c r="AC37" s="37" t="s">
        <v>41</v>
      </c>
      <c r="AD37" s="38">
        <v>0.6</v>
      </c>
      <c r="AE37" s="39" t="s">
        <v>41</v>
      </c>
      <c r="AF37" s="115" t="s">
        <v>564</v>
      </c>
      <c r="AG37" s="139">
        <v>44316</v>
      </c>
      <c r="AH37" s="138" t="s">
        <v>633</v>
      </c>
      <c r="AI37" s="40" t="s">
        <v>49</v>
      </c>
      <c r="AJ37" s="41" t="s">
        <v>170</v>
      </c>
      <c r="AK37" s="41" t="s">
        <v>166</v>
      </c>
      <c r="AL37" s="43">
        <v>44317</v>
      </c>
      <c r="AM37" s="43">
        <v>44316</v>
      </c>
      <c r="AN37" s="117" t="s">
        <v>635</v>
      </c>
      <c r="AO37" s="66" t="s">
        <v>564</v>
      </c>
    </row>
    <row r="38" spans="1:41" ht="168.75" customHeight="1" x14ac:dyDescent="0.25">
      <c r="A38" s="95">
        <v>14</v>
      </c>
      <c r="B38" s="196"/>
      <c r="C38" s="95">
        <v>3</v>
      </c>
      <c r="D38" s="111"/>
      <c r="E38" s="15" t="s">
        <v>151</v>
      </c>
      <c r="F38" s="15" t="s">
        <v>167</v>
      </c>
      <c r="G38" s="203"/>
      <c r="H38" s="15" t="s">
        <v>154</v>
      </c>
      <c r="I38" s="16">
        <v>4</v>
      </c>
      <c r="J38" s="17" t="s">
        <v>39</v>
      </c>
      <c r="K38" s="18">
        <v>0.4</v>
      </c>
      <c r="L38" s="96" t="s">
        <v>40</v>
      </c>
      <c r="M38" s="18" t="s">
        <v>40</v>
      </c>
      <c r="N38" s="17" t="s">
        <v>41</v>
      </c>
      <c r="O38" s="18">
        <v>0.6</v>
      </c>
      <c r="P38" s="19" t="s">
        <v>41</v>
      </c>
      <c r="Q38" s="42">
        <v>2</v>
      </c>
      <c r="R38" s="67" t="s">
        <v>171</v>
      </c>
      <c r="S38" s="34" t="s">
        <v>42</v>
      </c>
      <c r="T38" s="35" t="s">
        <v>52</v>
      </c>
      <c r="U38" s="35" t="s">
        <v>44</v>
      </c>
      <c r="V38" s="36" t="s">
        <v>53</v>
      </c>
      <c r="W38" s="35" t="s">
        <v>54</v>
      </c>
      <c r="X38" s="35" t="s">
        <v>47</v>
      </c>
      <c r="Y38" s="35" t="s">
        <v>48</v>
      </c>
      <c r="Z38" s="64">
        <f>IFERROR(IF(AND(S37="Probabilidad",S38="Probabilidad"),(AB37-(+AB37*V38)),IF(S38="Probabilidad",(K37-(+K37*V38)),IF(S38="Impacto",AB37,""))),"")</f>
        <v>0.19600000000000001</v>
      </c>
      <c r="AA38" s="37" t="s">
        <v>57</v>
      </c>
      <c r="AB38" s="38">
        <v>0.19600000000000001</v>
      </c>
      <c r="AC38" s="37" t="s">
        <v>41</v>
      </c>
      <c r="AD38" s="38">
        <v>0.6</v>
      </c>
      <c r="AE38" s="39" t="s">
        <v>41</v>
      </c>
      <c r="AF38" s="115" t="s">
        <v>564</v>
      </c>
      <c r="AG38" s="131" t="s">
        <v>589</v>
      </c>
      <c r="AH38" s="138" t="s">
        <v>634</v>
      </c>
      <c r="AI38" s="40" t="s">
        <v>49</v>
      </c>
      <c r="AJ38" s="41" t="s">
        <v>172</v>
      </c>
      <c r="AK38" s="41" t="s">
        <v>173</v>
      </c>
      <c r="AL38" s="43">
        <v>44317</v>
      </c>
      <c r="AM38" s="77" t="s">
        <v>589</v>
      </c>
      <c r="AN38" s="117" t="s">
        <v>636</v>
      </c>
      <c r="AO38" s="66" t="s">
        <v>564</v>
      </c>
    </row>
    <row r="39" spans="1:41" ht="183.75" customHeight="1" x14ac:dyDescent="0.25">
      <c r="A39" s="98">
        <v>15</v>
      </c>
      <c r="B39" s="197" t="s">
        <v>174</v>
      </c>
      <c r="C39" s="98">
        <v>1</v>
      </c>
      <c r="D39" s="99" t="s">
        <v>34</v>
      </c>
      <c r="E39" s="99" t="s">
        <v>175</v>
      </c>
      <c r="F39" s="99" t="s">
        <v>176</v>
      </c>
      <c r="G39" s="197" t="s">
        <v>177</v>
      </c>
      <c r="H39" s="99" t="s">
        <v>154</v>
      </c>
      <c r="I39" s="98">
        <v>143</v>
      </c>
      <c r="J39" s="100" t="str">
        <f>IF(I39&lt;=0,"",IF(I39&lt;=2,"Muy Baja",IF(I39&lt;=24,"Baja",IF(I39&lt;=500,"Media",IF(I39&lt;=5000,"Alta","Muy Alta")))))</f>
        <v>Media</v>
      </c>
      <c r="K39" s="101">
        <f>IF(J39="","",IF(J39="Muy Baja",0.2,IF(J39="Baja",0.4,IF(J39="Media",0.6,IF(J39="Alta",0.8,IF(J39="Muy Alta",1,))))))</f>
        <v>0.6</v>
      </c>
      <c r="L39" s="101" t="s">
        <v>178</v>
      </c>
      <c r="M39" s="101" t="str">
        <f>IF(NOT(ISERROR(MATCH(L39,'[1]Tabla Impacto'!$B$221:$B$223,0))),'[1]Tabla Impacto'!$F$223&amp;"Por favor no seleccionar los criterios de impacto(Afectación Económica o presupuestal y Pérdida Reputacional)",L39)</f>
        <v xml:space="preserve">     El riesgo afecta la imagen de la entidad internamente, de conocimiento general, nivel interno, de junta dircetiva y accionistas y/o de provedores</v>
      </c>
      <c r="N39" s="100" t="str">
        <f>IF(OR(M39='[1]Tabla Impacto'!$C$11,M39='[1]Tabla Impacto'!$D$11),"Leve",IF(OR(M39='[1]Tabla Impacto'!$C$12,M39='[1]Tabla Impacto'!$D$12),"Menor",IF(OR(M39='[1]Tabla Impacto'!$C$13,M39='[1]Tabla Impacto'!$D$13),"Moderado",IF(OR(M39='[1]Tabla Impacto'!$C$14,M39='[1]Tabla Impacto'!$D$14),"Mayor",IF(OR(M39='[1]Tabla Impacto'!$C$15,M39='[1]Tabla Impacto'!$D$15),"Catastrófico","")))))</f>
        <v>Menor</v>
      </c>
      <c r="O39" s="101">
        <f>IF(N39="","",IF(N39="Leve",0.2,IF(N39="Menor",0.4,IF(N39="Moderado",0.6,IF(N39="Mayor",0.8,IF(N39="Catastrófico",1,))))))</f>
        <v>0.4</v>
      </c>
      <c r="P39" s="102" t="str">
        <f>IF(OR(AND(J39="Muy Baja",N39="Leve"),AND(J39="Muy Baja",N39="Menor"),AND(J39="Baja",N39="Leve")),"Bajo",IF(OR(AND(J39="Muy baja",N39="Moderado"),AND(J39="Baja",N39="Menor"),AND(J39="Baja",N39="Moderado"),AND(J39="Media",N39="Leve"),AND(J39="Media",N39="Menor"),AND(J39="Media",N39="Moderado"),AND(J39="Alta",N39="Leve"),AND(J39="Alta",N39="Menor")),"Moderado",IF(OR(AND(J39="Muy Baja",N39="Mayor"),AND(J39="Baja",N39="Mayor"),AND(J39="Media",N39="Mayor"),AND(J39="Alta",N39="Moderado"),AND(J39="Alta",N39="Mayor"),AND(J39="Muy Alta",N39="Leve"),AND(J39="Muy Alta",N39="Menor"),AND(J39="Muy Alta",N39="Moderado"),AND(J39="Muy Alta",N39="Mayor")),"Alto",IF(OR(AND(J39="Muy Baja",N39="Catastrófico"),AND(J39="Baja",N39="Catastrófico"),AND(J39="Media",N39="Catastrófico"),AND(J39="Alta",N39="Catastrófico"),AND(J39="Muy Alta",N39="Catastrófico")),"Extremo",""))))</f>
        <v>Moderado</v>
      </c>
      <c r="Q39" s="50">
        <v>1</v>
      </c>
      <c r="R39" s="61" t="s">
        <v>179</v>
      </c>
      <c r="S39" s="50" t="str">
        <f t="shared" ref="S39:S41" si="2">IF(OR(T39="Preventivo",T39="Detectivo"),"Probabilidad",IF(T39="Correctivo","Impacto",""))</f>
        <v>Probabilidad</v>
      </c>
      <c r="T39" s="51" t="s">
        <v>43</v>
      </c>
      <c r="U39" s="51" t="s">
        <v>44</v>
      </c>
      <c r="V39" s="52" t="str">
        <f t="shared" ref="V39:V41" si="3">IF(AND(T39="Preventivo",U39="Automático"),"50%",IF(AND(T39="Preventivo",U39="Manual"),"40%",IF(AND(T39="Detectivo",U39="Automático"),"40%",IF(AND(T39="Detectivo",U39="Manual"),"30%",IF(AND(T39="Correctivo",U39="Automático"),"35%",IF(AND(T39="Correctivo",U39="Manual"),"25%",""))))))</f>
        <v>40%</v>
      </c>
      <c r="W39" s="51" t="s">
        <v>46</v>
      </c>
      <c r="X39" s="51" t="s">
        <v>47</v>
      </c>
      <c r="Y39" s="51" t="s">
        <v>48</v>
      </c>
      <c r="Z39" s="53">
        <f>IFERROR(IF(S39="Probabilidad",(K39-(+K39*V39)),IF(S39="Impacto",K39,"")),"")</f>
        <v>0.36</v>
      </c>
      <c r="AA39" s="54" t="str">
        <f t="shared" ref="AA39:AA41" si="4">IFERROR(IF(Z39="","",IF(Z39&lt;=0.2,"Muy Baja",IF(Z39&lt;=0.4,"Baja",IF(Z39&lt;=0.6,"Media",IF(Z39&lt;=0.8,"Alta","Muy Alta"))))),"")</f>
        <v>Baja</v>
      </c>
      <c r="AB39" s="55">
        <f t="shared" ref="AB39:AB41" si="5">+Z39</f>
        <v>0.36</v>
      </c>
      <c r="AC39" s="54" t="str">
        <f t="shared" ref="AC39:AC41" si="6">IFERROR(IF(AD39="","",IF(AD39&lt;=0.2,"Leve",IF(AD39&lt;=0.4,"Menor",IF(AD39&lt;=0.6,"Moderado",IF(AD39&lt;=0.8,"Mayor","Catastrófico"))))),"")</f>
        <v>Menor</v>
      </c>
      <c r="AD39" s="55">
        <f>IFERROR(IF(S39="Impacto",(O39-(+O39*V39)),IF(S39="Probabilidad",O39,"")),"")</f>
        <v>0.4</v>
      </c>
      <c r="AE39" s="56" t="str">
        <f t="shared" ref="AE39:AE41" si="7">IFERROR(IF(OR(AND(AA39="Muy Baja",AC39="Leve"),AND(AA39="Muy Baja",AC39="Menor"),AND(AA39="Baja",AC39="Leve")),"Bajo",IF(OR(AND(AA39="Muy baja",AC39="Moderado"),AND(AA39="Baja",AC39="Menor"),AND(AA39="Baja",AC39="Moderado"),AND(AA39="Media",AC39="Leve"),AND(AA39="Media",AC39="Menor"),AND(AA39="Media",AC39="Moderado"),AND(AA39="Alta",AC39="Leve"),AND(AA39="Alta",AC39="Menor")),"Moderado",IF(OR(AND(AA39="Muy Baja",AC39="Mayor"),AND(AA39="Baja",AC39="Mayor"),AND(AA39="Media",AC39="Mayor"),AND(AA39="Alta",AC39="Moderado"),AND(AA39="Alta",AC39="Mayor"),AND(AA39="Muy Alta",AC39="Leve"),AND(AA39="Muy Alta",AC39="Menor"),AND(AA39="Muy Alta",AC39="Moderado"),AND(AA39="Muy Alta",AC39="Mayor")),"Alto",IF(OR(AND(AA39="Muy Baja",AC39="Catastrófico"),AND(AA39="Baja",AC39="Catastrófico"),AND(AA39="Media",AC39="Catastrófico"),AND(AA39="Alta",AC39="Catastrófico"),AND(AA39="Muy Alta",AC39="Catastrófico")),"Extremo","")))),"")</f>
        <v>Moderado</v>
      </c>
      <c r="AF39" s="141" t="s">
        <v>563</v>
      </c>
      <c r="AG39" s="153" t="s">
        <v>688</v>
      </c>
      <c r="AH39" s="152" t="s">
        <v>689</v>
      </c>
      <c r="AI39" s="57" t="s">
        <v>86</v>
      </c>
      <c r="AJ39" s="58"/>
      <c r="AK39" s="50"/>
      <c r="AL39" s="59"/>
      <c r="AM39" s="129"/>
      <c r="AN39" s="58"/>
      <c r="AO39" s="66"/>
    </row>
    <row r="40" spans="1:41" ht="327.75" customHeight="1" x14ac:dyDescent="0.25">
      <c r="A40" s="98">
        <v>15</v>
      </c>
      <c r="B40" s="198"/>
      <c r="C40" s="98">
        <v>1</v>
      </c>
      <c r="D40" s="99" t="s">
        <v>34</v>
      </c>
      <c r="E40" s="99" t="s">
        <v>175</v>
      </c>
      <c r="F40" s="99" t="s">
        <v>176</v>
      </c>
      <c r="G40" s="198"/>
      <c r="H40" s="99" t="s">
        <v>154</v>
      </c>
      <c r="I40" s="98">
        <v>143</v>
      </c>
      <c r="J40" s="100" t="str">
        <f>IF(I40&lt;=0,"",IF(I40&lt;=2,"Muy Baja",IF(I40&lt;=24,"Baja",IF(I40&lt;=500,"Media",IF(I40&lt;=5000,"Alta","Muy Alta")))))</f>
        <v>Media</v>
      </c>
      <c r="K40" s="101">
        <f>IF(J40="","",IF(J40="Muy Baja",0.2,IF(J40="Baja",0.4,IF(J40="Media",0.6,IF(J40="Alta",0.8,IF(J40="Muy Alta",1,))))))</f>
        <v>0.6</v>
      </c>
      <c r="L40" s="101" t="s">
        <v>178</v>
      </c>
      <c r="M40" s="101" t="str">
        <f>IF(NOT(ISERROR(MATCH(L40,'[1]Tabla Impacto'!$B$221:$B$223,0))),'[1]Tabla Impacto'!$F$223&amp;"Por favor no seleccionar los criterios de impacto(Afectación Económica o presupuestal y Pérdida Reputacional)",L40)</f>
        <v xml:space="preserve">     El riesgo afecta la imagen de la entidad internamente, de conocimiento general, nivel interno, de junta dircetiva y accionistas y/o de provedores</v>
      </c>
      <c r="N40" s="100" t="str">
        <f>IF(OR(M40='[1]Tabla Impacto'!$C$11,M40='[1]Tabla Impacto'!$D$11),"Leve",IF(OR(M40='[1]Tabla Impacto'!$C$12,M40='[1]Tabla Impacto'!$D$12),"Menor",IF(OR(M40='[1]Tabla Impacto'!$C$13,M40='[1]Tabla Impacto'!$D$13),"Moderado",IF(OR(M40='[1]Tabla Impacto'!$C$14,M40='[1]Tabla Impacto'!$D$14),"Mayor",IF(OR(M40='[1]Tabla Impacto'!$C$15,M40='[1]Tabla Impacto'!$D$15),"Catastrófico","")))))</f>
        <v>Menor</v>
      </c>
      <c r="O40" s="101">
        <f>IF(N40="","",IF(N40="Leve",0.2,IF(N40="Menor",0.4,IF(N40="Moderado",0.6,IF(N40="Mayor",0.8,IF(N40="Catastrófico",1,))))))</f>
        <v>0.4</v>
      </c>
      <c r="P40" s="102" t="str">
        <f>IF(OR(AND(J40="Muy Baja",N40="Leve"),AND(J40="Muy Baja",N40="Menor"),AND(J40="Baja",N40="Leve")),"Bajo",IF(OR(AND(J40="Muy baja",N40="Moderado"),AND(J40="Baja",N40="Menor"),AND(J40="Baja",N40="Moderado"),AND(J40="Media",N40="Leve"),AND(J40="Media",N40="Menor"),AND(J40="Media",N40="Moderado"),AND(J40="Alta",N40="Leve"),AND(J40="Alta",N40="Menor")),"Moderado",IF(OR(AND(J40="Muy Baja",N40="Mayor"),AND(J40="Baja",N40="Mayor"),AND(J40="Media",N40="Mayor"),AND(J40="Alta",N40="Moderado"),AND(J40="Alta",N40="Mayor"),AND(J40="Muy Alta",N40="Leve"),AND(J40="Muy Alta",N40="Menor"),AND(J40="Muy Alta",N40="Moderado"),AND(J40="Muy Alta",N40="Mayor")),"Alto",IF(OR(AND(J40="Muy Baja",N40="Catastrófico"),AND(J40="Baja",N40="Catastrófico"),AND(J40="Media",N40="Catastrófico"),AND(J40="Alta",N40="Catastrófico"),AND(J40="Muy Alta",N40="Catastrófico")),"Extremo",""))))</f>
        <v>Moderado</v>
      </c>
      <c r="Q40" s="50">
        <v>2</v>
      </c>
      <c r="R40" s="61" t="s">
        <v>180</v>
      </c>
      <c r="S40" s="50" t="str">
        <f t="shared" si="2"/>
        <v>Probabilidad</v>
      </c>
      <c r="T40" s="51" t="s">
        <v>43</v>
      </c>
      <c r="U40" s="51" t="s">
        <v>44</v>
      </c>
      <c r="V40" s="52" t="str">
        <f t="shared" si="3"/>
        <v>40%</v>
      </c>
      <c r="W40" s="51" t="s">
        <v>46</v>
      </c>
      <c r="X40" s="51" t="s">
        <v>47</v>
      </c>
      <c r="Y40" s="51" t="s">
        <v>48</v>
      </c>
      <c r="Z40" s="53">
        <f>IFERROR(IF(AND(S39="Probabilidad",S40="Probabilidad"),(AB39-(+AB39*V40)),IF(S40="Probabilidad",(K39-(+K39*V40)),IF(S40="Impacto",AB39,""))),"")</f>
        <v>0.216</v>
      </c>
      <c r="AA40" s="54" t="str">
        <f t="shared" si="4"/>
        <v>Baja</v>
      </c>
      <c r="AB40" s="55">
        <f t="shared" si="5"/>
        <v>0.216</v>
      </c>
      <c r="AC40" s="54" t="str">
        <f t="shared" si="6"/>
        <v>Menor</v>
      </c>
      <c r="AD40" s="55">
        <f>IFERROR(IF(AND(S39="Impacto",S40="Impacto"),(AD39-(+AD39*V40)),IF(S40="Impacto",($O$12-(+$O$12*V40)),IF(S40="Probabilidad",AD39,""))),"")</f>
        <v>0.4</v>
      </c>
      <c r="AE40" s="56" t="str">
        <f t="shared" si="7"/>
        <v>Moderado</v>
      </c>
      <c r="AF40" s="141" t="s">
        <v>563</v>
      </c>
      <c r="AG40" s="153" t="s">
        <v>688</v>
      </c>
      <c r="AH40" s="152" t="s">
        <v>690</v>
      </c>
      <c r="AI40" s="57"/>
      <c r="AJ40" s="58"/>
      <c r="AK40" s="50"/>
      <c r="AL40" s="59"/>
      <c r="AM40" s="129"/>
      <c r="AN40" s="58"/>
      <c r="AO40" s="66"/>
    </row>
    <row r="41" spans="1:41" ht="106.5" customHeight="1" x14ac:dyDescent="0.25">
      <c r="A41" s="98">
        <v>15</v>
      </c>
      <c r="B41" s="199"/>
      <c r="C41" s="98">
        <v>1</v>
      </c>
      <c r="D41" s="99" t="s">
        <v>34</v>
      </c>
      <c r="E41" s="99" t="s">
        <v>175</v>
      </c>
      <c r="F41" s="99" t="s">
        <v>176</v>
      </c>
      <c r="G41" s="199"/>
      <c r="H41" s="99" t="s">
        <v>154</v>
      </c>
      <c r="I41" s="98">
        <v>143</v>
      </c>
      <c r="J41" s="100" t="str">
        <f>IF(I41&lt;=0,"",IF(I41&lt;=2,"Muy Baja",IF(I41&lt;=24,"Baja",IF(I41&lt;=500,"Media",IF(I41&lt;=5000,"Alta","Muy Alta")))))</f>
        <v>Media</v>
      </c>
      <c r="K41" s="101">
        <f>IF(J41="","",IF(J41="Muy Baja",0.2,IF(J41="Baja",0.4,IF(J41="Media",0.6,IF(J41="Alta",0.8,IF(J41="Muy Alta",1,))))))</f>
        <v>0.6</v>
      </c>
      <c r="L41" s="101" t="s">
        <v>178</v>
      </c>
      <c r="M41" s="101" t="str">
        <f>IF(NOT(ISERROR(MATCH(L41,'[1]Tabla Impacto'!$B$221:$B$223,0))),'[1]Tabla Impacto'!$F$223&amp;"Por favor no seleccionar los criterios de impacto(Afectación Económica o presupuestal y Pérdida Reputacional)",L41)</f>
        <v xml:space="preserve">     El riesgo afecta la imagen de la entidad internamente, de conocimiento general, nivel interno, de junta dircetiva y accionistas y/o de provedores</v>
      </c>
      <c r="N41" s="100" t="str">
        <f>IF(OR(M41='[1]Tabla Impacto'!$C$11,M41='[1]Tabla Impacto'!$D$11),"Leve",IF(OR(M41='[1]Tabla Impacto'!$C$12,M41='[1]Tabla Impacto'!$D$12),"Menor",IF(OR(M41='[1]Tabla Impacto'!$C$13,M41='[1]Tabla Impacto'!$D$13),"Moderado",IF(OR(M41='[1]Tabla Impacto'!$C$14,M41='[1]Tabla Impacto'!$D$14),"Mayor",IF(OR(M41='[1]Tabla Impacto'!$C$15,M41='[1]Tabla Impacto'!$D$15),"Catastrófico","")))))</f>
        <v>Menor</v>
      </c>
      <c r="O41" s="101">
        <f>IF(N41="","",IF(N41="Leve",0.2,IF(N41="Menor",0.4,IF(N41="Moderado",0.6,IF(N41="Mayor",0.8,IF(N41="Catastrófico",1,))))))</f>
        <v>0.4</v>
      </c>
      <c r="P41" s="102" t="str">
        <f>IF(OR(AND(J41="Muy Baja",N41="Leve"),AND(J41="Muy Baja",N41="Menor"),AND(J41="Baja",N41="Leve")),"Bajo",IF(OR(AND(J41="Muy baja",N41="Moderado"),AND(J41="Baja",N41="Menor"),AND(J41="Baja",N41="Moderado"),AND(J41="Media",N41="Leve"),AND(J41="Media",N41="Menor"),AND(J41="Media",N41="Moderado"),AND(J41="Alta",N41="Leve"),AND(J41="Alta",N41="Menor")),"Moderado",IF(OR(AND(J41="Muy Baja",N41="Mayor"),AND(J41="Baja",N41="Mayor"),AND(J41="Media",N41="Mayor"),AND(J41="Alta",N41="Moderado"),AND(J41="Alta",N41="Mayor"),AND(J41="Muy Alta",N41="Leve"),AND(J41="Muy Alta",N41="Menor"),AND(J41="Muy Alta",N41="Moderado"),AND(J41="Muy Alta",N41="Mayor")),"Alto",IF(OR(AND(J41="Muy Baja",N41="Catastrófico"),AND(J41="Baja",N41="Catastrófico"),AND(J41="Media",N41="Catastrófico"),AND(J41="Alta",N41="Catastrófico"),AND(J41="Muy Alta",N41="Catastrófico")),"Extremo",""))))</f>
        <v>Moderado</v>
      </c>
      <c r="Q41" s="50">
        <v>3</v>
      </c>
      <c r="R41" s="61" t="s">
        <v>181</v>
      </c>
      <c r="S41" s="50" t="str">
        <f t="shared" si="2"/>
        <v>Probabilidad</v>
      </c>
      <c r="T41" s="51" t="s">
        <v>52</v>
      </c>
      <c r="U41" s="51" t="s">
        <v>44</v>
      </c>
      <c r="V41" s="52" t="str">
        <f t="shared" si="3"/>
        <v>30%</v>
      </c>
      <c r="W41" s="51" t="s">
        <v>46</v>
      </c>
      <c r="X41" s="51" t="s">
        <v>47</v>
      </c>
      <c r="Y41" s="51" t="s">
        <v>48</v>
      </c>
      <c r="Z41" s="53">
        <f t="shared" ref="Z41" si="8">IFERROR(IF(AND(S40="Probabilidad",S41="Probabilidad"),(AB40-(+AB40*V41)),IF(AND(S40="Impacto",S41="Probabilidad"),(AB39-(+AB39*V41)),IF(S41="Impacto",AB40,""))),"")</f>
        <v>0.1512</v>
      </c>
      <c r="AA41" s="54" t="str">
        <f t="shared" si="4"/>
        <v>Muy Baja</v>
      </c>
      <c r="AB41" s="55">
        <f t="shared" si="5"/>
        <v>0.1512</v>
      </c>
      <c r="AC41" s="54" t="str">
        <f t="shared" si="6"/>
        <v>Menor</v>
      </c>
      <c r="AD41" s="55">
        <f t="shared" ref="AD41" si="9">IFERROR(IF(AND(S40="Impacto",S41="Impacto"),(AD40-(+AD40*V41)),IF(AND(S40="Probabilidad",S41="Impacto"),(AD39-(+AD39*V41)),IF(S41="Probabilidad",AD40,""))),"")</f>
        <v>0.4</v>
      </c>
      <c r="AE41" s="56" t="str">
        <f t="shared" si="7"/>
        <v>Bajo</v>
      </c>
      <c r="AF41" s="141" t="s">
        <v>563</v>
      </c>
      <c r="AG41" s="153" t="s">
        <v>688</v>
      </c>
      <c r="AH41" s="151" t="s">
        <v>691</v>
      </c>
      <c r="AI41" s="57"/>
      <c r="AJ41" s="58"/>
      <c r="AK41" s="50"/>
      <c r="AL41" s="59"/>
      <c r="AM41" s="129"/>
      <c r="AN41" s="58"/>
      <c r="AO41" s="66"/>
    </row>
    <row r="42" spans="1:41" ht="409.6" customHeight="1" x14ac:dyDescent="0.25">
      <c r="A42" s="95">
        <v>16</v>
      </c>
      <c r="B42" s="187" t="s">
        <v>182</v>
      </c>
      <c r="C42" s="95">
        <v>1</v>
      </c>
      <c r="D42" s="15" t="s">
        <v>34</v>
      </c>
      <c r="E42" s="15" t="s">
        <v>183</v>
      </c>
      <c r="F42" s="15" t="s">
        <v>184</v>
      </c>
      <c r="G42" s="190" t="s">
        <v>185</v>
      </c>
      <c r="H42" s="15" t="s">
        <v>38</v>
      </c>
      <c r="I42" s="16">
        <v>39</v>
      </c>
      <c r="J42" s="17" t="s">
        <v>64</v>
      </c>
      <c r="K42" s="18">
        <v>0.6</v>
      </c>
      <c r="L42" s="96" t="s">
        <v>40</v>
      </c>
      <c r="M42" s="18" t="s">
        <v>40</v>
      </c>
      <c r="N42" s="17" t="s">
        <v>41</v>
      </c>
      <c r="O42" s="18">
        <v>0.6</v>
      </c>
      <c r="P42" s="19" t="s">
        <v>41</v>
      </c>
      <c r="Q42" s="78">
        <v>1</v>
      </c>
      <c r="R42" s="62" t="s">
        <v>186</v>
      </c>
      <c r="S42" s="69" t="s">
        <v>42</v>
      </c>
      <c r="T42" s="70" t="s">
        <v>43</v>
      </c>
      <c r="U42" s="70" t="s">
        <v>44</v>
      </c>
      <c r="V42" s="71" t="s">
        <v>45</v>
      </c>
      <c r="W42" s="70" t="s">
        <v>46</v>
      </c>
      <c r="X42" s="70" t="s">
        <v>47</v>
      </c>
      <c r="Y42" s="70" t="s">
        <v>48</v>
      </c>
      <c r="Z42" s="64">
        <f>IFERROR(IF(S42="Probabilidad",(K42-(+K42*V42)),IF(S42="Impacto",K42,"")),"")</f>
        <v>0.36</v>
      </c>
      <c r="AA42" s="72" t="s">
        <v>39</v>
      </c>
      <c r="AB42" s="73">
        <v>0.36</v>
      </c>
      <c r="AC42" s="72" t="s">
        <v>41</v>
      </c>
      <c r="AD42" s="73">
        <v>0.6</v>
      </c>
      <c r="AE42" s="74" t="s">
        <v>41</v>
      </c>
      <c r="AF42" s="141" t="s">
        <v>563</v>
      </c>
      <c r="AG42" s="162" t="s">
        <v>740</v>
      </c>
      <c r="AH42" s="151" t="s">
        <v>741</v>
      </c>
      <c r="AI42" s="75" t="s">
        <v>86</v>
      </c>
      <c r="AJ42" s="76"/>
      <c r="AK42" s="66"/>
      <c r="AL42" s="77"/>
      <c r="AM42" s="43"/>
      <c r="AN42" s="76"/>
      <c r="AO42" s="66"/>
    </row>
    <row r="43" spans="1:41" ht="409.6" thickBot="1" x14ac:dyDescent="0.3">
      <c r="A43" s="95">
        <v>16</v>
      </c>
      <c r="B43" s="189"/>
      <c r="C43" s="95">
        <v>1</v>
      </c>
      <c r="D43" s="15" t="s">
        <v>34</v>
      </c>
      <c r="E43" s="15" t="s">
        <v>183</v>
      </c>
      <c r="F43" s="15" t="s">
        <v>184</v>
      </c>
      <c r="G43" s="191"/>
      <c r="H43" s="15" t="s">
        <v>38</v>
      </c>
      <c r="I43" s="16">
        <v>39</v>
      </c>
      <c r="J43" s="17" t="s">
        <v>64</v>
      </c>
      <c r="K43" s="18">
        <v>0.6</v>
      </c>
      <c r="L43" s="96" t="s">
        <v>40</v>
      </c>
      <c r="M43" s="18" t="s">
        <v>40</v>
      </c>
      <c r="N43" s="17" t="s">
        <v>41</v>
      </c>
      <c r="O43" s="18">
        <v>0.6</v>
      </c>
      <c r="P43" s="19" t="s">
        <v>41</v>
      </c>
      <c r="Q43" s="78">
        <v>2</v>
      </c>
      <c r="R43" s="68" t="s">
        <v>187</v>
      </c>
      <c r="S43" s="69" t="s">
        <v>42</v>
      </c>
      <c r="T43" s="70" t="s">
        <v>43</v>
      </c>
      <c r="U43" s="70" t="s">
        <v>44</v>
      </c>
      <c r="V43" s="71" t="s">
        <v>45</v>
      </c>
      <c r="W43" s="70" t="s">
        <v>46</v>
      </c>
      <c r="X43" s="70" t="s">
        <v>55</v>
      </c>
      <c r="Y43" s="70" t="s">
        <v>48</v>
      </c>
      <c r="Z43" s="64">
        <f>IFERROR(IF(AND(S42="Probabilidad",S43="Probabilidad"),(AB42-(+AB42*V43)),IF(S43="Probabilidad",(K42-(+K42*V43)),IF(S43="Impacto",AB42,""))),"")</f>
        <v>0.216</v>
      </c>
      <c r="AA43" s="72" t="s">
        <v>39</v>
      </c>
      <c r="AB43" s="73">
        <v>0.216</v>
      </c>
      <c r="AC43" s="72" t="s">
        <v>41</v>
      </c>
      <c r="AD43" s="73">
        <v>0.6</v>
      </c>
      <c r="AE43" s="74" t="s">
        <v>41</v>
      </c>
      <c r="AF43" s="141" t="s">
        <v>563</v>
      </c>
      <c r="AG43" s="162" t="s">
        <v>742</v>
      </c>
      <c r="AH43" s="151" t="s">
        <v>743</v>
      </c>
      <c r="AI43" s="75"/>
      <c r="AJ43" s="76"/>
      <c r="AK43" s="66"/>
      <c r="AL43" s="77"/>
      <c r="AM43" s="43"/>
      <c r="AN43" s="76"/>
      <c r="AO43" s="66"/>
    </row>
    <row r="44" spans="1:41" ht="398.25" customHeight="1" thickBot="1" x14ac:dyDescent="0.3">
      <c r="A44" s="82">
        <v>17</v>
      </c>
      <c r="B44" s="118" t="s">
        <v>188</v>
      </c>
      <c r="C44" s="82">
        <v>1</v>
      </c>
      <c r="D44" s="83" t="s">
        <v>34</v>
      </c>
      <c r="E44" s="83" t="s">
        <v>189</v>
      </c>
      <c r="F44" s="90" t="s">
        <v>190</v>
      </c>
      <c r="G44" s="91" t="s">
        <v>191</v>
      </c>
      <c r="H44" s="83" t="s">
        <v>154</v>
      </c>
      <c r="I44" s="85">
        <v>96</v>
      </c>
      <c r="J44" s="86" t="s">
        <v>64</v>
      </c>
      <c r="K44" s="80">
        <v>0.6</v>
      </c>
      <c r="L44" s="88" t="s">
        <v>178</v>
      </c>
      <c r="M44" s="89" t="s">
        <v>178</v>
      </c>
      <c r="N44" s="86" t="s">
        <v>84</v>
      </c>
      <c r="O44" s="80">
        <v>0.4</v>
      </c>
      <c r="P44" s="81" t="s">
        <v>41</v>
      </c>
      <c r="Q44" s="78">
        <v>1</v>
      </c>
      <c r="R44" s="67" t="s">
        <v>192</v>
      </c>
      <c r="S44" s="69" t="s">
        <v>42</v>
      </c>
      <c r="T44" s="70" t="s">
        <v>43</v>
      </c>
      <c r="U44" s="70" t="s">
        <v>44</v>
      </c>
      <c r="V44" s="71" t="s">
        <v>45</v>
      </c>
      <c r="W44" s="70" t="s">
        <v>46</v>
      </c>
      <c r="X44" s="70" t="s">
        <v>47</v>
      </c>
      <c r="Y44" s="70" t="s">
        <v>48</v>
      </c>
      <c r="Z44" s="64">
        <f>IFERROR(IF(S44="Probabilidad",(K44-(+K44*V44)),IF(S44="Impacto",K44,"")),"")</f>
        <v>0.36</v>
      </c>
      <c r="AA44" s="72" t="s">
        <v>39</v>
      </c>
      <c r="AB44" s="73">
        <v>0.36</v>
      </c>
      <c r="AC44" s="72" t="s">
        <v>84</v>
      </c>
      <c r="AD44" s="73">
        <v>0.4</v>
      </c>
      <c r="AE44" s="74" t="s">
        <v>41</v>
      </c>
      <c r="AF44" s="146" t="s">
        <v>564</v>
      </c>
      <c r="AG44" s="144" t="s">
        <v>673</v>
      </c>
      <c r="AH44" s="144" t="s">
        <v>674</v>
      </c>
      <c r="AI44" s="75" t="s">
        <v>49</v>
      </c>
      <c r="AJ44" s="76" t="s">
        <v>193</v>
      </c>
      <c r="AK44" s="66" t="s">
        <v>194</v>
      </c>
      <c r="AL44" s="77">
        <v>44256</v>
      </c>
      <c r="AM44" s="145" t="s">
        <v>675</v>
      </c>
      <c r="AN44" s="144" t="s">
        <v>676</v>
      </c>
      <c r="AO44" s="144" t="s">
        <v>564</v>
      </c>
    </row>
    <row r="45" spans="1:41" ht="132" customHeight="1" thickBot="1" x14ac:dyDescent="0.3">
      <c r="A45" s="95">
        <v>18</v>
      </c>
      <c r="B45" s="187" t="s">
        <v>188</v>
      </c>
      <c r="C45" s="95">
        <v>2</v>
      </c>
      <c r="D45" s="15" t="s">
        <v>34</v>
      </c>
      <c r="E45" s="15" t="s">
        <v>195</v>
      </c>
      <c r="F45" s="15" t="s">
        <v>196</v>
      </c>
      <c r="G45" s="190" t="s">
        <v>197</v>
      </c>
      <c r="H45" s="15" t="s">
        <v>154</v>
      </c>
      <c r="I45" s="16">
        <v>28700</v>
      </c>
      <c r="J45" s="17" t="s">
        <v>155</v>
      </c>
      <c r="K45" s="18">
        <v>1</v>
      </c>
      <c r="L45" s="96" t="s">
        <v>40</v>
      </c>
      <c r="M45" s="18" t="s">
        <v>40</v>
      </c>
      <c r="N45" s="17" t="s">
        <v>41</v>
      </c>
      <c r="O45" s="18">
        <v>0.6</v>
      </c>
      <c r="P45" s="19" t="s">
        <v>62</v>
      </c>
      <c r="Q45" s="78">
        <v>1</v>
      </c>
      <c r="R45" s="67" t="s">
        <v>198</v>
      </c>
      <c r="S45" s="69" t="s">
        <v>42</v>
      </c>
      <c r="T45" s="70" t="s">
        <v>52</v>
      </c>
      <c r="U45" s="70" t="s">
        <v>44</v>
      </c>
      <c r="V45" s="71" t="s">
        <v>53</v>
      </c>
      <c r="W45" s="70" t="s">
        <v>46</v>
      </c>
      <c r="X45" s="70" t="s">
        <v>47</v>
      </c>
      <c r="Y45" s="70" t="s">
        <v>48</v>
      </c>
      <c r="Z45" s="64">
        <f>IFERROR(IF(S45="Probabilidad",(K45-(+K45*V45)),IF(S45="Impacto",K45,"")),"")</f>
        <v>0.7</v>
      </c>
      <c r="AA45" s="72" t="s">
        <v>61</v>
      </c>
      <c r="AB45" s="73">
        <v>0.7</v>
      </c>
      <c r="AC45" s="72" t="s">
        <v>41</v>
      </c>
      <c r="AD45" s="73">
        <v>0.6</v>
      </c>
      <c r="AE45" s="74" t="s">
        <v>62</v>
      </c>
      <c r="AF45" s="147" t="s">
        <v>564</v>
      </c>
      <c r="AG45" s="148" t="s">
        <v>677</v>
      </c>
      <c r="AH45" s="148" t="s">
        <v>678</v>
      </c>
      <c r="AI45" s="75" t="s">
        <v>49</v>
      </c>
      <c r="AJ45" s="76" t="s">
        <v>199</v>
      </c>
      <c r="AK45" s="66" t="s">
        <v>200</v>
      </c>
      <c r="AL45" s="77">
        <v>44270</v>
      </c>
      <c r="AM45" s="145" t="s">
        <v>677</v>
      </c>
      <c r="AN45" s="144" t="s">
        <v>680</v>
      </c>
      <c r="AO45" s="144" t="s">
        <v>564</v>
      </c>
    </row>
    <row r="46" spans="1:41" ht="132.75" thickBot="1" x14ac:dyDescent="0.3">
      <c r="A46" s="95">
        <v>18</v>
      </c>
      <c r="B46" s="189"/>
      <c r="C46" s="95">
        <v>2</v>
      </c>
      <c r="D46" s="15" t="s">
        <v>34</v>
      </c>
      <c r="E46" s="15" t="s">
        <v>195</v>
      </c>
      <c r="F46" s="15" t="s">
        <v>196</v>
      </c>
      <c r="G46" s="191"/>
      <c r="H46" s="15" t="s">
        <v>154</v>
      </c>
      <c r="I46" s="16">
        <v>28700</v>
      </c>
      <c r="J46" s="17" t="s">
        <v>155</v>
      </c>
      <c r="K46" s="18">
        <v>1</v>
      </c>
      <c r="L46" s="96" t="s">
        <v>40</v>
      </c>
      <c r="M46" s="18" t="s">
        <v>40</v>
      </c>
      <c r="N46" s="17" t="s">
        <v>41</v>
      </c>
      <c r="O46" s="18">
        <v>0.6</v>
      </c>
      <c r="P46" s="19" t="s">
        <v>62</v>
      </c>
      <c r="Q46" s="78">
        <v>2</v>
      </c>
      <c r="R46" s="67" t="s">
        <v>201</v>
      </c>
      <c r="S46" s="69" t="s">
        <v>42</v>
      </c>
      <c r="T46" s="70" t="s">
        <v>52</v>
      </c>
      <c r="U46" s="70" t="s">
        <v>44</v>
      </c>
      <c r="V46" s="71" t="s">
        <v>53</v>
      </c>
      <c r="W46" s="70" t="s">
        <v>54</v>
      </c>
      <c r="X46" s="70" t="s">
        <v>47</v>
      </c>
      <c r="Y46" s="70" t="s">
        <v>48</v>
      </c>
      <c r="Z46" s="64">
        <f>IFERROR(IF(AND(S45="Probabilidad",S46="Probabilidad"),(AB45-(+AB45*V46)),IF(S46="Probabilidad",(K45-(+K45*V46)),IF(S46="Impacto",AB45,""))),"")</f>
        <v>0.49</v>
      </c>
      <c r="AA46" s="72" t="s">
        <v>64</v>
      </c>
      <c r="AB46" s="73">
        <v>0.49</v>
      </c>
      <c r="AC46" s="72" t="s">
        <v>84</v>
      </c>
      <c r="AD46" s="73">
        <v>0.4</v>
      </c>
      <c r="AE46" s="74" t="s">
        <v>41</v>
      </c>
      <c r="AF46" s="147" t="s">
        <v>564</v>
      </c>
      <c r="AG46" s="148" t="s">
        <v>677</v>
      </c>
      <c r="AH46" s="148" t="s">
        <v>679</v>
      </c>
      <c r="AI46" s="75" t="s">
        <v>49</v>
      </c>
      <c r="AJ46" s="76" t="s">
        <v>202</v>
      </c>
      <c r="AK46" s="66" t="s">
        <v>203</v>
      </c>
      <c r="AL46" s="77">
        <v>44377</v>
      </c>
      <c r="AM46" s="145" t="s">
        <v>677</v>
      </c>
      <c r="AN46" s="149" t="s">
        <v>681</v>
      </c>
      <c r="AO46" s="149" t="s">
        <v>564</v>
      </c>
    </row>
    <row r="47" spans="1:41" ht="129" customHeight="1" thickBot="1" x14ac:dyDescent="0.3">
      <c r="A47" s="82">
        <v>19</v>
      </c>
      <c r="B47" s="118" t="s">
        <v>188</v>
      </c>
      <c r="C47" s="82">
        <v>3</v>
      </c>
      <c r="D47" s="83" t="s">
        <v>34</v>
      </c>
      <c r="E47" s="83" t="s">
        <v>189</v>
      </c>
      <c r="F47" s="90" t="s">
        <v>204</v>
      </c>
      <c r="G47" s="91" t="s">
        <v>205</v>
      </c>
      <c r="H47" s="83" t="s">
        <v>154</v>
      </c>
      <c r="I47" s="85">
        <v>36000</v>
      </c>
      <c r="J47" s="86" t="s">
        <v>155</v>
      </c>
      <c r="K47" s="80">
        <v>1</v>
      </c>
      <c r="L47" s="88" t="s">
        <v>178</v>
      </c>
      <c r="M47" s="89" t="s">
        <v>178</v>
      </c>
      <c r="N47" s="86" t="s">
        <v>84</v>
      </c>
      <c r="O47" s="80">
        <v>0.4</v>
      </c>
      <c r="P47" s="81" t="s">
        <v>62</v>
      </c>
      <c r="Q47" s="78">
        <v>1</v>
      </c>
      <c r="R47" s="67" t="s">
        <v>206</v>
      </c>
      <c r="S47" s="69" t="s">
        <v>42</v>
      </c>
      <c r="T47" s="70" t="s">
        <v>43</v>
      </c>
      <c r="U47" s="70" t="s">
        <v>44</v>
      </c>
      <c r="V47" s="71" t="s">
        <v>45</v>
      </c>
      <c r="W47" s="70" t="s">
        <v>54</v>
      </c>
      <c r="X47" s="70" t="s">
        <v>47</v>
      </c>
      <c r="Y47" s="70" t="s">
        <v>48</v>
      </c>
      <c r="Z47" s="64">
        <f t="shared" ref="Z47:Z52" si="10">IFERROR(IF(S47="Probabilidad",(K47-(+K47*V47)),IF(S47="Impacto",K47,"")),"")</f>
        <v>0.6</v>
      </c>
      <c r="AA47" s="72" t="s">
        <v>64</v>
      </c>
      <c r="AB47" s="73">
        <v>0.6</v>
      </c>
      <c r="AC47" s="72" t="s">
        <v>84</v>
      </c>
      <c r="AD47" s="73">
        <v>0.4</v>
      </c>
      <c r="AE47" s="74" t="s">
        <v>41</v>
      </c>
      <c r="AF47" s="147" t="s">
        <v>564</v>
      </c>
      <c r="AG47" s="148" t="s">
        <v>677</v>
      </c>
      <c r="AH47" s="148" t="s">
        <v>682</v>
      </c>
      <c r="AI47" s="75" t="s">
        <v>207</v>
      </c>
      <c r="AJ47" s="76" t="s">
        <v>208</v>
      </c>
      <c r="AK47" s="66" t="s">
        <v>209</v>
      </c>
      <c r="AL47" s="77">
        <v>44439</v>
      </c>
      <c r="AM47" s="145" t="s">
        <v>677</v>
      </c>
      <c r="AN47" s="149" t="s">
        <v>683</v>
      </c>
      <c r="AO47" s="149" t="s">
        <v>564</v>
      </c>
    </row>
    <row r="48" spans="1:41" ht="166.5" customHeight="1" thickBot="1" x14ac:dyDescent="0.3">
      <c r="A48" s="82">
        <v>20</v>
      </c>
      <c r="B48" s="118" t="s">
        <v>188</v>
      </c>
      <c r="C48" s="82">
        <v>4</v>
      </c>
      <c r="D48" s="83" t="s">
        <v>34</v>
      </c>
      <c r="E48" s="83" t="s">
        <v>189</v>
      </c>
      <c r="F48" s="90" t="s">
        <v>210</v>
      </c>
      <c r="G48" s="91" t="s">
        <v>211</v>
      </c>
      <c r="H48" s="83" t="s">
        <v>38</v>
      </c>
      <c r="I48" s="85">
        <v>50</v>
      </c>
      <c r="J48" s="86" t="s">
        <v>64</v>
      </c>
      <c r="K48" s="80">
        <v>0.6</v>
      </c>
      <c r="L48" s="88" t="s">
        <v>178</v>
      </c>
      <c r="M48" s="89" t="s">
        <v>178</v>
      </c>
      <c r="N48" s="86" t="s">
        <v>84</v>
      </c>
      <c r="O48" s="80">
        <v>0.4</v>
      </c>
      <c r="P48" s="81" t="s">
        <v>41</v>
      </c>
      <c r="Q48" s="78">
        <v>1</v>
      </c>
      <c r="R48" s="67" t="s">
        <v>212</v>
      </c>
      <c r="S48" s="69" t="s">
        <v>42</v>
      </c>
      <c r="T48" s="70" t="s">
        <v>43</v>
      </c>
      <c r="U48" s="70" t="s">
        <v>44</v>
      </c>
      <c r="V48" s="71" t="s">
        <v>45</v>
      </c>
      <c r="W48" s="70" t="s">
        <v>46</v>
      </c>
      <c r="X48" s="70" t="s">
        <v>47</v>
      </c>
      <c r="Y48" s="70" t="s">
        <v>48</v>
      </c>
      <c r="Z48" s="64">
        <f t="shared" si="10"/>
        <v>0.36</v>
      </c>
      <c r="AA48" s="72" t="s">
        <v>39</v>
      </c>
      <c r="AB48" s="73">
        <v>0.36</v>
      </c>
      <c r="AC48" s="72" t="s">
        <v>84</v>
      </c>
      <c r="AD48" s="73">
        <v>0.4</v>
      </c>
      <c r="AE48" s="74" t="s">
        <v>41</v>
      </c>
      <c r="AF48" s="147" t="s">
        <v>564</v>
      </c>
      <c r="AG48" s="148" t="s">
        <v>677</v>
      </c>
      <c r="AH48" s="148" t="s">
        <v>684</v>
      </c>
      <c r="AI48" s="75" t="s">
        <v>49</v>
      </c>
      <c r="AJ48" s="76" t="s">
        <v>213</v>
      </c>
      <c r="AK48" s="66" t="s">
        <v>214</v>
      </c>
      <c r="AL48" s="77">
        <v>44286</v>
      </c>
      <c r="AM48" s="145" t="s">
        <v>677</v>
      </c>
      <c r="AN48" s="149" t="s">
        <v>752</v>
      </c>
      <c r="AO48" s="149" t="s">
        <v>564</v>
      </c>
    </row>
    <row r="49" spans="1:41" ht="139.5" customHeight="1" thickBot="1" x14ac:dyDescent="0.3">
      <c r="A49" s="82">
        <v>21</v>
      </c>
      <c r="B49" s="118" t="s">
        <v>188</v>
      </c>
      <c r="C49" s="82">
        <v>5</v>
      </c>
      <c r="D49" s="83" t="s">
        <v>34</v>
      </c>
      <c r="E49" s="83" t="s">
        <v>215</v>
      </c>
      <c r="F49" s="90" t="s">
        <v>216</v>
      </c>
      <c r="G49" s="91" t="s">
        <v>217</v>
      </c>
      <c r="H49" s="83" t="s">
        <v>154</v>
      </c>
      <c r="I49" s="85">
        <v>70000</v>
      </c>
      <c r="J49" s="86" t="s">
        <v>155</v>
      </c>
      <c r="K49" s="80">
        <v>1</v>
      </c>
      <c r="L49" s="88" t="s">
        <v>40</v>
      </c>
      <c r="M49" s="89" t="s">
        <v>40</v>
      </c>
      <c r="N49" s="86" t="s">
        <v>41</v>
      </c>
      <c r="O49" s="80">
        <v>0.6</v>
      </c>
      <c r="P49" s="81" t="s">
        <v>62</v>
      </c>
      <c r="Q49" s="78">
        <v>1</v>
      </c>
      <c r="R49" s="67" t="s">
        <v>218</v>
      </c>
      <c r="S49" s="69" t="s">
        <v>42</v>
      </c>
      <c r="T49" s="70" t="s">
        <v>52</v>
      </c>
      <c r="U49" s="70" t="s">
        <v>44</v>
      </c>
      <c r="V49" s="71" t="s">
        <v>53</v>
      </c>
      <c r="W49" s="70" t="s">
        <v>46</v>
      </c>
      <c r="X49" s="70" t="s">
        <v>47</v>
      </c>
      <c r="Y49" s="70" t="s">
        <v>48</v>
      </c>
      <c r="Z49" s="64">
        <f t="shared" si="10"/>
        <v>0.7</v>
      </c>
      <c r="AA49" s="72" t="s">
        <v>61</v>
      </c>
      <c r="AB49" s="73">
        <v>0.7</v>
      </c>
      <c r="AC49" s="72" t="s">
        <v>41</v>
      </c>
      <c r="AD49" s="73">
        <v>0.6</v>
      </c>
      <c r="AE49" s="74" t="s">
        <v>62</v>
      </c>
      <c r="AF49" s="115" t="s">
        <v>564</v>
      </c>
      <c r="AG49" s="139">
        <v>44316</v>
      </c>
      <c r="AH49" s="117" t="s">
        <v>686</v>
      </c>
      <c r="AI49" s="75" t="s">
        <v>49</v>
      </c>
      <c r="AJ49" s="76" t="s">
        <v>219</v>
      </c>
      <c r="AK49" s="66" t="s">
        <v>220</v>
      </c>
      <c r="AL49" s="77">
        <v>44286</v>
      </c>
      <c r="AM49" s="150">
        <v>44316</v>
      </c>
      <c r="AN49" s="76" t="s">
        <v>687</v>
      </c>
      <c r="AO49" s="66" t="s">
        <v>563</v>
      </c>
    </row>
    <row r="50" spans="1:41" ht="134.25" customHeight="1" thickBot="1" x14ac:dyDescent="0.3">
      <c r="A50" s="82">
        <v>22</v>
      </c>
      <c r="B50" s="118" t="s">
        <v>188</v>
      </c>
      <c r="C50" s="82">
        <v>6</v>
      </c>
      <c r="D50" s="83" t="s">
        <v>34</v>
      </c>
      <c r="E50" s="83" t="s">
        <v>221</v>
      </c>
      <c r="F50" s="90" t="s">
        <v>222</v>
      </c>
      <c r="G50" s="91" t="s">
        <v>223</v>
      </c>
      <c r="H50" s="83" t="s">
        <v>154</v>
      </c>
      <c r="I50" s="85">
        <v>4704</v>
      </c>
      <c r="J50" s="86" t="s">
        <v>61</v>
      </c>
      <c r="K50" s="80">
        <v>0.8</v>
      </c>
      <c r="L50" s="88" t="s">
        <v>113</v>
      </c>
      <c r="M50" s="89" t="s">
        <v>113</v>
      </c>
      <c r="N50" s="86" t="s">
        <v>114</v>
      </c>
      <c r="O50" s="80">
        <v>0.8</v>
      </c>
      <c r="P50" s="81" t="s">
        <v>62</v>
      </c>
      <c r="Q50" s="78">
        <v>1</v>
      </c>
      <c r="R50" s="67" t="s">
        <v>224</v>
      </c>
      <c r="S50" s="69" t="s">
        <v>42</v>
      </c>
      <c r="T50" s="70" t="s">
        <v>43</v>
      </c>
      <c r="U50" s="70" t="s">
        <v>44</v>
      </c>
      <c r="V50" s="71" t="s">
        <v>45</v>
      </c>
      <c r="W50" s="70" t="s">
        <v>46</v>
      </c>
      <c r="X50" s="70" t="s">
        <v>47</v>
      </c>
      <c r="Y50" s="70" t="s">
        <v>48</v>
      </c>
      <c r="Z50" s="64">
        <f t="shared" si="10"/>
        <v>0.48</v>
      </c>
      <c r="AA50" s="72" t="s">
        <v>64</v>
      </c>
      <c r="AB50" s="73">
        <v>0.48</v>
      </c>
      <c r="AC50" s="72" t="s">
        <v>114</v>
      </c>
      <c r="AD50" s="73">
        <v>0.8</v>
      </c>
      <c r="AE50" s="74" t="s">
        <v>62</v>
      </c>
      <c r="AF50" s="147" t="s">
        <v>564</v>
      </c>
      <c r="AG50" s="148" t="s">
        <v>677</v>
      </c>
      <c r="AH50" s="148" t="s">
        <v>685</v>
      </c>
      <c r="AI50" s="75" t="s">
        <v>49</v>
      </c>
      <c r="AJ50" s="76" t="s">
        <v>225</v>
      </c>
      <c r="AK50" s="66" t="s">
        <v>226</v>
      </c>
      <c r="AL50" s="77">
        <v>44561</v>
      </c>
      <c r="AM50" s="145" t="s">
        <v>677</v>
      </c>
      <c r="AN50" s="149" t="s">
        <v>683</v>
      </c>
      <c r="AO50" s="149" t="s">
        <v>564</v>
      </c>
    </row>
    <row r="51" spans="1:41" ht="135" customHeight="1" thickBot="1" x14ac:dyDescent="0.3">
      <c r="A51" s="82">
        <v>23</v>
      </c>
      <c r="B51" s="118" t="s">
        <v>188</v>
      </c>
      <c r="C51" s="82">
        <v>7</v>
      </c>
      <c r="D51" s="83" t="s">
        <v>34</v>
      </c>
      <c r="E51" s="83" t="s">
        <v>227</v>
      </c>
      <c r="F51" s="90" t="s">
        <v>228</v>
      </c>
      <c r="G51" s="91" t="s">
        <v>229</v>
      </c>
      <c r="H51" s="83" t="s">
        <v>38</v>
      </c>
      <c r="I51" s="85">
        <v>8760</v>
      </c>
      <c r="J51" s="86" t="s">
        <v>155</v>
      </c>
      <c r="K51" s="80">
        <v>1</v>
      </c>
      <c r="L51" s="88" t="s">
        <v>113</v>
      </c>
      <c r="M51" s="89" t="s">
        <v>113</v>
      </c>
      <c r="N51" s="86" t="s">
        <v>114</v>
      </c>
      <c r="O51" s="80">
        <v>0.8</v>
      </c>
      <c r="P51" s="81" t="s">
        <v>62</v>
      </c>
      <c r="Q51" s="78">
        <v>1</v>
      </c>
      <c r="R51" s="67" t="s">
        <v>230</v>
      </c>
      <c r="S51" s="69" t="s">
        <v>42</v>
      </c>
      <c r="T51" s="70" t="s">
        <v>52</v>
      </c>
      <c r="U51" s="70" t="s">
        <v>44</v>
      </c>
      <c r="V51" s="71" t="s">
        <v>53</v>
      </c>
      <c r="W51" s="70" t="s">
        <v>54</v>
      </c>
      <c r="X51" s="70" t="s">
        <v>47</v>
      </c>
      <c r="Y51" s="70" t="s">
        <v>48</v>
      </c>
      <c r="Z51" s="64">
        <f t="shared" si="10"/>
        <v>0.7</v>
      </c>
      <c r="AA51" s="72" t="s">
        <v>61</v>
      </c>
      <c r="AB51" s="73">
        <v>0.7</v>
      </c>
      <c r="AC51" s="72" t="s">
        <v>114</v>
      </c>
      <c r="AD51" s="73">
        <v>0.8</v>
      </c>
      <c r="AE51" s="74" t="s">
        <v>62</v>
      </c>
      <c r="AF51" s="147" t="s">
        <v>564</v>
      </c>
      <c r="AG51" s="148" t="s">
        <v>677</v>
      </c>
      <c r="AH51" s="148" t="s">
        <v>754</v>
      </c>
      <c r="AI51" s="75" t="s">
        <v>49</v>
      </c>
      <c r="AJ51" s="76" t="s">
        <v>231</v>
      </c>
      <c r="AK51" s="66" t="s">
        <v>232</v>
      </c>
      <c r="AL51" s="77" t="s">
        <v>233</v>
      </c>
      <c r="AM51" s="145" t="s">
        <v>677</v>
      </c>
      <c r="AN51" s="149" t="s">
        <v>753</v>
      </c>
      <c r="AO51" s="149" t="s">
        <v>564</v>
      </c>
    </row>
    <row r="52" spans="1:41" ht="165" customHeight="1" x14ac:dyDescent="0.25">
      <c r="A52" s="95">
        <v>24</v>
      </c>
      <c r="B52" s="187" t="s">
        <v>235</v>
      </c>
      <c r="C52" s="95">
        <v>1</v>
      </c>
      <c r="D52" s="15" t="s">
        <v>34</v>
      </c>
      <c r="E52" s="15" t="s">
        <v>236</v>
      </c>
      <c r="F52" s="15" t="s">
        <v>237</v>
      </c>
      <c r="G52" s="190" t="s">
        <v>238</v>
      </c>
      <c r="H52" s="15" t="s">
        <v>38</v>
      </c>
      <c r="I52" s="16">
        <v>670</v>
      </c>
      <c r="J52" s="17" t="s">
        <v>61</v>
      </c>
      <c r="K52" s="18">
        <v>0.8</v>
      </c>
      <c r="L52" s="96" t="s">
        <v>40</v>
      </c>
      <c r="M52" s="18" t="s">
        <v>40</v>
      </c>
      <c r="N52" s="17" t="s">
        <v>41</v>
      </c>
      <c r="O52" s="18">
        <v>0.6</v>
      </c>
      <c r="P52" s="19" t="s">
        <v>62</v>
      </c>
      <c r="Q52" s="78">
        <v>1</v>
      </c>
      <c r="R52" s="67" t="s">
        <v>239</v>
      </c>
      <c r="S52" s="69" t="s">
        <v>42</v>
      </c>
      <c r="T52" s="70" t="s">
        <v>43</v>
      </c>
      <c r="U52" s="70" t="s">
        <v>44</v>
      </c>
      <c r="V52" s="71" t="s">
        <v>45</v>
      </c>
      <c r="W52" s="70" t="s">
        <v>46</v>
      </c>
      <c r="X52" s="70" t="s">
        <v>47</v>
      </c>
      <c r="Y52" s="70" t="s">
        <v>48</v>
      </c>
      <c r="Z52" s="64">
        <f t="shared" si="10"/>
        <v>0.48</v>
      </c>
      <c r="AA52" s="72" t="s">
        <v>64</v>
      </c>
      <c r="AB52" s="73">
        <v>0.48</v>
      </c>
      <c r="AC52" s="72" t="s">
        <v>41</v>
      </c>
      <c r="AD52" s="73">
        <v>0.6</v>
      </c>
      <c r="AE52" s="74" t="s">
        <v>41</v>
      </c>
      <c r="AF52" s="141" t="s">
        <v>564</v>
      </c>
      <c r="AG52" s="154" t="s">
        <v>694</v>
      </c>
      <c r="AH52" s="181" t="s">
        <v>695</v>
      </c>
      <c r="AI52" s="75" t="s">
        <v>49</v>
      </c>
      <c r="AJ52" s="76" t="s">
        <v>240</v>
      </c>
      <c r="AK52" s="76" t="s">
        <v>241</v>
      </c>
      <c r="AL52" s="76" t="s">
        <v>242</v>
      </c>
      <c r="AM52" s="135" t="s">
        <v>755</v>
      </c>
      <c r="AN52" s="135" t="s">
        <v>756</v>
      </c>
      <c r="AO52" s="137" t="s">
        <v>564</v>
      </c>
    </row>
    <row r="53" spans="1:41" ht="214.5" x14ac:dyDescent="0.25">
      <c r="A53" s="95">
        <v>24</v>
      </c>
      <c r="B53" s="189"/>
      <c r="C53" s="95">
        <v>1</v>
      </c>
      <c r="D53" s="15" t="s">
        <v>34</v>
      </c>
      <c r="E53" s="15" t="s">
        <v>236</v>
      </c>
      <c r="F53" s="15" t="s">
        <v>237</v>
      </c>
      <c r="G53" s="191"/>
      <c r="H53" s="15" t="s">
        <v>38</v>
      </c>
      <c r="I53" s="16">
        <v>670</v>
      </c>
      <c r="J53" s="17" t="s">
        <v>61</v>
      </c>
      <c r="K53" s="18">
        <v>0.8</v>
      </c>
      <c r="L53" s="96" t="s">
        <v>40</v>
      </c>
      <c r="M53" s="18" t="s">
        <v>40</v>
      </c>
      <c r="N53" s="17" t="s">
        <v>41</v>
      </c>
      <c r="O53" s="18">
        <v>0.6</v>
      </c>
      <c r="P53" s="19" t="s">
        <v>62</v>
      </c>
      <c r="Q53" s="78">
        <v>2</v>
      </c>
      <c r="R53" s="67" t="s">
        <v>269</v>
      </c>
      <c r="S53" s="69" t="s">
        <v>42</v>
      </c>
      <c r="T53" s="70" t="s">
        <v>43</v>
      </c>
      <c r="U53" s="70" t="s">
        <v>44</v>
      </c>
      <c r="V53" s="71" t="s">
        <v>45</v>
      </c>
      <c r="W53" s="70" t="s">
        <v>46</v>
      </c>
      <c r="X53" s="70" t="s">
        <v>47</v>
      </c>
      <c r="Y53" s="70" t="s">
        <v>48</v>
      </c>
      <c r="Z53" s="64">
        <f>IFERROR(IF(AND(S52="Probabilidad",S53="Probabilidad"),(AB52-(+AB52*V53)),IF(S53="Probabilidad",(K52-(+K52*V53)),IF(S53="Impacto",AB52,""))),"")</f>
        <v>0.28799999999999998</v>
      </c>
      <c r="AA53" s="72" t="s">
        <v>39</v>
      </c>
      <c r="AB53" s="73">
        <v>0.28799999999999998</v>
      </c>
      <c r="AC53" s="72" t="s">
        <v>41</v>
      </c>
      <c r="AD53" s="73">
        <v>0.6</v>
      </c>
      <c r="AE53" s="74" t="s">
        <v>41</v>
      </c>
      <c r="AF53" s="141" t="s">
        <v>564</v>
      </c>
      <c r="AG53" s="154" t="s">
        <v>696</v>
      </c>
      <c r="AH53" s="181" t="s">
        <v>695</v>
      </c>
      <c r="AI53" s="75"/>
      <c r="AJ53" s="76"/>
      <c r="AK53" s="76"/>
      <c r="AL53" s="76"/>
      <c r="AM53" s="76"/>
      <c r="AN53" s="76"/>
      <c r="AO53" s="66"/>
    </row>
    <row r="54" spans="1:41" ht="82.5" customHeight="1" x14ac:dyDescent="0.25">
      <c r="A54" s="95">
        <v>25</v>
      </c>
      <c r="B54" s="187" t="s">
        <v>235</v>
      </c>
      <c r="C54" s="95">
        <v>2</v>
      </c>
      <c r="D54" s="15" t="s">
        <v>34</v>
      </c>
      <c r="E54" s="15" t="s">
        <v>243</v>
      </c>
      <c r="F54" s="15" t="s">
        <v>244</v>
      </c>
      <c r="G54" s="193" t="s">
        <v>245</v>
      </c>
      <c r="H54" s="15" t="s">
        <v>38</v>
      </c>
      <c r="I54" s="16">
        <v>33000</v>
      </c>
      <c r="J54" s="17" t="s">
        <v>155</v>
      </c>
      <c r="K54" s="18">
        <v>1</v>
      </c>
      <c r="L54" s="96" t="s">
        <v>40</v>
      </c>
      <c r="M54" s="18" t="s">
        <v>40</v>
      </c>
      <c r="N54" s="17" t="s">
        <v>41</v>
      </c>
      <c r="O54" s="18">
        <v>0.6</v>
      </c>
      <c r="P54" s="19" t="s">
        <v>62</v>
      </c>
      <c r="Q54" s="78">
        <v>1</v>
      </c>
      <c r="R54" s="67" t="s">
        <v>246</v>
      </c>
      <c r="S54" s="69" t="s">
        <v>42</v>
      </c>
      <c r="T54" s="70" t="s">
        <v>43</v>
      </c>
      <c r="U54" s="70" t="s">
        <v>247</v>
      </c>
      <c r="V54" s="71" t="s">
        <v>248</v>
      </c>
      <c r="W54" s="70" t="s">
        <v>46</v>
      </c>
      <c r="X54" s="70" t="s">
        <v>47</v>
      </c>
      <c r="Y54" s="70" t="s">
        <v>48</v>
      </c>
      <c r="Z54" s="64">
        <f>IFERROR(IF(S54="Probabilidad",(K54-(+K54*V54)),IF(S54="Impacto",K54,"")),"")</f>
        <v>0.5</v>
      </c>
      <c r="AA54" s="72" t="s">
        <v>64</v>
      </c>
      <c r="AB54" s="73">
        <v>0.5</v>
      </c>
      <c r="AC54" s="72" t="s">
        <v>41</v>
      </c>
      <c r="AD54" s="73">
        <v>0.6</v>
      </c>
      <c r="AE54" s="74" t="s">
        <v>41</v>
      </c>
      <c r="AF54" s="141" t="s">
        <v>564</v>
      </c>
      <c r="AG54" s="154" t="s">
        <v>697</v>
      </c>
      <c r="AH54" s="181" t="s">
        <v>698</v>
      </c>
      <c r="AI54" s="75" t="s">
        <v>49</v>
      </c>
      <c r="AJ54" s="76" t="s">
        <v>249</v>
      </c>
      <c r="AK54" s="76" t="s">
        <v>241</v>
      </c>
      <c r="AL54" s="76" t="s">
        <v>242</v>
      </c>
      <c r="AM54" s="135" t="s">
        <v>755</v>
      </c>
      <c r="AN54" s="135" t="s">
        <v>756</v>
      </c>
      <c r="AO54" s="137" t="s">
        <v>564</v>
      </c>
    </row>
    <row r="55" spans="1:41" ht="78.75" customHeight="1" x14ac:dyDescent="0.25">
      <c r="A55" s="95">
        <v>25</v>
      </c>
      <c r="B55" s="188"/>
      <c r="C55" s="95">
        <v>2</v>
      </c>
      <c r="D55" s="15" t="s">
        <v>34</v>
      </c>
      <c r="E55" s="15" t="s">
        <v>243</v>
      </c>
      <c r="F55" s="15" t="s">
        <v>244</v>
      </c>
      <c r="G55" s="194"/>
      <c r="H55" s="15" t="s">
        <v>38</v>
      </c>
      <c r="I55" s="16">
        <v>33000</v>
      </c>
      <c r="J55" s="17" t="s">
        <v>155</v>
      </c>
      <c r="K55" s="18">
        <v>1</v>
      </c>
      <c r="L55" s="96" t="s">
        <v>40</v>
      </c>
      <c r="M55" s="18" t="s">
        <v>40</v>
      </c>
      <c r="N55" s="17" t="s">
        <v>41</v>
      </c>
      <c r="O55" s="18">
        <v>0.6</v>
      </c>
      <c r="P55" s="19" t="s">
        <v>62</v>
      </c>
      <c r="Q55" s="78">
        <v>2</v>
      </c>
      <c r="R55" s="67" t="s">
        <v>250</v>
      </c>
      <c r="S55" s="69" t="s">
        <v>42</v>
      </c>
      <c r="T55" s="70" t="s">
        <v>43</v>
      </c>
      <c r="U55" s="70" t="s">
        <v>247</v>
      </c>
      <c r="V55" s="71" t="s">
        <v>248</v>
      </c>
      <c r="W55" s="70" t="s">
        <v>46</v>
      </c>
      <c r="X55" s="70" t="s">
        <v>47</v>
      </c>
      <c r="Y55" s="70" t="s">
        <v>48</v>
      </c>
      <c r="Z55" s="64">
        <f>IFERROR(IF(AND(S54="Probabilidad",S55="Probabilidad"),(AB54-(+AB54*V55)),IF(S55="Probabilidad",(K54-(+K54*V55)),IF(S55="Impacto",AB54,""))),"")</f>
        <v>0.25</v>
      </c>
      <c r="AA55" s="72" t="s">
        <v>39</v>
      </c>
      <c r="AB55" s="73">
        <v>0.25</v>
      </c>
      <c r="AC55" s="72" t="s">
        <v>41</v>
      </c>
      <c r="AD55" s="73">
        <v>0.6</v>
      </c>
      <c r="AE55" s="74" t="s">
        <v>41</v>
      </c>
      <c r="AF55" s="141" t="s">
        <v>564</v>
      </c>
      <c r="AG55" s="154" t="s">
        <v>699</v>
      </c>
      <c r="AH55" s="181" t="s">
        <v>700</v>
      </c>
      <c r="AI55" s="75"/>
      <c r="AJ55" s="76"/>
      <c r="AK55" s="76"/>
      <c r="AL55" s="76"/>
      <c r="AM55" s="76"/>
      <c r="AN55" s="76"/>
      <c r="AO55" s="66"/>
    </row>
    <row r="56" spans="1:41" ht="132" x14ac:dyDescent="0.25">
      <c r="A56" s="95">
        <v>25</v>
      </c>
      <c r="B56" s="189"/>
      <c r="C56" s="95">
        <v>2</v>
      </c>
      <c r="D56" s="15" t="s">
        <v>34</v>
      </c>
      <c r="E56" s="15" t="s">
        <v>243</v>
      </c>
      <c r="F56" s="15" t="s">
        <v>244</v>
      </c>
      <c r="G56" s="195"/>
      <c r="H56" s="15" t="s">
        <v>38</v>
      </c>
      <c r="I56" s="16">
        <v>33000</v>
      </c>
      <c r="J56" s="17" t="s">
        <v>155</v>
      </c>
      <c r="K56" s="18">
        <v>1</v>
      </c>
      <c r="L56" s="96" t="s">
        <v>40</v>
      </c>
      <c r="M56" s="18" t="s">
        <v>40</v>
      </c>
      <c r="N56" s="17" t="s">
        <v>41</v>
      </c>
      <c r="O56" s="18">
        <v>0.6</v>
      </c>
      <c r="P56" s="19" t="s">
        <v>62</v>
      </c>
      <c r="Q56" s="78">
        <v>3</v>
      </c>
      <c r="R56" s="68" t="s">
        <v>251</v>
      </c>
      <c r="S56" s="69" t="s">
        <v>42</v>
      </c>
      <c r="T56" s="70" t="s">
        <v>43</v>
      </c>
      <c r="U56" s="70" t="s">
        <v>44</v>
      </c>
      <c r="V56" s="71" t="s">
        <v>45</v>
      </c>
      <c r="W56" s="70" t="s">
        <v>46</v>
      </c>
      <c r="X56" s="70" t="s">
        <v>47</v>
      </c>
      <c r="Y56" s="70" t="s">
        <v>48</v>
      </c>
      <c r="Z56" s="64">
        <f>IFERROR(IF(AND(S55="Probabilidad",S56="Probabilidad"),(AB55-(+AB55*V56)),IF(AND(S55="Impacto",S56="Probabilidad"),(AB54-(+AB54*V56)),IF(S56="Impacto",AB55,""))),"")</f>
        <v>0.15</v>
      </c>
      <c r="AA56" s="72" t="s">
        <v>57</v>
      </c>
      <c r="AB56" s="73">
        <v>0.15</v>
      </c>
      <c r="AC56" s="72" t="s">
        <v>41</v>
      </c>
      <c r="AD56" s="73">
        <v>0.6</v>
      </c>
      <c r="AE56" s="74" t="s">
        <v>41</v>
      </c>
      <c r="AF56" s="141" t="s">
        <v>564</v>
      </c>
      <c r="AG56" s="154" t="s">
        <v>701</v>
      </c>
      <c r="AH56" s="181" t="s">
        <v>702</v>
      </c>
      <c r="AI56" s="75"/>
      <c r="AJ56" s="76"/>
      <c r="AK56" s="76"/>
      <c r="AL56" s="76"/>
      <c r="AM56" s="76"/>
      <c r="AN56" s="76"/>
      <c r="AO56" s="66"/>
    </row>
    <row r="57" spans="1:41" ht="94.5" customHeight="1" x14ac:dyDescent="0.25">
      <c r="A57" s="95">
        <v>26</v>
      </c>
      <c r="B57" s="187" t="s">
        <v>235</v>
      </c>
      <c r="C57" s="95">
        <v>3</v>
      </c>
      <c r="D57" s="15" t="s">
        <v>34</v>
      </c>
      <c r="E57" s="15" t="s">
        <v>252</v>
      </c>
      <c r="F57" s="15" t="s">
        <v>253</v>
      </c>
      <c r="G57" s="190" t="s">
        <v>254</v>
      </c>
      <c r="H57" s="15" t="s">
        <v>38</v>
      </c>
      <c r="I57" s="16">
        <v>4000</v>
      </c>
      <c r="J57" s="17" t="s">
        <v>61</v>
      </c>
      <c r="K57" s="18">
        <v>0.8</v>
      </c>
      <c r="L57" s="96" t="s">
        <v>178</v>
      </c>
      <c r="M57" s="18" t="s">
        <v>178</v>
      </c>
      <c r="N57" s="17" t="s">
        <v>84</v>
      </c>
      <c r="O57" s="18">
        <v>0.4</v>
      </c>
      <c r="P57" s="19" t="s">
        <v>41</v>
      </c>
      <c r="Q57" s="78">
        <v>1</v>
      </c>
      <c r="R57" s="67" t="s">
        <v>255</v>
      </c>
      <c r="S57" s="69" t="s">
        <v>42</v>
      </c>
      <c r="T57" s="70" t="s">
        <v>43</v>
      </c>
      <c r="U57" s="70" t="s">
        <v>44</v>
      </c>
      <c r="V57" s="71" t="s">
        <v>45</v>
      </c>
      <c r="W57" s="70" t="s">
        <v>46</v>
      </c>
      <c r="X57" s="70" t="s">
        <v>47</v>
      </c>
      <c r="Y57" s="70" t="s">
        <v>48</v>
      </c>
      <c r="Z57" s="64">
        <f>IFERROR(IF(S57="Probabilidad",(K57-(+K57*V57)),IF(S57="Impacto",K57,"")),"")</f>
        <v>0.48</v>
      </c>
      <c r="AA57" s="72" t="s">
        <v>64</v>
      </c>
      <c r="AB57" s="73">
        <v>0.48</v>
      </c>
      <c r="AC57" s="72" t="s">
        <v>84</v>
      </c>
      <c r="AD57" s="73">
        <v>0.4</v>
      </c>
      <c r="AE57" s="74" t="s">
        <v>41</v>
      </c>
      <c r="AF57" s="141" t="s">
        <v>564</v>
      </c>
      <c r="AG57" s="154" t="s">
        <v>703</v>
      </c>
      <c r="AH57" s="181" t="s">
        <v>704</v>
      </c>
      <c r="AI57" s="75" t="s">
        <v>49</v>
      </c>
      <c r="AJ57" s="76" t="s">
        <v>256</v>
      </c>
      <c r="AK57" s="76" t="s">
        <v>241</v>
      </c>
      <c r="AL57" s="76" t="s">
        <v>242</v>
      </c>
      <c r="AM57" s="135" t="s">
        <v>755</v>
      </c>
      <c r="AN57" s="135" t="s">
        <v>756</v>
      </c>
      <c r="AO57" s="137" t="s">
        <v>564</v>
      </c>
    </row>
    <row r="58" spans="1:41" ht="110.25" customHeight="1" x14ac:dyDescent="0.25">
      <c r="A58" s="95">
        <v>26</v>
      </c>
      <c r="B58" s="189"/>
      <c r="C58" s="95">
        <v>3</v>
      </c>
      <c r="D58" s="15" t="s">
        <v>34</v>
      </c>
      <c r="E58" s="15" t="s">
        <v>252</v>
      </c>
      <c r="F58" s="15" t="s">
        <v>253</v>
      </c>
      <c r="G58" s="191"/>
      <c r="H58" s="15" t="s">
        <v>38</v>
      </c>
      <c r="I58" s="16">
        <v>4000</v>
      </c>
      <c r="J58" s="17" t="s">
        <v>61</v>
      </c>
      <c r="K58" s="18">
        <v>0.8</v>
      </c>
      <c r="L58" s="96" t="s">
        <v>178</v>
      </c>
      <c r="M58" s="18" t="s">
        <v>178</v>
      </c>
      <c r="N58" s="17" t="s">
        <v>84</v>
      </c>
      <c r="O58" s="18">
        <v>0.4</v>
      </c>
      <c r="P58" s="19" t="s">
        <v>41</v>
      </c>
      <c r="Q58" s="78">
        <v>2</v>
      </c>
      <c r="R58" s="67" t="s">
        <v>257</v>
      </c>
      <c r="S58" s="69" t="s">
        <v>42</v>
      </c>
      <c r="T58" s="70" t="s">
        <v>43</v>
      </c>
      <c r="U58" s="70" t="s">
        <v>44</v>
      </c>
      <c r="V58" s="71" t="s">
        <v>45</v>
      </c>
      <c r="W58" s="70" t="s">
        <v>46</v>
      </c>
      <c r="X58" s="70" t="s">
        <v>47</v>
      </c>
      <c r="Y58" s="70" t="s">
        <v>48</v>
      </c>
      <c r="Z58" s="64">
        <f>IFERROR(IF(AND(S57="Probabilidad",S58="Probabilidad"),(AB57-(+AB57*V58)),IF(S58="Probabilidad",(K57-(+K57*V58)),IF(S58="Impacto",AB57,""))),"")</f>
        <v>0.28799999999999998</v>
      </c>
      <c r="AA58" s="72" t="s">
        <v>39</v>
      </c>
      <c r="AB58" s="73">
        <v>0.28799999999999998</v>
      </c>
      <c r="AC58" s="72" t="s">
        <v>41</v>
      </c>
      <c r="AD58" s="73">
        <v>0.6</v>
      </c>
      <c r="AE58" s="74" t="s">
        <v>41</v>
      </c>
      <c r="AF58" s="141" t="s">
        <v>564</v>
      </c>
      <c r="AG58" s="154" t="s">
        <v>705</v>
      </c>
      <c r="AH58" s="181" t="s">
        <v>706</v>
      </c>
      <c r="AI58" s="75"/>
      <c r="AJ58" s="76"/>
      <c r="AK58" s="76"/>
      <c r="AL58" s="76"/>
      <c r="AM58" s="43"/>
      <c r="AN58" s="76"/>
      <c r="AO58" s="66"/>
    </row>
    <row r="59" spans="1:41" ht="94.5" customHeight="1" x14ac:dyDescent="0.25">
      <c r="A59" s="95">
        <v>27</v>
      </c>
      <c r="B59" s="187" t="s">
        <v>235</v>
      </c>
      <c r="C59" s="95">
        <v>4</v>
      </c>
      <c r="D59" s="15" t="s">
        <v>34</v>
      </c>
      <c r="E59" s="15" t="s">
        <v>258</v>
      </c>
      <c r="F59" s="15" t="s">
        <v>259</v>
      </c>
      <c r="G59" s="190" t="s">
        <v>260</v>
      </c>
      <c r="H59" s="15" t="s">
        <v>38</v>
      </c>
      <c r="I59" s="16">
        <v>4000</v>
      </c>
      <c r="J59" s="17" t="s">
        <v>61</v>
      </c>
      <c r="K59" s="18">
        <v>0.8</v>
      </c>
      <c r="L59" s="96" t="s">
        <v>178</v>
      </c>
      <c r="M59" s="18" t="s">
        <v>178</v>
      </c>
      <c r="N59" s="17" t="s">
        <v>84</v>
      </c>
      <c r="O59" s="18">
        <v>0.4</v>
      </c>
      <c r="P59" s="19" t="s">
        <v>41</v>
      </c>
      <c r="Q59" s="78">
        <v>1</v>
      </c>
      <c r="R59" s="67" t="s">
        <v>261</v>
      </c>
      <c r="S59" s="69" t="s">
        <v>42</v>
      </c>
      <c r="T59" s="70" t="s">
        <v>43</v>
      </c>
      <c r="U59" s="70" t="s">
        <v>44</v>
      </c>
      <c r="V59" s="71" t="s">
        <v>45</v>
      </c>
      <c r="W59" s="70" t="s">
        <v>46</v>
      </c>
      <c r="X59" s="70" t="s">
        <v>47</v>
      </c>
      <c r="Y59" s="70" t="s">
        <v>48</v>
      </c>
      <c r="Z59" s="64">
        <f>IFERROR(IF(S59="Probabilidad",(K59-(+K59*V59)),IF(S59="Impacto",K59,"")),"")</f>
        <v>0.48</v>
      </c>
      <c r="AA59" s="72" t="s">
        <v>64</v>
      </c>
      <c r="AB59" s="73">
        <v>0.48</v>
      </c>
      <c r="AC59" s="72" t="s">
        <v>84</v>
      </c>
      <c r="AD59" s="73">
        <v>0.4</v>
      </c>
      <c r="AE59" s="74" t="s">
        <v>41</v>
      </c>
      <c r="AF59" s="141" t="s">
        <v>564</v>
      </c>
      <c r="AG59" s="154" t="s">
        <v>707</v>
      </c>
      <c r="AH59" s="181" t="s">
        <v>708</v>
      </c>
      <c r="AI59" s="75" t="s">
        <v>49</v>
      </c>
      <c r="AJ59" s="76" t="s">
        <v>262</v>
      </c>
      <c r="AK59" s="76" t="s">
        <v>241</v>
      </c>
      <c r="AL59" s="76" t="s">
        <v>242</v>
      </c>
      <c r="AM59" s="135" t="s">
        <v>755</v>
      </c>
      <c r="AN59" s="135" t="s">
        <v>756</v>
      </c>
      <c r="AO59" s="137" t="s">
        <v>564</v>
      </c>
    </row>
    <row r="60" spans="1:41" ht="108" customHeight="1" x14ac:dyDescent="0.25">
      <c r="A60" s="95">
        <v>27</v>
      </c>
      <c r="B60" s="189"/>
      <c r="C60" s="95">
        <v>4</v>
      </c>
      <c r="D60" s="15" t="s">
        <v>34</v>
      </c>
      <c r="E60" s="15" t="s">
        <v>258</v>
      </c>
      <c r="F60" s="15" t="s">
        <v>259</v>
      </c>
      <c r="G60" s="191"/>
      <c r="H60" s="15" t="s">
        <v>38</v>
      </c>
      <c r="I60" s="16">
        <v>4000</v>
      </c>
      <c r="J60" s="17" t="s">
        <v>61</v>
      </c>
      <c r="K60" s="18">
        <v>0.8</v>
      </c>
      <c r="L60" s="96" t="s">
        <v>178</v>
      </c>
      <c r="M60" s="18" t="s">
        <v>178</v>
      </c>
      <c r="N60" s="17" t="s">
        <v>84</v>
      </c>
      <c r="O60" s="18">
        <v>0.4</v>
      </c>
      <c r="P60" s="19" t="s">
        <v>41</v>
      </c>
      <c r="Q60" s="78">
        <v>2</v>
      </c>
      <c r="R60" s="67" t="s">
        <v>263</v>
      </c>
      <c r="S60" s="69" t="s">
        <v>42</v>
      </c>
      <c r="T60" s="70" t="s">
        <v>43</v>
      </c>
      <c r="U60" s="70" t="s">
        <v>44</v>
      </c>
      <c r="V60" s="71" t="s">
        <v>45</v>
      </c>
      <c r="W60" s="70" t="s">
        <v>46</v>
      </c>
      <c r="X60" s="70" t="s">
        <v>47</v>
      </c>
      <c r="Y60" s="70" t="s">
        <v>48</v>
      </c>
      <c r="Z60" s="64">
        <f>IFERROR(IF(AND(S59="Probabilidad",S60="Probabilidad"),(AB59-(+AB59*V60)),IF(S60="Probabilidad",(K59-(+K59*V60)),IF(S60="Impacto",AB59,""))),"")</f>
        <v>0.28799999999999998</v>
      </c>
      <c r="AA60" s="72" t="s">
        <v>39</v>
      </c>
      <c r="AB60" s="73">
        <v>0.28799999999999998</v>
      </c>
      <c r="AC60" s="72" t="s">
        <v>84</v>
      </c>
      <c r="AD60" s="73">
        <v>0.4</v>
      </c>
      <c r="AE60" s="74" t="s">
        <v>41</v>
      </c>
      <c r="AF60" s="141" t="s">
        <v>564</v>
      </c>
      <c r="AG60" s="154" t="s">
        <v>709</v>
      </c>
      <c r="AH60" s="181" t="s">
        <v>710</v>
      </c>
      <c r="AI60" s="75"/>
      <c r="AJ60" s="76"/>
      <c r="AK60" s="76"/>
      <c r="AL60" s="76"/>
      <c r="AM60" s="43"/>
      <c r="AN60" s="76"/>
      <c r="AO60" s="66"/>
    </row>
    <row r="61" spans="1:41" ht="86.25" customHeight="1" x14ac:dyDescent="0.25">
      <c r="A61" s="95">
        <v>28</v>
      </c>
      <c r="B61" s="187" t="s">
        <v>235</v>
      </c>
      <c r="C61" s="95">
        <v>5</v>
      </c>
      <c r="D61" s="15" t="s">
        <v>34</v>
      </c>
      <c r="E61" s="15" t="s">
        <v>264</v>
      </c>
      <c r="F61" s="15" t="s">
        <v>265</v>
      </c>
      <c r="G61" s="190" t="s">
        <v>266</v>
      </c>
      <c r="H61" s="15" t="s">
        <v>38</v>
      </c>
      <c r="I61" s="16">
        <v>12</v>
      </c>
      <c r="J61" s="17" t="s">
        <v>39</v>
      </c>
      <c r="K61" s="18">
        <v>0.4</v>
      </c>
      <c r="L61" s="96" t="s">
        <v>178</v>
      </c>
      <c r="M61" s="18" t="s">
        <v>178</v>
      </c>
      <c r="N61" s="17" t="s">
        <v>84</v>
      </c>
      <c r="O61" s="18">
        <v>0.4</v>
      </c>
      <c r="P61" s="19" t="s">
        <v>41</v>
      </c>
      <c r="Q61" s="78">
        <v>1</v>
      </c>
      <c r="R61" s="67" t="s">
        <v>267</v>
      </c>
      <c r="S61" s="69" t="s">
        <v>42</v>
      </c>
      <c r="T61" s="70" t="s">
        <v>43</v>
      </c>
      <c r="U61" s="70" t="s">
        <v>44</v>
      </c>
      <c r="V61" s="71" t="s">
        <v>45</v>
      </c>
      <c r="W61" s="70" t="s">
        <v>46</v>
      </c>
      <c r="X61" s="70" t="s">
        <v>47</v>
      </c>
      <c r="Y61" s="70" t="s">
        <v>48</v>
      </c>
      <c r="Z61" s="64">
        <f>IFERROR(IF(S61="Probabilidad",(K61-(+K61*V61)),IF(S61="Impacto",K61,"")),"")</f>
        <v>0.24</v>
      </c>
      <c r="AA61" s="72" t="s">
        <v>39</v>
      </c>
      <c r="AB61" s="73">
        <v>0.24</v>
      </c>
      <c r="AC61" s="72" t="s">
        <v>84</v>
      </c>
      <c r="AD61" s="73">
        <v>0.4</v>
      </c>
      <c r="AE61" s="74" t="s">
        <v>41</v>
      </c>
      <c r="AF61" s="141" t="s">
        <v>564</v>
      </c>
      <c r="AG61" s="154" t="s">
        <v>711</v>
      </c>
      <c r="AH61" s="181" t="s">
        <v>712</v>
      </c>
      <c r="AI61" s="75" t="s">
        <v>86</v>
      </c>
      <c r="AJ61" s="76"/>
      <c r="AK61" s="76"/>
      <c r="AL61" s="76"/>
      <c r="AM61" s="43"/>
      <c r="AN61" s="76"/>
      <c r="AO61" s="66"/>
    </row>
    <row r="62" spans="1:41" ht="123.75" customHeight="1" x14ac:dyDescent="0.25">
      <c r="A62" s="95">
        <v>28</v>
      </c>
      <c r="B62" s="189"/>
      <c r="C62" s="95">
        <v>5</v>
      </c>
      <c r="D62" s="15" t="s">
        <v>34</v>
      </c>
      <c r="E62" s="15" t="s">
        <v>264</v>
      </c>
      <c r="F62" s="15" t="s">
        <v>265</v>
      </c>
      <c r="G62" s="191"/>
      <c r="H62" s="15" t="s">
        <v>38</v>
      </c>
      <c r="I62" s="16">
        <v>12</v>
      </c>
      <c r="J62" s="17" t="s">
        <v>39</v>
      </c>
      <c r="K62" s="18">
        <v>0.4</v>
      </c>
      <c r="L62" s="96" t="s">
        <v>178</v>
      </c>
      <c r="M62" s="18" t="s">
        <v>178</v>
      </c>
      <c r="N62" s="17" t="s">
        <v>84</v>
      </c>
      <c r="O62" s="18">
        <v>0.4</v>
      </c>
      <c r="P62" s="19" t="s">
        <v>41</v>
      </c>
      <c r="Q62" s="78">
        <v>2</v>
      </c>
      <c r="R62" s="67" t="s">
        <v>268</v>
      </c>
      <c r="S62" s="69" t="s">
        <v>42</v>
      </c>
      <c r="T62" s="70" t="s">
        <v>43</v>
      </c>
      <c r="U62" s="70" t="s">
        <v>44</v>
      </c>
      <c r="V62" s="71" t="s">
        <v>45</v>
      </c>
      <c r="W62" s="70" t="s">
        <v>46</v>
      </c>
      <c r="X62" s="70" t="s">
        <v>47</v>
      </c>
      <c r="Y62" s="70" t="s">
        <v>48</v>
      </c>
      <c r="Z62" s="64">
        <f>IFERROR(IF(AND(S61="Probabilidad",S62="Probabilidad"),(AB61-(+AB61*V62)),IF(S62="Probabilidad",(K61-(+K61*V62)),IF(S62="Impacto",AB61,""))),"")</f>
        <v>0.14399999999999999</v>
      </c>
      <c r="AA62" s="72" t="s">
        <v>57</v>
      </c>
      <c r="AB62" s="73">
        <v>0.14399999999999999</v>
      </c>
      <c r="AC62" s="72" t="s">
        <v>84</v>
      </c>
      <c r="AD62" s="73">
        <v>0.4</v>
      </c>
      <c r="AE62" s="74" t="s">
        <v>88</v>
      </c>
      <c r="AF62" s="141" t="s">
        <v>564</v>
      </c>
      <c r="AG62" s="154" t="s">
        <v>713</v>
      </c>
      <c r="AH62" s="181" t="s">
        <v>714</v>
      </c>
      <c r="AI62" s="75"/>
      <c r="AJ62" s="76"/>
      <c r="AK62" s="66"/>
      <c r="AL62" s="77"/>
      <c r="AM62" s="43"/>
      <c r="AN62" s="76"/>
      <c r="AO62" s="66"/>
    </row>
    <row r="63" spans="1:41" ht="115.5" customHeight="1" x14ac:dyDescent="0.25">
      <c r="A63" s="95">
        <v>29</v>
      </c>
      <c r="B63" s="187" t="s">
        <v>270</v>
      </c>
      <c r="C63" s="95">
        <v>1</v>
      </c>
      <c r="D63" s="15" t="s">
        <v>34</v>
      </c>
      <c r="E63" s="15" t="s">
        <v>189</v>
      </c>
      <c r="F63" s="15" t="s">
        <v>271</v>
      </c>
      <c r="G63" s="190" t="s">
        <v>272</v>
      </c>
      <c r="H63" s="15" t="s">
        <v>154</v>
      </c>
      <c r="I63" s="16">
        <v>3000</v>
      </c>
      <c r="J63" s="17" t="s">
        <v>61</v>
      </c>
      <c r="K63" s="18">
        <v>0.8</v>
      </c>
      <c r="L63" s="96" t="s">
        <v>178</v>
      </c>
      <c r="M63" s="18" t="s">
        <v>178</v>
      </c>
      <c r="N63" s="17" t="s">
        <v>84</v>
      </c>
      <c r="O63" s="18">
        <v>0.4</v>
      </c>
      <c r="P63" s="19" t="s">
        <v>41</v>
      </c>
      <c r="Q63" s="78">
        <v>1</v>
      </c>
      <c r="R63" s="67" t="s">
        <v>273</v>
      </c>
      <c r="S63" s="69" t="s">
        <v>42</v>
      </c>
      <c r="T63" s="70" t="s">
        <v>52</v>
      </c>
      <c r="U63" s="70" t="s">
        <v>44</v>
      </c>
      <c r="V63" s="71" t="s">
        <v>53</v>
      </c>
      <c r="W63" s="70" t="s">
        <v>46</v>
      </c>
      <c r="X63" s="70" t="s">
        <v>47</v>
      </c>
      <c r="Y63" s="70" t="s">
        <v>48</v>
      </c>
      <c r="Z63" s="64">
        <f>IFERROR(IF(S63="Probabilidad",(K63-(+K63*V63)),IF(S63="Impacto",K63,"")),"")</f>
        <v>0.56000000000000005</v>
      </c>
      <c r="AA63" s="72" t="s">
        <v>64</v>
      </c>
      <c r="AB63" s="73">
        <v>0.56000000000000005</v>
      </c>
      <c r="AC63" s="72" t="s">
        <v>84</v>
      </c>
      <c r="AD63" s="73">
        <v>0.4</v>
      </c>
      <c r="AE63" s="74" t="s">
        <v>41</v>
      </c>
      <c r="AF63" s="115" t="s">
        <v>564</v>
      </c>
      <c r="AG63" s="139">
        <v>44346</v>
      </c>
      <c r="AH63" s="165" t="s">
        <v>770</v>
      </c>
      <c r="AI63" s="75" t="s">
        <v>49</v>
      </c>
      <c r="AJ63" s="76" t="s">
        <v>274</v>
      </c>
      <c r="AK63" s="66" t="s">
        <v>275</v>
      </c>
      <c r="AL63" s="77">
        <v>44347</v>
      </c>
      <c r="AM63" s="166">
        <v>44316</v>
      </c>
      <c r="AN63" s="166" t="s">
        <v>774</v>
      </c>
      <c r="AO63" s="66" t="s">
        <v>564</v>
      </c>
    </row>
    <row r="64" spans="1:41" ht="99" customHeight="1" x14ac:dyDescent="0.25">
      <c r="A64" s="95">
        <v>29</v>
      </c>
      <c r="B64" s="188"/>
      <c r="C64" s="95">
        <v>1</v>
      </c>
      <c r="D64" s="15" t="s">
        <v>34</v>
      </c>
      <c r="E64" s="15" t="s">
        <v>189</v>
      </c>
      <c r="F64" s="15" t="s">
        <v>271</v>
      </c>
      <c r="G64" s="186"/>
      <c r="H64" s="15" t="s">
        <v>154</v>
      </c>
      <c r="I64" s="16">
        <v>3000</v>
      </c>
      <c r="J64" s="17" t="s">
        <v>61</v>
      </c>
      <c r="K64" s="18">
        <v>0.8</v>
      </c>
      <c r="L64" s="96" t="s">
        <v>178</v>
      </c>
      <c r="M64" s="18" t="s">
        <v>178</v>
      </c>
      <c r="N64" s="17" t="s">
        <v>84</v>
      </c>
      <c r="O64" s="18">
        <v>0.4</v>
      </c>
      <c r="P64" s="19" t="s">
        <v>41</v>
      </c>
      <c r="Q64" s="78">
        <v>2</v>
      </c>
      <c r="R64" s="67" t="s">
        <v>276</v>
      </c>
      <c r="S64" s="69" t="s">
        <v>42</v>
      </c>
      <c r="T64" s="70" t="s">
        <v>52</v>
      </c>
      <c r="U64" s="70" t="s">
        <v>44</v>
      </c>
      <c r="V64" s="71" t="s">
        <v>53</v>
      </c>
      <c r="W64" s="70" t="s">
        <v>46</v>
      </c>
      <c r="X64" s="70" t="s">
        <v>47</v>
      </c>
      <c r="Y64" s="70" t="s">
        <v>48</v>
      </c>
      <c r="Z64" s="64">
        <f>IFERROR(IF(AND(S63="Probabilidad",S64="Probabilidad"),(AB63-(+AB63*V64)),IF(S64="Probabilidad",(K63-(+K63*V64)),IF(S64="Impacto",AB63,""))),"")</f>
        <v>0.39200000000000002</v>
      </c>
      <c r="AA64" s="72" t="s">
        <v>39</v>
      </c>
      <c r="AB64" s="73">
        <v>0.39200000000000002</v>
      </c>
      <c r="AC64" s="72" t="s">
        <v>84</v>
      </c>
      <c r="AD64" s="73">
        <v>0.4</v>
      </c>
      <c r="AE64" s="74" t="s">
        <v>41</v>
      </c>
      <c r="AF64" s="115" t="s">
        <v>564</v>
      </c>
      <c r="AG64" s="139">
        <v>44346</v>
      </c>
      <c r="AH64" s="165" t="s">
        <v>771</v>
      </c>
      <c r="AI64" s="75" t="s">
        <v>49</v>
      </c>
      <c r="AJ64" s="76"/>
      <c r="AK64" s="66"/>
      <c r="AL64" s="77"/>
      <c r="AM64" s="43"/>
      <c r="AN64" s="76"/>
      <c r="AO64" s="66"/>
    </row>
    <row r="65" spans="1:41" ht="165" x14ac:dyDescent="0.25">
      <c r="A65" s="95">
        <v>29</v>
      </c>
      <c r="B65" s="189"/>
      <c r="C65" s="95">
        <v>1</v>
      </c>
      <c r="D65" s="15" t="s">
        <v>34</v>
      </c>
      <c r="E65" s="15" t="s">
        <v>189</v>
      </c>
      <c r="F65" s="15" t="s">
        <v>271</v>
      </c>
      <c r="G65" s="191"/>
      <c r="H65" s="15" t="s">
        <v>154</v>
      </c>
      <c r="I65" s="16">
        <v>3000</v>
      </c>
      <c r="J65" s="17" t="s">
        <v>61</v>
      </c>
      <c r="K65" s="18">
        <v>0.8</v>
      </c>
      <c r="L65" s="96" t="s">
        <v>178</v>
      </c>
      <c r="M65" s="18" t="s">
        <v>178</v>
      </c>
      <c r="N65" s="17" t="s">
        <v>84</v>
      </c>
      <c r="O65" s="18">
        <v>0.4</v>
      </c>
      <c r="P65" s="19" t="s">
        <v>41</v>
      </c>
      <c r="Q65" s="78">
        <v>3</v>
      </c>
      <c r="R65" s="68" t="s">
        <v>277</v>
      </c>
      <c r="S65" s="69" t="s">
        <v>42</v>
      </c>
      <c r="T65" s="70" t="s">
        <v>52</v>
      </c>
      <c r="U65" s="70" t="s">
        <v>44</v>
      </c>
      <c r="V65" s="71" t="s">
        <v>53</v>
      </c>
      <c r="W65" s="70" t="s">
        <v>46</v>
      </c>
      <c r="X65" s="70" t="s">
        <v>47</v>
      </c>
      <c r="Y65" s="70" t="s">
        <v>48</v>
      </c>
      <c r="Z65" s="64">
        <f>IFERROR(IF(AND(S64="Probabilidad",S65="Probabilidad"),(AB64-(+AB64*V65)),IF(AND(S64="Impacto",S65="Probabilidad"),(AB63-(+AB63*V65)),IF(S65="Impacto",AB64,""))),"")</f>
        <v>0.27440000000000003</v>
      </c>
      <c r="AA65" s="72" t="s">
        <v>39</v>
      </c>
      <c r="AB65" s="73">
        <v>0.27440000000000003</v>
      </c>
      <c r="AC65" s="72" t="s">
        <v>84</v>
      </c>
      <c r="AD65" s="73">
        <v>0.4</v>
      </c>
      <c r="AE65" s="74" t="s">
        <v>41</v>
      </c>
      <c r="AF65" s="115" t="s">
        <v>564</v>
      </c>
      <c r="AG65" s="139">
        <v>44346</v>
      </c>
      <c r="AH65" s="165" t="s">
        <v>772</v>
      </c>
      <c r="AI65" s="75" t="s">
        <v>49</v>
      </c>
      <c r="AJ65" s="76"/>
      <c r="AK65" s="66"/>
      <c r="AL65" s="77"/>
      <c r="AM65" s="43"/>
      <c r="AN65" s="76"/>
      <c r="AO65" s="66"/>
    </row>
    <row r="66" spans="1:41" ht="104.25" customHeight="1" thickBot="1" x14ac:dyDescent="0.3">
      <c r="A66" s="82">
        <v>30</v>
      </c>
      <c r="B66" s="118" t="s">
        <v>270</v>
      </c>
      <c r="C66" s="82">
        <v>2</v>
      </c>
      <c r="D66" s="83" t="s">
        <v>34</v>
      </c>
      <c r="E66" s="83" t="s">
        <v>278</v>
      </c>
      <c r="F66" s="83" t="s">
        <v>279</v>
      </c>
      <c r="G66" s="84" t="s">
        <v>280</v>
      </c>
      <c r="H66" s="83" t="s">
        <v>154</v>
      </c>
      <c r="I66" s="85">
        <v>7932</v>
      </c>
      <c r="J66" s="86" t="s">
        <v>155</v>
      </c>
      <c r="K66" s="80">
        <v>1</v>
      </c>
      <c r="L66" s="87" t="s">
        <v>113</v>
      </c>
      <c r="M66" s="80" t="s">
        <v>113</v>
      </c>
      <c r="N66" s="86" t="s">
        <v>114</v>
      </c>
      <c r="O66" s="80">
        <v>0.8</v>
      </c>
      <c r="P66" s="81" t="s">
        <v>62</v>
      </c>
      <c r="Q66" s="78">
        <v>1</v>
      </c>
      <c r="R66" s="67" t="s">
        <v>281</v>
      </c>
      <c r="S66" s="69" t="s">
        <v>42</v>
      </c>
      <c r="T66" s="70" t="s">
        <v>52</v>
      </c>
      <c r="U66" s="70" t="s">
        <v>44</v>
      </c>
      <c r="V66" s="71" t="s">
        <v>53</v>
      </c>
      <c r="W66" s="70" t="s">
        <v>46</v>
      </c>
      <c r="X66" s="70" t="s">
        <v>47</v>
      </c>
      <c r="Y66" s="70" t="s">
        <v>48</v>
      </c>
      <c r="Z66" s="64">
        <f>IFERROR(IF(S66="Probabilidad",(K66-(+K66*V66)),IF(S66="Impacto",K66,"")),"")</f>
        <v>0.7</v>
      </c>
      <c r="AA66" s="72" t="s">
        <v>61</v>
      </c>
      <c r="AB66" s="73">
        <v>0.7</v>
      </c>
      <c r="AC66" s="72" t="s">
        <v>114</v>
      </c>
      <c r="AD66" s="73">
        <v>0.8</v>
      </c>
      <c r="AE66" s="74" t="s">
        <v>62</v>
      </c>
      <c r="AF66" s="115" t="s">
        <v>564</v>
      </c>
      <c r="AG66" s="139">
        <v>44346</v>
      </c>
      <c r="AH66" s="165" t="s">
        <v>773</v>
      </c>
      <c r="AI66" s="75" t="s">
        <v>49</v>
      </c>
      <c r="AJ66" s="76" t="s">
        <v>282</v>
      </c>
      <c r="AK66" s="66" t="s">
        <v>283</v>
      </c>
      <c r="AL66" s="77">
        <v>44347</v>
      </c>
      <c r="AM66" s="166">
        <v>44316</v>
      </c>
      <c r="AN66" s="166" t="s">
        <v>687</v>
      </c>
      <c r="AO66" s="66" t="s">
        <v>564</v>
      </c>
    </row>
    <row r="67" spans="1:41" ht="90.75" customHeight="1" thickBot="1" x14ac:dyDescent="0.3">
      <c r="A67" s="95">
        <v>31</v>
      </c>
      <c r="B67" s="187" t="s">
        <v>270</v>
      </c>
      <c r="C67" s="95">
        <v>3</v>
      </c>
      <c r="D67" s="15" t="s">
        <v>34</v>
      </c>
      <c r="E67" s="15" t="s">
        <v>189</v>
      </c>
      <c r="F67" s="15" t="s">
        <v>284</v>
      </c>
      <c r="G67" s="190" t="s">
        <v>285</v>
      </c>
      <c r="H67" s="15" t="s">
        <v>154</v>
      </c>
      <c r="I67" s="16">
        <v>1512</v>
      </c>
      <c r="J67" s="17" t="s">
        <v>61</v>
      </c>
      <c r="K67" s="18">
        <v>0.8</v>
      </c>
      <c r="L67" s="96" t="s">
        <v>178</v>
      </c>
      <c r="M67" s="18" t="s">
        <v>178</v>
      </c>
      <c r="N67" s="17" t="s">
        <v>84</v>
      </c>
      <c r="O67" s="18">
        <v>0.4</v>
      </c>
      <c r="P67" s="19" t="s">
        <v>41</v>
      </c>
      <c r="Q67" s="78">
        <v>1</v>
      </c>
      <c r="R67" s="67" t="s">
        <v>286</v>
      </c>
      <c r="S67" s="69" t="s">
        <v>42</v>
      </c>
      <c r="T67" s="70" t="s">
        <v>52</v>
      </c>
      <c r="U67" s="70" t="s">
        <v>44</v>
      </c>
      <c r="V67" s="71" t="s">
        <v>53</v>
      </c>
      <c r="W67" s="70" t="s">
        <v>46</v>
      </c>
      <c r="X67" s="70" t="s">
        <v>47</v>
      </c>
      <c r="Y67" s="70" t="s">
        <v>48</v>
      </c>
      <c r="Z67" s="64">
        <f>IFERROR(IF(S67="Probabilidad",(K67-(+K67*V67)),IF(S67="Impacto",K67,"")),"")</f>
        <v>0.56000000000000005</v>
      </c>
      <c r="AA67" s="72" t="s">
        <v>64</v>
      </c>
      <c r="AB67" s="73">
        <v>0.56000000000000005</v>
      </c>
      <c r="AC67" s="72" t="s">
        <v>84</v>
      </c>
      <c r="AD67" s="73">
        <v>0.4</v>
      </c>
      <c r="AE67" s="74" t="s">
        <v>41</v>
      </c>
      <c r="AF67" s="147" t="s">
        <v>564</v>
      </c>
      <c r="AG67" s="148" t="s">
        <v>677</v>
      </c>
      <c r="AH67" s="148" t="s">
        <v>692</v>
      </c>
      <c r="AI67" s="75" t="s">
        <v>49</v>
      </c>
      <c r="AJ67" s="76" t="s">
        <v>287</v>
      </c>
      <c r="AK67" s="66" t="s">
        <v>288</v>
      </c>
      <c r="AL67" s="77" t="s">
        <v>289</v>
      </c>
      <c r="AM67" s="145" t="s">
        <v>677</v>
      </c>
      <c r="AN67" s="149" t="s">
        <v>683</v>
      </c>
      <c r="AO67" s="149" t="s">
        <v>564</v>
      </c>
    </row>
    <row r="68" spans="1:41" ht="92.25" customHeight="1" x14ac:dyDescent="0.25">
      <c r="A68" s="95">
        <v>31</v>
      </c>
      <c r="B68" s="188"/>
      <c r="C68" s="95">
        <v>3</v>
      </c>
      <c r="D68" s="15" t="s">
        <v>34</v>
      </c>
      <c r="E68" s="15" t="s">
        <v>189</v>
      </c>
      <c r="F68" s="15" t="s">
        <v>284</v>
      </c>
      <c r="G68" s="186"/>
      <c r="H68" s="15" t="s">
        <v>154</v>
      </c>
      <c r="I68" s="16">
        <v>1512</v>
      </c>
      <c r="J68" s="17" t="s">
        <v>61</v>
      </c>
      <c r="K68" s="18">
        <v>0.8</v>
      </c>
      <c r="L68" s="96" t="s">
        <v>178</v>
      </c>
      <c r="M68" s="18" t="s">
        <v>178</v>
      </c>
      <c r="N68" s="17" t="s">
        <v>84</v>
      </c>
      <c r="O68" s="18">
        <v>0.4</v>
      </c>
      <c r="P68" s="19" t="s">
        <v>41</v>
      </c>
      <c r="Q68" s="78">
        <v>2</v>
      </c>
      <c r="R68" s="67" t="s">
        <v>290</v>
      </c>
      <c r="S68" s="69" t="s">
        <v>1</v>
      </c>
      <c r="T68" s="70" t="s">
        <v>124</v>
      </c>
      <c r="U68" s="70" t="s">
        <v>44</v>
      </c>
      <c r="V68" s="71" t="s">
        <v>125</v>
      </c>
      <c r="W68" s="70" t="s">
        <v>46</v>
      </c>
      <c r="X68" s="70" t="s">
        <v>47</v>
      </c>
      <c r="Y68" s="70" t="s">
        <v>48</v>
      </c>
      <c r="Z68" s="64">
        <f>IFERROR(IF(AND(S67="Probabilidad",S68="Probabilidad"),(AB67-(+AB67*V68)),IF(S68="Probabilidad",(K67-(+K67*V68)),IF(S68="Impacto",AB67,""))),"")</f>
        <v>0.56000000000000005</v>
      </c>
      <c r="AA68" s="72" t="s">
        <v>64</v>
      </c>
      <c r="AB68" s="73">
        <v>0.56000000000000005</v>
      </c>
      <c r="AC68" s="72" t="s">
        <v>84</v>
      </c>
      <c r="AD68" s="73">
        <v>0.30000000000000004</v>
      </c>
      <c r="AE68" s="74" t="s">
        <v>41</v>
      </c>
      <c r="AF68" s="147" t="s">
        <v>564</v>
      </c>
      <c r="AG68" s="148" t="s">
        <v>677</v>
      </c>
      <c r="AH68" s="148" t="s">
        <v>692</v>
      </c>
      <c r="AI68" s="75"/>
      <c r="AJ68" s="76"/>
      <c r="AK68" s="66"/>
      <c r="AL68" s="77"/>
      <c r="AM68" s="43"/>
      <c r="AN68" s="76"/>
      <c r="AO68" s="66"/>
    </row>
    <row r="69" spans="1:41" ht="165" x14ac:dyDescent="0.25">
      <c r="A69" s="95">
        <v>31</v>
      </c>
      <c r="B69" s="189"/>
      <c r="C69" s="95">
        <v>3</v>
      </c>
      <c r="D69" s="15" t="s">
        <v>34</v>
      </c>
      <c r="E69" s="15" t="s">
        <v>189</v>
      </c>
      <c r="F69" s="15" t="s">
        <v>284</v>
      </c>
      <c r="G69" s="191"/>
      <c r="H69" s="15" t="s">
        <v>154</v>
      </c>
      <c r="I69" s="16">
        <v>1512</v>
      </c>
      <c r="J69" s="17" t="s">
        <v>61</v>
      </c>
      <c r="K69" s="18">
        <v>0.8</v>
      </c>
      <c r="L69" s="96" t="s">
        <v>178</v>
      </c>
      <c r="M69" s="18" t="s">
        <v>178</v>
      </c>
      <c r="N69" s="17" t="s">
        <v>84</v>
      </c>
      <c r="O69" s="18">
        <v>0.4</v>
      </c>
      <c r="P69" s="19" t="s">
        <v>41</v>
      </c>
      <c r="Q69" s="78">
        <v>3</v>
      </c>
      <c r="R69" s="68" t="s">
        <v>291</v>
      </c>
      <c r="S69" s="69" t="s">
        <v>42</v>
      </c>
      <c r="T69" s="70" t="s">
        <v>43</v>
      </c>
      <c r="U69" s="70" t="s">
        <v>44</v>
      </c>
      <c r="V69" s="71" t="s">
        <v>45</v>
      </c>
      <c r="W69" s="70" t="s">
        <v>46</v>
      </c>
      <c r="X69" s="70" t="s">
        <v>47</v>
      </c>
      <c r="Y69" s="70" t="s">
        <v>48</v>
      </c>
      <c r="Z69" s="64">
        <f>IFERROR(IF(AND(S68="Probabilidad",S69="Probabilidad"),(AB68-(+AB68*V69)),IF(AND(S68="Impacto",S69="Probabilidad"),(AB67-(+AB67*V69)),IF(S69="Impacto",AB68,""))),"")</f>
        <v>0.33600000000000002</v>
      </c>
      <c r="AA69" s="72" t="s">
        <v>39</v>
      </c>
      <c r="AB69" s="73">
        <v>0.33600000000000002</v>
      </c>
      <c r="AC69" s="72" t="s">
        <v>84</v>
      </c>
      <c r="AD69" s="73">
        <v>0.30000000000000004</v>
      </c>
      <c r="AE69" s="74" t="s">
        <v>41</v>
      </c>
      <c r="AF69" s="147" t="s">
        <v>564</v>
      </c>
      <c r="AG69" s="148" t="s">
        <v>677</v>
      </c>
      <c r="AH69" s="148" t="s">
        <v>693</v>
      </c>
      <c r="AI69" s="75"/>
      <c r="AJ69" s="76"/>
      <c r="AK69" s="66"/>
      <c r="AL69" s="77"/>
      <c r="AM69" s="43"/>
      <c r="AN69" s="76"/>
      <c r="AO69" s="66"/>
    </row>
    <row r="70" spans="1:41" ht="132" x14ac:dyDescent="0.25">
      <c r="A70" s="95">
        <v>32</v>
      </c>
      <c r="B70" s="187" t="s">
        <v>292</v>
      </c>
      <c r="C70" s="95">
        <v>1</v>
      </c>
      <c r="D70" s="15" t="s">
        <v>34</v>
      </c>
      <c r="E70" s="15" t="s">
        <v>293</v>
      </c>
      <c r="F70" s="15" t="s">
        <v>294</v>
      </c>
      <c r="G70" s="190" t="s">
        <v>295</v>
      </c>
      <c r="H70" s="15" t="s">
        <v>38</v>
      </c>
      <c r="I70" s="16">
        <v>12</v>
      </c>
      <c r="J70" s="17" t="s">
        <v>39</v>
      </c>
      <c r="K70" s="18">
        <v>0.4</v>
      </c>
      <c r="L70" s="96" t="s">
        <v>40</v>
      </c>
      <c r="M70" s="18" t="s">
        <v>40</v>
      </c>
      <c r="N70" s="17" t="s">
        <v>41</v>
      </c>
      <c r="O70" s="18">
        <v>0.6</v>
      </c>
      <c r="P70" s="19" t="s">
        <v>41</v>
      </c>
      <c r="Q70" s="78">
        <v>1</v>
      </c>
      <c r="R70" s="67" t="s">
        <v>296</v>
      </c>
      <c r="S70" s="69" t="s">
        <v>42</v>
      </c>
      <c r="T70" s="70" t="s">
        <v>43</v>
      </c>
      <c r="U70" s="70" t="s">
        <v>44</v>
      </c>
      <c r="V70" s="71" t="s">
        <v>45</v>
      </c>
      <c r="W70" s="70" t="s">
        <v>46</v>
      </c>
      <c r="X70" s="70" t="s">
        <v>47</v>
      </c>
      <c r="Y70" s="70" t="s">
        <v>48</v>
      </c>
      <c r="Z70" s="64">
        <f>IFERROR(IF(S70="Probabilidad",(K70-(+K70*V70)),IF(S70="Impacto",K70,"")),"")</f>
        <v>0.24</v>
      </c>
      <c r="AA70" s="72" t="s">
        <v>39</v>
      </c>
      <c r="AB70" s="73">
        <v>0.24</v>
      </c>
      <c r="AC70" s="72" t="s">
        <v>41</v>
      </c>
      <c r="AD70" s="73">
        <v>0.6</v>
      </c>
      <c r="AE70" s="74" t="s">
        <v>41</v>
      </c>
      <c r="AF70" s="155" t="s">
        <v>564</v>
      </c>
      <c r="AG70" s="148" t="s">
        <v>725</v>
      </c>
      <c r="AH70" s="148" t="s">
        <v>726</v>
      </c>
      <c r="AI70" s="75" t="s">
        <v>49</v>
      </c>
      <c r="AJ70" s="76" t="s">
        <v>297</v>
      </c>
      <c r="AK70" s="66" t="s">
        <v>298</v>
      </c>
      <c r="AL70" s="77">
        <v>44377</v>
      </c>
      <c r="AM70" s="149" t="s">
        <v>728</v>
      </c>
      <c r="AN70" s="149" t="s">
        <v>729</v>
      </c>
      <c r="AO70" s="158" t="s">
        <v>564</v>
      </c>
    </row>
    <row r="71" spans="1:41" ht="115.5" x14ac:dyDescent="0.25">
      <c r="A71" s="95">
        <v>32</v>
      </c>
      <c r="B71" s="189"/>
      <c r="C71" s="95">
        <v>1</v>
      </c>
      <c r="D71" s="15" t="s">
        <v>34</v>
      </c>
      <c r="E71" s="15" t="s">
        <v>293</v>
      </c>
      <c r="F71" s="15" t="s">
        <v>294</v>
      </c>
      <c r="G71" s="191"/>
      <c r="H71" s="15" t="s">
        <v>38</v>
      </c>
      <c r="I71" s="16">
        <v>12</v>
      </c>
      <c r="J71" s="17" t="s">
        <v>39</v>
      </c>
      <c r="K71" s="18">
        <v>0.4</v>
      </c>
      <c r="L71" s="96" t="s">
        <v>40</v>
      </c>
      <c r="M71" s="18" t="s">
        <v>40</v>
      </c>
      <c r="N71" s="17" t="s">
        <v>41</v>
      </c>
      <c r="O71" s="18">
        <v>0.6</v>
      </c>
      <c r="P71" s="19" t="s">
        <v>41</v>
      </c>
      <c r="Q71" s="78">
        <v>2</v>
      </c>
      <c r="R71" s="67" t="s">
        <v>299</v>
      </c>
      <c r="S71" s="69" t="s">
        <v>42</v>
      </c>
      <c r="T71" s="70" t="s">
        <v>52</v>
      </c>
      <c r="U71" s="70" t="s">
        <v>44</v>
      </c>
      <c r="V71" s="71" t="s">
        <v>53</v>
      </c>
      <c r="W71" s="70" t="s">
        <v>46</v>
      </c>
      <c r="X71" s="70" t="s">
        <v>47</v>
      </c>
      <c r="Y71" s="70" t="s">
        <v>48</v>
      </c>
      <c r="Z71" s="64">
        <f>IFERROR(IF(AND(S70="Probabilidad",S71="Probabilidad"),(AB70-(+AB70*V71)),IF(S71="Probabilidad",(K70-(+K70*V71)),IF(S71="Impacto",AB70,""))),"")</f>
        <v>0.16799999999999998</v>
      </c>
      <c r="AA71" s="72" t="s">
        <v>57</v>
      </c>
      <c r="AB71" s="73">
        <v>0.16799999999999998</v>
      </c>
      <c r="AC71" s="72" t="s">
        <v>41</v>
      </c>
      <c r="AD71" s="73">
        <v>0.6</v>
      </c>
      <c r="AE71" s="74" t="s">
        <v>41</v>
      </c>
      <c r="AF71" s="155" t="s">
        <v>564</v>
      </c>
      <c r="AG71" s="148" t="s">
        <v>725</v>
      </c>
      <c r="AH71" s="148" t="s">
        <v>727</v>
      </c>
      <c r="AI71" s="75"/>
      <c r="AJ71" s="76"/>
      <c r="AK71" s="66"/>
      <c r="AL71" s="77"/>
      <c r="AM71" s="43"/>
      <c r="AN71" s="76"/>
      <c r="AO71" s="66"/>
    </row>
    <row r="72" spans="1:41" ht="132" x14ac:dyDescent="0.25">
      <c r="A72" s="82">
        <v>33</v>
      </c>
      <c r="B72" s="118" t="s">
        <v>292</v>
      </c>
      <c r="C72" s="82">
        <v>2</v>
      </c>
      <c r="D72" s="83" t="s">
        <v>34</v>
      </c>
      <c r="E72" s="83" t="s">
        <v>293</v>
      </c>
      <c r="F72" s="83" t="s">
        <v>300</v>
      </c>
      <c r="G72" s="84" t="s">
        <v>301</v>
      </c>
      <c r="H72" s="83" t="s">
        <v>38</v>
      </c>
      <c r="I72" s="85">
        <v>30</v>
      </c>
      <c r="J72" s="86" t="s">
        <v>64</v>
      </c>
      <c r="K72" s="80">
        <v>0.6</v>
      </c>
      <c r="L72" s="87" t="s">
        <v>40</v>
      </c>
      <c r="M72" s="80" t="s">
        <v>40</v>
      </c>
      <c r="N72" s="86" t="s">
        <v>41</v>
      </c>
      <c r="O72" s="80">
        <v>0.6</v>
      </c>
      <c r="P72" s="81" t="s">
        <v>41</v>
      </c>
      <c r="Q72" s="78">
        <v>1</v>
      </c>
      <c r="R72" s="67" t="s">
        <v>302</v>
      </c>
      <c r="S72" s="69" t="s">
        <v>42</v>
      </c>
      <c r="T72" s="70" t="s">
        <v>52</v>
      </c>
      <c r="U72" s="70" t="s">
        <v>44</v>
      </c>
      <c r="V72" s="71" t="s">
        <v>53</v>
      </c>
      <c r="W72" s="70" t="s">
        <v>46</v>
      </c>
      <c r="X72" s="70" t="s">
        <v>47</v>
      </c>
      <c r="Y72" s="70" t="s">
        <v>48</v>
      </c>
      <c r="Z72" s="64">
        <f>IFERROR(IF(S72="Probabilidad",(K72-(+K72*V72)),IF(S72="Impacto",K72,"")),"")</f>
        <v>0.42</v>
      </c>
      <c r="AA72" s="72" t="s">
        <v>64</v>
      </c>
      <c r="AB72" s="73">
        <v>0.42</v>
      </c>
      <c r="AC72" s="72" t="s">
        <v>41</v>
      </c>
      <c r="AD72" s="73">
        <v>0.6</v>
      </c>
      <c r="AE72" s="74" t="s">
        <v>41</v>
      </c>
      <c r="AF72" s="155" t="s">
        <v>564</v>
      </c>
      <c r="AG72" s="148" t="s">
        <v>725</v>
      </c>
      <c r="AH72" s="148" t="s">
        <v>730</v>
      </c>
      <c r="AI72" s="75" t="s">
        <v>49</v>
      </c>
      <c r="AJ72" s="76" t="s">
        <v>303</v>
      </c>
      <c r="AK72" s="66" t="s">
        <v>298</v>
      </c>
      <c r="AL72" s="77">
        <v>44377</v>
      </c>
      <c r="AM72" s="149" t="s">
        <v>728</v>
      </c>
      <c r="AN72" s="149" t="s">
        <v>729</v>
      </c>
      <c r="AO72" s="158" t="s">
        <v>564</v>
      </c>
    </row>
    <row r="73" spans="1:41" ht="115.5" customHeight="1" x14ac:dyDescent="0.25">
      <c r="A73" s="95">
        <v>34</v>
      </c>
      <c r="B73" s="187" t="s">
        <v>292</v>
      </c>
      <c r="C73" s="95">
        <v>3</v>
      </c>
      <c r="D73" s="15" t="s">
        <v>34</v>
      </c>
      <c r="E73" s="15" t="s">
        <v>293</v>
      </c>
      <c r="F73" s="15" t="s">
        <v>304</v>
      </c>
      <c r="G73" s="190" t="s">
        <v>305</v>
      </c>
      <c r="H73" s="15" t="s">
        <v>38</v>
      </c>
      <c r="I73" s="16">
        <v>20</v>
      </c>
      <c r="J73" s="17" t="s">
        <v>39</v>
      </c>
      <c r="K73" s="18">
        <v>0.4</v>
      </c>
      <c r="L73" s="96" t="s">
        <v>40</v>
      </c>
      <c r="M73" s="18" t="s">
        <v>40</v>
      </c>
      <c r="N73" s="17" t="s">
        <v>41</v>
      </c>
      <c r="O73" s="18">
        <v>0.6</v>
      </c>
      <c r="P73" s="19" t="s">
        <v>41</v>
      </c>
      <c r="Q73" s="78">
        <v>1</v>
      </c>
      <c r="R73" s="67" t="s">
        <v>306</v>
      </c>
      <c r="S73" s="69" t="s">
        <v>42</v>
      </c>
      <c r="T73" s="70" t="s">
        <v>43</v>
      </c>
      <c r="U73" s="70" t="s">
        <v>44</v>
      </c>
      <c r="V73" s="71" t="s">
        <v>45</v>
      </c>
      <c r="W73" s="70" t="s">
        <v>46</v>
      </c>
      <c r="X73" s="70" t="s">
        <v>47</v>
      </c>
      <c r="Y73" s="70" t="s">
        <v>48</v>
      </c>
      <c r="Z73" s="64">
        <f>IFERROR(IF(S73="Probabilidad",(K73-(+K73*V73)),IF(S73="Impacto",K73,"")),"")</f>
        <v>0.24</v>
      </c>
      <c r="AA73" s="72" t="s">
        <v>39</v>
      </c>
      <c r="AB73" s="73">
        <v>0.24</v>
      </c>
      <c r="AC73" s="72" t="s">
        <v>41</v>
      </c>
      <c r="AD73" s="73">
        <v>0.6</v>
      </c>
      <c r="AE73" s="74" t="s">
        <v>41</v>
      </c>
      <c r="AF73" s="155" t="s">
        <v>564</v>
      </c>
      <c r="AG73" s="148" t="s">
        <v>725</v>
      </c>
      <c r="AH73" s="148" t="s">
        <v>731</v>
      </c>
      <c r="AI73" s="75" t="s">
        <v>49</v>
      </c>
      <c r="AJ73" s="76" t="s">
        <v>307</v>
      </c>
      <c r="AK73" s="66" t="s">
        <v>298</v>
      </c>
      <c r="AL73" s="77">
        <v>44377</v>
      </c>
      <c r="AM73" s="149" t="s">
        <v>728</v>
      </c>
      <c r="AN73" s="149" t="s">
        <v>729</v>
      </c>
      <c r="AO73" s="158" t="s">
        <v>564</v>
      </c>
    </row>
    <row r="74" spans="1:41" ht="115.5" x14ac:dyDescent="0.25">
      <c r="A74" s="95">
        <v>34</v>
      </c>
      <c r="B74" s="189"/>
      <c r="C74" s="95">
        <v>3</v>
      </c>
      <c r="D74" s="15" t="s">
        <v>34</v>
      </c>
      <c r="E74" s="15" t="s">
        <v>293</v>
      </c>
      <c r="F74" s="15" t="s">
        <v>304</v>
      </c>
      <c r="G74" s="191"/>
      <c r="H74" s="15" t="s">
        <v>38</v>
      </c>
      <c r="I74" s="16">
        <v>20</v>
      </c>
      <c r="J74" s="17" t="s">
        <v>39</v>
      </c>
      <c r="K74" s="18">
        <v>0.4</v>
      </c>
      <c r="L74" s="96" t="s">
        <v>40</v>
      </c>
      <c r="M74" s="18" t="s">
        <v>40</v>
      </c>
      <c r="N74" s="17" t="s">
        <v>41</v>
      </c>
      <c r="O74" s="18">
        <v>0.6</v>
      </c>
      <c r="P74" s="19" t="s">
        <v>41</v>
      </c>
      <c r="Q74" s="78">
        <v>2</v>
      </c>
      <c r="R74" s="67" t="s">
        <v>308</v>
      </c>
      <c r="S74" s="69" t="s">
        <v>42</v>
      </c>
      <c r="T74" s="70" t="s">
        <v>52</v>
      </c>
      <c r="U74" s="70" t="s">
        <v>44</v>
      </c>
      <c r="V74" s="71" t="s">
        <v>53</v>
      </c>
      <c r="W74" s="70" t="s">
        <v>46</v>
      </c>
      <c r="X74" s="70" t="s">
        <v>47</v>
      </c>
      <c r="Y74" s="70" t="s">
        <v>48</v>
      </c>
      <c r="Z74" s="64">
        <f>IFERROR(IF(AND(S73="Probabilidad",S74="Probabilidad"),(AB73-(+AB73*V74)),IF(S74="Probabilidad",(K73-(+K73*V74)),IF(S74="Impacto",AB73,""))),"")</f>
        <v>0.16799999999999998</v>
      </c>
      <c r="AA74" s="72" t="s">
        <v>57</v>
      </c>
      <c r="AB74" s="73">
        <v>0.16799999999999998</v>
      </c>
      <c r="AC74" s="72" t="s">
        <v>41</v>
      </c>
      <c r="AD74" s="73">
        <v>0.6</v>
      </c>
      <c r="AE74" s="74" t="s">
        <v>41</v>
      </c>
      <c r="AF74" s="155" t="s">
        <v>564</v>
      </c>
      <c r="AG74" s="148" t="s">
        <v>725</v>
      </c>
      <c r="AH74" s="148" t="s">
        <v>732</v>
      </c>
      <c r="AI74" s="75"/>
      <c r="AJ74" s="76"/>
      <c r="AK74" s="66"/>
      <c r="AL74" s="77"/>
      <c r="AM74" s="43"/>
      <c r="AN74" s="76"/>
      <c r="AO74" s="66"/>
    </row>
    <row r="75" spans="1:41" ht="150.75" customHeight="1" x14ac:dyDescent="0.25">
      <c r="A75" s="95">
        <v>35</v>
      </c>
      <c r="B75" s="187" t="s">
        <v>309</v>
      </c>
      <c r="C75" s="95">
        <v>1</v>
      </c>
      <c r="D75" s="15" t="s">
        <v>34</v>
      </c>
      <c r="E75" s="15" t="s">
        <v>310</v>
      </c>
      <c r="F75" s="15" t="s">
        <v>311</v>
      </c>
      <c r="G75" s="190" t="s">
        <v>312</v>
      </c>
      <c r="H75" s="15" t="s">
        <v>38</v>
      </c>
      <c r="I75" s="16">
        <v>84</v>
      </c>
      <c r="J75" s="17" t="s">
        <v>64</v>
      </c>
      <c r="K75" s="18">
        <v>0.6</v>
      </c>
      <c r="L75" s="96" t="s">
        <v>113</v>
      </c>
      <c r="M75" s="18" t="s">
        <v>113</v>
      </c>
      <c r="N75" s="17" t="s">
        <v>114</v>
      </c>
      <c r="O75" s="18">
        <v>0.8</v>
      </c>
      <c r="P75" s="19" t="s">
        <v>62</v>
      </c>
      <c r="Q75" s="78">
        <v>1</v>
      </c>
      <c r="R75" s="67" t="s">
        <v>313</v>
      </c>
      <c r="S75" s="69" t="s">
        <v>42</v>
      </c>
      <c r="T75" s="70" t="s">
        <v>52</v>
      </c>
      <c r="U75" s="70" t="s">
        <v>44</v>
      </c>
      <c r="V75" s="71" t="s">
        <v>53</v>
      </c>
      <c r="W75" s="70" t="s">
        <v>46</v>
      </c>
      <c r="X75" s="70" t="s">
        <v>47</v>
      </c>
      <c r="Y75" s="70" t="s">
        <v>48</v>
      </c>
      <c r="Z75" s="64">
        <f>IFERROR(IF(S75="Probabilidad",(K75-(+K75*V75)),IF(S75="Impacto",K75,"")),"")</f>
        <v>0.42</v>
      </c>
      <c r="AA75" s="72" t="s">
        <v>64</v>
      </c>
      <c r="AB75" s="73">
        <v>0.42</v>
      </c>
      <c r="AC75" s="72" t="s">
        <v>114</v>
      </c>
      <c r="AD75" s="73">
        <v>0.8</v>
      </c>
      <c r="AE75" s="74" t="s">
        <v>62</v>
      </c>
      <c r="AF75" s="115" t="s">
        <v>564</v>
      </c>
      <c r="AG75" s="131" t="s">
        <v>656</v>
      </c>
      <c r="AH75" s="117" t="s">
        <v>657</v>
      </c>
      <c r="AI75" s="75" t="s">
        <v>49</v>
      </c>
      <c r="AJ75" s="76" t="s">
        <v>314</v>
      </c>
      <c r="AK75" s="172" t="s">
        <v>315</v>
      </c>
      <c r="AL75" s="77">
        <v>44256</v>
      </c>
      <c r="AM75" s="177" t="s">
        <v>795</v>
      </c>
      <c r="AN75" s="177" t="s">
        <v>796</v>
      </c>
      <c r="AO75" s="171" t="s">
        <v>564</v>
      </c>
    </row>
    <row r="76" spans="1:41" ht="92.25" customHeight="1" x14ac:dyDescent="0.25">
      <c r="A76" s="95">
        <v>35</v>
      </c>
      <c r="B76" s="188"/>
      <c r="C76" s="95">
        <v>1</v>
      </c>
      <c r="D76" s="15" t="s">
        <v>34</v>
      </c>
      <c r="E76" s="15" t="s">
        <v>310</v>
      </c>
      <c r="F76" s="15" t="s">
        <v>311</v>
      </c>
      <c r="G76" s="186"/>
      <c r="H76" s="15" t="s">
        <v>38</v>
      </c>
      <c r="I76" s="16">
        <v>84</v>
      </c>
      <c r="J76" s="17" t="s">
        <v>64</v>
      </c>
      <c r="K76" s="18">
        <v>0.6</v>
      </c>
      <c r="L76" s="96" t="s">
        <v>113</v>
      </c>
      <c r="M76" s="18" t="s">
        <v>113</v>
      </c>
      <c r="N76" s="17" t="s">
        <v>114</v>
      </c>
      <c r="O76" s="18">
        <v>0.8</v>
      </c>
      <c r="P76" s="19" t="s">
        <v>62</v>
      </c>
      <c r="Q76" s="78">
        <v>2</v>
      </c>
      <c r="R76" s="67" t="s">
        <v>316</v>
      </c>
      <c r="S76" s="69" t="s">
        <v>42</v>
      </c>
      <c r="T76" s="70" t="s">
        <v>43</v>
      </c>
      <c r="U76" s="70" t="s">
        <v>44</v>
      </c>
      <c r="V76" s="71" t="s">
        <v>45</v>
      </c>
      <c r="W76" s="70" t="s">
        <v>46</v>
      </c>
      <c r="X76" s="70" t="s">
        <v>47</v>
      </c>
      <c r="Y76" s="70" t="s">
        <v>48</v>
      </c>
      <c r="Z76" s="64">
        <f>IFERROR(IF(AND(S75="Probabilidad",S76="Probabilidad"),(AB75-(+AB75*V76)),IF(S76="Probabilidad",(K75-(+K75*V76)),IF(S76="Impacto",AB75,""))),"")</f>
        <v>0.252</v>
      </c>
      <c r="AA76" s="72" t="s">
        <v>39</v>
      </c>
      <c r="AB76" s="73">
        <v>0.252</v>
      </c>
      <c r="AC76" s="72" t="s">
        <v>114</v>
      </c>
      <c r="AD76" s="73">
        <v>0.8</v>
      </c>
      <c r="AE76" s="74" t="s">
        <v>62</v>
      </c>
      <c r="AF76" s="115" t="s">
        <v>564</v>
      </c>
      <c r="AG76" s="131" t="s">
        <v>656</v>
      </c>
      <c r="AH76" s="117" t="s">
        <v>658</v>
      </c>
      <c r="AI76" s="75"/>
      <c r="AJ76" s="76"/>
      <c r="AK76" s="66"/>
      <c r="AL76" s="77"/>
      <c r="AM76" s="43"/>
      <c r="AN76" s="76"/>
      <c r="AO76" s="66"/>
    </row>
    <row r="77" spans="1:41" ht="165" x14ac:dyDescent="0.25">
      <c r="A77" s="95">
        <v>35</v>
      </c>
      <c r="B77" s="189"/>
      <c r="C77" s="95">
        <v>1</v>
      </c>
      <c r="D77" s="15" t="s">
        <v>34</v>
      </c>
      <c r="E77" s="15" t="s">
        <v>310</v>
      </c>
      <c r="F77" s="15" t="s">
        <v>311</v>
      </c>
      <c r="G77" s="191"/>
      <c r="H77" s="15" t="s">
        <v>38</v>
      </c>
      <c r="I77" s="16">
        <v>84</v>
      </c>
      <c r="J77" s="17" t="s">
        <v>64</v>
      </c>
      <c r="K77" s="18">
        <v>0.6</v>
      </c>
      <c r="L77" s="96" t="s">
        <v>113</v>
      </c>
      <c r="M77" s="18" t="s">
        <v>113</v>
      </c>
      <c r="N77" s="17" t="s">
        <v>114</v>
      </c>
      <c r="O77" s="18">
        <v>0.8</v>
      </c>
      <c r="P77" s="19" t="s">
        <v>62</v>
      </c>
      <c r="Q77" s="78">
        <v>3</v>
      </c>
      <c r="R77" s="68" t="s">
        <v>317</v>
      </c>
      <c r="S77" s="69" t="s">
        <v>42</v>
      </c>
      <c r="T77" s="70" t="s">
        <v>43</v>
      </c>
      <c r="U77" s="70" t="s">
        <v>44</v>
      </c>
      <c r="V77" s="71" t="s">
        <v>45</v>
      </c>
      <c r="W77" s="70" t="s">
        <v>46</v>
      </c>
      <c r="X77" s="70" t="s">
        <v>55</v>
      </c>
      <c r="Y77" s="70" t="s">
        <v>48</v>
      </c>
      <c r="Z77" s="64">
        <f>IFERROR(IF(AND(S76="Probabilidad",S77="Probabilidad"),(AB76-(+AB76*V77)),IF(AND(S76="Impacto",S77="Probabilidad"),(AB75-(+AB75*V77)),IF(S77="Impacto",AB76,""))),"")</f>
        <v>0.1512</v>
      </c>
      <c r="AA77" s="72" t="s">
        <v>57</v>
      </c>
      <c r="AB77" s="73">
        <v>0.1512</v>
      </c>
      <c r="AC77" s="72" t="s">
        <v>114</v>
      </c>
      <c r="AD77" s="73">
        <v>0.8</v>
      </c>
      <c r="AE77" s="74" t="s">
        <v>62</v>
      </c>
      <c r="AF77" s="115" t="s">
        <v>564</v>
      </c>
      <c r="AG77" s="139">
        <v>44265</v>
      </c>
      <c r="AH77" s="117" t="s">
        <v>659</v>
      </c>
      <c r="AI77" s="75"/>
      <c r="AJ77" s="76"/>
      <c r="AK77" s="66"/>
      <c r="AL77" s="77"/>
      <c r="AM77" s="43"/>
      <c r="AN77" s="76"/>
      <c r="AO77" s="66"/>
    </row>
    <row r="78" spans="1:41" ht="86.25" customHeight="1" x14ac:dyDescent="0.25">
      <c r="A78" s="95">
        <v>36</v>
      </c>
      <c r="B78" s="187" t="s">
        <v>309</v>
      </c>
      <c r="C78" s="95">
        <v>2</v>
      </c>
      <c r="D78" s="15" t="s">
        <v>318</v>
      </c>
      <c r="E78" s="15" t="s">
        <v>319</v>
      </c>
      <c r="F78" s="15" t="s">
        <v>320</v>
      </c>
      <c r="G78" s="190" t="s">
        <v>321</v>
      </c>
      <c r="H78" s="15" t="s">
        <v>38</v>
      </c>
      <c r="I78" s="16">
        <v>7000</v>
      </c>
      <c r="J78" s="17" t="s">
        <v>155</v>
      </c>
      <c r="K78" s="18">
        <v>1</v>
      </c>
      <c r="L78" s="96" t="s">
        <v>322</v>
      </c>
      <c r="M78" s="18" t="s">
        <v>322</v>
      </c>
      <c r="N78" s="17" t="s">
        <v>323</v>
      </c>
      <c r="O78" s="18">
        <v>0.2</v>
      </c>
      <c r="P78" s="19" t="s">
        <v>62</v>
      </c>
      <c r="Q78" s="78">
        <v>1</v>
      </c>
      <c r="R78" s="67" t="s">
        <v>324</v>
      </c>
      <c r="S78" s="69" t="s">
        <v>42</v>
      </c>
      <c r="T78" s="70" t="s">
        <v>43</v>
      </c>
      <c r="U78" s="70" t="s">
        <v>44</v>
      </c>
      <c r="V78" s="71" t="s">
        <v>45</v>
      </c>
      <c r="W78" s="70" t="s">
        <v>46</v>
      </c>
      <c r="X78" s="70" t="s">
        <v>47</v>
      </c>
      <c r="Y78" s="70" t="s">
        <v>48</v>
      </c>
      <c r="Z78" s="64">
        <f>IFERROR(IF(S78="Probabilidad",(K78-(+K78*V78)),IF(S78="Impacto",K78,"")),"")</f>
        <v>0.6</v>
      </c>
      <c r="AA78" s="72" t="s">
        <v>64</v>
      </c>
      <c r="AB78" s="73">
        <v>0.6</v>
      </c>
      <c r="AC78" s="72" t="s">
        <v>323</v>
      </c>
      <c r="AD78" s="73">
        <v>0.2</v>
      </c>
      <c r="AE78" s="74" t="s">
        <v>41</v>
      </c>
      <c r="AF78" s="115" t="s">
        <v>564</v>
      </c>
      <c r="AG78" s="131" t="s">
        <v>660</v>
      </c>
      <c r="AH78" s="117" t="s">
        <v>661</v>
      </c>
      <c r="AI78" s="75" t="s">
        <v>49</v>
      </c>
      <c r="AJ78" s="76" t="s">
        <v>325</v>
      </c>
      <c r="AK78" s="169" t="s">
        <v>326</v>
      </c>
      <c r="AL78" s="77" t="s">
        <v>327</v>
      </c>
      <c r="AM78" s="161" t="s">
        <v>799</v>
      </c>
      <c r="AN78" s="128" t="s">
        <v>800</v>
      </c>
      <c r="AO78" s="171" t="s">
        <v>564</v>
      </c>
    </row>
    <row r="79" spans="1:41" ht="71.25" customHeight="1" x14ac:dyDescent="0.25">
      <c r="A79" s="95">
        <v>36</v>
      </c>
      <c r="B79" s="188"/>
      <c r="C79" s="95">
        <v>2</v>
      </c>
      <c r="D79" s="15" t="s">
        <v>318</v>
      </c>
      <c r="E79" s="15" t="s">
        <v>319</v>
      </c>
      <c r="F79" s="15" t="s">
        <v>320</v>
      </c>
      <c r="G79" s="186"/>
      <c r="H79" s="15" t="s">
        <v>38</v>
      </c>
      <c r="I79" s="16">
        <v>7000</v>
      </c>
      <c r="J79" s="17" t="s">
        <v>155</v>
      </c>
      <c r="K79" s="18">
        <v>1</v>
      </c>
      <c r="L79" s="96" t="s">
        <v>322</v>
      </c>
      <c r="M79" s="18" t="s">
        <v>322</v>
      </c>
      <c r="N79" s="17" t="s">
        <v>323</v>
      </c>
      <c r="O79" s="18">
        <v>0.2</v>
      </c>
      <c r="P79" s="19" t="s">
        <v>62</v>
      </c>
      <c r="Q79" s="78">
        <v>2</v>
      </c>
      <c r="R79" s="67" t="s">
        <v>328</v>
      </c>
      <c r="S79" s="69" t="s">
        <v>42</v>
      </c>
      <c r="T79" s="70" t="s">
        <v>52</v>
      </c>
      <c r="U79" s="70" t="s">
        <v>44</v>
      </c>
      <c r="V79" s="71" t="s">
        <v>53</v>
      </c>
      <c r="W79" s="70" t="s">
        <v>46</v>
      </c>
      <c r="X79" s="70" t="s">
        <v>47</v>
      </c>
      <c r="Y79" s="70" t="s">
        <v>48</v>
      </c>
      <c r="Z79" s="64">
        <f>IFERROR(IF(AND(S78="Probabilidad",S79="Probabilidad"),(AB78-(+AB78*V79)),IF(S79="Probabilidad",(K78-(+K78*V79)),IF(S79="Impacto",AB78,""))),"")</f>
        <v>0.42</v>
      </c>
      <c r="AA79" s="72" t="s">
        <v>64</v>
      </c>
      <c r="AB79" s="73">
        <v>0.42</v>
      </c>
      <c r="AC79" s="72" t="s">
        <v>114</v>
      </c>
      <c r="AD79" s="73">
        <v>0.8</v>
      </c>
      <c r="AE79" s="74" t="s">
        <v>62</v>
      </c>
      <c r="AF79" s="115" t="s">
        <v>564</v>
      </c>
      <c r="AG79" s="131" t="s">
        <v>660</v>
      </c>
      <c r="AH79" s="117" t="s">
        <v>662</v>
      </c>
      <c r="AI79" s="75"/>
      <c r="AJ79" s="76"/>
      <c r="AK79" s="66"/>
      <c r="AL79" s="77"/>
      <c r="AM79" s="43"/>
      <c r="AN79" s="76"/>
      <c r="AO79" s="66"/>
    </row>
    <row r="80" spans="1:41" ht="70.5" customHeight="1" x14ac:dyDescent="0.25">
      <c r="A80" s="95">
        <v>36</v>
      </c>
      <c r="B80" s="189"/>
      <c r="C80" s="95">
        <v>2</v>
      </c>
      <c r="D80" s="15" t="s">
        <v>318</v>
      </c>
      <c r="E80" s="15" t="s">
        <v>319</v>
      </c>
      <c r="F80" s="15" t="s">
        <v>320</v>
      </c>
      <c r="G80" s="191"/>
      <c r="H80" s="15" t="s">
        <v>38</v>
      </c>
      <c r="I80" s="16">
        <v>7000</v>
      </c>
      <c r="J80" s="17" t="s">
        <v>155</v>
      </c>
      <c r="K80" s="18">
        <v>1</v>
      </c>
      <c r="L80" s="96" t="s">
        <v>322</v>
      </c>
      <c r="M80" s="18" t="s">
        <v>322</v>
      </c>
      <c r="N80" s="17" t="s">
        <v>323</v>
      </c>
      <c r="O80" s="18">
        <v>0.2</v>
      </c>
      <c r="P80" s="19" t="s">
        <v>62</v>
      </c>
      <c r="Q80" s="78">
        <v>3</v>
      </c>
      <c r="R80" s="68" t="s">
        <v>329</v>
      </c>
      <c r="S80" s="69" t="s">
        <v>42</v>
      </c>
      <c r="T80" s="70" t="s">
        <v>52</v>
      </c>
      <c r="U80" s="70" t="s">
        <v>44</v>
      </c>
      <c r="V80" s="71" t="s">
        <v>53</v>
      </c>
      <c r="W80" s="70" t="s">
        <v>46</v>
      </c>
      <c r="X80" s="70" t="s">
        <v>47</v>
      </c>
      <c r="Y80" s="70" t="s">
        <v>48</v>
      </c>
      <c r="Z80" s="64">
        <f>IFERROR(IF(AND(S79="Probabilidad",S80="Probabilidad"),(AB79-(+AB79*V80)),IF(AND(S79="Impacto",S80="Probabilidad"),(AB78-(+AB78*V80)),IF(S80="Impacto",AB79,""))),"")</f>
        <v>0.29399999999999998</v>
      </c>
      <c r="AA80" s="72" t="s">
        <v>39</v>
      </c>
      <c r="AB80" s="73">
        <v>0.29399999999999998</v>
      </c>
      <c r="AC80" s="72" t="s">
        <v>114</v>
      </c>
      <c r="AD80" s="73">
        <v>0.8</v>
      </c>
      <c r="AE80" s="74" t="s">
        <v>62</v>
      </c>
      <c r="AF80" s="115" t="s">
        <v>564</v>
      </c>
      <c r="AG80" s="131" t="s">
        <v>660</v>
      </c>
      <c r="AH80" s="117" t="s">
        <v>663</v>
      </c>
      <c r="AI80" s="75"/>
      <c r="AJ80" s="76"/>
      <c r="AK80" s="66"/>
      <c r="AL80" s="77"/>
      <c r="AM80" s="43"/>
      <c r="AN80" s="76"/>
      <c r="AO80" s="66"/>
    </row>
    <row r="81" spans="1:41" ht="184.5" customHeight="1" x14ac:dyDescent="0.25">
      <c r="A81" s="95">
        <v>37</v>
      </c>
      <c r="B81" s="187" t="s">
        <v>309</v>
      </c>
      <c r="C81" s="95">
        <v>3</v>
      </c>
      <c r="D81" s="15" t="s">
        <v>34</v>
      </c>
      <c r="E81" s="15" t="s">
        <v>330</v>
      </c>
      <c r="F81" s="15" t="s">
        <v>331</v>
      </c>
      <c r="G81" s="190" t="s">
        <v>332</v>
      </c>
      <c r="H81" s="15" t="s">
        <v>38</v>
      </c>
      <c r="I81" s="16">
        <v>2020</v>
      </c>
      <c r="J81" s="17" t="s">
        <v>61</v>
      </c>
      <c r="K81" s="18">
        <v>0.8</v>
      </c>
      <c r="L81" s="96" t="s">
        <v>113</v>
      </c>
      <c r="M81" s="18" t="s">
        <v>113</v>
      </c>
      <c r="N81" s="17" t="s">
        <v>114</v>
      </c>
      <c r="O81" s="18">
        <v>0.8</v>
      </c>
      <c r="P81" s="19" t="s">
        <v>62</v>
      </c>
      <c r="Q81" s="78">
        <v>1</v>
      </c>
      <c r="R81" s="67" t="s">
        <v>333</v>
      </c>
      <c r="S81" s="69" t="s">
        <v>42</v>
      </c>
      <c r="T81" s="70" t="s">
        <v>43</v>
      </c>
      <c r="U81" s="70" t="s">
        <v>44</v>
      </c>
      <c r="V81" s="71" t="s">
        <v>45</v>
      </c>
      <c r="W81" s="70" t="s">
        <v>46</v>
      </c>
      <c r="X81" s="70" t="s">
        <v>47</v>
      </c>
      <c r="Y81" s="70" t="s">
        <v>48</v>
      </c>
      <c r="Z81" s="64">
        <f>IFERROR(IF(S81="Probabilidad",(K81-(+K81*V81)),IF(S81="Impacto",K81,"")),"")</f>
        <v>0.48</v>
      </c>
      <c r="AA81" s="72" t="s">
        <v>64</v>
      </c>
      <c r="AB81" s="73">
        <v>0.48</v>
      </c>
      <c r="AC81" s="72" t="s">
        <v>114</v>
      </c>
      <c r="AD81" s="73">
        <v>0.8</v>
      </c>
      <c r="AE81" s="74" t="s">
        <v>62</v>
      </c>
      <c r="AF81" s="115" t="s">
        <v>564</v>
      </c>
      <c r="AG81" s="131" t="s">
        <v>660</v>
      </c>
      <c r="AH81" s="117" t="s">
        <v>664</v>
      </c>
      <c r="AI81" s="75" t="s">
        <v>49</v>
      </c>
      <c r="AJ81" s="76" t="s">
        <v>334</v>
      </c>
      <c r="AK81" s="169" t="s">
        <v>341</v>
      </c>
      <c r="AL81" s="77">
        <v>44256</v>
      </c>
      <c r="AM81" s="168" t="s">
        <v>797</v>
      </c>
      <c r="AN81" s="128" t="s">
        <v>798</v>
      </c>
      <c r="AO81" s="171" t="s">
        <v>564</v>
      </c>
    </row>
    <row r="82" spans="1:41" ht="150.75" customHeight="1" x14ac:dyDescent="0.25">
      <c r="A82" s="95">
        <v>37</v>
      </c>
      <c r="B82" s="189"/>
      <c r="C82" s="95">
        <v>3</v>
      </c>
      <c r="D82" s="15" t="s">
        <v>34</v>
      </c>
      <c r="E82" s="15" t="s">
        <v>330</v>
      </c>
      <c r="F82" s="15" t="s">
        <v>331</v>
      </c>
      <c r="G82" s="191"/>
      <c r="H82" s="15" t="s">
        <v>38</v>
      </c>
      <c r="I82" s="16">
        <v>2020</v>
      </c>
      <c r="J82" s="17" t="s">
        <v>61</v>
      </c>
      <c r="K82" s="18">
        <v>0.8</v>
      </c>
      <c r="L82" s="96" t="s">
        <v>113</v>
      </c>
      <c r="M82" s="18" t="s">
        <v>113</v>
      </c>
      <c r="N82" s="17" t="s">
        <v>114</v>
      </c>
      <c r="O82" s="18">
        <v>0.8</v>
      </c>
      <c r="P82" s="19" t="s">
        <v>62</v>
      </c>
      <c r="Q82" s="78">
        <v>2</v>
      </c>
      <c r="R82" s="67" t="s">
        <v>335</v>
      </c>
      <c r="S82" s="69" t="s">
        <v>42</v>
      </c>
      <c r="T82" s="70" t="s">
        <v>43</v>
      </c>
      <c r="U82" s="70" t="s">
        <v>44</v>
      </c>
      <c r="V82" s="71" t="s">
        <v>45</v>
      </c>
      <c r="W82" s="70" t="s">
        <v>46</v>
      </c>
      <c r="X82" s="70" t="s">
        <v>47</v>
      </c>
      <c r="Y82" s="70" t="s">
        <v>48</v>
      </c>
      <c r="Z82" s="64">
        <f>IFERROR(IF(AND(S81="Probabilidad",S82="Probabilidad"),(AB81-(+AB81*V82)),IF(S82="Probabilidad",(K81-(+K81*V82)),IF(S82="Impacto",AB81,""))),"")</f>
        <v>0.28799999999999998</v>
      </c>
      <c r="AA82" s="72" t="s">
        <v>39</v>
      </c>
      <c r="AB82" s="73">
        <v>0.28799999999999998</v>
      </c>
      <c r="AC82" s="72" t="s">
        <v>323</v>
      </c>
      <c r="AD82" s="73">
        <v>0.2</v>
      </c>
      <c r="AE82" s="74" t="s">
        <v>88</v>
      </c>
      <c r="AF82" s="115" t="s">
        <v>564</v>
      </c>
      <c r="AG82" s="131" t="s">
        <v>660</v>
      </c>
      <c r="AH82" s="117" t="s">
        <v>665</v>
      </c>
      <c r="AI82" s="75"/>
      <c r="AJ82" s="76"/>
      <c r="AK82" s="171"/>
      <c r="AL82" s="77"/>
      <c r="AM82" s="43"/>
      <c r="AN82" s="76"/>
      <c r="AO82" s="66"/>
    </row>
    <row r="83" spans="1:41" ht="148.5" customHeight="1" x14ac:dyDescent="0.25">
      <c r="A83" s="95">
        <v>38</v>
      </c>
      <c r="B83" s="187" t="s">
        <v>309</v>
      </c>
      <c r="C83" s="95">
        <v>4</v>
      </c>
      <c r="D83" s="15" t="s">
        <v>318</v>
      </c>
      <c r="E83" s="15" t="s">
        <v>336</v>
      </c>
      <c r="F83" s="15" t="s">
        <v>337</v>
      </c>
      <c r="G83" s="190" t="s">
        <v>338</v>
      </c>
      <c r="H83" s="15" t="s">
        <v>38</v>
      </c>
      <c r="I83" s="16">
        <v>2020</v>
      </c>
      <c r="J83" s="17" t="s">
        <v>61</v>
      </c>
      <c r="K83" s="18">
        <v>0.8</v>
      </c>
      <c r="L83" s="96" t="s">
        <v>113</v>
      </c>
      <c r="M83" s="18" t="s">
        <v>113</v>
      </c>
      <c r="N83" s="17" t="s">
        <v>114</v>
      </c>
      <c r="O83" s="18">
        <v>0.8</v>
      </c>
      <c r="P83" s="19" t="s">
        <v>62</v>
      </c>
      <c r="Q83" s="78">
        <v>1</v>
      </c>
      <c r="R83" s="67" t="s">
        <v>339</v>
      </c>
      <c r="S83" s="69" t="s">
        <v>42</v>
      </c>
      <c r="T83" s="70" t="s">
        <v>43</v>
      </c>
      <c r="U83" s="70" t="s">
        <v>44</v>
      </c>
      <c r="V83" s="71" t="s">
        <v>45</v>
      </c>
      <c r="W83" s="70" t="s">
        <v>46</v>
      </c>
      <c r="X83" s="70" t="s">
        <v>47</v>
      </c>
      <c r="Y83" s="70" t="s">
        <v>48</v>
      </c>
      <c r="Z83" s="64">
        <f>IFERROR(IF(S83="Probabilidad",(K83-(+K83*V83)),IF(S83="Impacto",K83,"")),"")</f>
        <v>0.48</v>
      </c>
      <c r="AA83" s="72" t="s">
        <v>64</v>
      </c>
      <c r="AB83" s="73">
        <v>0.48</v>
      </c>
      <c r="AC83" s="72" t="s">
        <v>114</v>
      </c>
      <c r="AD83" s="73">
        <v>0.8</v>
      </c>
      <c r="AE83" s="74" t="s">
        <v>62</v>
      </c>
      <c r="AF83" s="115" t="s">
        <v>564</v>
      </c>
      <c r="AG83" s="131" t="s">
        <v>660</v>
      </c>
      <c r="AH83" s="117" t="s">
        <v>666</v>
      </c>
      <c r="AI83" s="75" t="s">
        <v>49</v>
      </c>
      <c r="AJ83" s="76" t="s">
        <v>340</v>
      </c>
      <c r="AK83" s="169" t="s">
        <v>341</v>
      </c>
      <c r="AL83" s="161" t="s">
        <v>797</v>
      </c>
      <c r="AM83" s="177" t="s">
        <v>801</v>
      </c>
      <c r="AN83" s="171" t="s">
        <v>564</v>
      </c>
      <c r="AO83" s="66"/>
    </row>
    <row r="84" spans="1:41" ht="109.5" customHeight="1" x14ac:dyDescent="0.25">
      <c r="A84" s="95">
        <v>38</v>
      </c>
      <c r="B84" s="189"/>
      <c r="C84" s="95">
        <v>4</v>
      </c>
      <c r="D84" s="15" t="s">
        <v>318</v>
      </c>
      <c r="E84" s="15" t="s">
        <v>336</v>
      </c>
      <c r="F84" s="15" t="s">
        <v>337</v>
      </c>
      <c r="G84" s="191"/>
      <c r="H84" s="15" t="s">
        <v>38</v>
      </c>
      <c r="I84" s="16">
        <v>2020</v>
      </c>
      <c r="J84" s="17" t="s">
        <v>61</v>
      </c>
      <c r="K84" s="18">
        <v>0.8</v>
      </c>
      <c r="L84" s="96" t="s">
        <v>113</v>
      </c>
      <c r="M84" s="18" t="s">
        <v>113</v>
      </c>
      <c r="N84" s="17" t="s">
        <v>114</v>
      </c>
      <c r="O84" s="18">
        <v>0.8</v>
      </c>
      <c r="P84" s="19" t="s">
        <v>62</v>
      </c>
      <c r="Q84" s="78">
        <v>2</v>
      </c>
      <c r="R84" s="67" t="s">
        <v>342</v>
      </c>
      <c r="S84" s="69" t="s">
        <v>42</v>
      </c>
      <c r="T84" s="70" t="s">
        <v>52</v>
      </c>
      <c r="U84" s="70" t="s">
        <v>44</v>
      </c>
      <c r="V84" s="71" t="s">
        <v>53</v>
      </c>
      <c r="W84" s="70" t="s">
        <v>46</v>
      </c>
      <c r="X84" s="70" t="s">
        <v>47</v>
      </c>
      <c r="Y84" s="70" t="s">
        <v>48</v>
      </c>
      <c r="Z84" s="64">
        <f>IFERROR(IF(AND(S83="Probabilidad",S84="Probabilidad"),(AB83-(+AB83*V84)),IF(S84="Probabilidad",(K83-(+K83*V84)),IF(S84="Impacto",AB83,""))),"")</f>
        <v>0.33599999999999997</v>
      </c>
      <c r="AA84" s="72" t="s">
        <v>39</v>
      </c>
      <c r="AB84" s="73">
        <v>0.33599999999999997</v>
      </c>
      <c r="AC84" s="72" t="s">
        <v>114</v>
      </c>
      <c r="AD84" s="73">
        <v>0.8</v>
      </c>
      <c r="AE84" s="74" t="s">
        <v>62</v>
      </c>
      <c r="AF84" s="115" t="s">
        <v>564</v>
      </c>
      <c r="AG84" s="131" t="s">
        <v>660</v>
      </c>
      <c r="AH84" s="117" t="s">
        <v>665</v>
      </c>
      <c r="AI84" s="75"/>
      <c r="AJ84" s="76"/>
      <c r="AK84" s="66"/>
      <c r="AL84" s="77"/>
      <c r="AM84" s="43"/>
      <c r="AN84" s="76"/>
      <c r="AO84" s="66"/>
    </row>
    <row r="85" spans="1:41" ht="82.5" customHeight="1" x14ac:dyDescent="0.25">
      <c r="A85" s="95">
        <v>39</v>
      </c>
      <c r="B85" s="187" t="s">
        <v>309</v>
      </c>
      <c r="C85" s="95">
        <v>5</v>
      </c>
      <c r="D85" s="15" t="s">
        <v>318</v>
      </c>
      <c r="E85" s="15" t="s">
        <v>336</v>
      </c>
      <c r="F85" s="15" t="s">
        <v>343</v>
      </c>
      <c r="G85" s="190" t="s">
        <v>344</v>
      </c>
      <c r="H85" s="15" t="s">
        <v>38</v>
      </c>
      <c r="I85" s="16">
        <v>928</v>
      </c>
      <c r="J85" s="17" t="s">
        <v>61</v>
      </c>
      <c r="K85" s="18">
        <v>0.8</v>
      </c>
      <c r="L85" s="96" t="s">
        <v>345</v>
      </c>
      <c r="M85" s="18" t="s">
        <v>345</v>
      </c>
      <c r="N85" s="17" t="s">
        <v>114</v>
      </c>
      <c r="O85" s="18">
        <v>0.8</v>
      </c>
      <c r="P85" s="19" t="s">
        <v>62</v>
      </c>
      <c r="Q85" s="78">
        <v>1</v>
      </c>
      <c r="R85" s="67" t="s">
        <v>346</v>
      </c>
      <c r="S85" s="69" t="s">
        <v>42</v>
      </c>
      <c r="T85" s="70" t="s">
        <v>43</v>
      </c>
      <c r="U85" s="70" t="s">
        <v>44</v>
      </c>
      <c r="V85" s="71" t="s">
        <v>45</v>
      </c>
      <c r="W85" s="70" t="s">
        <v>46</v>
      </c>
      <c r="X85" s="70" t="s">
        <v>47</v>
      </c>
      <c r="Y85" s="70" t="s">
        <v>48</v>
      </c>
      <c r="Z85" s="64">
        <f>IFERROR(IF(S85="Probabilidad",(K85-(+K85*V85)),IF(S85="Impacto",K85,"")),"")</f>
        <v>0.48</v>
      </c>
      <c r="AA85" s="72" t="s">
        <v>64</v>
      </c>
      <c r="AB85" s="73">
        <v>0.48</v>
      </c>
      <c r="AC85" s="72" t="s">
        <v>114</v>
      </c>
      <c r="AD85" s="73">
        <v>0.8</v>
      </c>
      <c r="AE85" s="74" t="s">
        <v>62</v>
      </c>
      <c r="AF85" s="115" t="s">
        <v>564</v>
      </c>
      <c r="AG85" s="139">
        <v>44300</v>
      </c>
      <c r="AH85" s="117" t="s">
        <v>667</v>
      </c>
      <c r="AI85" s="75" t="s">
        <v>49</v>
      </c>
      <c r="AJ85" s="76" t="s">
        <v>347</v>
      </c>
      <c r="AK85" s="169" t="s">
        <v>341</v>
      </c>
      <c r="AL85" s="77">
        <v>44197</v>
      </c>
      <c r="AM85" s="150">
        <v>44309</v>
      </c>
      <c r="AN85" s="166" t="s">
        <v>802</v>
      </c>
      <c r="AO85" s="171" t="s">
        <v>564</v>
      </c>
    </row>
    <row r="86" spans="1:41" ht="82.5" customHeight="1" x14ac:dyDescent="0.25">
      <c r="A86" s="95">
        <v>39</v>
      </c>
      <c r="B86" s="189"/>
      <c r="C86" s="95">
        <v>5</v>
      </c>
      <c r="D86" s="15" t="s">
        <v>318</v>
      </c>
      <c r="E86" s="15" t="s">
        <v>336</v>
      </c>
      <c r="F86" s="15" t="s">
        <v>343</v>
      </c>
      <c r="G86" s="191"/>
      <c r="H86" s="15" t="s">
        <v>38</v>
      </c>
      <c r="I86" s="16">
        <v>928</v>
      </c>
      <c r="J86" s="17" t="s">
        <v>61</v>
      </c>
      <c r="K86" s="18">
        <v>0.8</v>
      </c>
      <c r="L86" s="96" t="s">
        <v>345</v>
      </c>
      <c r="M86" s="18" t="s">
        <v>345</v>
      </c>
      <c r="N86" s="17" t="s">
        <v>114</v>
      </c>
      <c r="O86" s="18">
        <v>0.8</v>
      </c>
      <c r="P86" s="19" t="s">
        <v>62</v>
      </c>
      <c r="Q86" s="78">
        <v>2</v>
      </c>
      <c r="R86" s="67" t="s">
        <v>348</v>
      </c>
      <c r="S86" s="69" t="s">
        <v>42</v>
      </c>
      <c r="T86" s="70" t="s">
        <v>43</v>
      </c>
      <c r="U86" s="70" t="s">
        <v>44</v>
      </c>
      <c r="V86" s="71" t="s">
        <v>45</v>
      </c>
      <c r="W86" s="70" t="s">
        <v>46</v>
      </c>
      <c r="X86" s="70" t="s">
        <v>47</v>
      </c>
      <c r="Y86" s="70" t="s">
        <v>48</v>
      </c>
      <c r="Z86" s="64">
        <f>IFERROR(IF(AND(S85="Probabilidad",S86="Probabilidad"),(AB85-(+AB85*V86)),IF(S86="Probabilidad",(K85-(+K85*V86)),IF(S86="Impacto",AB85,""))),"")</f>
        <v>0.28799999999999998</v>
      </c>
      <c r="AA86" s="72" t="s">
        <v>39</v>
      </c>
      <c r="AB86" s="73">
        <v>0.28799999999999998</v>
      </c>
      <c r="AC86" s="72" t="s">
        <v>114</v>
      </c>
      <c r="AD86" s="73">
        <v>0.8</v>
      </c>
      <c r="AE86" s="74" t="s">
        <v>62</v>
      </c>
      <c r="AF86" s="115" t="s">
        <v>564</v>
      </c>
      <c r="AG86" s="131" t="s">
        <v>668</v>
      </c>
      <c r="AH86" s="117" t="s">
        <v>669</v>
      </c>
      <c r="AI86" s="75"/>
      <c r="AJ86" s="76"/>
      <c r="AK86" s="66"/>
      <c r="AL86" s="77"/>
      <c r="AM86" s="43"/>
      <c r="AN86" s="76"/>
      <c r="AO86" s="66"/>
    </row>
    <row r="87" spans="1:41" ht="128.25" customHeight="1" x14ac:dyDescent="0.25">
      <c r="A87" s="82">
        <v>40</v>
      </c>
      <c r="B87" s="117" t="s">
        <v>309</v>
      </c>
      <c r="C87" s="82">
        <v>6</v>
      </c>
      <c r="D87" s="83" t="s">
        <v>318</v>
      </c>
      <c r="E87" s="83" t="s">
        <v>336</v>
      </c>
      <c r="F87" s="83" t="s">
        <v>349</v>
      </c>
      <c r="G87" s="84" t="s">
        <v>350</v>
      </c>
      <c r="H87" s="83" t="s">
        <v>38</v>
      </c>
      <c r="I87" s="85">
        <v>18</v>
      </c>
      <c r="J87" s="86" t="s">
        <v>39</v>
      </c>
      <c r="K87" s="80">
        <v>0.4</v>
      </c>
      <c r="L87" s="87" t="s">
        <v>345</v>
      </c>
      <c r="M87" s="80" t="s">
        <v>345</v>
      </c>
      <c r="N87" s="86" t="s">
        <v>114</v>
      </c>
      <c r="O87" s="80">
        <v>0.8</v>
      </c>
      <c r="P87" s="81" t="s">
        <v>62</v>
      </c>
      <c r="Q87" s="78">
        <v>1</v>
      </c>
      <c r="R87" s="67" t="s">
        <v>351</v>
      </c>
      <c r="S87" s="69" t="s">
        <v>42</v>
      </c>
      <c r="T87" s="70" t="s">
        <v>43</v>
      </c>
      <c r="U87" s="70" t="s">
        <v>44</v>
      </c>
      <c r="V87" s="71" t="s">
        <v>45</v>
      </c>
      <c r="W87" s="70" t="s">
        <v>46</v>
      </c>
      <c r="X87" s="70" t="s">
        <v>55</v>
      </c>
      <c r="Y87" s="70" t="s">
        <v>48</v>
      </c>
      <c r="Z87" s="64">
        <f>IFERROR(IF(S87="Probabilidad",(K87-(+K87*V87)),IF(S87="Impacto",K87,"")),"")</f>
        <v>0.24</v>
      </c>
      <c r="AA87" s="72" t="s">
        <v>39</v>
      </c>
      <c r="AB87" s="73">
        <v>0.24</v>
      </c>
      <c r="AC87" s="72" t="s">
        <v>114</v>
      </c>
      <c r="AD87" s="73">
        <v>0.8</v>
      </c>
      <c r="AE87" s="74" t="s">
        <v>62</v>
      </c>
      <c r="AF87" s="115" t="s">
        <v>564</v>
      </c>
      <c r="AG87" s="131" t="s">
        <v>656</v>
      </c>
      <c r="AH87" s="117" t="s">
        <v>670</v>
      </c>
      <c r="AI87" s="75" t="s">
        <v>49</v>
      </c>
      <c r="AJ87" s="76" t="s">
        <v>352</v>
      </c>
      <c r="AK87" s="169" t="s">
        <v>341</v>
      </c>
      <c r="AL87" s="160" t="s">
        <v>797</v>
      </c>
      <c r="AM87" s="160" t="s">
        <v>797</v>
      </c>
      <c r="AN87" s="176" t="s">
        <v>801</v>
      </c>
      <c r="AO87" s="171" t="s">
        <v>564</v>
      </c>
    </row>
    <row r="88" spans="1:41" ht="141" customHeight="1" x14ac:dyDescent="0.25">
      <c r="A88" s="95">
        <v>41</v>
      </c>
      <c r="B88" s="187" t="s">
        <v>309</v>
      </c>
      <c r="C88" s="95">
        <v>7</v>
      </c>
      <c r="D88" s="15" t="s">
        <v>34</v>
      </c>
      <c r="E88" s="15" t="s">
        <v>353</v>
      </c>
      <c r="F88" s="15" t="s">
        <v>354</v>
      </c>
      <c r="G88" s="190" t="s">
        <v>355</v>
      </c>
      <c r="H88" s="15" t="s">
        <v>38</v>
      </c>
      <c r="I88" s="16">
        <v>500</v>
      </c>
      <c r="J88" s="17" t="s">
        <v>64</v>
      </c>
      <c r="K88" s="18">
        <v>0.6</v>
      </c>
      <c r="L88" s="96" t="s">
        <v>40</v>
      </c>
      <c r="M88" s="18" t="s">
        <v>40</v>
      </c>
      <c r="N88" s="17" t="s">
        <v>41</v>
      </c>
      <c r="O88" s="18">
        <v>0.6</v>
      </c>
      <c r="P88" s="19" t="s">
        <v>41</v>
      </c>
      <c r="Q88" s="78">
        <v>1</v>
      </c>
      <c r="R88" s="67" t="s">
        <v>356</v>
      </c>
      <c r="S88" s="69" t="s">
        <v>42</v>
      </c>
      <c r="T88" s="70" t="s">
        <v>43</v>
      </c>
      <c r="U88" s="70" t="s">
        <v>44</v>
      </c>
      <c r="V88" s="71" t="s">
        <v>45</v>
      </c>
      <c r="W88" s="70" t="s">
        <v>46</v>
      </c>
      <c r="X88" s="70" t="s">
        <v>47</v>
      </c>
      <c r="Y88" s="70" t="s">
        <v>56</v>
      </c>
      <c r="Z88" s="64">
        <f>IFERROR(IF(S88="Probabilidad",(K88-(+K88*V88)),IF(S88="Impacto",K88,"")),"")</f>
        <v>0.36</v>
      </c>
      <c r="AA88" s="72" t="s">
        <v>39</v>
      </c>
      <c r="AB88" s="73">
        <v>0.36</v>
      </c>
      <c r="AC88" s="72" t="s">
        <v>41</v>
      </c>
      <c r="AD88" s="73">
        <v>0.6</v>
      </c>
      <c r="AE88" s="74" t="s">
        <v>41</v>
      </c>
      <c r="AF88" s="115" t="s">
        <v>564</v>
      </c>
      <c r="AG88" s="131" t="s">
        <v>656</v>
      </c>
      <c r="AH88" s="143" t="s">
        <v>671</v>
      </c>
      <c r="AI88" s="75" t="s">
        <v>49</v>
      </c>
      <c r="AJ88" s="76" t="s">
        <v>357</v>
      </c>
      <c r="AK88" s="66" t="s">
        <v>358</v>
      </c>
      <c r="AL88" s="170">
        <v>44256</v>
      </c>
      <c r="AM88" s="176" t="s">
        <v>803</v>
      </c>
      <c r="AN88" s="176" t="s">
        <v>804</v>
      </c>
      <c r="AO88" s="171" t="s">
        <v>564</v>
      </c>
    </row>
    <row r="89" spans="1:41" ht="123.75" customHeight="1" x14ac:dyDescent="0.25">
      <c r="A89" s="95">
        <v>41</v>
      </c>
      <c r="B89" s="189"/>
      <c r="C89" s="95">
        <v>7</v>
      </c>
      <c r="D89" s="15" t="s">
        <v>34</v>
      </c>
      <c r="E89" s="15" t="s">
        <v>353</v>
      </c>
      <c r="F89" s="15" t="s">
        <v>354</v>
      </c>
      <c r="G89" s="191"/>
      <c r="H89" s="15" t="s">
        <v>38</v>
      </c>
      <c r="I89" s="16">
        <v>500</v>
      </c>
      <c r="J89" s="17" t="s">
        <v>64</v>
      </c>
      <c r="K89" s="18">
        <v>0.6</v>
      </c>
      <c r="L89" s="96" t="s">
        <v>40</v>
      </c>
      <c r="M89" s="18" t="s">
        <v>40</v>
      </c>
      <c r="N89" s="17" t="s">
        <v>41</v>
      </c>
      <c r="O89" s="18">
        <v>0.6</v>
      </c>
      <c r="P89" s="19" t="s">
        <v>41</v>
      </c>
      <c r="Q89" s="78">
        <v>2</v>
      </c>
      <c r="R89" s="67" t="s">
        <v>359</v>
      </c>
      <c r="S89" s="69" t="s">
        <v>42</v>
      </c>
      <c r="T89" s="70" t="s">
        <v>43</v>
      </c>
      <c r="U89" s="70" t="s">
        <v>44</v>
      </c>
      <c r="V89" s="71" t="s">
        <v>45</v>
      </c>
      <c r="W89" s="70" t="s">
        <v>46</v>
      </c>
      <c r="X89" s="70" t="s">
        <v>47</v>
      </c>
      <c r="Y89" s="70" t="s">
        <v>56</v>
      </c>
      <c r="Z89" s="64">
        <f>IFERROR(IF(AND(S88="Probabilidad",S89="Probabilidad"),(AB88-(+AB88*V89)),IF(S89="Probabilidad",(K88-(+K88*V89)),IF(S89="Impacto",AB88,""))),"")</f>
        <v>0.216</v>
      </c>
      <c r="AA89" s="72" t="s">
        <v>39</v>
      </c>
      <c r="AB89" s="73">
        <v>0.216</v>
      </c>
      <c r="AC89" s="72" t="s">
        <v>114</v>
      </c>
      <c r="AD89" s="73">
        <v>0.8</v>
      </c>
      <c r="AE89" s="74" t="s">
        <v>62</v>
      </c>
      <c r="AF89" s="115" t="s">
        <v>564</v>
      </c>
      <c r="AG89" s="131" t="s">
        <v>656</v>
      </c>
      <c r="AH89" s="182" t="s">
        <v>672</v>
      </c>
      <c r="AI89" s="75"/>
      <c r="AJ89" s="76"/>
      <c r="AK89" s="66"/>
      <c r="AL89" s="77"/>
      <c r="AM89" s="43"/>
      <c r="AN89" s="76"/>
      <c r="AO89" s="66"/>
    </row>
    <row r="90" spans="1:41" ht="126" customHeight="1" x14ac:dyDescent="0.25">
      <c r="A90" s="95">
        <v>42</v>
      </c>
      <c r="B90" s="187" t="s">
        <v>360</v>
      </c>
      <c r="C90" s="95">
        <v>1</v>
      </c>
      <c r="D90" s="15" t="s">
        <v>34</v>
      </c>
      <c r="E90" s="15" t="s">
        <v>361</v>
      </c>
      <c r="F90" s="15" t="s">
        <v>362</v>
      </c>
      <c r="G90" s="190" t="s">
        <v>363</v>
      </c>
      <c r="H90" s="15" t="s">
        <v>38</v>
      </c>
      <c r="I90" s="16">
        <v>16</v>
      </c>
      <c r="J90" s="17" t="s">
        <v>39</v>
      </c>
      <c r="K90" s="18">
        <v>0.4</v>
      </c>
      <c r="L90" s="96" t="s">
        <v>40</v>
      </c>
      <c r="M90" s="18" t="s">
        <v>40</v>
      </c>
      <c r="N90" s="17" t="s">
        <v>41</v>
      </c>
      <c r="O90" s="18">
        <v>0.6</v>
      </c>
      <c r="P90" s="19" t="s">
        <v>41</v>
      </c>
      <c r="Q90" s="78">
        <v>1</v>
      </c>
      <c r="R90" s="67" t="s">
        <v>364</v>
      </c>
      <c r="S90" s="69" t="s">
        <v>42</v>
      </c>
      <c r="T90" s="70" t="s">
        <v>43</v>
      </c>
      <c r="U90" s="70" t="s">
        <v>44</v>
      </c>
      <c r="V90" s="71" t="s">
        <v>45</v>
      </c>
      <c r="W90" s="70" t="s">
        <v>46</v>
      </c>
      <c r="X90" s="70" t="s">
        <v>47</v>
      </c>
      <c r="Y90" s="70" t="s">
        <v>48</v>
      </c>
      <c r="Z90" s="64">
        <f>IFERROR(IF(S90="Probabilidad",(K90-(+K90*V90)),IF(S90="Impacto",K90,"")),"")</f>
        <v>0.24</v>
      </c>
      <c r="AA90" s="72" t="s">
        <v>39</v>
      </c>
      <c r="AB90" s="73">
        <v>0.24</v>
      </c>
      <c r="AC90" s="72" t="s">
        <v>41</v>
      </c>
      <c r="AD90" s="73">
        <v>0.6</v>
      </c>
      <c r="AE90" s="74" t="s">
        <v>41</v>
      </c>
      <c r="AF90" s="115" t="s">
        <v>563</v>
      </c>
      <c r="AG90" s="133">
        <v>44228</v>
      </c>
      <c r="AH90" s="132" t="s">
        <v>616</v>
      </c>
      <c r="AI90" s="75" t="s">
        <v>49</v>
      </c>
      <c r="AJ90" s="134" t="s">
        <v>367</v>
      </c>
      <c r="AK90" s="135" t="s">
        <v>622</v>
      </c>
      <c r="AL90" s="136" t="s">
        <v>623</v>
      </c>
      <c r="AM90" s="136">
        <v>44316</v>
      </c>
      <c r="AN90" s="134" t="s">
        <v>624</v>
      </c>
      <c r="AO90" s="137" t="s">
        <v>564</v>
      </c>
    </row>
    <row r="91" spans="1:41" ht="124.5" customHeight="1" x14ac:dyDescent="0.25">
      <c r="A91" s="95">
        <v>42</v>
      </c>
      <c r="B91" s="188"/>
      <c r="C91" s="95">
        <v>1</v>
      </c>
      <c r="D91" s="15" t="s">
        <v>34</v>
      </c>
      <c r="E91" s="15" t="s">
        <v>361</v>
      </c>
      <c r="F91" s="15" t="s">
        <v>362</v>
      </c>
      <c r="G91" s="186"/>
      <c r="H91" s="15" t="s">
        <v>38</v>
      </c>
      <c r="I91" s="16">
        <v>16</v>
      </c>
      <c r="J91" s="17" t="s">
        <v>39</v>
      </c>
      <c r="K91" s="18">
        <v>0.4</v>
      </c>
      <c r="L91" s="96" t="s">
        <v>40</v>
      </c>
      <c r="M91" s="18" t="s">
        <v>40</v>
      </c>
      <c r="N91" s="17" t="s">
        <v>41</v>
      </c>
      <c r="O91" s="18">
        <v>0.6</v>
      </c>
      <c r="P91" s="19" t="s">
        <v>41</v>
      </c>
      <c r="Q91" s="78">
        <v>2</v>
      </c>
      <c r="R91" s="67" t="s">
        <v>365</v>
      </c>
      <c r="S91" s="69" t="s">
        <v>42</v>
      </c>
      <c r="T91" s="70" t="s">
        <v>43</v>
      </c>
      <c r="U91" s="70" t="s">
        <v>44</v>
      </c>
      <c r="V91" s="71" t="s">
        <v>45</v>
      </c>
      <c r="W91" s="70" t="s">
        <v>46</v>
      </c>
      <c r="X91" s="70" t="s">
        <v>47</v>
      </c>
      <c r="Y91" s="70" t="s">
        <v>48</v>
      </c>
      <c r="Z91" s="64">
        <f>IFERROR(IF(AND(S90="Probabilidad",S91="Probabilidad"),(AB90-(+AB90*V91)),IF(S91="Probabilidad",(K90-(+K90*V91)),IF(S91="Impacto",AB90,""))),"")</f>
        <v>0.14399999999999999</v>
      </c>
      <c r="AA91" s="72" t="s">
        <v>57</v>
      </c>
      <c r="AB91" s="73">
        <v>0.14399999999999999</v>
      </c>
      <c r="AC91" s="72" t="s">
        <v>41</v>
      </c>
      <c r="AD91" s="73">
        <v>0.6</v>
      </c>
      <c r="AE91" s="74" t="s">
        <v>41</v>
      </c>
      <c r="AF91" s="115" t="s">
        <v>564</v>
      </c>
      <c r="AG91" s="133">
        <v>44287</v>
      </c>
      <c r="AH91" s="132" t="s">
        <v>617</v>
      </c>
      <c r="AI91" s="75"/>
      <c r="AJ91" s="76"/>
      <c r="AK91" s="66"/>
      <c r="AL91" s="77"/>
      <c r="AM91" s="43"/>
      <c r="AN91" s="76"/>
      <c r="AO91" s="66"/>
    </row>
    <row r="92" spans="1:41" ht="158.25" customHeight="1" x14ac:dyDescent="0.25">
      <c r="A92" s="95">
        <v>42</v>
      </c>
      <c r="B92" s="188"/>
      <c r="C92" s="95">
        <v>1</v>
      </c>
      <c r="D92" s="15" t="s">
        <v>34</v>
      </c>
      <c r="E92" s="15" t="s">
        <v>361</v>
      </c>
      <c r="F92" s="15" t="s">
        <v>362</v>
      </c>
      <c r="G92" s="186"/>
      <c r="H92" s="15" t="s">
        <v>38</v>
      </c>
      <c r="I92" s="16">
        <v>16</v>
      </c>
      <c r="J92" s="17" t="s">
        <v>39</v>
      </c>
      <c r="K92" s="18">
        <v>0.4</v>
      </c>
      <c r="L92" s="96" t="s">
        <v>40</v>
      </c>
      <c r="M92" s="18" t="s">
        <v>40</v>
      </c>
      <c r="N92" s="17" t="s">
        <v>41</v>
      </c>
      <c r="O92" s="18">
        <v>0.6</v>
      </c>
      <c r="P92" s="19" t="s">
        <v>41</v>
      </c>
      <c r="Q92" s="78">
        <v>3</v>
      </c>
      <c r="R92" s="67" t="s">
        <v>366</v>
      </c>
      <c r="S92" s="69" t="s">
        <v>42</v>
      </c>
      <c r="T92" s="70" t="s">
        <v>52</v>
      </c>
      <c r="U92" s="70" t="s">
        <v>44</v>
      </c>
      <c r="V92" s="71" t="s">
        <v>53</v>
      </c>
      <c r="W92" s="70" t="s">
        <v>46</v>
      </c>
      <c r="X92" s="70" t="s">
        <v>47</v>
      </c>
      <c r="Y92" s="70" t="s">
        <v>48</v>
      </c>
      <c r="Z92" s="64">
        <f>IFERROR(IF(AND(S91="Probabilidad",S92="Probabilidad"),(AB91-(+AB91*V92)),IF(AND(S91="Impacto",S92="Probabilidad"),(AB90-(+AB90*V92)),IF(S92="Impacto",AB91,""))),"")</f>
        <v>0.1008</v>
      </c>
      <c r="AA92" s="72" t="s">
        <v>57</v>
      </c>
      <c r="AB92" s="73">
        <v>0.1008</v>
      </c>
      <c r="AC92" s="72" t="s">
        <v>41</v>
      </c>
      <c r="AD92" s="73">
        <v>0.6</v>
      </c>
      <c r="AE92" s="74" t="s">
        <v>41</v>
      </c>
      <c r="AF92" s="115" t="s">
        <v>564</v>
      </c>
      <c r="AG92" s="133">
        <v>44287</v>
      </c>
      <c r="AH92" s="132" t="s">
        <v>618</v>
      </c>
      <c r="AI92" s="75"/>
      <c r="AJ92" s="76"/>
      <c r="AK92" s="66"/>
      <c r="AL92" s="77"/>
      <c r="AM92" s="43"/>
      <c r="AN92" s="76"/>
      <c r="AO92" s="66"/>
    </row>
    <row r="93" spans="1:41" ht="114.75" customHeight="1" x14ac:dyDescent="0.25">
      <c r="A93" s="95">
        <v>42</v>
      </c>
      <c r="B93" s="188"/>
      <c r="C93" s="95">
        <v>1</v>
      </c>
      <c r="D93" s="15" t="s">
        <v>34</v>
      </c>
      <c r="E93" s="15" t="s">
        <v>361</v>
      </c>
      <c r="F93" s="15" t="s">
        <v>362</v>
      </c>
      <c r="G93" s="186"/>
      <c r="H93" s="15" t="s">
        <v>38</v>
      </c>
      <c r="I93" s="16">
        <v>16</v>
      </c>
      <c r="J93" s="17" t="s">
        <v>39</v>
      </c>
      <c r="K93" s="18">
        <v>0.4</v>
      </c>
      <c r="L93" s="96" t="s">
        <v>40</v>
      </c>
      <c r="M93" s="18" t="s">
        <v>40</v>
      </c>
      <c r="N93" s="17" t="s">
        <v>41</v>
      </c>
      <c r="O93" s="18">
        <v>0.6</v>
      </c>
      <c r="P93" s="19" t="s">
        <v>41</v>
      </c>
      <c r="Q93" s="78">
        <v>4</v>
      </c>
      <c r="R93" s="67" t="s">
        <v>368</v>
      </c>
      <c r="S93" s="69" t="s">
        <v>1</v>
      </c>
      <c r="T93" s="70" t="s">
        <v>124</v>
      </c>
      <c r="U93" s="70" t="s">
        <v>44</v>
      </c>
      <c r="V93" s="71" t="s">
        <v>125</v>
      </c>
      <c r="W93" s="70" t="s">
        <v>46</v>
      </c>
      <c r="X93" s="70" t="s">
        <v>47</v>
      </c>
      <c r="Y93" s="70" t="s">
        <v>48</v>
      </c>
      <c r="Z93" s="64">
        <f t="shared" ref="Z93" si="11">IFERROR(IF(AND(S92="Probabilidad",S93="Probabilidad"),(AB92-(+AB92*V93)),IF(AND(S92="Impacto",S93="Probabilidad"),(AB91-(+AB91*V93)),IF(S93="Impacto",AB92,""))),"")</f>
        <v>0.1008</v>
      </c>
      <c r="AA93" s="72" t="s">
        <v>57</v>
      </c>
      <c r="AB93" s="73">
        <v>0.1008</v>
      </c>
      <c r="AC93" s="72" t="s">
        <v>41</v>
      </c>
      <c r="AD93" s="73">
        <v>0.44999999999999996</v>
      </c>
      <c r="AE93" s="74" t="s">
        <v>41</v>
      </c>
      <c r="AF93" s="115" t="s">
        <v>564</v>
      </c>
      <c r="AG93" s="133">
        <v>44287</v>
      </c>
      <c r="AH93" s="132" t="s">
        <v>619</v>
      </c>
      <c r="AI93" s="75"/>
      <c r="AJ93" s="76"/>
      <c r="AK93" s="66"/>
      <c r="AL93" s="77"/>
      <c r="AM93" s="43"/>
      <c r="AN93" s="76"/>
      <c r="AO93" s="66"/>
    </row>
    <row r="94" spans="1:41" ht="114.75" customHeight="1" x14ac:dyDescent="0.25">
      <c r="A94" s="95">
        <v>42</v>
      </c>
      <c r="B94" s="189"/>
      <c r="C94" s="95">
        <v>1</v>
      </c>
      <c r="D94" s="15" t="s">
        <v>34</v>
      </c>
      <c r="E94" s="15" t="s">
        <v>361</v>
      </c>
      <c r="F94" s="15" t="s">
        <v>362</v>
      </c>
      <c r="G94" s="191"/>
      <c r="H94" s="15" t="s">
        <v>38</v>
      </c>
      <c r="I94" s="16">
        <v>16</v>
      </c>
      <c r="J94" s="17" t="s">
        <v>39</v>
      </c>
      <c r="K94" s="18">
        <v>0.4</v>
      </c>
      <c r="L94" s="96" t="s">
        <v>40</v>
      </c>
      <c r="M94" s="18" t="s">
        <v>40</v>
      </c>
      <c r="N94" s="17" t="s">
        <v>41</v>
      </c>
      <c r="O94" s="18">
        <v>0.6</v>
      </c>
      <c r="P94" s="19" t="s">
        <v>41</v>
      </c>
      <c r="Q94" s="78">
        <v>5</v>
      </c>
      <c r="R94" s="67" t="s">
        <v>369</v>
      </c>
      <c r="S94" s="69" t="s">
        <v>42</v>
      </c>
      <c r="T94" s="70" t="s">
        <v>43</v>
      </c>
      <c r="U94" s="70" t="s">
        <v>44</v>
      </c>
      <c r="V94" s="71" t="s">
        <v>45</v>
      </c>
      <c r="W94" s="70" t="s">
        <v>46</v>
      </c>
      <c r="X94" s="70"/>
      <c r="Y94" s="70"/>
      <c r="Z94" s="64" t="str">
        <f>IFERROR(IF(AND(#REF!="Probabilidad",S94="Probabilidad"),(#REF!-(+#REF!*V94)),IF(AND(#REF!="Impacto",S94="Probabilidad"),(AB93-(+AB93*V94)),IF(S94="Impacto",#REF!,""))),"")</f>
        <v/>
      </c>
      <c r="AA94" s="72" t="s">
        <v>57</v>
      </c>
      <c r="AB94" s="73">
        <v>3.6288000000000001E-2</v>
      </c>
      <c r="AC94" s="72" t="s">
        <v>41</v>
      </c>
      <c r="AD94" s="73">
        <v>0.44999999999999996</v>
      </c>
      <c r="AE94" s="74" t="s">
        <v>41</v>
      </c>
      <c r="AF94" s="115" t="s">
        <v>564</v>
      </c>
      <c r="AG94" s="117" t="s">
        <v>620</v>
      </c>
      <c r="AH94" s="132" t="s">
        <v>621</v>
      </c>
      <c r="AI94" s="75"/>
      <c r="AJ94" s="76"/>
      <c r="AK94" s="66"/>
      <c r="AL94" s="77"/>
      <c r="AM94" s="43"/>
      <c r="AN94" s="76"/>
      <c r="AO94" s="66"/>
    </row>
    <row r="95" spans="1:41" ht="114.75" customHeight="1" x14ac:dyDescent="0.25">
      <c r="A95" s="95">
        <v>43</v>
      </c>
      <c r="B95" s="187" t="s">
        <v>360</v>
      </c>
      <c r="C95" s="95">
        <v>2</v>
      </c>
      <c r="D95" s="114"/>
      <c r="E95" s="15" t="s">
        <v>370</v>
      </c>
      <c r="F95" s="15" t="s">
        <v>371</v>
      </c>
      <c r="G95" s="190" t="s">
        <v>372</v>
      </c>
      <c r="H95" s="15" t="s">
        <v>38</v>
      </c>
      <c r="I95" s="16">
        <v>48</v>
      </c>
      <c r="J95" s="17" t="s">
        <v>64</v>
      </c>
      <c r="K95" s="18">
        <v>0.6</v>
      </c>
      <c r="L95" s="96" t="s">
        <v>40</v>
      </c>
      <c r="M95" s="18" t="s">
        <v>40</v>
      </c>
      <c r="N95" s="17" t="s">
        <v>41</v>
      </c>
      <c r="O95" s="18">
        <v>0.6</v>
      </c>
      <c r="P95" s="19" t="s">
        <v>41</v>
      </c>
      <c r="Q95" s="78">
        <v>1</v>
      </c>
      <c r="R95" s="67" t="s">
        <v>373</v>
      </c>
      <c r="S95" s="69" t="s">
        <v>42</v>
      </c>
      <c r="T95" s="70" t="s">
        <v>43</v>
      </c>
      <c r="U95" s="70" t="s">
        <v>44</v>
      </c>
      <c r="V95" s="71" t="s">
        <v>45</v>
      </c>
      <c r="W95" s="70" t="s">
        <v>46</v>
      </c>
      <c r="X95" s="70" t="s">
        <v>47</v>
      </c>
      <c r="Y95" s="70" t="s">
        <v>48</v>
      </c>
      <c r="Z95" s="64">
        <f>IFERROR(IF(S95="Probabilidad",(K95-(+K95*V95)),IF(S95="Impacto",K95,"")),"")</f>
        <v>0.36</v>
      </c>
      <c r="AA95" s="72" t="s">
        <v>39</v>
      </c>
      <c r="AB95" s="73">
        <v>0.36</v>
      </c>
      <c r="AC95" s="72" t="s">
        <v>41</v>
      </c>
      <c r="AD95" s="73">
        <v>0.6</v>
      </c>
      <c r="AE95" s="74" t="s">
        <v>41</v>
      </c>
      <c r="AF95" s="115" t="s">
        <v>564</v>
      </c>
      <c r="AG95" s="139">
        <v>44378</v>
      </c>
      <c r="AH95" s="76" t="s">
        <v>765</v>
      </c>
      <c r="AI95" s="75" t="s">
        <v>49</v>
      </c>
      <c r="AJ95" s="76" t="s">
        <v>374</v>
      </c>
      <c r="AK95" s="66" t="s">
        <v>375</v>
      </c>
      <c r="AL95" s="77">
        <v>44378</v>
      </c>
      <c r="AM95" s="77" t="s">
        <v>109</v>
      </c>
      <c r="AN95" s="76" t="s">
        <v>769</v>
      </c>
      <c r="AO95" s="66" t="s">
        <v>564</v>
      </c>
    </row>
    <row r="96" spans="1:41" ht="114.75" customHeight="1" x14ac:dyDescent="0.25">
      <c r="A96" s="95">
        <v>43</v>
      </c>
      <c r="B96" s="188"/>
      <c r="C96" s="95">
        <v>2</v>
      </c>
      <c r="D96" s="114"/>
      <c r="E96" s="15" t="s">
        <v>370</v>
      </c>
      <c r="F96" s="15" t="s">
        <v>371</v>
      </c>
      <c r="G96" s="186"/>
      <c r="H96" s="15" t="s">
        <v>38</v>
      </c>
      <c r="I96" s="16">
        <v>48</v>
      </c>
      <c r="J96" s="17" t="s">
        <v>64</v>
      </c>
      <c r="K96" s="18">
        <v>0.6</v>
      </c>
      <c r="L96" s="96" t="s">
        <v>40</v>
      </c>
      <c r="M96" s="18" t="s">
        <v>40</v>
      </c>
      <c r="N96" s="17" t="s">
        <v>41</v>
      </c>
      <c r="O96" s="18">
        <v>0.6</v>
      </c>
      <c r="P96" s="19" t="s">
        <v>41</v>
      </c>
      <c r="Q96" s="78">
        <v>2</v>
      </c>
      <c r="R96" s="67" t="s">
        <v>376</v>
      </c>
      <c r="S96" s="69" t="s">
        <v>42</v>
      </c>
      <c r="T96" s="70" t="s">
        <v>43</v>
      </c>
      <c r="U96" s="70" t="s">
        <v>44</v>
      </c>
      <c r="V96" s="71" t="s">
        <v>45</v>
      </c>
      <c r="W96" s="70" t="s">
        <v>46</v>
      </c>
      <c r="X96" s="70" t="s">
        <v>47</v>
      </c>
      <c r="Y96" s="70" t="s">
        <v>48</v>
      </c>
      <c r="Z96" s="64">
        <f>IFERROR(IF(AND(S95="Probabilidad",S96="Probabilidad"),(AB95-(+AB95*V96)),IF(S96="Probabilidad",(K95-(+K95*V96)),IF(S96="Impacto",AB95,""))),"")</f>
        <v>0.216</v>
      </c>
      <c r="AA96" s="72" t="s">
        <v>39</v>
      </c>
      <c r="AB96" s="73">
        <v>0.216</v>
      </c>
      <c r="AC96" s="72" t="s">
        <v>41</v>
      </c>
      <c r="AD96" s="73">
        <v>0.6</v>
      </c>
      <c r="AE96" s="74" t="s">
        <v>41</v>
      </c>
      <c r="AF96" s="115" t="s">
        <v>564</v>
      </c>
      <c r="AG96" s="139">
        <v>44409</v>
      </c>
      <c r="AH96" s="76" t="s">
        <v>766</v>
      </c>
      <c r="AI96" s="75"/>
      <c r="AJ96" s="76"/>
      <c r="AK96" s="66"/>
      <c r="AL96" s="77"/>
      <c r="AM96" s="43"/>
      <c r="AN96" s="76"/>
      <c r="AO96" s="66"/>
    </row>
    <row r="97" spans="1:41" ht="93" customHeight="1" x14ac:dyDescent="0.25">
      <c r="A97" s="95">
        <v>43</v>
      </c>
      <c r="B97" s="188"/>
      <c r="C97" s="95">
        <v>2</v>
      </c>
      <c r="D97" s="114"/>
      <c r="E97" s="15" t="s">
        <v>370</v>
      </c>
      <c r="F97" s="15" t="s">
        <v>371</v>
      </c>
      <c r="G97" s="186"/>
      <c r="H97" s="15" t="s">
        <v>38</v>
      </c>
      <c r="I97" s="16">
        <v>48</v>
      </c>
      <c r="J97" s="17" t="s">
        <v>64</v>
      </c>
      <c r="K97" s="18">
        <v>0.6</v>
      </c>
      <c r="L97" s="96" t="s">
        <v>40</v>
      </c>
      <c r="M97" s="18" t="s">
        <v>40</v>
      </c>
      <c r="N97" s="17" t="s">
        <v>41</v>
      </c>
      <c r="O97" s="18">
        <v>0.6</v>
      </c>
      <c r="P97" s="19" t="s">
        <v>41</v>
      </c>
      <c r="Q97" s="78">
        <v>3</v>
      </c>
      <c r="R97" s="68" t="s">
        <v>377</v>
      </c>
      <c r="S97" s="69" t="s">
        <v>42</v>
      </c>
      <c r="T97" s="70" t="s">
        <v>52</v>
      </c>
      <c r="U97" s="70" t="s">
        <v>44</v>
      </c>
      <c r="V97" s="71" t="s">
        <v>53</v>
      </c>
      <c r="W97" s="70" t="s">
        <v>46</v>
      </c>
      <c r="X97" s="70" t="s">
        <v>47</v>
      </c>
      <c r="Y97" s="70" t="s">
        <v>48</v>
      </c>
      <c r="Z97" s="64">
        <f>IFERROR(IF(AND(S96="Probabilidad",S97="Probabilidad"),(AB96-(+AB96*V97)),IF(AND(S96="Impacto",S97="Probabilidad"),(AB95-(+AB95*V97)),IF(S97="Impacto",AB96,""))),"")</f>
        <v>0.1512</v>
      </c>
      <c r="AA97" s="72" t="s">
        <v>57</v>
      </c>
      <c r="AB97" s="73">
        <v>0.1512</v>
      </c>
      <c r="AC97" s="72" t="s">
        <v>41</v>
      </c>
      <c r="AD97" s="73">
        <v>0.6</v>
      </c>
      <c r="AE97" s="74" t="s">
        <v>41</v>
      </c>
      <c r="AF97" s="115" t="s">
        <v>564</v>
      </c>
      <c r="AG97" s="131" t="s">
        <v>442</v>
      </c>
      <c r="AH97" s="76" t="s">
        <v>767</v>
      </c>
      <c r="AI97" s="75"/>
      <c r="AJ97" s="76"/>
      <c r="AK97" s="66"/>
      <c r="AL97" s="77"/>
      <c r="AM97" s="43"/>
      <c r="AN97" s="76"/>
      <c r="AO97" s="66"/>
    </row>
    <row r="98" spans="1:41" ht="151.5" customHeight="1" x14ac:dyDescent="0.25">
      <c r="A98" s="95">
        <v>43</v>
      </c>
      <c r="B98" s="189"/>
      <c r="C98" s="95">
        <v>2</v>
      </c>
      <c r="D98" s="114"/>
      <c r="E98" s="15" t="s">
        <v>370</v>
      </c>
      <c r="F98" s="15" t="s">
        <v>371</v>
      </c>
      <c r="G98" s="191"/>
      <c r="H98" s="15" t="s">
        <v>38</v>
      </c>
      <c r="I98" s="16">
        <v>48</v>
      </c>
      <c r="J98" s="17" t="s">
        <v>64</v>
      </c>
      <c r="K98" s="18">
        <v>0.6</v>
      </c>
      <c r="L98" s="96" t="s">
        <v>40</v>
      </c>
      <c r="M98" s="18" t="s">
        <v>40</v>
      </c>
      <c r="N98" s="17" t="s">
        <v>41</v>
      </c>
      <c r="O98" s="18">
        <v>0.6</v>
      </c>
      <c r="P98" s="19" t="s">
        <v>41</v>
      </c>
      <c r="Q98" s="78">
        <v>4</v>
      </c>
      <c r="R98" s="68" t="s">
        <v>378</v>
      </c>
      <c r="S98" s="69" t="s">
        <v>42</v>
      </c>
      <c r="T98" s="70" t="s">
        <v>52</v>
      </c>
      <c r="U98" s="70" t="s">
        <v>44</v>
      </c>
      <c r="V98" s="71" t="s">
        <v>53</v>
      </c>
      <c r="W98" s="70" t="s">
        <v>46</v>
      </c>
      <c r="X98" s="70" t="s">
        <v>47</v>
      </c>
      <c r="Y98" s="70" t="s">
        <v>48</v>
      </c>
      <c r="Z98" s="64">
        <f t="shared" ref="Z98" si="12">IFERROR(IF(AND(S97="Probabilidad",S98="Probabilidad"),(AB97-(+AB97*V98)),IF(AND(S97="Impacto",S98="Probabilidad"),(AB96-(+AB96*V98)),IF(S98="Impacto",AB97,""))),"")</f>
        <v>0.10584</v>
      </c>
      <c r="AA98" s="72" t="s">
        <v>57</v>
      </c>
      <c r="AB98" s="73">
        <v>0.10584</v>
      </c>
      <c r="AC98" s="72" t="s">
        <v>41</v>
      </c>
      <c r="AD98" s="73">
        <v>0.6</v>
      </c>
      <c r="AE98" s="74" t="s">
        <v>41</v>
      </c>
      <c r="AF98" s="115" t="s">
        <v>564</v>
      </c>
      <c r="AG98" s="131" t="s">
        <v>442</v>
      </c>
      <c r="AH98" s="76" t="s">
        <v>768</v>
      </c>
      <c r="AI98" s="75"/>
      <c r="AJ98" s="76"/>
      <c r="AK98" s="66"/>
      <c r="AL98" s="77"/>
      <c r="AM98" s="43"/>
      <c r="AN98" s="76"/>
      <c r="AO98" s="66"/>
    </row>
    <row r="99" spans="1:41" ht="185.25" customHeight="1" x14ac:dyDescent="0.25">
      <c r="A99" s="95">
        <v>44</v>
      </c>
      <c r="B99" s="187" t="s">
        <v>360</v>
      </c>
      <c r="C99" s="95">
        <v>3</v>
      </c>
      <c r="D99" s="114"/>
      <c r="E99" s="15" t="s">
        <v>379</v>
      </c>
      <c r="F99" s="15" t="s">
        <v>380</v>
      </c>
      <c r="G99" s="190" t="s">
        <v>381</v>
      </c>
      <c r="H99" s="15" t="s">
        <v>154</v>
      </c>
      <c r="I99" s="16">
        <v>11</v>
      </c>
      <c r="J99" s="17" t="s">
        <v>39</v>
      </c>
      <c r="K99" s="18">
        <v>0.4</v>
      </c>
      <c r="L99" s="96" t="s">
        <v>113</v>
      </c>
      <c r="M99" s="18" t="s">
        <v>113</v>
      </c>
      <c r="N99" s="17" t="s">
        <v>114</v>
      </c>
      <c r="O99" s="18">
        <v>0.8</v>
      </c>
      <c r="P99" s="19" t="s">
        <v>62</v>
      </c>
      <c r="Q99" s="78">
        <v>1</v>
      </c>
      <c r="R99" s="67" t="s">
        <v>382</v>
      </c>
      <c r="S99" s="69" t="s">
        <v>42</v>
      </c>
      <c r="T99" s="70" t="s">
        <v>43</v>
      </c>
      <c r="U99" s="70" t="s">
        <v>44</v>
      </c>
      <c r="V99" s="71" t="s">
        <v>45</v>
      </c>
      <c r="W99" s="70" t="s">
        <v>46</v>
      </c>
      <c r="X99" s="70" t="s">
        <v>47</v>
      </c>
      <c r="Y99" s="70" t="s">
        <v>48</v>
      </c>
      <c r="Z99" s="64">
        <f>IFERROR(IF(S99="Probabilidad",(K99-(+K99*V99)),IF(S99="Impacto",K99,"")),"")</f>
        <v>0.24</v>
      </c>
      <c r="AA99" s="72" t="s">
        <v>39</v>
      </c>
      <c r="AB99" s="73">
        <v>0.24</v>
      </c>
      <c r="AC99" s="72" t="s">
        <v>114</v>
      </c>
      <c r="AD99" s="73">
        <v>0.8</v>
      </c>
      <c r="AE99" s="74" t="s">
        <v>62</v>
      </c>
      <c r="AF99" s="115" t="s">
        <v>563</v>
      </c>
      <c r="AG99" s="131" t="s">
        <v>744</v>
      </c>
      <c r="AH99" s="117" t="s">
        <v>745</v>
      </c>
      <c r="AI99" s="75" t="s">
        <v>49</v>
      </c>
      <c r="AJ99" s="76" t="s">
        <v>383</v>
      </c>
      <c r="AK99" s="66" t="s">
        <v>375</v>
      </c>
      <c r="AL99" s="77" t="s">
        <v>384</v>
      </c>
      <c r="AM99" s="161" t="s">
        <v>589</v>
      </c>
      <c r="AN99" s="161" t="s">
        <v>751</v>
      </c>
      <c r="AO99" s="66" t="s">
        <v>564</v>
      </c>
    </row>
    <row r="100" spans="1:41" ht="135" customHeight="1" x14ac:dyDescent="0.25">
      <c r="A100" s="95">
        <v>44</v>
      </c>
      <c r="B100" s="188"/>
      <c r="C100" s="95">
        <v>3</v>
      </c>
      <c r="D100" s="114"/>
      <c r="E100" s="15" t="s">
        <v>379</v>
      </c>
      <c r="F100" s="15" t="s">
        <v>380</v>
      </c>
      <c r="G100" s="186"/>
      <c r="H100" s="15" t="s">
        <v>154</v>
      </c>
      <c r="I100" s="16">
        <v>11</v>
      </c>
      <c r="J100" s="17" t="s">
        <v>39</v>
      </c>
      <c r="K100" s="18">
        <v>0.4</v>
      </c>
      <c r="L100" s="96" t="s">
        <v>113</v>
      </c>
      <c r="M100" s="18" t="s">
        <v>113</v>
      </c>
      <c r="N100" s="17" t="s">
        <v>114</v>
      </c>
      <c r="O100" s="18">
        <v>0.8</v>
      </c>
      <c r="P100" s="19" t="s">
        <v>62</v>
      </c>
      <c r="Q100" s="78">
        <v>2</v>
      </c>
      <c r="R100" s="67" t="s">
        <v>385</v>
      </c>
      <c r="S100" s="69" t="s">
        <v>42</v>
      </c>
      <c r="T100" s="70" t="s">
        <v>43</v>
      </c>
      <c r="U100" s="70" t="s">
        <v>44</v>
      </c>
      <c r="V100" s="71" t="s">
        <v>45</v>
      </c>
      <c r="W100" s="70" t="s">
        <v>46</v>
      </c>
      <c r="X100" s="70" t="s">
        <v>47</v>
      </c>
      <c r="Y100" s="70" t="s">
        <v>48</v>
      </c>
      <c r="Z100" s="64">
        <f>IFERROR(IF(AND(S99="Probabilidad",S100="Probabilidad"),(AB99-(+AB99*V100)),IF(S100="Probabilidad",(K99-(+K99*V100)),IF(S100="Impacto",AB99,""))),"")</f>
        <v>0.14399999999999999</v>
      </c>
      <c r="AA100" s="72" t="s">
        <v>57</v>
      </c>
      <c r="AB100" s="73">
        <v>0.14399999999999999</v>
      </c>
      <c r="AC100" s="72" t="s">
        <v>41</v>
      </c>
      <c r="AD100" s="73">
        <v>0.6</v>
      </c>
      <c r="AE100" s="74" t="s">
        <v>41</v>
      </c>
      <c r="AF100" s="115" t="s">
        <v>563</v>
      </c>
      <c r="AG100" s="131" t="s">
        <v>744</v>
      </c>
      <c r="AH100" s="163" t="s">
        <v>746</v>
      </c>
      <c r="AI100" s="75"/>
      <c r="AJ100" s="76"/>
      <c r="AK100" s="66"/>
      <c r="AL100" s="77"/>
      <c r="AM100" s="43"/>
      <c r="AN100" s="76"/>
      <c r="AO100" s="66"/>
    </row>
    <row r="101" spans="1:41" ht="165" x14ac:dyDescent="0.25">
      <c r="A101" s="95">
        <v>44</v>
      </c>
      <c r="B101" s="188"/>
      <c r="C101" s="95">
        <v>3</v>
      </c>
      <c r="D101" s="114"/>
      <c r="E101" s="15" t="s">
        <v>379</v>
      </c>
      <c r="F101" s="15" t="s">
        <v>380</v>
      </c>
      <c r="G101" s="186"/>
      <c r="H101" s="15" t="s">
        <v>154</v>
      </c>
      <c r="I101" s="16">
        <v>11</v>
      </c>
      <c r="J101" s="17" t="s">
        <v>39</v>
      </c>
      <c r="K101" s="18">
        <v>0.4</v>
      </c>
      <c r="L101" s="96" t="s">
        <v>113</v>
      </c>
      <c r="M101" s="18" t="s">
        <v>113</v>
      </c>
      <c r="N101" s="17" t="s">
        <v>114</v>
      </c>
      <c r="O101" s="18">
        <v>0.8</v>
      </c>
      <c r="P101" s="19" t="s">
        <v>62</v>
      </c>
      <c r="Q101" s="78">
        <v>3</v>
      </c>
      <c r="R101" s="68" t="s">
        <v>386</v>
      </c>
      <c r="S101" s="69" t="s">
        <v>42</v>
      </c>
      <c r="T101" s="70" t="s">
        <v>52</v>
      </c>
      <c r="U101" s="70" t="s">
        <v>44</v>
      </c>
      <c r="V101" s="71" t="s">
        <v>53</v>
      </c>
      <c r="W101" s="70" t="s">
        <v>46</v>
      </c>
      <c r="X101" s="70" t="s">
        <v>47</v>
      </c>
      <c r="Y101" s="70" t="s">
        <v>48</v>
      </c>
      <c r="Z101" s="64">
        <f>IFERROR(IF(AND(S100="Probabilidad",S101="Probabilidad"),(AB100-(+AB100*V101)),IF(AND(S100="Impacto",S101="Probabilidad"),(AB99-(+AB99*V101)),IF(S101="Impacto",AB100,""))),"")</f>
        <v>0.1008</v>
      </c>
      <c r="AA101" s="72" t="s">
        <v>57</v>
      </c>
      <c r="AB101" s="73">
        <v>0.1008</v>
      </c>
      <c r="AC101" s="72" t="s">
        <v>41</v>
      </c>
      <c r="AD101" s="73">
        <v>0.6</v>
      </c>
      <c r="AE101" s="74" t="s">
        <v>41</v>
      </c>
      <c r="AF101" s="115" t="s">
        <v>564</v>
      </c>
      <c r="AG101" s="117" t="s">
        <v>747</v>
      </c>
      <c r="AH101" s="117" t="s">
        <v>748</v>
      </c>
      <c r="AI101" s="75"/>
      <c r="AJ101" s="76"/>
      <c r="AK101" s="66"/>
      <c r="AL101" s="77"/>
      <c r="AM101" s="43"/>
      <c r="AN101" s="76"/>
      <c r="AO101" s="66"/>
    </row>
    <row r="102" spans="1:41" ht="165" x14ac:dyDescent="0.25">
      <c r="A102" s="95">
        <v>44</v>
      </c>
      <c r="B102" s="189"/>
      <c r="C102" s="95">
        <v>3</v>
      </c>
      <c r="D102" s="114"/>
      <c r="E102" s="15" t="s">
        <v>379</v>
      </c>
      <c r="F102" s="15" t="s">
        <v>380</v>
      </c>
      <c r="G102" s="191"/>
      <c r="H102" s="15" t="s">
        <v>154</v>
      </c>
      <c r="I102" s="16">
        <v>11</v>
      </c>
      <c r="J102" s="17" t="s">
        <v>39</v>
      </c>
      <c r="K102" s="18">
        <v>0.4</v>
      </c>
      <c r="L102" s="96" t="s">
        <v>113</v>
      </c>
      <c r="M102" s="18" t="s">
        <v>113</v>
      </c>
      <c r="N102" s="17" t="s">
        <v>114</v>
      </c>
      <c r="O102" s="18">
        <v>0.8</v>
      </c>
      <c r="P102" s="19" t="s">
        <v>62</v>
      </c>
      <c r="Q102" s="78">
        <v>4</v>
      </c>
      <c r="R102" s="67" t="s">
        <v>387</v>
      </c>
      <c r="S102" s="69" t="s">
        <v>42</v>
      </c>
      <c r="T102" s="70" t="s">
        <v>52</v>
      </c>
      <c r="U102" s="70" t="s">
        <v>44</v>
      </c>
      <c r="V102" s="71" t="s">
        <v>53</v>
      </c>
      <c r="W102" s="70" t="s">
        <v>46</v>
      </c>
      <c r="X102" s="70" t="s">
        <v>47</v>
      </c>
      <c r="Y102" s="70" t="s">
        <v>48</v>
      </c>
      <c r="Z102" s="64">
        <f t="shared" ref="Z102" si="13">IFERROR(IF(AND(S101="Probabilidad",S102="Probabilidad"),(AB101-(+AB101*V102)),IF(AND(S101="Impacto",S102="Probabilidad"),(AB100-(+AB100*V102)),IF(S102="Impacto",AB101,""))),"")</f>
        <v>7.0559999999999998E-2</v>
      </c>
      <c r="AA102" s="72" t="s">
        <v>57</v>
      </c>
      <c r="AB102" s="73">
        <v>7.0559999999999998E-2</v>
      </c>
      <c r="AC102" s="72" t="s">
        <v>41</v>
      </c>
      <c r="AD102" s="73">
        <v>0.6</v>
      </c>
      <c r="AE102" s="74" t="s">
        <v>41</v>
      </c>
      <c r="AF102" s="115" t="s">
        <v>563</v>
      </c>
      <c r="AG102" s="117" t="s">
        <v>749</v>
      </c>
      <c r="AH102" s="117" t="s">
        <v>750</v>
      </c>
      <c r="AI102" s="75"/>
      <c r="AJ102" s="76"/>
      <c r="AK102" s="66"/>
      <c r="AL102" s="77"/>
      <c r="AM102" s="43"/>
      <c r="AN102" s="76"/>
      <c r="AO102" s="66"/>
    </row>
    <row r="103" spans="1:41" ht="123" customHeight="1" x14ac:dyDescent="0.25">
      <c r="A103" s="95">
        <v>45</v>
      </c>
      <c r="B103" s="187" t="s">
        <v>360</v>
      </c>
      <c r="C103" s="95">
        <v>4</v>
      </c>
      <c r="D103" s="114"/>
      <c r="E103" s="114"/>
      <c r="F103" s="114"/>
      <c r="G103" s="190" t="s">
        <v>388</v>
      </c>
      <c r="H103" s="15" t="s">
        <v>38</v>
      </c>
      <c r="I103" s="16">
        <v>365</v>
      </c>
      <c r="J103" s="17" t="s">
        <v>64</v>
      </c>
      <c r="K103" s="18">
        <v>0.6</v>
      </c>
      <c r="L103" s="96" t="s">
        <v>389</v>
      </c>
      <c r="M103" s="18" t="s">
        <v>389</v>
      </c>
      <c r="N103" s="17" t="s">
        <v>323</v>
      </c>
      <c r="O103" s="18">
        <v>0.2</v>
      </c>
      <c r="P103" s="19" t="s">
        <v>41</v>
      </c>
      <c r="Q103" s="78">
        <v>1</v>
      </c>
      <c r="R103" s="68" t="s">
        <v>760</v>
      </c>
      <c r="S103" s="69" t="s">
        <v>42</v>
      </c>
      <c r="T103" s="70" t="s">
        <v>43</v>
      </c>
      <c r="U103" s="70" t="s">
        <v>44</v>
      </c>
      <c r="V103" s="71" t="s">
        <v>45</v>
      </c>
      <c r="W103" s="70" t="s">
        <v>46</v>
      </c>
      <c r="X103" s="70" t="s">
        <v>47</v>
      </c>
      <c r="Y103" s="70" t="s">
        <v>48</v>
      </c>
      <c r="Z103" s="64">
        <f>IFERROR(IF(S103="Probabilidad",(K103-(+K103*V103)),IF(S103="Impacto",K103,"")),"")</f>
        <v>0.36</v>
      </c>
      <c r="AA103" s="72" t="s">
        <v>39</v>
      </c>
      <c r="AB103" s="73">
        <v>0.36</v>
      </c>
      <c r="AC103" s="72" t="s">
        <v>323</v>
      </c>
      <c r="AD103" s="73">
        <v>0.2</v>
      </c>
      <c r="AE103" s="74" t="s">
        <v>88</v>
      </c>
      <c r="AF103" s="115" t="s">
        <v>564</v>
      </c>
      <c r="AG103" s="117" t="s">
        <v>762</v>
      </c>
      <c r="AH103" s="117" t="s">
        <v>763</v>
      </c>
      <c r="AI103" s="75" t="s">
        <v>86</v>
      </c>
      <c r="AJ103" s="76"/>
      <c r="AK103" s="66"/>
      <c r="AL103" s="77"/>
      <c r="AM103" s="43"/>
      <c r="AN103" s="76"/>
      <c r="AO103" s="66"/>
    </row>
    <row r="104" spans="1:41" ht="143.25" customHeight="1" x14ac:dyDescent="0.25">
      <c r="A104" s="95">
        <v>45</v>
      </c>
      <c r="B104" s="188"/>
      <c r="C104" s="95">
        <v>4</v>
      </c>
      <c r="D104" s="114"/>
      <c r="E104" s="114"/>
      <c r="F104" s="114"/>
      <c r="G104" s="186"/>
      <c r="H104" s="15" t="s">
        <v>38</v>
      </c>
      <c r="I104" s="16">
        <v>365</v>
      </c>
      <c r="J104" s="17" t="s">
        <v>64</v>
      </c>
      <c r="K104" s="18">
        <v>0.6</v>
      </c>
      <c r="L104" s="96" t="s">
        <v>389</v>
      </c>
      <c r="M104" s="18" t="s">
        <v>389</v>
      </c>
      <c r="N104" s="17" t="s">
        <v>323</v>
      </c>
      <c r="O104" s="18">
        <v>0.2</v>
      </c>
      <c r="P104" s="19" t="s">
        <v>41</v>
      </c>
      <c r="Q104" s="78">
        <v>2</v>
      </c>
      <c r="R104" s="68" t="s">
        <v>759</v>
      </c>
      <c r="S104" s="69" t="s">
        <v>42</v>
      </c>
      <c r="T104" s="70" t="s">
        <v>52</v>
      </c>
      <c r="U104" s="70" t="s">
        <v>44</v>
      </c>
      <c r="V104" s="71" t="s">
        <v>53</v>
      </c>
      <c r="W104" s="70" t="s">
        <v>46</v>
      </c>
      <c r="X104" s="70" t="s">
        <v>47</v>
      </c>
      <c r="Y104" s="70" t="s">
        <v>48</v>
      </c>
      <c r="Z104" s="64">
        <f>IFERROR(IF(AND(S103="Probabilidad",S104="Probabilidad"),(AB103-(+AB103*V104)),IF(S104="Probabilidad",(K103-(+K103*V104)),IF(S104="Impacto",AB103,""))),"")</f>
        <v>0.252</v>
      </c>
      <c r="AA104" s="72" t="s">
        <v>39</v>
      </c>
      <c r="AB104" s="73">
        <v>0.252</v>
      </c>
      <c r="AC104" s="72" t="s">
        <v>114</v>
      </c>
      <c r="AD104" s="73">
        <v>0.8</v>
      </c>
      <c r="AE104" s="74" t="s">
        <v>62</v>
      </c>
      <c r="AF104" s="115" t="s">
        <v>564</v>
      </c>
      <c r="AG104" s="117" t="s">
        <v>762</v>
      </c>
      <c r="AH104" s="117" t="s">
        <v>761</v>
      </c>
      <c r="AI104" s="75"/>
      <c r="AJ104" s="76"/>
      <c r="AK104" s="66"/>
      <c r="AL104" s="77"/>
      <c r="AM104" s="43"/>
      <c r="AN104" s="76"/>
      <c r="AO104" s="66"/>
    </row>
    <row r="105" spans="1:41" ht="165.75" customHeight="1" x14ac:dyDescent="0.25">
      <c r="A105" s="95">
        <v>45</v>
      </c>
      <c r="B105" s="189"/>
      <c r="C105" s="95">
        <v>4</v>
      </c>
      <c r="D105" s="114"/>
      <c r="E105" s="114"/>
      <c r="F105" s="114"/>
      <c r="G105" s="191"/>
      <c r="H105" s="15" t="s">
        <v>38</v>
      </c>
      <c r="I105" s="16">
        <v>365</v>
      </c>
      <c r="J105" s="17" t="s">
        <v>64</v>
      </c>
      <c r="K105" s="18">
        <v>0.6</v>
      </c>
      <c r="L105" s="96" t="s">
        <v>389</v>
      </c>
      <c r="M105" s="18" t="s">
        <v>389</v>
      </c>
      <c r="N105" s="17" t="s">
        <v>323</v>
      </c>
      <c r="O105" s="18">
        <v>0.2</v>
      </c>
      <c r="P105" s="19" t="s">
        <v>41</v>
      </c>
      <c r="Q105" s="78">
        <v>3</v>
      </c>
      <c r="R105" s="68" t="s">
        <v>390</v>
      </c>
      <c r="S105" s="69" t="s">
        <v>42</v>
      </c>
      <c r="T105" s="70" t="s">
        <v>52</v>
      </c>
      <c r="U105" s="70" t="s">
        <v>44</v>
      </c>
      <c r="V105" s="71" t="s">
        <v>53</v>
      </c>
      <c r="W105" s="70" t="s">
        <v>46</v>
      </c>
      <c r="X105" s="70" t="s">
        <v>47</v>
      </c>
      <c r="Y105" s="70" t="s">
        <v>48</v>
      </c>
      <c r="Z105" s="64">
        <f>IFERROR(IF(AND(S104="Probabilidad",S105="Probabilidad"),(AB104-(+AB104*V105)),IF(AND(S104="Impacto",S105="Probabilidad"),(AB103-(+AB103*V105)),IF(S105="Impacto",AB104,""))),"")</f>
        <v>0.1764</v>
      </c>
      <c r="AA105" s="72" t="s">
        <v>57</v>
      </c>
      <c r="AB105" s="73">
        <v>0.1764</v>
      </c>
      <c r="AC105" s="72" t="s">
        <v>114</v>
      </c>
      <c r="AD105" s="73">
        <v>0.8</v>
      </c>
      <c r="AE105" s="74" t="s">
        <v>62</v>
      </c>
      <c r="AF105" s="115" t="s">
        <v>564</v>
      </c>
      <c r="AG105" s="117" t="s">
        <v>762</v>
      </c>
      <c r="AH105" s="117" t="s">
        <v>764</v>
      </c>
      <c r="AI105" s="75"/>
      <c r="AJ105" s="76"/>
      <c r="AK105" s="66"/>
      <c r="AL105" s="77"/>
      <c r="AM105" s="43"/>
      <c r="AN105" s="76"/>
      <c r="AO105" s="66"/>
    </row>
    <row r="106" spans="1:41" ht="237.75" customHeight="1" x14ac:dyDescent="0.25">
      <c r="A106" s="95">
        <v>46</v>
      </c>
      <c r="B106" s="187" t="s">
        <v>391</v>
      </c>
      <c r="C106" s="95">
        <v>1</v>
      </c>
      <c r="D106" s="15" t="s">
        <v>34</v>
      </c>
      <c r="E106" s="15" t="s">
        <v>392</v>
      </c>
      <c r="F106" s="15" t="s">
        <v>393</v>
      </c>
      <c r="G106" s="190" t="s">
        <v>394</v>
      </c>
      <c r="H106" s="15" t="s">
        <v>38</v>
      </c>
      <c r="I106" s="16">
        <v>81</v>
      </c>
      <c r="J106" s="17" t="s">
        <v>64</v>
      </c>
      <c r="K106" s="18">
        <v>0.6</v>
      </c>
      <c r="L106" s="96" t="s">
        <v>40</v>
      </c>
      <c r="M106" s="18" t="s">
        <v>40</v>
      </c>
      <c r="N106" s="17" t="s">
        <v>41</v>
      </c>
      <c r="O106" s="18">
        <v>0.6</v>
      </c>
      <c r="P106" s="19" t="s">
        <v>41</v>
      </c>
      <c r="Q106" s="78">
        <v>1</v>
      </c>
      <c r="R106" s="67" t="s">
        <v>395</v>
      </c>
      <c r="S106" s="69" t="s">
        <v>42</v>
      </c>
      <c r="T106" s="70" t="s">
        <v>43</v>
      </c>
      <c r="U106" s="70" t="s">
        <v>44</v>
      </c>
      <c r="V106" s="71" t="s">
        <v>45</v>
      </c>
      <c r="W106" s="70" t="s">
        <v>46</v>
      </c>
      <c r="X106" s="70" t="s">
        <v>47</v>
      </c>
      <c r="Y106" s="70" t="s">
        <v>48</v>
      </c>
      <c r="Z106" s="64">
        <f>IFERROR(IF(S106="Probabilidad",(K106-(+K106*V106)),IF(S106="Impacto",K106,"")),"")</f>
        <v>0.36</v>
      </c>
      <c r="AA106" s="72" t="s">
        <v>39</v>
      </c>
      <c r="AB106" s="73">
        <v>0.36</v>
      </c>
      <c r="AC106" s="72" t="s">
        <v>41</v>
      </c>
      <c r="AD106" s="73">
        <v>0.6</v>
      </c>
      <c r="AE106" s="74" t="s">
        <v>41</v>
      </c>
      <c r="AF106" s="115" t="s">
        <v>563</v>
      </c>
      <c r="AG106" s="117" t="s">
        <v>592</v>
      </c>
      <c r="AH106" s="127" t="s">
        <v>593</v>
      </c>
      <c r="AI106" s="75" t="s">
        <v>49</v>
      </c>
      <c r="AJ106" s="76" t="s">
        <v>396</v>
      </c>
      <c r="AK106" s="66" t="s">
        <v>397</v>
      </c>
      <c r="AL106" s="77">
        <v>44228</v>
      </c>
      <c r="AM106" s="43" t="s">
        <v>598</v>
      </c>
      <c r="AN106" s="62" t="s">
        <v>599</v>
      </c>
      <c r="AO106" s="66" t="s">
        <v>564</v>
      </c>
    </row>
    <row r="107" spans="1:41" ht="288.75" customHeight="1" x14ac:dyDescent="0.25">
      <c r="A107" s="95">
        <v>46</v>
      </c>
      <c r="B107" s="188"/>
      <c r="C107" s="95">
        <v>1</v>
      </c>
      <c r="D107" s="15" t="s">
        <v>34</v>
      </c>
      <c r="E107" s="15" t="s">
        <v>392</v>
      </c>
      <c r="F107" s="15" t="s">
        <v>393</v>
      </c>
      <c r="G107" s="186"/>
      <c r="H107" s="15" t="s">
        <v>38</v>
      </c>
      <c r="I107" s="16">
        <v>81</v>
      </c>
      <c r="J107" s="17" t="s">
        <v>64</v>
      </c>
      <c r="K107" s="18">
        <v>0.6</v>
      </c>
      <c r="L107" s="96" t="s">
        <v>40</v>
      </c>
      <c r="M107" s="18" t="s">
        <v>40</v>
      </c>
      <c r="N107" s="17" t="s">
        <v>41</v>
      </c>
      <c r="O107" s="18">
        <v>0.6</v>
      </c>
      <c r="P107" s="19" t="s">
        <v>41</v>
      </c>
      <c r="Q107" s="78">
        <v>2</v>
      </c>
      <c r="R107" s="67" t="s">
        <v>398</v>
      </c>
      <c r="S107" s="69" t="s">
        <v>42</v>
      </c>
      <c r="T107" s="70" t="s">
        <v>52</v>
      </c>
      <c r="U107" s="70" t="s">
        <v>44</v>
      </c>
      <c r="V107" s="71" t="s">
        <v>53</v>
      </c>
      <c r="W107" s="70" t="s">
        <v>46</v>
      </c>
      <c r="X107" s="70" t="s">
        <v>47</v>
      </c>
      <c r="Y107" s="70" t="s">
        <v>48</v>
      </c>
      <c r="Z107" s="64">
        <f>IFERROR(IF(AND(S106="Probabilidad",S107="Probabilidad"),(AB106-(+AB106*V107)),IF(S107="Probabilidad",(K106-(+K106*V107)),IF(S107="Impacto",AB106,""))),"")</f>
        <v>0.252</v>
      </c>
      <c r="AA107" s="72" t="s">
        <v>39</v>
      </c>
      <c r="AB107" s="73">
        <v>0.252</v>
      </c>
      <c r="AC107" s="72" t="s">
        <v>41</v>
      </c>
      <c r="AD107" s="73">
        <v>0.6</v>
      </c>
      <c r="AE107" s="74" t="s">
        <v>41</v>
      </c>
      <c r="AF107" s="115" t="s">
        <v>564</v>
      </c>
      <c r="AG107" s="117" t="s">
        <v>594</v>
      </c>
      <c r="AH107" s="127" t="s">
        <v>595</v>
      </c>
      <c r="AI107" s="75"/>
      <c r="AJ107" s="76"/>
      <c r="AK107" s="66"/>
      <c r="AL107" s="77"/>
      <c r="AM107" s="43"/>
      <c r="AN107" s="76"/>
      <c r="AO107" s="66"/>
    </row>
    <row r="108" spans="1:41" ht="357" customHeight="1" x14ac:dyDescent="0.25">
      <c r="A108" s="95">
        <v>46</v>
      </c>
      <c r="B108" s="189"/>
      <c r="C108" s="95">
        <v>1</v>
      </c>
      <c r="D108" s="15" t="s">
        <v>34</v>
      </c>
      <c r="E108" s="15" t="s">
        <v>392</v>
      </c>
      <c r="F108" s="15" t="s">
        <v>393</v>
      </c>
      <c r="G108" s="191"/>
      <c r="H108" s="15" t="s">
        <v>38</v>
      </c>
      <c r="I108" s="16">
        <v>81</v>
      </c>
      <c r="J108" s="17" t="s">
        <v>64</v>
      </c>
      <c r="K108" s="18">
        <v>0.6</v>
      </c>
      <c r="L108" s="96" t="s">
        <v>40</v>
      </c>
      <c r="M108" s="18" t="s">
        <v>40</v>
      </c>
      <c r="N108" s="17" t="s">
        <v>41</v>
      </c>
      <c r="O108" s="18">
        <v>0.6</v>
      </c>
      <c r="P108" s="19" t="s">
        <v>41</v>
      </c>
      <c r="Q108" s="78">
        <v>3</v>
      </c>
      <c r="R108" s="68" t="s">
        <v>399</v>
      </c>
      <c r="S108" s="69" t="s">
        <v>42</v>
      </c>
      <c r="T108" s="70" t="s">
        <v>52</v>
      </c>
      <c r="U108" s="70" t="s">
        <v>44</v>
      </c>
      <c r="V108" s="71" t="s">
        <v>53</v>
      </c>
      <c r="W108" s="70" t="s">
        <v>46</v>
      </c>
      <c r="X108" s="70" t="s">
        <v>47</v>
      </c>
      <c r="Y108" s="70" t="s">
        <v>48</v>
      </c>
      <c r="Z108" s="64">
        <f>IFERROR(IF(AND(S107="Probabilidad",S108="Probabilidad"),(AB107-(+AB107*V108)),IF(AND(S107="Impacto",S108="Probabilidad"),(AB106-(+AB106*V108)),IF(S108="Impacto",AB107,""))),"")</f>
        <v>0.1764</v>
      </c>
      <c r="AA108" s="72" t="s">
        <v>57</v>
      </c>
      <c r="AB108" s="73">
        <v>0.1764</v>
      </c>
      <c r="AC108" s="72" t="s">
        <v>41</v>
      </c>
      <c r="AD108" s="73">
        <v>0.6</v>
      </c>
      <c r="AE108" s="74" t="s">
        <v>41</v>
      </c>
      <c r="AF108" s="115" t="s">
        <v>564</v>
      </c>
      <c r="AG108" s="117" t="s">
        <v>596</v>
      </c>
      <c r="AH108" s="127" t="s">
        <v>597</v>
      </c>
      <c r="AI108" s="75"/>
      <c r="AJ108" s="76"/>
      <c r="AK108" s="66"/>
      <c r="AL108" s="77"/>
      <c r="AM108" s="43"/>
      <c r="AN108" s="76"/>
      <c r="AO108" s="66"/>
    </row>
    <row r="109" spans="1:41" ht="101.25" customHeight="1" x14ac:dyDescent="0.25">
      <c r="A109" s="95">
        <v>47</v>
      </c>
      <c r="B109" s="187" t="s">
        <v>400</v>
      </c>
      <c r="C109" s="95">
        <v>1</v>
      </c>
      <c r="D109" s="15" t="s">
        <v>34</v>
      </c>
      <c r="E109" s="15" t="s">
        <v>401</v>
      </c>
      <c r="F109" s="15" t="s">
        <v>402</v>
      </c>
      <c r="G109" s="190" t="s">
        <v>403</v>
      </c>
      <c r="H109" s="15" t="s">
        <v>154</v>
      </c>
      <c r="I109" s="16">
        <v>240</v>
      </c>
      <c r="J109" s="17" t="s">
        <v>64</v>
      </c>
      <c r="K109" s="18">
        <v>0.6</v>
      </c>
      <c r="L109" s="96" t="s">
        <v>113</v>
      </c>
      <c r="M109" s="18" t="s">
        <v>113</v>
      </c>
      <c r="N109" s="17" t="s">
        <v>114</v>
      </c>
      <c r="O109" s="18">
        <v>0.8</v>
      </c>
      <c r="P109" s="19" t="s">
        <v>62</v>
      </c>
      <c r="Q109" s="78">
        <v>1</v>
      </c>
      <c r="R109" s="67" t="s">
        <v>404</v>
      </c>
      <c r="S109" s="69" t="s">
        <v>42</v>
      </c>
      <c r="T109" s="70" t="s">
        <v>43</v>
      </c>
      <c r="U109" s="70" t="s">
        <v>44</v>
      </c>
      <c r="V109" s="71" t="s">
        <v>45</v>
      </c>
      <c r="W109" s="70" t="s">
        <v>46</v>
      </c>
      <c r="X109" s="70" t="s">
        <v>47</v>
      </c>
      <c r="Y109" s="70" t="s">
        <v>48</v>
      </c>
      <c r="Z109" s="64">
        <f>IFERROR(IF(S109="Probabilidad",(K109-(+K109*V109)),IF(S109="Impacto",K109,"")),"")</f>
        <v>0.36</v>
      </c>
      <c r="AA109" s="72" t="s">
        <v>39</v>
      </c>
      <c r="AB109" s="73">
        <v>0.36</v>
      </c>
      <c r="AC109" s="72" t="s">
        <v>114</v>
      </c>
      <c r="AD109" s="73">
        <v>0.8</v>
      </c>
      <c r="AE109" s="74" t="s">
        <v>62</v>
      </c>
      <c r="AF109" s="167" t="s">
        <v>564</v>
      </c>
      <c r="AG109" s="174" t="s">
        <v>810</v>
      </c>
      <c r="AH109" s="174" t="s">
        <v>811</v>
      </c>
      <c r="AI109" s="75" t="s">
        <v>49</v>
      </c>
      <c r="AJ109" s="76" t="s">
        <v>405</v>
      </c>
      <c r="AK109" s="76" t="s">
        <v>406</v>
      </c>
      <c r="AL109" s="43" t="s">
        <v>407</v>
      </c>
      <c r="AM109" s="174" t="s">
        <v>816</v>
      </c>
      <c r="AN109" s="174" t="s">
        <v>817</v>
      </c>
      <c r="AO109" s="175" t="s">
        <v>564</v>
      </c>
    </row>
    <row r="110" spans="1:41" ht="76.5" customHeight="1" x14ac:dyDescent="0.25">
      <c r="A110" s="95">
        <v>47</v>
      </c>
      <c r="B110" s="188"/>
      <c r="C110" s="95">
        <v>1</v>
      </c>
      <c r="D110" s="15" t="s">
        <v>34</v>
      </c>
      <c r="E110" s="15" t="s">
        <v>401</v>
      </c>
      <c r="F110" s="15" t="s">
        <v>402</v>
      </c>
      <c r="G110" s="186"/>
      <c r="H110" s="15" t="s">
        <v>154</v>
      </c>
      <c r="I110" s="16">
        <v>240</v>
      </c>
      <c r="J110" s="17" t="s">
        <v>64</v>
      </c>
      <c r="K110" s="18">
        <v>0.6</v>
      </c>
      <c r="L110" s="96" t="s">
        <v>113</v>
      </c>
      <c r="M110" s="18" t="s">
        <v>113</v>
      </c>
      <c r="N110" s="17" t="s">
        <v>114</v>
      </c>
      <c r="O110" s="18">
        <v>0.8</v>
      </c>
      <c r="P110" s="19" t="s">
        <v>62</v>
      </c>
      <c r="Q110" s="78">
        <v>2</v>
      </c>
      <c r="R110" s="67" t="s">
        <v>408</v>
      </c>
      <c r="S110" s="69" t="s">
        <v>42</v>
      </c>
      <c r="T110" s="70" t="s">
        <v>52</v>
      </c>
      <c r="U110" s="70" t="s">
        <v>44</v>
      </c>
      <c r="V110" s="71" t="s">
        <v>53</v>
      </c>
      <c r="W110" s="70" t="s">
        <v>46</v>
      </c>
      <c r="X110" s="70" t="s">
        <v>47</v>
      </c>
      <c r="Y110" s="70" t="s">
        <v>48</v>
      </c>
      <c r="Z110" s="64">
        <f>IFERROR(IF(AND(S109="Probabilidad",S110="Probabilidad"),(AB109-(+AB109*V110)),IF(S110="Probabilidad",(K109-(+K109*V110)),IF(S110="Impacto",AB109,""))),"")</f>
        <v>0.252</v>
      </c>
      <c r="AA110" s="72" t="s">
        <v>39</v>
      </c>
      <c r="AB110" s="73">
        <v>0.252</v>
      </c>
      <c r="AC110" s="72" t="s">
        <v>114</v>
      </c>
      <c r="AD110" s="73">
        <v>0.8</v>
      </c>
      <c r="AE110" s="74" t="s">
        <v>62</v>
      </c>
      <c r="AF110" s="167" t="s">
        <v>564</v>
      </c>
      <c r="AG110" s="174" t="s">
        <v>810</v>
      </c>
      <c r="AH110" s="174" t="s">
        <v>812</v>
      </c>
      <c r="AI110" s="75"/>
      <c r="AJ110" s="76"/>
      <c r="AK110" s="66"/>
      <c r="AL110" s="77"/>
      <c r="AM110" s="43"/>
      <c r="AN110" s="76"/>
      <c r="AO110" s="66"/>
    </row>
    <row r="111" spans="1:41" ht="89.25" customHeight="1" x14ac:dyDescent="0.25">
      <c r="A111" s="95">
        <v>47</v>
      </c>
      <c r="B111" s="188"/>
      <c r="C111" s="95">
        <v>1</v>
      </c>
      <c r="D111" s="15" t="s">
        <v>34</v>
      </c>
      <c r="E111" s="15" t="s">
        <v>401</v>
      </c>
      <c r="F111" s="15" t="s">
        <v>402</v>
      </c>
      <c r="G111" s="186"/>
      <c r="H111" s="15" t="s">
        <v>154</v>
      </c>
      <c r="I111" s="16">
        <v>240</v>
      </c>
      <c r="J111" s="17" t="s">
        <v>64</v>
      </c>
      <c r="K111" s="18">
        <v>0.6</v>
      </c>
      <c r="L111" s="96" t="s">
        <v>113</v>
      </c>
      <c r="M111" s="18" t="s">
        <v>113</v>
      </c>
      <c r="N111" s="17" t="s">
        <v>114</v>
      </c>
      <c r="O111" s="18">
        <v>0.8</v>
      </c>
      <c r="P111" s="19" t="s">
        <v>62</v>
      </c>
      <c r="Q111" s="78">
        <v>3</v>
      </c>
      <c r="R111" s="68" t="s">
        <v>409</v>
      </c>
      <c r="S111" s="69" t="s">
        <v>1</v>
      </c>
      <c r="T111" s="70" t="s">
        <v>124</v>
      </c>
      <c r="U111" s="70" t="s">
        <v>44</v>
      </c>
      <c r="V111" s="71" t="s">
        <v>125</v>
      </c>
      <c r="W111" s="70" t="s">
        <v>46</v>
      </c>
      <c r="X111" s="70" t="s">
        <v>47</v>
      </c>
      <c r="Y111" s="70" t="s">
        <v>48</v>
      </c>
      <c r="Z111" s="64">
        <f>IFERROR(IF(AND(S110="Probabilidad",S111="Probabilidad"),(AB110-(+AB110*V111)),IF(AND(S110="Impacto",S111="Probabilidad"),(AB109-(+AB109*V111)),IF(S111="Impacto",AB110,""))),"")</f>
        <v>0.252</v>
      </c>
      <c r="AA111" s="72" t="s">
        <v>39</v>
      </c>
      <c r="AB111" s="73">
        <v>0.252</v>
      </c>
      <c r="AC111" s="72" t="s">
        <v>41</v>
      </c>
      <c r="AD111" s="73">
        <v>0.60000000000000009</v>
      </c>
      <c r="AE111" s="74" t="s">
        <v>41</v>
      </c>
      <c r="AF111" s="167" t="s">
        <v>564</v>
      </c>
      <c r="AG111" s="174" t="s">
        <v>813</v>
      </c>
      <c r="AH111" s="174" t="s">
        <v>814</v>
      </c>
      <c r="AI111" s="75"/>
      <c r="AJ111" s="76"/>
      <c r="AK111" s="66"/>
      <c r="AL111" s="77"/>
      <c r="AM111" s="43"/>
      <c r="AN111" s="76"/>
      <c r="AO111" s="66"/>
    </row>
    <row r="112" spans="1:41" ht="80.25" customHeight="1" x14ac:dyDescent="0.25">
      <c r="A112" s="95">
        <v>47</v>
      </c>
      <c r="B112" s="189"/>
      <c r="C112" s="95">
        <v>1</v>
      </c>
      <c r="D112" s="15" t="s">
        <v>34</v>
      </c>
      <c r="E112" s="15" t="s">
        <v>401</v>
      </c>
      <c r="F112" s="15" t="s">
        <v>402</v>
      </c>
      <c r="G112" s="191"/>
      <c r="H112" s="15" t="s">
        <v>154</v>
      </c>
      <c r="I112" s="16">
        <v>240</v>
      </c>
      <c r="J112" s="17" t="s">
        <v>64</v>
      </c>
      <c r="K112" s="18">
        <v>0.6</v>
      </c>
      <c r="L112" s="96" t="s">
        <v>113</v>
      </c>
      <c r="M112" s="18" t="s">
        <v>113</v>
      </c>
      <c r="N112" s="17" t="s">
        <v>114</v>
      </c>
      <c r="O112" s="18">
        <v>0.8</v>
      </c>
      <c r="P112" s="19" t="s">
        <v>62</v>
      </c>
      <c r="Q112" s="78">
        <v>4</v>
      </c>
      <c r="R112" s="67" t="s">
        <v>410</v>
      </c>
      <c r="S112" s="69" t="s">
        <v>42</v>
      </c>
      <c r="T112" s="70" t="s">
        <v>43</v>
      </c>
      <c r="U112" s="70" t="s">
        <v>44</v>
      </c>
      <c r="V112" s="71" t="s">
        <v>45</v>
      </c>
      <c r="W112" s="70" t="s">
        <v>46</v>
      </c>
      <c r="X112" s="70" t="s">
        <v>47</v>
      </c>
      <c r="Y112" s="70" t="s">
        <v>48</v>
      </c>
      <c r="Z112" s="64">
        <f t="shared" ref="Z112" si="14">IFERROR(IF(AND(S111="Probabilidad",S112="Probabilidad"),(AB111-(+AB111*V112)),IF(AND(S111="Impacto",S112="Probabilidad"),(AB110-(+AB110*V112)),IF(S112="Impacto",AB111,""))),"")</f>
        <v>0.1512</v>
      </c>
      <c r="AA112" s="72" t="s">
        <v>57</v>
      </c>
      <c r="AB112" s="73">
        <v>0.1512</v>
      </c>
      <c r="AC112" s="72" t="s">
        <v>41</v>
      </c>
      <c r="AD112" s="73">
        <v>0.60000000000000009</v>
      </c>
      <c r="AE112" s="74" t="s">
        <v>41</v>
      </c>
      <c r="AF112" s="167" t="s">
        <v>564</v>
      </c>
      <c r="AG112" s="174" t="s">
        <v>815</v>
      </c>
      <c r="AH112" s="174" t="s">
        <v>814</v>
      </c>
      <c r="AI112" s="75"/>
      <c r="AJ112" s="76"/>
      <c r="AK112" s="66"/>
      <c r="AL112" s="77"/>
      <c r="AM112" s="43"/>
      <c r="AN112" s="76"/>
      <c r="AO112" s="66"/>
    </row>
    <row r="113" spans="1:42" ht="129" customHeight="1" x14ac:dyDescent="0.25">
      <c r="A113" s="95">
        <v>48</v>
      </c>
      <c r="B113" s="187" t="s">
        <v>400</v>
      </c>
      <c r="C113" s="95">
        <v>2</v>
      </c>
      <c r="D113" s="15" t="s">
        <v>34</v>
      </c>
      <c r="E113" s="15" t="s">
        <v>411</v>
      </c>
      <c r="F113" s="15" t="s">
        <v>412</v>
      </c>
      <c r="G113" s="190" t="s">
        <v>413</v>
      </c>
      <c r="H113" s="15" t="s">
        <v>154</v>
      </c>
      <c r="I113" s="16">
        <v>25</v>
      </c>
      <c r="J113" s="17" t="s">
        <v>64</v>
      </c>
      <c r="K113" s="18">
        <v>0.6</v>
      </c>
      <c r="L113" s="96" t="s">
        <v>113</v>
      </c>
      <c r="M113" s="18" t="s">
        <v>113</v>
      </c>
      <c r="N113" s="17" t="s">
        <v>114</v>
      </c>
      <c r="O113" s="18">
        <v>0.8</v>
      </c>
      <c r="P113" s="19" t="s">
        <v>62</v>
      </c>
      <c r="Q113" s="78">
        <v>1</v>
      </c>
      <c r="R113" s="67" t="s">
        <v>414</v>
      </c>
      <c r="S113" s="69" t="s">
        <v>42</v>
      </c>
      <c r="T113" s="70" t="s">
        <v>43</v>
      </c>
      <c r="U113" s="70" t="s">
        <v>44</v>
      </c>
      <c r="V113" s="71" t="s">
        <v>45</v>
      </c>
      <c r="W113" s="70" t="s">
        <v>46</v>
      </c>
      <c r="X113" s="70" t="s">
        <v>47</v>
      </c>
      <c r="Y113" s="70" t="s">
        <v>48</v>
      </c>
      <c r="Z113" s="64">
        <f>IFERROR(IF(S113="Probabilidad",(K113-(+K113*V113)),IF(S113="Impacto",K113,"")),"")</f>
        <v>0.36</v>
      </c>
      <c r="AA113" s="72" t="s">
        <v>39</v>
      </c>
      <c r="AB113" s="73">
        <v>0.36</v>
      </c>
      <c r="AC113" s="72" t="s">
        <v>114</v>
      </c>
      <c r="AD113" s="73">
        <v>0.8</v>
      </c>
      <c r="AE113" s="74" t="s">
        <v>62</v>
      </c>
      <c r="AF113" s="183" t="s">
        <v>564</v>
      </c>
      <c r="AG113" s="174" t="s">
        <v>818</v>
      </c>
      <c r="AH113" s="169" t="s">
        <v>819</v>
      </c>
      <c r="AI113" s="75" t="s">
        <v>49</v>
      </c>
      <c r="AJ113" s="76" t="s">
        <v>415</v>
      </c>
      <c r="AK113" s="76" t="s">
        <v>416</v>
      </c>
      <c r="AL113" s="77" t="s">
        <v>417</v>
      </c>
      <c r="AM113" s="174" t="s">
        <v>816</v>
      </c>
      <c r="AN113" s="169" t="s">
        <v>825</v>
      </c>
      <c r="AO113" s="171" t="s">
        <v>564</v>
      </c>
    </row>
    <row r="114" spans="1:42" ht="72" customHeight="1" x14ac:dyDescent="0.25">
      <c r="A114" s="95">
        <v>48</v>
      </c>
      <c r="B114" s="188"/>
      <c r="C114" s="95">
        <v>2</v>
      </c>
      <c r="D114" s="15" t="s">
        <v>34</v>
      </c>
      <c r="E114" s="15" t="s">
        <v>411</v>
      </c>
      <c r="F114" s="15" t="s">
        <v>412</v>
      </c>
      <c r="G114" s="186"/>
      <c r="H114" s="15" t="s">
        <v>154</v>
      </c>
      <c r="I114" s="16">
        <v>25</v>
      </c>
      <c r="J114" s="17" t="s">
        <v>64</v>
      </c>
      <c r="K114" s="18">
        <v>0.6</v>
      </c>
      <c r="L114" s="96" t="s">
        <v>113</v>
      </c>
      <c r="M114" s="18" t="s">
        <v>113</v>
      </c>
      <c r="N114" s="17" t="s">
        <v>114</v>
      </c>
      <c r="O114" s="18">
        <v>0.8</v>
      </c>
      <c r="P114" s="19" t="s">
        <v>62</v>
      </c>
      <c r="Q114" s="78">
        <v>2</v>
      </c>
      <c r="R114" s="67" t="s">
        <v>418</v>
      </c>
      <c r="S114" s="69" t="s">
        <v>42</v>
      </c>
      <c r="T114" s="70" t="s">
        <v>43</v>
      </c>
      <c r="U114" s="70" t="s">
        <v>44</v>
      </c>
      <c r="V114" s="71" t="s">
        <v>45</v>
      </c>
      <c r="W114" s="70" t="s">
        <v>46</v>
      </c>
      <c r="X114" s="70" t="s">
        <v>47</v>
      </c>
      <c r="Y114" s="70" t="s">
        <v>48</v>
      </c>
      <c r="Z114" s="64">
        <f>IFERROR(IF(AND(S113="Probabilidad",S114="Probabilidad"),(AB113-(+AB113*V114)),IF(S114="Probabilidad",(K113-(+K113*V114)),IF(S114="Impacto",AB113,""))),"")</f>
        <v>0.216</v>
      </c>
      <c r="AA114" s="72" t="s">
        <v>39</v>
      </c>
      <c r="AB114" s="73">
        <v>0.216</v>
      </c>
      <c r="AC114" s="72" t="s">
        <v>114</v>
      </c>
      <c r="AD114" s="73">
        <v>0.8</v>
      </c>
      <c r="AE114" s="74" t="s">
        <v>62</v>
      </c>
      <c r="AF114" s="183" t="s">
        <v>564</v>
      </c>
      <c r="AG114" s="174" t="s">
        <v>813</v>
      </c>
      <c r="AH114" s="169" t="s">
        <v>820</v>
      </c>
      <c r="AI114" s="75"/>
      <c r="AJ114" s="76"/>
      <c r="AK114" s="66"/>
      <c r="AL114" s="77"/>
      <c r="AM114" s="43"/>
      <c r="AN114" s="76"/>
      <c r="AO114" s="66"/>
    </row>
    <row r="115" spans="1:42" ht="77.25" customHeight="1" x14ac:dyDescent="0.25">
      <c r="A115" s="95">
        <v>48</v>
      </c>
      <c r="B115" s="188"/>
      <c r="C115" s="95">
        <v>2</v>
      </c>
      <c r="D115" s="15" t="s">
        <v>34</v>
      </c>
      <c r="E115" s="15" t="s">
        <v>411</v>
      </c>
      <c r="F115" s="15" t="s">
        <v>412</v>
      </c>
      <c r="G115" s="186"/>
      <c r="H115" s="15" t="s">
        <v>154</v>
      </c>
      <c r="I115" s="16">
        <v>25</v>
      </c>
      <c r="J115" s="17" t="s">
        <v>64</v>
      </c>
      <c r="K115" s="18">
        <v>0.6</v>
      </c>
      <c r="L115" s="96" t="s">
        <v>113</v>
      </c>
      <c r="M115" s="18" t="s">
        <v>113</v>
      </c>
      <c r="N115" s="17" t="s">
        <v>114</v>
      </c>
      <c r="O115" s="18">
        <v>0.8</v>
      </c>
      <c r="P115" s="19" t="s">
        <v>62</v>
      </c>
      <c r="Q115" s="78">
        <v>3</v>
      </c>
      <c r="R115" s="67" t="s">
        <v>419</v>
      </c>
      <c r="S115" s="69" t="s">
        <v>42</v>
      </c>
      <c r="T115" s="70" t="s">
        <v>43</v>
      </c>
      <c r="U115" s="70" t="s">
        <v>44</v>
      </c>
      <c r="V115" s="71" t="s">
        <v>45</v>
      </c>
      <c r="W115" s="70" t="s">
        <v>46</v>
      </c>
      <c r="X115" s="70" t="s">
        <v>47</v>
      </c>
      <c r="Y115" s="70" t="s">
        <v>48</v>
      </c>
      <c r="Z115" s="64">
        <f>IFERROR(IF(AND(S114="Probabilidad",S115="Probabilidad"),(AB114-(+AB114*V115)),IF(AND(S114="Impacto",S115="Probabilidad"),(AB113-(+AB113*V115)),IF(S115="Impacto",AB114,""))),"")</f>
        <v>0.12959999999999999</v>
      </c>
      <c r="AA115" s="72" t="s">
        <v>57</v>
      </c>
      <c r="AB115" s="73">
        <v>0.12959999999999999</v>
      </c>
      <c r="AC115" s="72" t="s">
        <v>114</v>
      </c>
      <c r="AD115" s="73">
        <v>0.8</v>
      </c>
      <c r="AE115" s="74" t="s">
        <v>62</v>
      </c>
      <c r="AF115" s="183" t="s">
        <v>563</v>
      </c>
      <c r="AG115" s="174" t="s">
        <v>821</v>
      </c>
      <c r="AH115" s="169" t="s">
        <v>822</v>
      </c>
      <c r="AI115" s="75"/>
      <c r="AJ115" s="76"/>
      <c r="AK115" s="66"/>
      <c r="AL115" s="77"/>
      <c r="AM115" s="43"/>
      <c r="AN115" s="76"/>
      <c r="AO115" s="66"/>
    </row>
    <row r="116" spans="1:42" ht="165" x14ac:dyDescent="0.25">
      <c r="A116" s="95">
        <v>48</v>
      </c>
      <c r="B116" s="188"/>
      <c r="C116" s="95">
        <v>2</v>
      </c>
      <c r="D116" s="15" t="s">
        <v>34</v>
      </c>
      <c r="E116" s="15" t="s">
        <v>411</v>
      </c>
      <c r="F116" s="15" t="s">
        <v>412</v>
      </c>
      <c r="G116" s="186"/>
      <c r="H116" s="15" t="s">
        <v>154</v>
      </c>
      <c r="I116" s="16">
        <v>25</v>
      </c>
      <c r="J116" s="17" t="s">
        <v>64</v>
      </c>
      <c r="K116" s="18">
        <v>0.6</v>
      </c>
      <c r="L116" s="96" t="s">
        <v>113</v>
      </c>
      <c r="M116" s="18" t="s">
        <v>113</v>
      </c>
      <c r="N116" s="17" t="s">
        <v>114</v>
      </c>
      <c r="O116" s="18">
        <v>0.8</v>
      </c>
      <c r="P116" s="19" t="s">
        <v>62</v>
      </c>
      <c r="Q116" s="78">
        <v>4</v>
      </c>
      <c r="R116" s="68" t="s">
        <v>420</v>
      </c>
      <c r="S116" s="69" t="s">
        <v>42</v>
      </c>
      <c r="T116" s="70" t="s">
        <v>52</v>
      </c>
      <c r="U116" s="70" t="s">
        <v>44</v>
      </c>
      <c r="V116" s="71" t="s">
        <v>53</v>
      </c>
      <c r="W116" s="70" t="s">
        <v>46</v>
      </c>
      <c r="X116" s="70" t="s">
        <v>47</v>
      </c>
      <c r="Y116" s="70" t="s">
        <v>48</v>
      </c>
      <c r="Z116" s="64">
        <f t="shared" ref="Z116:Z117" si="15">IFERROR(IF(AND(S115="Probabilidad",S116="Probabilidad"),(AB115-(+AB115*V116)),IF(AND(S115="Impacto",S116="Probabilidad"),(AB114-(+AB114*V116)),IF(S116="Impacto",AB115,""))),"")</f>
        <v>9.0719999999999995E-2</v>
      </c>
      <c r="AA116" s="72" t="s">
        <v>57</v>
      </c>
      <c r="AB116" s="73">
        <v>9.0719999999999995E-2</v>
      </c>
      <c r="AC116" s="72" t="s">
        <v>114</v>
      </c>
      <c r="AD116" s="73">
        <v>0.8</v>
      </c>
      <c r="AE116" s="74" t="s">
        <v>62</v>
      </c>
      <c r="AF116" s="183" t="s">
        <v>564</v>
      </c>
      <c r="AG116" s="174" t="s">
        <v>779</v>
      </c>
      <c r="AH116" s="169" t="s">
        <v>823</v>
      </c>
      <c r="AI116" s="75"/>
      <c r="AJ116" s="76"/>
      <c r="AK116" s="66"/>
      <c r="AL116" s="77"/>
      <c r="AM116" s="43"/>
      <c r="AN116" s="76"/>
      <c r="AO116" s="66"/>
    </row>
    <row r="117" spans="1:42" ht="165" x14ac:dyDescent="0.25">
      <c r="A117" s="95">
        <v>48</v>
      </c>
      <c r="B117" s="189"/>
      <c r="C117" s="95">
        <v>2</v>
      </c>
      <c r="D117" s="15" t="s">
        <v>34</v>
      </c>
      <c r="E117" s="15" t="s">
        <v>411</v>
      </c>
      <c r="F117" s="15" t="s">
        <v>412</v>
      </c>
      <c r="G117" s="191"/>
      <c r="H117" s="15" t="s">
        <v>154</v>
      </c>
      <c r="I117" s="16">
        <v>25</v>
      </c>
      <c r="J117" s="17" t="s">
        <v>64</v>
      </c>
      <c r="K117" s="18">
        <v>0.6</v>
      </c>
      <c r="L117" s="96" t="s">
        <v>113</v>
      </c>
      <c r="M117" s="18" t="s">
        <v>113</v>
      </c>
      <c r="N117" s="17" t="s">
        <v>114</v>
      </c>
      <c r="O117" s="18">
        <v>0.8</v>
      </c>
      <c r="P117" s="19" t="s">
        <v>62</v>
      </c>
      <c r="Q117" s="78">
        <v>5</v>
      </c>
      <c r="R117" s="67" t="s">
        <v>421</v>
      </c>
      <c r="S117" s="69" t="s">
        <v>42</v>
      </c>
      <c r="T117" s="70" t="s">
        <v>52</v>
      </c>
      <c r="U117" s="70" t="s">
        <v>44</v>
      </c>
      <c r="V117" s="71" t="s">
        <v>53</v>
      </c>
      <c r="W117" s="70" t="s">
        <v>46</v>
      </c>
      <c r="X117" s="70" t="s">
        <v>47</v>
      </c>
      <c r="Y117" s="70" t="s">
        <v>48</v>
      </c>
      <c r="Z117" s="64">
        <f t="shared" si="15"/>
        <v>6.3504000000000005E-2</v>
      </c>
      <c r="AA117" s="72" t="s">
        <v>57</v>
      </c>
      <c r="AB117" s="73">
        <v>6.3504000000000005E-2</v>
      </c>
      <c r="AC117" s="72" t="s">
        <v>114</v>
      </c>
      <c r="AD117" s="73">
        <v>0.8</v>
      </c>
      <c r="AE117" s="74" t="s">
        <v>62</v>
      </c>
      <c r="AF117" s="183" t="s">
        <v>564</v>
      </c>
      <c r="AG117" s="174" t="s">
        <v>779</v>
      </c>
      <c r="AH117" s="169" t="s">
        <v>824</v>
      </c>
      <c r="AI117" s="75"/>
      <c r="AJ117" s="76"/>
      <c r="AK117" s="66"/>
      <c r="AL117" s="77"/>
      <c r="AM117" s="43"/>
      <c r="AN117" s="76"/>
      <c r="AO117" s="66"/>
    </row>
    <row r="118" spans="1:42" ht="406.5" customHeight="1" x14ac:dyDescent="0.25">
      <c r="A118" s="95">
        <v>49</v>
      </c>
      <c r="B118" s="187" t="s">
        <v>462</v>
      </c>
      <c r="C118" s="95">
        <v>1</v>
      </c>
      <c r="D118" s="15" t="s">
        <v>34</v>
      </c>
      <c r="E118" s="15" t="s">
        <v>422</v>
      </c>
      <c r="F118" s="15" t="s">
        <v>423</v>
      </c>
      <c r="G118" s="190" t="s">
        <v>424</v>
      </c>
      <c r="H118" s="15" t="s">
        <v>38</v>
      </c>
      <c r="I118" s="16">
        <v>50</v>
      </c>
      <c r="J118" s="17" t="s">
        <v>64</v>
      </c>
      <c r="K118" s="18">
        <v>0.6</v>
      </c>
      <c r="L118" s="96" t="s">
        <v>40</v>
      </c>
      <c r="M118" s="18" t="s">
        <v>40</v>
      </c>
      <c r="N118" s="17" t="s">
        <v>41</v>
      </c>
      <c r="O118" s="18">
        <v>0.6</v>
      </c>
      <c r="P118" s="19" t="s">
        <v>41</v>
      </c>
      <c r="Q118" s="78">
        <v>1</v>
      </c>
      <c r="R118" s="67" t="s">
        <v>425</v>
      </c>
      <c r="S118" s="69" t="s">
        <v>42</v>
      </c>
      <c r="T118" s="70" t="s">
        <v>43</v>
      </c>
      <c r="U118" s="70" t="s">
        <v>44</v>
      </c>
      <c r="V118" s="71" t="s">
        <v>45</v>
      </c>
      <c r="W118" s="70" t="s">
        <v>46</v>
      </c>
      <c r="X118" s="70" t="s">
        <v>47</v>
      </c>
      <c r="Y118" s="70" t="s">
        <v>48</v>
      </c>
      <c r="Z118" s="64">
        <f>IFERROR(IF(S118="Probabilidad",(K118-(+K118*V118)),IF(S118="Impacto",K118,"")),"")</f>
        <v>0.36</v>
      </c>
      <c r="AA118" s="72" t="s">
        <v>39</v>
      </c>
      <c r="AB118" s="73">
        <v>0.36</v>
      </c>
      <c r="AC118" s="72" t="s">
        <v>41</v>
      </c>
      <c r="AD118" s="73">
        <v>0.6</v>
      </c>
      <c r="AE118" s="74" t="s">
        <v>41</v>
      </c>
      <c r="AF118" s="115" t="s">
        <v>564</v>
      </c>
      <c r="AG118" s="125" t="s">
        <v>572</v>
      </c>
      <c r="AH118" s="125" t="s">
        <v>573</v>
      </c>
      <c r="AI118" s="75" t="s">
        <v>49</v>
      </c>
      <c r="AJ118" s="76" t="s">
        <v>426</v>
      </c>
      <c r="AK118" s="76" t="s">
        <v>427</v>
      </c>
      <c r="AL118" s="77" t="s">
        <v>428</v>
      </c>
      <c r="AM118" s="130">
        <v>44256</v>
      </c>
      <c r="AN118" s="125" t="s">
        <v>576</v>
      </c>
      <c r="AO118" s="126" t="s">
        <v>564</v>
      </c>
    </row>
    <row r="119" spans="1:42" ht="290.25" customHeight="1" x14ac:dyDescent="0.25">
      <c r="A119" s="95">
        <v>49</v>
      </c>
      <c r="B119" s="188"/>
      <c r="C119" s="95">
        <v>1</v>
      </c>
      <c r="D119" s="15" t="s">
        <v>34</v>
      </c>
      <c r="E119" s="15" t="s">
        <v>422</v>
      </c>
      <c r="F119" s="15" t="s">
        <v>423</v>
      </c>
      <c r="G119" s="186"/>
      <c r="H119" s="15" t="s">
        <v>38</v>
      </c>
      <c r="I119" s="16">
        <v>50</v>
      </c>
      <c r="J119" s="17" t="s">
        <v>64</v>
      </c>
      <c r="K119" s="18">
        <v>0.6</v>
      </c>
      <c r="L119" s="96" t="s">
        <v>40</v>
      </c>
      <c r="M119" s="18" t="s">
        <v>40</v>
      </c>
      <c r="N119" s="17" t="s">
        <v>41</v>
      </c>
      <c r="O119" s="18">
        <v>0.6</v>
      </c>
      <c r="P119" s="19" t="s">
        <v>41</v>
      </c>
      <c r="Q119" s="78">
        <v>2</v>
      </c>
      <c r="R119" s="67" t="s">
        <v>429</v>
      </c>
      <c r="S119" s="69" t="s">
        <v>42</v>
      </c>
      <c r="T119" s="70" t="s">
        <v>43</v>
      </c>
      <c r="U119" s="70" t="s">
        <v>44</v>
      </c>
      <c r="V119" s="71" t="s">
        <v>45</v>
      </c>
      <c r="W119" s="70" t="s">
        <v>46</v>
      </c>
      <c r="X119" s="70" t="s">
        <v>47</v>
      </c>
      <c r="Y119" s="70" t="s">
        <v>48</v>
      </c>
      <c r="Z119" s="64">
        <f>IFERROR(IF(AND(S118="Probabilidad",S119="Probabilidad"),(AB118-(+AB118*V119)),IF(S119="Probabilidad",(K118-(+K118*V119)),IF(S119="Impacto",AB118,""))),"")</f>
        <v>0.216</v>
      </c>
      <c r="AA119" s="72" t="s">
        <v>39</v>
      </c>
      <c r="AB119" s="73">
        <v>0.216</v>
      </c>
      <c r="AC119" s="72" t="s">
        <v>41</v>
      </c>
      <c r="AD119" s="73">
        <v>0.6</v>
      </c>
      <c r="AE119" s="74" t="s">
        <v>41</v>
      </c>
      <c r="AF119" s="115" t="s">
        <v>564</v>
      </c>
      <c r="AG119" s="125" t="s">
        <v>572</v>
      </c>
      <c r="AH119" s="125" t="s">
        <v>574</v>
      </c>
      <c r="AI119" s="75" t="s">
        <v>49</v>
      </c>
      <c r="AJ119" s="76" t="s">
        <v>426</v>
      </c>
      <c r="AK119" s="76" t="s">
        <v>427</v>
      </c>
      <c r="AL119" s="77" t="s">
        <v>428</v>
      </c>
      <c r="AM119" s="184">
        <v>44256</v>
      </c>
      <c r="AN119" s="125" t="s">
        <v>576</v>
      </c>
      <c r="AO119" s="126" t="s">
        <v>564</v>
      </c>
    </row>
    <row r="120" spans="1:42" ht="115.5" x14ac:dyDescent="0.25">
      <c r="A120" s="95">
        <v>49</v>
      </c>
      <c r="B120" s="189"/>
      <c r="C120" s="95">
        <v>1</v>
      </c>
      <c r="D120" s="15" t="s">
        <v>34</v>
      </c>
      <c r="E120" s="15" t="s">
        <v>422</v>
      </c>
      <c r="F120" s="15" t="s">
        <v>423</v>
      </c>
      <c r="G120" s="191"/>
      <c r="H120" s="15" t="s">
        <v>38</v>
      </c>
      <c r="I120" s="16">
        <v>50</v>
      </c>
      <c r="J120" s="17" t="s">
        <v>64</v>
      </c>
      <c r="K120" s="18">
        <v>0.6</v>
      </c>
      <c r="L120" s="96" t="s">
        <v>40</v>
      </c>
      <c r="M120" s="18" t="s">
        <v>40</v>
      </c>
      <c r="N120" s="17" t="s">
        <v>41</v>
      </c>
      <c r="O120" s="18">
        <v>0.6</v>
      </c>
      <c r="P120" s="19" t="s">
        <v>41</v>
      </c>
      <c r="Q120" s="78">
        <v>3</v>
      </c>
      <c r="R120" s="68" t="s">
        <v>430</v>
      </c>
      <c r="S120" s="69" t="s">
        <v>42</v>
      </c>
      <c r="T120" s="70" t="s">
        <v>43</v>
      </c>
      <c r="U120" s="70" t="s">
        <v>44</v>
      </c>
      <c r="V120" s="71" t="s">
        <v>45</v>
      </c>
      <c r="W120" s="70" t="s">
        <v>46</v>
      </c>
      <c r="X120" s="70" t="s">
        <v>47</v>
      </c>
      <c r="Y120" s="70" t="s">
        <v>48</v>
      </c>
      <c r="Z120" s="64">
        <f>IFERROR(IF(AND(S119="Probabilidad",S120="Probabilidad"),(AB119-(+AB119*V120)),IF(AND(S119="Impacto",S120="Probabilidad"),(AB118-(+AB118*V120)),IF(S120="Impacto",AB119,""))),"")</f>
        <v>0.12959999999999999</v>
      </c>
      <c r="AA120" s="72" t="s">
        <v>57</v>
      </c>
      <c r="AB120" s="73">
        <v>0.12959999999999999</v>
      </c>
      <c r="AC120" s="72" t="s">
        <v>41</v>
      </c>
      <c r="AD120" s="73">
        <v>0.6</v>
      </c>
      <c r="AE120" s="74" t="s">
        <v>41</v>
      </c>
      <c r="AF120" s="115" t="s">
        <v>564</v>
      </c>
      <c r="AG120" s="125" t="s">
        <v>572</v>
      </c>
      <c r="AH120" s="125" t="s">
        <v>575</v>
      </c>
      <c r="AI120" s="75" t="s">
        <v>49</v>
      </c>
      <c r="AJ120" s="76" t="s">
        <v>431</v>
      </c>
      <c r="AK120" s="76" t="s">
        <v>432</v>
      </c>
      <c r="AL120" s="77" t="s">
        <v>428</v>
      </c>
      <c r="AM120" s="184">
        <v>44287</v>
      </c>
      <c r="AN120" s="125" t="s">
        <v>577</v>
      </c>
      <c r="AO120" s="126" t="s">
        <v>564</v>
      </c>
    </row>
    <row r="121" spans="1:42" ht="146.25" customHeight="1" x14ac:dyDescent="0.25">
      <c r="A121" s="95">
        <v>50</v>
      </c>
      <c r="B121" s="187" t="s">
        <v>462</v>
      </c>
      <c r="C121" s="95">
        <v>2</v>
      </c>
      <c r="D121" s="15" t="s">
        <v>318</v>
      </c>
      <c r="E121" s="15" t="s">
        <v>433</v>
      </c>
      <c r="F121" s="15" t="s">
        <v>434</v>
      </c>
      <c r="G121" s="190" t="s">
        <v>435</v>
      </c>
      <c r="H121" s="15" t="s">
        <v>38</v>
      </c>
      <c r="I121" s="16">
        <v>40</v>
      </c>
      <c r="J121" s="17" t="s">
        <v>64</v>
      </c>
      <c r="K121" s="18">
        <v>0.6</v>
      </c>
      <c r="L121" s="96" t="s">
        <v>436</v>
      </c>
      <c r="M121" s="18" t="s">
        <v>436</v>
      </c>
      <c r="N121" s="17" t="s">
        <v>437</v>
      </c>
      <c r="O121" s="18">
        <v>1</v>
      </c>
      <c r="P121" s="19" t="s">
        <v>438</v>
      </c>
      <c r="Q121" s="78">
        <v>1</v>
      </c>
      <c r="R121" s="67" t="s">
        <v>439</v>
      </c>
      <c r="S121" s="69" t="s">
        <v>42</v>
      </c>
      <c r="T121" s="70" t="s">
        <v>43</v>
      </c>
      <c r="U121" s="70" t="s">
        <v>44</v>
      </c>
      <c r="V121" s="71" t="s">
        <v>45</v>
      </c>
      <c r="W121" s="70" t="s">
        <v>46</v>
      </c>
      <c r="X121" s="70" t="s">
        <v>47</v>
      </c>
      <c r="Y121" s="70" t="s">
        <v>48</v>
      </c>
      <c r="Z121" s="64">
        <f>IFERROR(IF(S121="Probabilidad",(K121-(+K121*V121)),IF(S121="Impacto",K121,"")),"")</f>
        <v>0.36</v>
      </c>
      <c r="AA121" s="72" t="s">
        <v>39</v>
      </c>
      <c r="AB121" s="73">
        <v>0.36</v>
      </c>
      <c r="AC121" s="72" t="s">
        <v>437</v>
      </c>
      <c r="AD121" s="73">
        <v>1</v>
      </c>
      <c r="AE121" s="74" t="s">
        <v>438</v>
      </c>
      <c r="AF121" s="123" t="s">
        <v>564</v>
      </c>
      <c r="AG121" s="125" t="s">
        <v>572</v>
      </c>
      <c r="AH121" s="125" t="s">
        <v>578</v>
      </c>
      <c r="AI121" s="75" t="s">
        <v>49</v>
      </c>
      <c r="AJ121" s="76" t="s">
        <v>440</v>
      </c>
      <c r="AK121" s="76" t="s">
        <v>441</v>
      </c>
      <c r="AL121" s="77" t="s">
        <v>442</v>
      </c>
      <c r="AM121" s="184">
        <v>44287</v>
      </c>
      <c r="AN121" s="125" t="s">
        <v>580</v>
      </c>
      <c r="AO121" s="126" t="s">
        <v>564</v>
      </c>
    </row>
    <row r="122" spans="1:42" ht="131.25" customHeight="1" x14ac:dyDescent="0.25">
      <c r="A122" s="95">
        <v>50</v>
      </c>
      <c r="B122" s="188"/>
      <c r="C122" s="95">
        <v>2</v>
      </c>
      <c r="D122" s="15" t="s">
        <v>318</v>
      </c>
      <c r="E122" s="15" t="s">
        <v>433</v>
      </c>
      <c r="F122" s="15" t="s">
        <v>434</v>
      </c>
      <c r="G122" s="186"/>
      <c r="H122" s="15" t="s">
        <v>38</v>
      </c>
      <c r="I122" s="16">
        <v>40</v>
      </c>
      <c r="J122" s="17" t="s">
        <v>64</v>
      </c>
      <c r="K122" s="18">
        <v>0.6</v>
      </c>
      <c r="L122" s="96" t="s">
        <v>436</v>
      </c>
      <c r="M122" s="18" t="s">
        <v>436</v>
      </c>
      <c r="N122" s="17" t="s">
        <v>437</v>
      </c>
      <c r="O122" s="18">
        <v>1</v>
      </c>
      <c r="P122" s="19" t="s">
        <v>438</v>
      </c>
      <c r="Q122" s="78">
        <v>2</v>
      </c>
      <c r="R122" s="67" t="s">
        <v>443</v>
      </c>
      <c r="S122" s="69" t="s">
        <v>42</v>
      </c>
      <c r="T122" s="70" t="s">
        <v>43</v>
      </c>
      <c r="U122" s="70" t="s">
        <v>44</v>
      </c>
      <c r="V122" s="71" t="s">
        <v>45</v>
      </c>
      <c r="W122" s="70" t="s">
        <v>46</v>
      </c>
      <c r="X122" s="70" t="s">
        <v>47</v>
      </c>
      <c r="Y122" s="70" t="s">
        <v>48</v>
      </c>
      <c r="Z122" s="64">
        <f>IFERROR(IF(AND(S121="Probabilidad",S122="Probabilidad"),(AB121-(+AB121*V122)),IF(S122="Probabilidad",(K121-(+K121*V122)),IF(S122="Impacto",AB121,""))),"")</f>
        <v>0.216</v>
      </c>
      <c r="AA122" s="72" t="s">
        <v>39</v>
      </c>
      <c r="AB122" s="73">
        <v>0.216</v>
      </c>
      <c r="AC122" s="72" t="s">
        <v>41</v>
      </c>
      <c r="AD122" s="73">
        <v>0.6</v>
      </c>
      <c r="AE122" s="74" t="s">
        <v>41</v>
      </c>
      <c r="AF122" s="123" t="s">
        <v>564</v>
      </c>
      <c r="AG122" s="125" t="s">
        <v>572</v>
      </c>
      <c r="AH122" s="125" t="s">
        <v>578</v>
      </c>
      <c r="AI122" s="75"/>
      <c r="AJ122" s="76" t="s">
        <v>444</v>
      </c>
      <c r="AK122" s="76" t="s">
        <v>441</v>
      </c>
      <c r="AL122" s="77" t="s">
        <v>442</v>
      </c>
      <c r="AM122" s="184">
        <v>44287</v>
      </c>
      <c r="AN122" s="125" t="s">
        <v>581</v>
      </c>
      <c r="AO122" s="126" t="s">
        <v>564</v>
      </c>
    </row>
    <row r="123" spans="1:42" ht="147.75" customHeight="1" x14ac:dyDescent="0.25">
      <c r="A123" s="95">
        <v>50</v>
      </c>
      <c r="B123" s="189"/>
      <c r="C123" s="95">
        <v>2</v>
      </c>
      <c r="D123" s="15" t="s">
        <v>318</v>
      </c>
      <c r="E123" s="15" t="s">
        <v>433</v>
      </c>
      <c r="F123" s="15" t="s">
        <v>434</v>
      </c>
      <c r="G123" s="191"/>
      <c r="H123" s="15" t="s">
        <v>38</v>
      </c>
      <c r="I123" s="16">
        <v>40</v>
      </c>
      <c r="J123" s="17" t="s">
        <v>64</v>
      </c>
      <c r="K123" s="18">
        <v>0.6</v>
      </c>
      <c r="L123" s="96" t="s">
        <v>436</v>
      </c>
      <c r="M123" s="18" t="s">
        <v>436</v>
      </c>
      <c r="N123" s="17" t="s">
        <v>437</v>
      </c>
      <c r="O123" s="18">
        <v>1</v>
      </c>
      <c r="P123" s="19" t="s">
        <v>438</v>
      </c>
      <c r="Q123" s="78">
        <v>3</v>
      </c>
      <c r="R123" s="67" t="s">
        <v>445</v>
      </c>
      <c r="S123" s="69" t="s">
        <v>42</v>
      </c>
      <c r="T123" s="70" t="s">
        <v>43</v>
      </c>
      <c r="U123" s="70" t="s">
        <v>44</v>
      </c>
      <c r="V123" s="71" t="s">
        <v>45</v>
      </c>
      <c r="W123" s="70" t="s">
        <v>46</v>
      </c>
      <c r="X123" s="70" t="s">
        <v>47</v>
      </c>
      <c r="Y123" s="70" t="s">
        <v>48</v>
      </c>
      <c r="Z123" s="64">
        <f>IFERROR(IF(AND(S122="Probabilidad",S123="Probabilidad"),(AB122-(+AB122*V123)),IF(AND(S122="Impacto",S123="Probabilidad"),(AB121-(+AB121*V123)),IF(S123="Impacto",AB122,""))),"")</f>
        <v>0.12959999999999999</v>
      </c>
      <c r="AA123" s="72" t="s">
        <v>57</v>
      </c>
      <c r="AB123" s="73">
        <v>0.12959999999999999</v>
      </c>
      <c r="AC123" s="72" t="s">
        <v>41</v>
      </c>
      <c r="AD123" s="73">
        <v>0.6</v>
      </c>
      <c r="AE123" s="74" t="s">
        <v>41</v>
      </c>
      <c r="AF123" s="123" t="s">
        <v>564</v>
      </c>
      <c r="AG123" s="125" t="s">
        <v>572</v>
      </c>
      <c r="AH123" s="125" t="s">
        <v>579</v>
      </c>
      <c r="AI123" s="75"/>
      <c r="AJ123" s="76" t="s">
        <v>446</v>
      </c>
      <c r="AK123" s="76" t="s">
        <v>441</v>
      </c>
      <c r="AL123" s="77" t="s">
        <v>428</v>
      </c>
      <c r="AM123" s="184">
        <v>44287</v>
      </c>
      <c r="AN123" s="125" t="s">
        <v>582</v>
      </c>
      <c r="AO123" s="126" t="s">
        <v>564</v>
      </c>
    </row>
    <row r="124" spans="1:42" ht="148.5" customHeight="1" x14ac:dyDescent="0.25">
      <c r="A124" s="95">
        <v>51</v>
      </c>
      <c r="B124" s="187" t="s">
        <v>462</v>
      </c>
      <c r="C124" s="95">
        <v>3</v>
      </c>
      <c r="D124" s="15" t="s">
        <v>34</v>
      </c>
      <c r="E124" s="15" t="s">
        <v>447</v>
      </c>
      <c r="F124" s="15" t="s">
        <v>448</v>
      </c>
      <c r="G124" s="190" t="s">
        <v>449</v>
      </c>
      <c r="H124" s="15" t="s">
        <v>38</v>
      </c>
      <c r="I124" s="16">
        <v>4</v>
      </c>
      <c r="J124" s="17" t="s">
        <v>39</v>
      </c>
      <c r="K124" s="18">
        <v>0.4</v>
      </c>
      <c r="L124" s="96" t="s">
        <v>40</v>
      </c>
      <c r="M124" s="18" t="s">
        <v>40</v>
      </c>
      <c r="N124" s="17" t="s">
        <v>41</v>
      </c>
      <c r="O124" s="18">
        <v>0.6</v>
      </c>
      <c r="P124" s="19" t="s">
        <v>41</v>
      </c>
      <c r="Q124" s="78">
        <v>1</v>
      </c>
      <c r="R124" s="67" t="s">
        <v>450</v>
      </c>
      <c r="S124" s="69" t="s">
        <v>42</v>
      </c>
      <c r="T124" s="70" t="s">
        <v>43</v>
      </c>
      <c r="U124" s="70" t="s">
        <v>44</v>
      </c>
      <c r="V124" s="71" t="s">
        <v>45</v>
      </c>
      <c r="W124" s="70" t="s">
        <v>46</v>
      </c>
      <c r="X124" s="70" t="s">
        <v>47</v>
      </c>
      <c r="Y124" s="70" t="s">
        <v>48</v>
      </c>
      <c r="Z124" s="64">
        <f>IFERROR(IF(S124="Probabilidad",(K124-(+K124*V124)),IF(S124="Impacto",K124,"")),"")</f>
        <v>0.24</v>
      </c>
      <c r="AA124" s="72" t="s">
        <v>39</v>
      </c>
      <c r="AB124" s="73">
        <v>0.24</v>
      </c>
      <c r="AC124" s="72" t="s">
        <v>41</v>
      </c>
      <c r="AD124" s="73">
        <v>0.6</v>
      </c>
      <c r="AE124" s="74" t="s">
        <v>41</v>
      </c>
      <c r="AF124" s="123" t="s">
        <v>564</v>
      </c>
      <c r="AG124" s="125" t="s">
        <v>572</v>
      </c>
      <c r="AH124" s="125" t="s">
        <v>583</v>
      </c>
      <c r="AI124" s="75" t="s">
        <v>49</v>
      </c>
      <c r="AJ124" s="76" t="s">
        <v>451</v>
      </c>
      <c r="AK124" s="66" t="s">
        <v>452</v>
      </c>
      <c r="AL124" s="77">
        <v>44197</v>
      </c>
      <c r="AM124" s="184" t="s">
        <v>572</v>
      </c>
      <c r="AN124" s="125" t="s">
        <v>586</v>
      </c>
      <c r="AO124" s="126" t="s">
        <v>564</v>
      </c>
    </row>
    <row r="125" spans="1:42" ht="136.5" customHeight="1" x14ac:dyDescent="0.25">
      <c r="A125" s="95">
        <v>51</v>
      </c>
      <c r="B125" s="188"/>
      <c r="C125" s="95">
        <v>3</v>
      </c>
      <c r="D125" s="15" t="s">
        <v>34</v>
      </c>
      <c r="E125" s="15" t="s">
        <v>447</v>
      </c>
      <c r="F125" s="15" t="s">
        <v>448</v>
      </c>
      <c r="G125" s="186"/>
      <c r="H125" s="15" t="s">
        <v>38</v>
      </c>
      <c r="I125" s="16">
        <v>4</v>
      </c>
      <c r="J125" s="17" t="s">
        <v>39</v>
      </c>
      <c r="K125" s="18">
        <v>0.4</v>
      </c>
      <c r="L125" s="96" t="s">
        <v>40</v>
      </c>
      <c r="M125" s="18" t="s">
        <v>40</v>
      </c>
      <c r="N125" s="17" t="s">
        <v>41</v>
      </c>
      <c r="O125" s="18">
        <v>0.6</v>
      </c>
      <c r="P125" s="19" t="s">
        <v>41</v>
      </c>
      <c r="Q125" s="78">
        <v>2</v>
      </c>
      <c r="R125" s="67" t="s">
        <v>453</v>
      </c>
      <c r="S125" s="69" t="s">
        <v>42</v>
      </c>
      <c r="T125" s="70" t="s">
        <v>43</v>
      </c>
      <c r="U125" s="70" t="s">
        <v>44</v>
      </c>
      <c r="V125" s="71" t="s">
        <v>45</v>
      </c>
      <c r="W125" s="70" t="s">
        <v>46</v>
      </c>
      <c r="X125" s="70" t="s">
        <v>47</v>
      </c>
      <c r="Y125" s="70" t="s">
        <v>48</v>
      </c>
      <c r="Z125" s="64">
        <f>IFERROR(IF(AND(S124="Probabilidad",S125="Probabilidad"),(AB124-(+AB124*V125)),IF(S125="Probabilidad",(K124-(+K124*V125)),IF(S125="Impacto",AB124,""))),"")</f>
        <v>0.14399999999999999</v>
      </c>
      <c r="AA125" s="72" t="s">
        <v>57</v>
      </c>
      <c r="AB125" s="73">
        <v>0.14399999999999999</v>
      </c>
      <c r="AC125" s="72" t="s">
        <v>437</v>
      </c>
      <c r="AD125" s="73">
        <v>1</v>
      </c>
      <c r="AE125" s="74" t="s">
        <v>438</v>
      </c>
      <c r="AF125" s="123" t="s">
        <v>564</v>
      </c>
      <c r="AG125" s="125" t="s">
        <v>572</v>
      </c>
      <c r="AH125" s="125" t="s">
        <v>584</v>
      </c>
      <c r="AI125" s="75" t="s">
        <v>49</v>
      </c>
      <c r="AJ125" s="76" t="s">
        <v>454</v>
      </c>
      <c r="AK125" s="66" t="s">
        <v>452</v>
      </c>
      <c r="AL125" s="77">
        <v>44197</v>
      </c>
      <c r="AM125" s="184" t="s">
        <v>572</v>
      </c>
      <c r="AN125" s="125" t="s">
        <v>587</v>
      </c>
      <c r="AO125" s="126" t="s">
        <v>564</v>
      </c>
    </row>
    <row r="126" spans="1:42" ht="143.25" customHeight="1" x14ac:dyDescent="0.25">
      <c r="A126" s="95">
        <v>51</v>
      </c>
      <c r="B126" s="189"/>
      <c r="C126" s="95">
        <v>3</v>
      </c>
      <c r="D126" s="15" t="s">
        <v>34</v>
      </c>
      <c r="E126" s="15" t="s">
        <v>447</v>
      </c>
      <c r="F126" s="15" t="s">
        <v>448</v>
      </c>
      <c r="G126" s="191"/>
      <c r="H126" s="15" t="s">
        <v>38</v>
      </c>
      <c r="I126" s="16">
        <v>4</v>
      </c>
      <c r="J126" s="17" t="s">
        <v>39</v>
      </c>
      <c r="K126" s="18">
        <v>0.4</v>
      </c>
      <c r="L126" s="96" t="s">
        <v>40</v>
      </c>
      <c r="M126" s="18" t="s">
        <v>40</v>
      </c>
      <c r="N126" s="17" t="s">
        <v>41</v>
      </c>
      <c r="O126" s="18">
        <v>0.6</v>
      </c>
      <c r="P126" s="19" t="s">
        <v>41</v>
      </c>
      <c r="Q126" s="78">
        <v>3</v>
      </c>
      <c r="R126" s="67" t="s">
        <v>455</v>
      </c>
      <c r="S126" s="69" t="s">
        <v>42</v>
      </c>
      <c r="T126" s="70" t="s">
        <v>43</v>
      </c>
      <c r="U126" s="70" t="s">
        <v>44</v>
      </c>
      <c r="V126" s="71" t="s">
        <v>45</v>
      </c>
      <c r="W126" s="70" t="s">
        <v>46</v>
      </c>
      <c r="X126" s="70" t="s">
        <v>47</v>
      </c>
      <c r="Y126" s="70" t="s">
        <v>48</v>
      </c>
      <c r="Z126" s="64">
        <f>IFERROR(IF(AND(S125="Probabilidad",S126="Probabilidad"),(AB125-(+AB125*V126)),IF(AND(S125="Impacto",S126="Probabilidad"),(AB124-(+AB124*V126)),IF(S126="Impacto",AB125,""))),"")</f>
        <v>8.6399999999999991E-2</v>
      </c>
      <c r="AA126" s="72" t="s">
        <v>57</v>
      </c>
      <c r="AB126" s="73">
        <v>8.6399999999999991E-2</v>
      </c>
      <c r="AC126" s="72" t="s">
        <v>437</v>
      </c>
      <c r="AD126" s="73">
        <v>1</v>
      </c>
      <c r="AE126" s="74" t="s">
        <v>438</v>
      </c>
      <c r="AF126" s="123" t="s">
        <v>564</v>
      </c>
      <c r="AG126" s="125" t="s">
        <v>572</v>
      </c>
      <c r="AH126" s="125" t="s">
        <v>585</v>
      </c>
      <c r="AI126" s="75" t="s">
        <v>49</v>
      </c>
      <c r="AJ126" s="76" t="s">
        <v>446</v>
      </c>
      <c r="AK126" s="66" t="s">
        <v>452</v>
      </c>
      <c r="AL126" s="77" t="s">
        <v>428</v>
      </c>
      <c r="AM126" s="184" t="s">
        <v>589</v>
      </c>
      <c r="AN126" s="125" t="s">
        <v>588</v>
      </c>
      <c r="AO126" s="126" t="s">
        <v>564</v>
      </c>
    </row>
    <row r="127" spans="1:42" ht="255.75" customHeight="1" x14ac:dyDescent="0.25">
      <c r="A127" s="82">
        <v>52</v>
      </c>
      <c r="B127" s="118" t="s">
        <v>462</v>
      </c>
      <c r="C127" s="82">
        <v>4</v>
      </c>
      <c r="D127" s="112"/>
      <c r="E127" s="83" t="s">
        <v>456</v>
      </c>
      <c r="F127" s="83" t="s">
        <v>457</v>
      </c>
      <c r="G127" s="84" t="s">
        <v>458</v>
      </c>
      <c r="H127" s="83" t="s">
        <v>38</v>
      </c>
      <c r="I127" s="85">
        <v>43</v>
      </c>
      <c r="J127" s="86" t="s">
        <v>64</v>
      </c>
      <c r="K127" s="80">
        <v>0.6</v>
      </c>
      <c r="L127" s="87" t="s">
        <v>40</v>
      </c>
      <c r="M127" s="80" t="s">
        <v>40</v>
      </c>
      <c r="N127" s="86" t="s">
        <v>41</v>
      </c>
      <c r="O127" s="80">
        <v>0.6</v>
      </c>
      <c r="P127" s="81" t="s">
        <v>41</v>
      </c>
      <c r="Q127" s="78">
        <v>1</v>
      </c>
      <c r="R127" s="67" t="s">
        <v>459</v>
      </c>
      <c r="S127" s="69" t="s">
        <v>42</v>
      </c>
      <c r="T127" s="70" t="s">
        <v>43</v>
      </c>
      <c r="U127" s="70" t="s">
        <v>44</v>
      </c>
      <c r="V127" s="71" t="s">
        <v>45</v>
      </c>
      <c r="W127" s="70" t="s">
        <v>46</v>
      </c>
      <c r="X127" s="70" t="s">
        <v>47</v>
      </c>
      <c r="Y127" s="70" t="s">
        <v>48</v>
      </c>
      <c r="Z127" s="64">
        <f>IFERROR(IF(S127="Probabilidad",(K127-(+K127*V127)),IF(S127="Impacto",K127,"")),"")</f>
        <v>0.36</v>
      </c>
      <c r="AA127" s="72" t="s">
        <v>39</v>
      </c>
      <c r="AB127" s="73">
        <v>0.36</v>
      </c>
      <c r="AC127" s="72" t="s">
        <v>41</v>
      </c>
      <c r="AD127" s="73">
        <v>0.6</v>
      </c>
      <c r="AE127" s="74" t="s">
        <v>41</v>
      </c>
      <c r="AF127" s="123" t="s">
        <v>564</v>
      </c>
      <c r="AG127" s="125" t="s">
        <v>572</v>
      </c>
      <c r="AH127" s="125" t="s">
        <v>590</v>
      </c>
      <c r="AI127" s="75" t="s">
        <v>49</v>
      </c>
      <c r="AJ127" s="76" t="s">
        <v>460</v>
      </c>
      <c r="AK127" s="66" t="s">
        <v>461</v>
      </c>
      <c r="AL127" s="77" t="s">
        <v>428</v>
      </c>
      <c r="AM127" s="125" t="s">
        <v>572</v>
      </c>
      <c r="AN127" s="125" t="s">
        <v>591</v>
      </c>
      <c r="AO127" s="126" t="s">
        <v>564</v>
      </c>
    </row>
    <row r="128" spans="1:42" ht="75" customHeight="1" x14ac:dyDescent="0.25">
      <c r="A128" s="95">
        <v>53</v>
      </c>
      <c r="B128" s="187" t="s">
        <v>463</v>
      </c>
      <c r="C128" s="95">
        <v>1</v>
      </c>
      <c r="D128" s="15" t="s">
        <v>34</v>
      </c>
      <c r="E128" s="15" t="s">
        <v>464</v>
      </c>
      <c r="F128" s="15" t="s">
        <v>465</v>
      </c>
      <c r="G128" s="190" t="s">
        <v>466</v>
      </c>
      <c r="H128" s="15" t="s">
        <v>38</v>
      </c>
      <c r="I128" s="16">
        <v>24699</v>
      </c>
      <c r="J128" s="17" t="s">
        <v>155</v>
      </c>
      <c r="K128" s="18">
        <v>1</v>
      </c>
      <c r="L128" s="96" t="s">
        <v>40</v>
      </c>
      <c r="M128" s="18" t="s">
        <v>40</v>
      </c>
      <c r="N128" s="17" t="s">
        <v>41</v>
      </c>
      <c r="O128" s="18">
        <v>0.6</v>
      </c>
      <c r="P128" s="19" t="s">
        <v>62</v>
      </c>
      <c r="Q128" s="78">
        <v>1</v>
      </c>
      <c r="R128" s="67" t="s">
        <v>467</v>
      </c>
      <c r="S128" s="69" t="s">
        <v>42</v>
      </c>
      <c r="T128" s="70" t="s">
        <v>43</v>
      </c>
      <c r="U128" s="70" t="s">
        <v>247</v>
      </c>
      <c r="V128" s="71" t="s">
        <v>248</v>
      </c>
      <c r="W128" s="70" t="s">
        <v>46</v>
      </c>
      <c r="X128" s="70" t="s">
        <v>47</v>
      </c>
      <c r="Y128" s="70" t="s">
        <v>48</v>
      </c>
      <c r="Z128" s="64">
        <f>IFERROR(IF(S128="Probabilidad",(K128-(+K128*V128)),IF(S128="Impacto",K128,"")),"")</f>
        <v>0.5</v>
      </c>
      <c r="AA128" s="72" t="s">
        <v>64</v>
      </c>
      <c r="AB128" s="73">
        <v>0.5</v>
      </c>
      <c r="AC128" s="72" t="s">
        <v>41</v>
      </c>
      <c r="AD128" s="73">
        <v>0.6</v>
      </c>
      <c r="AE128" s="74" t="s">
        <v>41</v>
      </c>
      <c r="AF128" s="173" t="s">
        <v>564</v>
      </c>
      <c r="AG128" s="169" t="s">
        <v>442</v>
      </c>
      <c r="AH128" s="169" t="s">
        <v>781</v>
      </c>
      <c r="AI128" s="75" t="s">
        <v>49</v>
      </c>
      <c r="AJ128" s="76" t="s">
        <v>468</v>
      </c>
      <c r="AK128" s="66" t="s">
        <v>469</v>
      </c>
      <c r="AL128" s="43" t="s">
        <v>470</v>
      </c>
      <c r="AM128" s="168" t="s">
        <v>784</v>
      </c>
      <c r="AN128" s="128" t="s">
        <v>785</v>
      </c>
      <c r="AO128" s="66" t="s">
        <v>564</v>
      </c>
      <c r="AP128" s="128"/>
    </row>
    <row r="129" spans="1:41" ht="148.5" x14ac:dyDescent="0.25">
      <c r="A129" s="95">
        <v>53</v>
      </c>
      <c r="B129" s="188"/>
      <c r="C129" s="95">
        <v>1</v>
      </c>
      <c r="D129" s="15" t="s">
        <v>34</v>
      </c>
      <c r="E129" s="15" t="s">
        <v>464</v>
      </c>
      <c r="F129" s="15" t="s">
        <v>465</v>
      </c>
      <c r="G129" s="186"/>
      <c r="H129" s="15" t="s">
        <v>38</v>
      </c>
      <c r="I129" s="16">
        <v>24699</v>
      </c>
      <c r="J129" s="17" t="s">
        <v>155</v>
      </c>
      <c r="K129" s="18">
        <v>1</v>
      </c>
      <c r="L129" s="96" t="s">
        <v>40</v>
      </c>
      <c r="M129" s="18" t="s">
        <v>40</v>
      </c>
      <c r="N129" s="17" t="s">
        <v>41</v>
      </c>
      <c r="O129" s="18">
        <v>0.6</v>
      </c>
      <c r="P129" s="19" t="s">
        <v>62</v>
      </c>
      <c r="Q129" s="78">
        <v>2</v>
      </c>
      <c r="R129" s="67" t="s">
        <v>471</v>
      </c>
      <c r="S129" s="69" t="s">
        <v>42</v>
      </c>
      <c r="T129" s="70" t="s">
        <v>52</v>
      </c>
      <c r="U129" s="70" t="s">
        <v>247</v>
      </c>
      <c r="V129" s="71" t="s">
        <v>45</v>
      </c>
      <c r="W129" s="70" t="s">
        <v>46</v>
      </c>
      <c r="X129" s="70" t="s">
        <v>47</v>
      </c>
      <c r="Y129" s="70" t="s">
        <v>48</v>
      </c>
      <c r="Z129" s="64">
        <f>IFERROR(IF(AND(S128="Probabilidad",S129="Probabilidad"),(AB128-(+AB128*V129)),IF(S129="Probabilidad",(K128-(+K128*V129)),IF(S129="Impacto",AB128,""))),"")</f>
        <v>0.3</v>
      </c>
      <c r="AA129" s="72" t="s">
        <v>39</v>
      </c>
      <c r="AB129" s="73">
        <v>0.3</v>
      </c>
      <c r="AC129" s="72" t="s">
        <v>41</v>
      </c>
      <c r="AD129" s="73">
        <v>0.6</v>
      </c>
      <c r="AE129" s="74" t="s">
        <v>41</v>
      </c>
      <c r="AF129" s="173" t="s">
        <v>564</v>
      </c>
      <c r="AG129" s="169" t="s">
        <v>442</v>
      </c>
      <c r="AH129" s="169" t="s">
        <v>782</v>
      </c>
      <c r="AI129" s="75"/>
      <c r="AJ129" s="76"/>
      <c r="AK129" s="66"/>
      <c r="AL129" s="77"/>
      <c r="AM129" s="43"/>
      <c r="AN129" s="76"/>
      <c r="AO129" s="66"/>
    </row>
    <row r="130" spans="1:41" ht="148.5" x14ac:dyDescent="0.25">
      <c r="A130" s="95">
        <v>53</v>
      </c>
      <c r="B130" s="188"/>
      <c r="C130" s="95">
        <v>1</v>
      </c>
      <c r="D130" s="15" t="s">
        <v>34</v>
      </c>
      <c r="E130" s="15" t="s">
        <v>464</v>
      </c>
      <c r="F130" s="15" t="s">
        <v>465</v>
      </c>
      <c r="G130" s="186"/>
      <c r="H130" s="15" t="s">
        <v>38</v>
      </c>
      <c r="I130" s="16">
        <v>24699</v>
      </c>
      <c r="J130" s="17" t="s">
        <v>155</v>
      </c>
      <c r="K130" s="18">
        <v>1</v>
      </c>
      <c r="L130" s="96" t="s">
        <v>40</v>
      </c>
      <c r="M130" s="18" t="s">
        <v>40</v>
      </c>
      <c r="N130" s="17" t="s">
        <v>41</v>
      </c>
      <c r="O130" s="18">
        <v>0.6</v>
      </c>
      <c r="P130" s="19" t="s">
        <v>62</v>
      </c>
      <c r="Q130" s="78">
        <v>3</v>
      </c>
      <c r="R130" s="67" t="s">
        <v>472</v>
      </c>
      <c r="S130" s="69" t="s">
        <v>42</v>
      </c>
      <c r="T130" s="70" t="s">
        <v>52</v>
      </c>
      <c r="U130" s="70" t="s">
        <v>247</v>
      </c>
      <c r="V130" s="71" t="s">
        <v>45</v>
      </c>
      <c r="W130" s="70" t="s">
        <v>46</v>
      </c>
      <c r="X130" s="70" t="s">
        <v>47</v>
      </c>
      <c r="Y130" s="70" t="s">
        <v>48</v>
      </c>
      <c r="Z130" s="64">
        <f>IFERROR(IF(AND(S129="Probabilidad",S130="Probabilidad"),(AB129-(+AB129*V130)),IF(AND(S129="Impacto",S130="Probabilidad"),(AB128-(+AB128*V130)),IF(S130="Impacto",AB129,""))),"")</f>
        <v>0.18</v>
      </c>
      <c r="AA130" s="72" t="s">
        <v>57</v>
      </c>
      <c r="AB130" s="73">
        <v>0.18</v>
      </c>
      <c r="AC130" s="72" t="s">
        <v>41</v>
      </c>
      <c r="AD130" s="73">
        <v>0.6</v>
      </c>
      <c r="AE130" s="74" t="s">
        <v>41</v>
      </c>
      <c r="AF130" s="173" t="s">
        <v>564</v>
      </c>
      <c r="AG130" s="169" t="s">
        <v>442</v>
      </c>
      <c r="AH130" s="169" t="s">
        <v>783</v>
      </c>
      <c r="AI130" s="75"/>
      <c r="AJ130" s="76"/>
      <c r="AK130" s="66"/>
      <c r="AL130" s="77"/>
      <c r="AM130" s="43"/>
      <c r="AN130" s="76"/>
      <c r="AO130" s="66"/>
    </row>
    <row r="131" spans="1:41" ht="99" customHeight="1" x14ac:dyDescent="0.25">
      <c r="A131" s="95">
        <v>54</v>
      </c>
      <c r="B131" s="187" t="s">
        <v>463</v>
      </c>
      <c r="C131" s="95">
        <v>2</v>
      </c>
      <c r="D131" s="15" t="s">
        <v>34</v>
      </c>
      <c r="E131" s="15" t="s">
        <v>473</v>
      </c>
      <c r="F131" s="15" t="s">
        <v>474</v>
      </c>
      <c r="G131" s="190" t="s">
        <v>475</v>
      </c>
      <c r="H131" s="15" t="s">
        <v>476</v>
      </c>
      <c r="I131" s="16">
        <v>232</v>
      </c>
      <c r="J131" s="17" t="s">
        <v>64</v>
      </c>
      <c r="K131" s="18">
        <v>0.6</v>
      </c>
      <c r="L131" s="96" t="s">
        <v>40</v>
      </c>
      <c r="M131" s="18" t="s">
        <v>40</v>
      </c>
      <c r="N131" s="17" t="s">
        <v>41</v>
      </c>
      <c r="O131" s="18">
        <v>0.6</v>
      </c>
      <c r="P131" s="19" t="s">
        <v>41</v>
      </c>
      <c r="Q131" s="78">
        <v>1</v>
      </c>
      <c r="R131" s="67" t="s">
        <v>477</v>
      </c>
      <c r="S131" s="69" t="s">
        <v>42</v>
      </c>
      <c r="T131" s="70" t="s">
        <v>43</v>
      </c>
      <c r="U131" s="70" t="s">
        <v>247</v>
      </c>
      <c r="V131" s="71" t="s">
        <v>248</v>
      </c>
      <c r="W131" s="70" t="s">
        <v>46</v>
      </c>
      <c r="X131" s="70" t="s">
        <v>55</v>
      </c>
      <c r="Y131" s="70" t="s">
        <v>48</v>
      </c>
      <c r="Z131" s="64">
        <f>IFERROR(IF(S131="Probabilidad",(K131-(+K131*V131)),IF(S131="Impacto",K131,"")),"")</f>
        <v>0.3</v>
      </c>
      <c r="AA131" s="72" t="s">
        <v>39</v>
      </c>
      <c r="AB131" s="73">
        <v>0.3</v>
      </c>
      <c r="AC131" s="72" t="s">
        <v>41</v>
      </c>
      <c r="AD131" s="73">
        <v>0.6</v>
      </c>
      <c r="AE131" s="74" t="s">
        <v>41</v>
      </c>
      <c r="AF131" s="173" t="s">
        <v>564</v>
      </c>
      <c r="AG131" s="169" t="s">
        <v>442</v>
      </c>
      <c r="AH131" s="169" t="s">
        <v>786</v>
      </c>
      <c r="AI131" s="75" t="s">
        <v>49</v>
      </c>
      <c r="AJ131" s="76" t="s">
        <v>478</v>
      </c>
      <c r="AK131" s="66" t="s">
        <v>469</v>
      </c>
      <c r="AL131" s="43" t="s">
        <v>479</v>
      </c>
      <c r="AM131" s="161" t="s">
        <v>784</v>
      </c>
      <c r="AN131" s="177" t="s">
        <v>785</v>
      </c>
      <c r="AO131" s="66" t="s">
        <v>564</v>
      </c>
    </row>
    <row r="132" spans="1:41" ht="148.5" x14ac:dyDescent="0.25">
      <c r="A132" s="95">
        <v>54</v>
      </c>
      <c r="B132" s="189"/>
      <c r="C132" s="95">
        <v>2</v>
      </c>
      <c r="D132" s="15" t="s">
        <v>34</v>
      </c>
      <c r="E132" s="15" t="s">
        <v>473</v>
      </c>
      <c r="F132" s="15" t="s">
        <v>474</v>
      </c>
      <c r="G132" s="191"/>
      <c r="H132" s="15" t="s">
        <v>476</v>
      </c>
      <c r="I132" s="16">
        <v>232</v>
      </c>
      <c r="J132" s="17" t="s">
        <v>64</v>
      </c>
      <c r="K132" s="18">
        <v>0.6</v>
      </c>
      <c r="L132" s="96" t="s">
        <v>40</v>
      </c>
      <c r="M132" s="18" t="s">
        <v>40</v>
      </c>
      <c r="N132" s="17" t="s">
        <v>41</v>
      </c>
      <c r="O132" s="18">
        <v>0.6</v>
      </c>
      <c r="P132" s="19" t="s">
        <v>41</v>
      </c>
      <c r="Q132" s="78">
        <v>2</v>
      </c>
      <c r="R132" s="67" t="s">
        <v>480</v>
      </c>
      <c r="S132" s="69" t="s">
        <v>42</v>
      </c>
      <c r="T132" s="70" t="s">
        <v>52</v>
      </c>
      <c r="U132" s="70" t="s">
        <v>44</v>
      </c>
      <c r="V132" s="71" t="s">
        <v>53</v>
      </c>
      <c r="W132" s="70" t="s">
        <v>46</v>
      </c>
      <c r="X132" s="70" t="s">
        <v>55</v>
      </c>
      <c r="Y132" s="70" t="s">
        <v>48</v>
      </c>
      <c r="Z132" s="64">
        <f>IFERROR(IF(AND(S131="Probabilidad",S132="Probabilidad"),(AB131-(+AB131*V132)),IF(S132="Probabilidad",(K131-(+K131*V132)),IF(S132="Impacto",AB131,""))),"")</f>
        <v>0.21</v>
      </c>
      <c r="AA132" s="72" t="s">
        <v>39</v>
      </c>
      <c r="AB132" s="73">
        <v>0.21</v>
      </c>
      <c r="AC132" s="72" t="s">
        <v>41</v>
      </c>
      <c r="AD132" s="73">
        <v>0.6</v>
      </c>
      <c r="AE132" s="74" t="s">
        <v>41</v>
      </c>
      <c r="AF132" s="173" t="s">
        <v>564</v>
      </c>
      <c r="AG132" s="169" t="s">
        <v>442</v>
      </c>
      <c r="AH132" s="169" t="s">
        <v>787</v>
      </c>
      <c r="AI132" s="75"/>
      <c r="AJ132" s="76"/>
      <c r="AK132" s="66"/>
      <c r="AL132" s="77"/>
      <c r="AM132" s="43"/>
      <c r="AN132" s="76"/>
      <c r="AO132" s="66"/>
    </row>
    <row r="133" spans="1:41" ht="75" customHeight="1" x14ac:dyDescent="0.3">
      <c r="A133" s="95">
        <v>55</v>
      </c>
      <c r="B133" s="187" t="s">
        <v>463</v>
      </c>
      <c r="C133" s="95">
        <v>3</v>
      </c>
      <c r="D133" s="15" t="s">
        <v>34</v>
      </c>
      <c r="E133" s="15" t="s">
        <v>481</v>
      </c>
      <c r="F133" s="15" t="s">
        <v>482</v>
      </c>
      <c r="G133" s="190" t="s">
        <v>483</v>
      </c>
      <c r="H133" s="15" t="s">
        <v>476</v>
      </c>
      <c r="I133" s="16">
        <v>13</v>
      </c>
      <c r="J133" s="17" t="s">
        <v>39</v>
      </c>
      <c r="K133" s="18">
        <v>0.4</v>
      </c>
      <c r="L133" s="96" t="s">
        <v>40</v>
      </c>
      <c r="M133" s="18" t="s">
        <v>40</v>
      </c>
      <c r="N133" s="17" t="s">
        <v>41</v>
      </c>
      <c r="O133" s="18">
        <v>0.6</v>
      </c>
      <c r="P133" s="19" t="s">
        <v>41</v>
      </c>
      <c r="Q133" s="78">
        <v>1</v>
      </c>
      <c r="R133" s="67" t="s">
        <v>484</v>
      </c>
      <c r="S133" s="69" t="s">
        <v>42</v>
      </c>
      <c r="T133" s="70" t="s">
        <v>43</v>
      </c>
      <c r="U133" s="70" t="s">
        <v>247</v>
      </c>
      <c r="V133" s="71" t="s">
        <v>248</v>
      </c>
      <c r="W133" s="70" t="s">
        <v>46</v>
      </c>
      <c r="X133" s="70" t="s">
        <v>55</v>
      </c>
      <c r="Y133" s="70" t="s">
        <v>48</v>
      </c>
      <c r="Z133" s="64">
        <f>IFERROR(IF(S133="Probabilidad",(K133-(+K133*V133)),IF(S133="Impacto",K133,"")),"")</f>
        <v>0.2</v>
      </c>
      <c r="AA133" s="72" t="s">
        <v>57</v>
      </c>
      <c r="AB133" s="73">
        <v>0.2</v>
      </c>
      <c r="AC133" s="72" t="s">
        <v>41</v>
      </c>
      <c r="AD133" s="73">
        <v>0.6</v>
      </c>
      <c r="AE133" s="74" t="s">
        <v>41</v>
      </c>
      <c r="AF133" s="173" t="s">
        <v>564</v>
      </c>
      <c r="AG133" s="169" t="s">
        <v>442</v>
      </c>
      <c r="AH133" s="178" t="s">
        <v>788</v>
      </c>
      <c r="AI133" s="75" t="s">
        <v>49</v>
      </c>
      <c r="AJ133" s="76" t="s">
        <v>485</v>
      </c>
      <c r="AK133" s="66" t="s">
        <v>469</v>
      </c>
      <c r="AL133" s="43" t="s">
        <v>470</v>
      </c>
      <c r="AM133" s="161" t="s">
        <v>784</v>
      </c>
      <c r="AN133" s="177" t="s">
        <v>785</v>
      </c>
      <c r="AO133" s="66" t="s">
        <v>564</v>
      </c>
    </row>
    <row r="134" spans="1:41" ht="181.5" customHeight="1" x14ac:dyDescent="0.25">
      <c r="A134" s="95">
        <v>55</v>
      </c>
      <c r="B134" s="189"/>
      <c r="C134" s="95">
        <v>3</v>
      </c>
      <c r="D134" s="15" t="s">
        <v>34</v>
      </c>
      <c r="E134" s="15" t="s">
        <v>481</v>
      </c>
      <c r="F134" s="15" t="s">
        <v>482</v>
      </c>
      <c r="G134" s="191"/>
      <c r="H134" s="15" t="s">
        <v>476</v>
      </c>
      <c r="I134" s="16">
        <v>13</v>
      </c>
      <c r="J134" s="17" t="s">
        <v>39</v>
      </c>
      <c r="K134" s="18">
        <v>0.4</v>
      </c>
      <c r="L134" s="96" t="s">
        <v>40</v>
      </c>
      <c r="M134" s="18" t="s">
        <v>40</v>
      </c>
      <c r="N134" s="17" t="s">
        <v>41</v>
      </c>
      <c r="O134" s="18">
        <v>0.6</v>
      </c>
      <c r="P134" s="19" t="s">
        <v>41</v>
      </c>
      <c r="Q134" s="78">
        <v>2</v>
      </c>
      <c r="R134" s="67" t="s">
        <v>486</v>
      </c>
      <c r="S134" s="69" t="s">
        <v>42</v>
      </c>
      <c r="T134" s="70" t="s">
        <v>52</v>
      </c>
      <c r="U134" s="70" t="s">
        <v>44</v>
      </c>
      <c r="V134" s="71" t="s">
        <v>53</v>
      </c>
      <c r="W134" s="70" t="s">
        <v>46</v>
      </c>
      <c r="X134" s="70" t="s">
        <v>55</v>
      </c>
      <c r="Y134" s="70" t="s">
        <v>48</v>
      </c>
      <c r="Z134" s="64">
        <f>IFERROR(IF(AND(S133="Probabilidad",S134="Probabilidad"),(AB133-(+AB133*V134)),IF(S134="Probabilidad",(K133-(+K133*V134)),IF(S134="Impacto",AB133,""))),"")</f>
        <v>0.14000000000000001</v>
      </c>
      <c r="AA134" s="72" t="s">
        <v>57</v>
      </c>
      <c r="AB134" s="73">
        <v>0.14000000000000001</v>
      </c>
      <c r="AC134" s="72" t="s">
        <v>41</v>
      </c>
      <c r="AD134" s="73">
        <v>0.6</v>
      </c>
      <c r="AE134" s="74" t="s">
        <v>41</v>
      </c>
      <c r="AF134" s="173" t="s">
        <v>564</v>
      </c>
      <c r="AG134" s="169" t="s">
        <v>442</v>
      </c>
      <c r="AH134" s="169" t="s">
        <v>789</v>
      </c>
      <c r="AI134" s="75"/>
      <c r="AJ134" s="76"/>
      <c r="AK134" s="66"/>
      <c r="AL134" s="77"/>
      <c r="AM134" s="43"/>
      <c r="AN134" s="76"/>
      <c r="AO134" s="66"/>
    </row>
    <row r="135" spans="1:41" ht="76.5" customHeight="1" x14ac:dyDescent="0.3">
      <c r="A135" s="95">
        <v>56</v>
      </c>
      <c r="B135" s="187" t="s">
        <v>463</v>
      </c>
      <c r="C135" s="95">
        <v>4</v>
      </c>
      <c r="D135" s="15" t="s">
        <v>34</v>
      </c>
      <c r="E135" s="15" t="s">
        <v>487</v>
      </c>
      <c r="F135" s="15" t="s">
        <v>488</v>
      </c>
      <c r="G135" s="190" t="s">
        <v>489</v>
      </c>
      <c r="H135" s="15" t="s">
        <v>476</v>
      </c>
      <c r="I135" s="16">
        <v>1559</v>
      </c>
      <c r="J135" s="17" t="s">
        <v>61</v>
      </c>
      <c r="K135" s="18">
        <v>0.8</v>
      </c>
      <c r="L135" s="96" t="s">
        <v>40</v>
      </c>
      <c r="M135" s="18" t="s">
        <v>40</v>
      </c>
      <c r="N135" s="17" t="s">
        <v>41</v>
      </c>
      <c r="O135" s="18">
        <v>0.6</v>
      </c>
      <c r="P135" s="19" t="s">
        <v>62</v>
      </c>
      <c r="Q135" s="78">
        <v>1</v>
      </c>
      <c r="R135" s="67" t="s">
        <v>490</v>
      </c>
      <c r="S135" s="69" t="s">
        <v>42</v>
      </c>
      <c r="T135" s="70" t="s">
        <v>43</v>
      </c>
      <c r="U135" s="70" t="s">
        <v>247</v>
      </c>
      <c r="V135" s="71" t="s">
        <v>248</v>
      </c>
      <c r="W135" s="70" t="s">
        <v>46</v>
      </c>
      <c r="X135" s="70" t="s">
        <v>47</v>
      </c>
      <c r="Y135" s="70" t="s">
        <v>48</v>
      </c>
      <c r="Z135" s="64">
        <f>IFERROR(IF(S135="Probabilidad",(K135-(+K135*V135)),IF(S135="Impacto",K135,"")),"")</f>
        <v>0.4</v>
      </c>
      <c r="AA135" s="72" t="s">
        <v>39</v>
      </c>
      <c r="AB135" s="73">
        <v>0.4</v>
      </c>
      <c r="AC135" s="72" t="s">
        <v>41</v>
      </c>
      <c r="AD135" s="73">
        <v>0.6</v>
      </c>
      <c r="AE135" s="74" t="s">
        <v>41</v>
      </c>
      <c r="AF135" s="173" t="s">
        <v>564</v>
      </c>
      <c r="AG135" s="169" t="s">
        <v>442</v>
      </c>
      <c r="AH135" s="178" t="s">
        <v>790</v>
      </c>
      <c r="AI135" s="75" t="s">
        <v>49</v>
      </c>
      <c r="AJ135" s="76" t="s">
        <v>491</v>
      </c>
      <c r="AK135" s="66" t="s">
        <v>469</v>
      </c>
      <c r="AL135" s="43" t="s">
        <v>492</v>
      </c>
      <c r="AM135" s="161" t="s">
        <v>784</v>
      </c>
      <c r="AN135" s="177" t="s">
        <v>785</v>
      </c>
      <c r="AO135" s="66" t="s">
        <v>564</v>
      </c>
    </row>
    <row r="136" spans="1:41" ht="165" x14ac:dyDescent="0.3">
      <c r="A136" s="95">
        <v>56</v>
      </c>
      <c r="B136" s="189"/>
      <c r="C136" s="95">
        <v>4</v>
      </c>
      <c r="D136" s="15" t="s">
        <v>34</v>
      </c>
      <c r="E136" s="15" t="s">
        <v>487</v>
      </c>
      <c r="F136" s="15" t="s">
        <v>488</v>
      </c>
      <c r="G136" s="191"/>
      <c r="H136" s="15" t="s">
        <v>476</v>
      </c>
      <c r="I136" s="16">
        <v>1559</v>
      </c>
      <c r="J136" s="17" t="s">
        <v>61</v>
      </c>
      <c r="K136" s="18">
        <v>0.8</v>
      </c>
      <c r="L136" s="96" t="s">
        <v>40</v>
      </c>
      <c r="M136" s="18" t="s">
        <v>40</v>
      </c>
      <c r="N136" s="17" t="s">
        <v>41</v>
      </c>
      <c r="O136" s="18">
        <v>0.6</v>
      </c>
      <c r="P136" s="19" t="s">
        <v>62</v>
      </c>
      <c r="Q136" s="78">
        <v>2</v>
      </c>
      <c r="R136" s="67" t="s">
        <v>493</v>
      </c>
      <c r="S136" s="69" t="s">
        <v>42</v>
      </c>
      <c r="T136" s="70" t="s">
        <v>43</v>
      </c>
      <c r="U136" s="70" t="s">
        <v>247</v>
      </c>
      <c r="V136" s="71" t="s">
        <v>248</v>
      </c>
      <c r="W136" s="70" t="s">
        <v>46</v>
      </c>
      <c r="X136" s="70" t="s">
        <v>47</v>
      </c>
      <c r="Y136" s="70" t="s">
        <v>48</v>
      </c>
      <c r="Z136" s="64">
        <f>IFERROR(IF(AND(S135="Probabilidad",S136="Probabilidad"),(AB135-(+AB135*V136)),IF(S136="Probabilidad",(K135-(+K135*V136)),IF(S136="Impacto",AB135,""))),"")</f>
        <v>0.2</v>
      </c>
      <c r="AA136" s="72" t="s">
        <v>57</v>
      </c>
      <c r="AB136" s="73">
        <v>0.2</v>
      </c>
      <c r="AC136" s="72" t="s">
        <v>41</v>
      </c>
      <c r="AD136" s="73">
        <v>0.6</v>
      </c>
      <c r="AE136" s="74" t="s">
        <v>41</v>
      </c>
      <c r="AF136" s="173" t="s">
        <v>564</v>
      </c>
      <c r="AG136" s="169" t="s">
        <v>442</v>
      </c>
      <c r="AH136" s="178" t="s">
        <v>791</v>
      </c>
      <c r="AI136" s="75"/>
      <c r="AJ136" s="76"/>
      <c r="AK136" s="66"/>
      <c r="AL136" s="77"/>
      <c r="AM136" s="43"/>
      <c r="AN136" s="76"/>
      <c r="AO136" s="66"/>
    </row>
    <row r="137" spans="1:41" ht="82.5" customHeight="1" x14ac:dyDescent="0.25">
      <c r="A137" s="95">
        <v>57</v>
      </c>
      <c r="B137" s="187" t="s">
        <v>463</v>
      </c>
      <c r="C137" s="95">
        <v>5</v>
      </c>
      <c r="D137" s="15" t="s">
        <v>34</v>
      </c>
      <c r="E137" s="15" t="s">
        <v>494</v>
      </c>
      <c r="F137" s="15" t="s">
        <v>495</v>
      </c>
      <c r="G137" s="190" t="s">
        <v>496</v>
      </c>
      <c r="H137" s="15" t="s">
        <v>476</v>
      </c>
      <c r="I137" s="16">
        <v>286</v>
      </c>
      <c r="J137" s="17" t="s">
        <v>64</v>
      </c>
      <c r="K137" s="18">
        <v>0.6</v>
      </c>
      <c r="L137" s="96" t="s">
        <v>40</v>
      </c>
      <c r="M137" s="18" t="s">
        <v>40</v>
      </c>
      <c r="N137" s="17" t="s">
        <v>41</v>
      </c>
      <c r="O137" s="18">
        <v>0.6</v>
      </c>
      <c r="P137" s="19" t="s">
        <v>41</v>
      </c>
      <c r="Q137" s="78">
        <v>1</v>
      </c>
      <c r="R137" s="67" t="s">
        <v>497</v>
      </c>
      <c r="S137" s="69" t="s">
        <v>42</v>
      </c>
      <c r="T137" s="70" t="s">
        <v>43</v>
      </c>
      <c r="U137" s="70" t="s">
        <v>247</v>
      </c>
      <c r="V137" s="71" t="s">
        <v>248</v>
      </c>
      <c r="W137" s="70" t="s">
        <v>46</v>
      </c>
      <c r="X137" s="70" t="s">
        <v>47</v>
      </c>
      <c r="Y137" s="70" t="s">
        <v>48</v>
      </c>
      <c r="Z137" s="64">
        <f>IFERROR(IF(S137="Probabilidad",(K137-(+K137*V137)),IF(S137="Impacto",K137,"")),"")</f>
        <v>0.3</v>
      </c>
      <c r="AA137" s="72" t="s">
        <v>39</v>
      </c>
      <c r="AB137" s="73">
        <v>0.3</v>
      </c>
      <c r="AC137" s="72" t="s">
        <v>41</v>
      </c>
      <c r="AD137" s="73">
        <v>0.6</v>
      </c>
      <c r="AE137" s="74" t="s">
        <v>41</v>
      </c>
      <c r="AF137" s="173" t="s">
        <v>564</v>
      </c>
      <c r="AG137" s="169" t="s">
        <v>442</v>
      </c>
      <c r="AH137" s="169" t="s">
        <v>792</v>
      </c>
      <c r="AI137" s="75" t="s">
        <v>49</v>
      </c>
      <c r="AJ137" s="76" t="s">
        <v>498</v>
      </c>
      <c r="AK137" s="66" t="s">
        <v>469</v>
      </c>
      <c r="AL137" s="43" t="s">
        <v>492</v>
      </c>
      <c r="AM137" s="161" t="s">
        <v>784</v>
      </c>
      <c r="AN137" s="177" t="s">
        <v>785</v>
      </c>
      <c r="AO137" s="66" t="s">
        <v>564</v>
      </c>
    </row>
    <row r="138" spans="1:41" ht="165" x14ac:dyDescent="0.25">
      <c r="A138" s="95">
        <v>57</v>
      </c>
      <c r="B138" s="188"/>
      <c r="C138" s="95">
        <v>5</v>
      </c>
      <c r="D138" s="15" t="s">
        <v>34</v>
      </c>
      <c r="E138" s="15" t="s">
        <v>494</v>
      </c>
      <c r="F138" s="15" t="s">
        <v>495</v>
      </c>
      <c r="G138" s="186"/>
      <c r="H138" s="15" t="s">
        <v>476</v>
      </c>
      <c r="I138" s="16">
        <v>286</v>
      </c>
      <c r="J138" s="17" t="s">
        <v>64</v>
      </c>
      <c r="K138" s="18">
        <v>0.6</v>
      </c>
      <c r="L138" s="96" t="s">
        <v>40</v>
      </c>
      <c r="M138" s="18" t="s">
        <v>40</v>
      </c>
      <c r="N138" s="17" t="s">
        <v>41</v>
      </c>
      <c r="O138" s="18">
        <v>0.6</v>
      </c>
      <c r="P138" s="19" t="s">
        <v>41</v>
      </c>
      <c r="Q138" s="78">
        <v>2</v>
      </c>
      <c r="R138" s="67" t="s">
        <v>499</v>
      </c>
      <c r="S138" s="69" t="s">
        <v>42</v>
      </c>
      <c r="T138" s="70" t="s">
        <v>52</v>
      </c>
      <c r="U138" s="70" t="s">
        <v>247</v>
      </c>
      <c r="V138" s="71" t="s">
        <v>45</v>
      </c>
      <c r="W138" s="70" t="s">
        <v>46</v>
      </c>
      <c r="X138" s="70" t="s">
        <v>47</v>
      </c>
      <c r="Y138" s="70" t="s">
        <v>48</v>
      </c>
      <c r="Z138" s="64">
        <f>IFERROR(IF(AND(S137="Probabilidad",S138="Probabilidad"),(AB137-(+AB137*V138)),IF(S138="Probabilidad",(K137-(+K137*V138)),IF(S138="Impacto",AB137,""))),"")</f>
        <v>0.18</v>
      </c>
      <c r="AA138" s="72" t="s">
        <v>57</v>
      </c>
      <c r="AB138" s="73">
        <v>0.18</v>
      </c>
      <c r="AC138" s="72" t="s">
        <v>41</v>
      </c>
      <c r="AD138" s="73">
        <v>0.6</v>
      </c>
      <c r="AE138" s="74" t="s">
        <v>41</v>
      </c>
      <c r="AF138" s="173" t="s">
        <v>564</v>
      </c>
      <c r="AG138" s="169" t="s">
        <v>442</v>
      </c>
      <c r="AH138" s="169" t="s">
        <v>793</v>
      </c>
      <c r="AI138" s="75"/>
      <c r="AJ138" s="76"/>
      <c r="AK138" s="66"/>
      <c r="AL138" s="77"/>
      <c r="AM138" s="43"/>
      <c r="AN138" s="76"/>
      <c r="AO138" s="66"/>
    </row>
    <row r="139" spans="1:41" ht="165" x14ac:dyDescent="0.25">
      <c r="A139" s="95">
        <v>57</v>
      </c>
      <c r="B139" s="189"/>
      <c r="C139" s="95">
        <v>5</v>
      </c>
      <c r="D139" s="15" t="s">
        <v>34</v>
      </c>
      <c r="E139" s="15" t="s">
        <v>494</v>
      </c>
      <c r="F139" s="15" t="s">
        <v>495</v>
      </c>
      <c r="G139" s="191"/>
      <c r="H139" s="15" t="s">
        <v>476</v>
      </c>
      <c r="I139" s="16">
        <v>286</v>
      </c>
      <c r="J139" s="17" t="s">
        <v>64</v>
      </c>
      <c r="K139" s="18">
        <v>0.6</v>
      </c>
      <c r="L139" s="96" t="s">
        <v>40</v>
      </c>
      <c r="M139" s="18" t="s">
        <v>40</v>
      </c>
      <c r="N139" s="17" t="s">
        <v>41</v>
      </c>
      <c r="O139" s="18">
        <v>0.6</v>
      </c>
      <c r="P139" s="19" t="s">
        <v>41</v>
      </c>
      <c r="Q139" s="78">
        <v>3</v>
      </c>
      <c r="R139" s="67" t="s">
        <v>500</v>
      </c>
      <c r="S139" s="69" t="s">
        <v>42</v>
      </c>
      <c r="T139" s="70" t="s">
        <v>52</v>
      </c>
      <c r="U139" s="70" t="s">
        <v>247</v>
      </c>
      <c r="V139" s="71" t="s">
        <v>45</v>
      </c>
      <c r="W139" s="70" t="s">
        <v>46</v>
      </c>
      <c r="X139" s="70" t="s">
        <v>47</v>
      </c>
      <c r="Y139" s="70" t="s">
        <v>48</v>
      </c>
      <c r="Z139" s="64">
        <f>IFERROR(IF(AND(S138="Probabilidad",S139="Probabilidad"),(AB138-(+AB138*V139)),IF(AND(S138="Impacto",S139="Probabilidad"),(AB137-(+AB137*V139)),IF(S139="Impacto",AB138,""))),"")</f>
        <v>0.108</v>
      </c>
      <c r="AA139" s="72" t="s">
        <v>57</v>
      </c>
      <c r="AB139" s="73">
        <v>0.108</v>
      </c>
      <c r="AC139" s="72" t="s">
        <v>41</v>
      </c>
      <c r="AD139" s="73">
        <v>0.6</v>
      </c>
      <c r="AE139" s="74" t="s">
        <v>41</v>
      </c>
      <c r="AF139" s="173" t="s">
        <v>564</v>
      </c>
      <c r="AG139" s="169" t="s">
        <v>442</v>
      </c>
      <c r="AH139" s="169" t="s">
        <v>794</v>
      </c>
      <c r="AI139" s="75"/>
      <c r="AJ139" s="76"/>
      <c r="AK139" s="66"/>
      <c r="AL139" s="77"/>
      <c r="AM139" s="43"/>
      <c r="AN139" s="76"/>
      <c r="AO139" s="66"/>
    </row>
    <row r="140" spans="1:41" ht="82.5" customHeight="1" x14ac:dyDescent="0.25">
      <c r="A140" s="95">
        <v>58</v>
      </c>
      <c r="B140" s="187" t="s">
        <v>463</v>
      </c>
      <c r="C140" s="95">
        <v>6</v>
      </c>
      <c r="D140" s="15" t="s">
        <v>34</v>
      </c>
      <c r="E140" s="15" t="s">
        <v>501</v>
      </c>
      <c r="F140" s="15" t="s">
        <v>502</v>
      </c>
      <c r="G140" s="190" t="s">
        <v>503</v>
      </c>
      <c r="H140" s="15" t="s">
        <v>476</v>
      </c>
      <c r="I140" s="16">
        <v>1198</v>
      </c>
      <c r="J140" s="17" t="s">
        <v>61</v>
      </c>
      <c r="K140" s="18">
        <v>0.8</v>
      </c>
      <c r="L140" s="96" t="s">
        <v>40</v>
      </c>
      <c r="M140" s="18" t="s">
        <v>40</v>
      </c>
      <c r="N140" s="17" t="s">
        <v>41</v>
      </c>
      <c r="O140" s="18">
        <v>0.6</v>
      </c>
      <c r="P140" s="19" t="s">
        <v>62</v>
      </c>
      <c r="Q140" s="78">
        <v>1</v>
      </c>
      <c r="R140" s="67" t="s">
        <v>504</v>
      </c>
      <c r="S140" s="69" t="s">
        <v>42</v>
      </c>
      <c r="T140" s="70" t="s">
        <v>43</v>
      </c>
      <c r="U140" s="70" t="s">
        <v>247</v>
      </c>
      <c r="V140" s="71" t="s">
        <v>248</v>
      </c>
      <c r="W140" s="70" t="s">
        <v>46</v>
      </c>
      <c r="X140" s="70" t="s">
        <v>55</v>
      </c>
      <c r="Y140" s="70" t="s">
        <v>48</v>
      </c>
      <c r="Z140" s="64">
        <f>IFERROR(IF(S140="Probabilidad",(K140-(+K140*V140)),IF(S140="Impacto",K140,"")),"")</f>
        <v>0.4</v>
      </c>
      <c r="AA140" s="72" t="s">
        <v>39</v>
      </c>
      <c r="AB140" s="73">
        <v>0.4</v>
      </c>
      <c r="AC140" s="72" t="s">
        <v>41</v>
      </c>
      <c r="AD140" s="73">
        <v>0.6</v>
      </c>
      <c r="AE140" s="74" t="s">
        <v>41</v>
      </c>
      <c r="AF140" s="173" t="s">
        <v>564</v>
      </c>
      <c r="AG140" s="169" t="s">
        <v>442</v>
      </c>
      <c r="AH140" s="169" t="s">
        <v>805</v>
      </c>
      <c r="AI140" s="75" t="s">
        <v>49</v>
      </c>
      <c r="AJ140" s="76" t="s">
        <v>505</v>
      </c>
      <c r="AK140" s="66" t="s">
        <v>469</v>
      </c>
      <c r="AL140" s="43" t="s">
        <v>492</v>
      </c>
      <c r="AM140" s="161" t="s">
        <v>784</v>
      </c>
      <c r="AN140" s="177" t="s">
        <v>785</v>
      </c>
      <c r="AO140" s="66" t="s">
        <v>564</v>
      </c>
    </row>
    <row r="141" spans="1:41" ht="132" x14ac:dyDescent="0.25">
      <c r="A141" s="95">
        <v>58</v>
      </c>
      <c r="B141" s="188"/>
      <c r="C141" s="95">
        <v>6</v>
      </c>
      <c r="D141" s="15" t="s">
        <v>34</v>
      </c>
      <c r="E141" s="15" t="s">
        <v>501</v>
      </c>
      <c r="F141" s="15" t="s">
        <v>502</v>
      </c>
      <c r="G141" s="186"/>
      <c r="H141" s="15" t="s">
        <v>476</v>
      </c>
      <c r="I141" s="16">
        <v>1198</v>
      </c>
      <c r="J141" s="17" t="s">
        <v>61</v>
      </c>
      <c r="K141" s="18">
        <v>0.8</v>
      </c>
      <c r="L141" s="96" t="s">
        <v>40</v>
      </c>
      <c r="M141" s="18" t="s">
        <v>40</v>
      </c>
      <c r="N141" s="17" t="s">
        <v>41</v>
      </c>
      <c r="O141" s="18">
        <v>0.6</v>
      </c>
      <c r="P141" s="19" t="s">
        <v>62</v>
      </c>
      <c r="Q141" s="78">
        <v>2</v>
      </c>
      <c r="R141" s="67" t="s">
        <v>506</v>
      </c>
      <c r="S141" s="69" t="s">
        <v>42</v>
      </c>
      <c r="T141" s="70" t="s">
        <v>52</v>
      </c>
      <c r="U141" s="70" t="s">
        <v>247</v>
      </c>
      <c r="V141" s="71" t="s">
        <v>45</v>
      </c>
      <c r="W141" s="70" t="s">
        <v>46</v>
      </c>
      <c r="X141" s="70" t="s">
        <v>55</v>
      </c>
      <c r="Y141" s="70" t="s">
        <v>48</v>
      </c>
      <c r="Z141" s="64">
        <f>IFERROR(IF(AND(S140="Probabilidad",S141="Probabilidad"),(AB140-(+AB140*V141)),IF(S141="Probabilidad",(K140-(+K140*V141)),IF(S141="Impacto",AB140,""))),"")</f>
        <v>0.24</v>
      </c>
      <c r="AA141" s="72" t="s">
        <v>39</v>
      </c>
      <c r="AB141" s="73">
        <v>0.24</v>
      </c>
      <c r="AC141" s="72" t="s">
        <v>41</v>
      </c>
      <c r="AD141" s="73">
        <v>0.6</v>
      </c>
      <c r="AE141" s="74" t="s">
        <v>41</v>
      </c>
      <c r="AF141" s="173" t="s">
        <v>563</v>
      </c>
      <c r="AG141" s="169" t="s">
        <v>442</v>
      </c>
      <c r="AH141" s="169" t="s">
        <v>806</v>
      </c>
      <c r="AI141" s="75"/>
      <c r="AJ141" s="76"/>
      <c r="AK141" s="66"/>
      <c r="AL141" s="77"/>
      <c r="AM141" s="43"/>
      <c r="AN141" s="76"/>
      <c r="AO141" s="66"/>
    </row>
    <row r="142" spans="1:41" ht="132" x14ac:dyDescent="0.25">
      <c r="A142" s="95">
        <v>58</v>
      </c>
      <c r="B142" s="188"/>
      <c r="C142" s="95">
        <v>6</v>
      </c>
      <c r="D142" s="15" t="s">
        <v>34</v>
      </c>
      <c r="E142" s="15" t="s">
        <v>501</v>
      </c>
      <c r="F142" s="15" t="s">
        <v>502</v>
      </c>
      <c r="G142" s="186"/>
      <c r="H142" s="15" t="s">
        <v>476</v>
      </c>
      <c r="I142" s="16">
        <v>1198</v>
      </c>
      <c r="J142" s="17" t="s">
        <v>61</v>
      </c>
      <c r="K142" s="18">
        <v>0.8</v>
      </c>
      <c r="L142" s="96" t="s">
        <v>40</v>
      </c>
      <c r="M142" s="18" t="s">
        <v>40</v>
      </c>
      <c r="N142" s="17" t="s">
        <v>41</v>
      </c>
      <c r="O142" s="18">
        <v>0.6</v>
      </c>
      <c r="P142" s="19" t="s">
        <v>62</v>
      </c>
      <c r="Q142" s="78">
        <v>3</v>
      </c>
      <c r="R142" s="67" t="s">
        <v>507</v>
      </c>
      <c r="S142" s="69" t="s">
        <v>42</v>
      </c>
      <c r="T142" s="70" t="s">
        <v>52</v>
      </c>
      <c r="U142" s="70" t="s">
        <v>247</v>
      </c>
      <c r="V142" s="71" t="s">
        <v>45</v>
      </c>
      <c r="W142" s="70" t="s">
        <v>46</v>
      </c>
      <c r="X142" s="70" t="s">
        <v>47</v>
      </c>
      <c r="Y142" s="70" t="s">
        <v>48</v>
      </c>
      <c r="Z142" s="64">
        <f>IFERROR(IF(AND(S141="Probabilidad",S142="Probabilidad"),(AB141-(+AB141*V142)),IF(AND(S141="Impacto",S142="Probabilidad"),(AB140-(+AB140*V142)),IF(S142="Impacto",AB141,""))),"")</f>
        <v>0.14399999999999999</v>
      </c>
      <c r="AA142" s="72" t="s">
        <v>57</v>
      </c>
      <c r="AB142" s="73">
        <v>0.14399999999999999</v>
      </c>
      <c r="AC142" s="72" t="s">
        <v>41</v>
      </c>
      <c r="AD142" s="73">
        <v>0.6</v>
      </c>
      <c r="AE142" s="74" t="s">
        <v>41</v>
      </c>
      <c r="AF142" s="173" t="s">
        <v>564</v>
      </c>
      <c r="AG142" s="169" t="s">
        <v>442</v>
      </c>
      <c r="AH142" s="169" t="s">
        <v>807</v>
      </c>
      <c r="AI142" s="75"/>
      <c r="AJ142" s="76"/>
      <c r="AK142" s="66"/>
      <c r="AL142" s="77"/>
      <c r="AM142" s="43"/>
      <c r="AN142" s="76"/>
      <c r="AO142" s="66"/>
    </row>
    <row r="143" spans="1:41" ht="132" x14ac:dyDescent="0.25">
      <c r="A143" s="95">
        <v>58</v>
      </c>
      <c r="B143" s="188"/>
      <c r="C143" s="95">
        <v>6</v>
      </c>
      <c r="D143" s="15" t="s">
        <v>34</v>
      </c>
      <c r="E143" s="15" t="s">
        <v>501</v>
      </c>
      <c r="F143" s="15" t="s">
        <v>502</v>
      </c>
      <c r="G143" s="186"/>
      <c r="H143" s="15" t="s">
        <v>476</v>
      </c>
      <c r="I143" s="16">
        <v>1198</v>
      </c>
      <c r="J143" s="17" t="s">
        <v>61</v>
      </c>
      <c r="K143" s="18">
        <v>0.8</v>
      </c>
      <c r="L143" s="96" t="s">
        <v>40</v>
      </c>
      <c r="M143" s="18" t="s">
        <v>40</v>
      </c>
      <c r="N143" s="17" t="s">
        <v>41</v>
      </c>
      <c r="O143" s="18">
        <v>0.6</v>
      </c>
      <c r="P143" s="19" t="s">
        <v>62</v>
      </c>
      <c r="Q143" s="78">
        <v>4</v>
      </c>
      <c r="R143" s="67" t="s">
        <v>508</v>
      </c>
      <c r="S143" s="69" t="s">
        <v>42</v>
      </c>
      <c r="T143" s="70" t="s">
        <v>52</v>
      </c>
      <c r="U143" s="70" t="s">
        <v>247</v>
      </c>
      <c r="V143" s="71" t="s">
        <v>45</v>
      </c>
      <c r="W143" s="70" t="s">
        <v>46</v>
      </c>
      <c r="X143" s="70" t="s">
        <v>47</v>
      </c>
      <c r="Y143" s="70" t="s">
        <v>48</v>
      </c>
      <c r="Z143" s="64">
        <f t="shared" ref="Z143:Z144" si="16">IFERROR(IF(AND(S142="Probabilidad",S143="Probabilidad"),(AB142-(+AB142*V143)),IF(AND(S142="Impacto",S143="Probabilidad"),(AB141-(+AB141*V143)),IF(S143="Impacto",AB142,""))),"")</f>
        <v>8.6399999999999991E-2</v>
      </c>
      <c r="AA143" s="72" t="s">
        <v>57</v>
      </c>
      <c r="AB143" s="73">
        <v>8.6399999999999991E-2</v>
      </c>
      <c r="AC143" s="72" t="s">
        <v>41</v>
      </c>
      <c r="AD143" s="73">
        <v>0.6</v>
      </c>
      <c r="AE143" s="74" t="s">
        <v>41</v>
      </c>
      <c r="AF143" s="173" t="s">
        <v>564</v>
      </c>
      <c r="AG143" s="169" t="s">
        <v>442</v>
      </c>
      <c r="AH143" s="169" t="s">
        <v>808</v>
      </c>
      <c r="AI143" s="75"/>
      <c r="AJ143" s="76"/>
      <c r="AK143" s="66"/>
      <c r="AL143" s="77"/>
      <c r="AM143" s="43"/>
      <c r="AN143" s="76"/>
      <c r="AO143" s="66"/>
    </row>
    <row r="144" spans="1:41" ht="132" x14ac:dyDescent="0.25">
      <c r="A144" s="95">
        <v>58</v>
      </c>
      <c r="B144" s="189"/>
      <c r="C144" s="95">
        <v>6</v>
      </c>
      <c r="D144" s="15" t="s">
        <v>34</v>
      </c>
      <c r="E144" s="15" t="s">
        <v>501</v>
      </c>
      <c r="F144" s="15" t="s">
        <v>502</v>
      </c>
      <c r="G144" s="191"/>
      <c r="H144" s="15" t="s">
        <v>476</v>
      </c>
      <c r="I144" s="16">
        <v>1198</v>
      </c>
      <c r="J144" s="17" t="s">
        <v>61</v>
      </c>
      <c r="K144" s="18">
        <v>0.8</v>
      </c>
      <c r="L144" s="96" t="s">
        <v>40</v>
      </c>
      <c r="M144" s="18" t="s">
        <v>40</v>
      </c>
      <c r="N144" s="17" t="s">
        <v>41</v>
      </c>
      <c r="O144" s="18">
        <v>0.6</v>
      </c>
      <c r="P144" s="19" t="s">
        <v>62</v>
      </c>
      <c r="Q144" s="78">
        <v>5</v>
      </c>
      <c r="R144" s="67" t="s">
        <v>509</v>
      </c>
      <c r="S144" s="69" t="s">
        <v>42</v>
      </c>
      <c r="T144" s="70" t="s">
        <v>52</v>
      </c>
      <c r="U144" s="70" t="s">
        <v>247</v>
      </c>
      <c r="V144" s="71" t="s">
        <v>45</v>
      </c>
      <c r="W144" s="70" t="s">
        <v>46</v>
      </c>
      <c r="X144" s="70" t="s">
        <v>47</v>
      </c>
      <c r="Y144" s="70" t="s">
        <v>48</v>
      </c>
      <c r="Z144" s="64">
        <f t="shared" si="16"/>
        <v>5.183999999999999E-2</v>
      </c>
      <c r="AA144" s="72" t="s">
        <v>57</v>
      </c>
      <c r="AB144" s="73">
        <v>5.183999999999999E-2</v>
      </c>
      <c r="AC144" s="72" t="s">
        <v>41</v>
      </c>
      <c r="AD144" s="73">
        <v>0.6</v>
      </c>
      <c r="AE144" s="74" t="s">
        <v>41</v>
      </c>
      <c r="AF144" s="173" t="s">
        <v>564</v>
      </c>
      <c r="AG144" s="169" t="s">
        <v>442</v>
      </c>
      <c r="AH144" s="169" t="s">
        <v>809</v>
      </c>
      <c r="AI144" s="75"/>
      <c r="AJ144" s="76"/>
      <c r="AK144" s="66"/>
      <c r="AL144" s="77"/>
      <c r="AM144" s="43"/>
      <c r="AN144" s="76"/>
      <c r="AO144" s="66"/>
    </row>
    <row r="145" spans="1:41" ht="99" customHeight="1" x14ac:dyDescent="0.25">
      <c r="A145" s="95">
        <v>59</v>
      </c>
      <c r="B145" s="187" t="s">
        <v>510</v>
      </c>
      <c r="C145" s="95">
        <v>1</v>
      </c>
      <c r="D145" s="15" t="s">
        <v>34</v>
      </c>
      <c r="E145" s="15" t="s">
        <v>511</v>
      </c>
      <c r="F145" s="15" t="s">
        <v>512</v>
      </c>
      <c r="G145" s="190" t="s">
        <v>513</v>
      </c>
      <c r="H145" s="15" t="s">
        <v>154</v>
      </c>
      <c r="I145" s="16">
        <v>3000</v>
      </c>
      <c r="J145" s="17" t="s">
        <v>61</v>
      </c>
      <c r="K145" s="18">
        <v>0.8</v>
      </c>
      <c r="L145" s="96" t="s">
        <v>40</v>
      </c>
      <c r="M145" s="18" t="s">
        <v>40</v>
      </c>
      <c r="N145" s="17" t="s">
        <v>41</v>
      </c>
      <c r="O145" s="18">
        <v>0.6</v>
      </c>
      <c r="P145" s="19" t="s">
        <v>62</v>
      </c>
      <c r="Q145" s="78">
        <v>1</v>
      </c>
      <c r="R145" s="67" t="s">
        <v>514</v>
      </c>
      <c r="S145" s="69" t="s">
        <v>42</v>
      </c>
      <c r="T145" s="70" t="s">
        <v>43</v>
      </c>
      <c r="U145" s="70" t="s">
        <v>44</v>
      </c>
      <c r="V145" s="71" t="s">
        <v>45</v>
      </c>
      <c r="W145" s="70" t="s">
        <v>46</v>
      </c>
      <c r="X145" s="70" t="s">
        <v>47</v>
      </c>
      <c r="Y145" s="70" t="s">
        <v>48</v>
      </c>
      <c r="Z145" s="64">
        <f>IFERROR(IF(S145="Probabilidad",(K145-(+K145*V145)),IF(S145="Impacto",K145,"")),"")</f>
        <v>0.48</v>
      </c>
      <c r="AA145" s="72" t="s">
        <v>64</v>
      </c>
      <c r="AB145" s="73">
        <v>0.48</v>
      </c>
      <c r="AC145" s="72" t="s">
        <v>41</v>
      </c>
      <c r="AD145" s="73">
        <v>0.6</v>
      </c>
      <c r="AE145" s="74" t="s">
        <v>41</v>
      </c>
      <c r="AF145" s="115" t="s">
        <v>563</v>
      </c>
      <c r="AG145" s="117" t="s">
        <v>600</v>
      </c>
      <c r="AH145" s="117" t="s">
        <v>601</v>
      </c>
      <c r="AI145" s="75" t="s">
        <v>49</v>
      </c>
      <c r="AJ145" s="76" t="s">
        <v>515</v>
      </c>
      <c r="AK145" s="76" t="s">
        <v>516</v>
      </c>
      <c r="AL145" s="43" t="s">
        <v>517</v>
      </c>
      <c r="AM145" s="43">
        <v>44316</v>
      </c>
      <c r="AN145" s="76" t="s">
        <v>775</v>
      </c>
      <c r="AO145" s="66" t="s">
        <v>564</v>
      </c>
    </row>
    <row r="146" spans="1:41" ht="116.25" customHeight="1" x14ac:dyDescent="0.25">
      <c r="A146" s="95">
        <v>59</v>
      </c>
      <c r="B146" s="188"/>
      <c r="C146" s="95">
        <v>1</v>
      </c>
      <c r="D146" s="15" t="s">
        <v>34</v>
      </c>
      <c r="E146" s="15" t="s">
        <v>511</v>
      </c>
      <c r="F146" s="15" t="s">
        <v>512</v>
      </c>
      <c r="G146" s="186"/>
      <c r="H146" s="15" t="s">
        <v>154</v>
      </c>
      <c r="I146" s="16">
        <v>3000</v>
      </c>
      <c r="J146" s="17" t="s">
        <v>61</v>
      </c>
      <c r="K146" s="18">
        <v>0.8</v>
      </c>
      <c r="L146" s="96" t="s">
        <v>40</v>
      </c>
      <c r="M146" s="18" t="s">
        <v>40</v>
      </c>
      <c r="N146" s="17" t="s">
        <v>41</v>
      </c>
      <c r="O146" s="18">
        <v>0.6</v>
      </c>
      <c r="P146" s="19" t="s">
        <v>62</v>
      </c>
      <c r="Q146" s="78">
        <v>2</v>
      </c>
      <c r="R146" s="67" t="s">
        <v>518</v>
      </c>
      <c r="S146" s="69" t="s">
        <v>42</v>
      </c>
      <c r="T146" s="70" t="s">
        <v>52</v>
      </c>
      <c r="U146" s="70" t="s">
        <v>44</v>
      </c>
      <c r="V146" s="71" t="s">
        <v>53</v>
      </c>
      <c r="W146" s="70" t="s">
        <v>46</v>
      </c>
      <c r="X146" s="70" t="s">
        <v>47</v>
      </c>
      <c r="Y146" s="70" t="s">
        <v>48</v>
      </c>
      <c r="Z146" s="64">
        <f>IFERROR(IF(AND(S145="Probabilidad",S146="Probabilidad"),(AB145-(+AB145*V146)),IF(S146="Probabilidad",(K145-(+K145*V146)),IF(S146="Impacto",AB145,""))),"")</f>
        <v>0.33599999999999997</v>
      </c>
      <c r="AA146" s="72" t="s">
        <v>39</v>
      </c>
      <c r="AB146" s="73">
        <v>0.33599999999999997</v>
      </c>
      <c r="AC146" s="72" t="s">
        <v>41</v>
      </c>
      <c r="AD146" s="73">
        <v>0.6</v>
      </c>
      <c r="AE146" s="74" t="s">
        <v>41</v>
      </c>
      <c r="AF146" s="115" t="s">
        <v>563</v>
      </c>
      <c r="AG146" s="117" t="s">
        <v>600</v>
      </c>
      <c r="AH146" s="117" t="s">
        <v>602</v>
      </c>
      <c r="AI146" s="75"/>
      <c r="AJ146" s="76"/>
      <c r="AK146" s="66"/>
      <c r="AL146" s="77"/>
      <c r="AM146" s="43"/>
      <c r="AN146" s="76"/>
      <c r="AO146" s="66"/>
    </row>
    <row r="147" spans="1:41" ht="148.5" x14ac:dyDescent="0.25">
      <c r="A147" s="95">
        <v>59</v>
      </c>
      <c r="B147" s="188"/>
      <c r="C147" s="95">
        <v>1</v>
      </c>
      <c r="D147" s="15" t="s">
        <v>34</v>
      </c>
      <c r="E147" s="15" t="s">
        <v>511</v>
      </c>
      <c r="F147" s="15" t="s">
        <v>512</v>
      </c>
      <c r="G147" s="186"/>
      <c r="H147" s="15" t="s">
        <v>154</v>
      </c>
      <c r="I147" s="16">
        <v>3000</v>
      </c>
      <c r="J147" s="17" t="s">
        <v>61</v>
      </c>
      <c r="K147" s="18">
        <v>0.8</v>
      </c>
      <c r="L147" s="96" t="s">
        <v>40</v>
      </c>
      <c r="M147" s="18" t="s">
        <v>40</v>
      </c>
      <c r="N147" s="17" t="s">
        <v>41</v>
      </c>
      <c r="O147" s="18">
        <v>0.6</v>
      </c>
      <c r="P147" s="19" t="s">
        <v>62</v>
      </c>
      <c r="Q147" s="78">
        <v>3</v>
      </c>
      <c r="R147" s="68" t="s">
        <v>519</v>
      </c>
      <c r="S147" s="69" t="s">
        <v>42</v>
      </c>
      <c r="T147" s="70" t="s">
        <v>52</v>
      </c>
      <c r="U147" s="70" t="s">
        <v>44</v>
      </c>
      <c r="V147" s="71" t="s">
        <v>53</v>
      </c>
      <c r="W147" s="70" t="s">
        <v>46</v>
      </c>
      <c r="X147" s="70" t="s">
        <v>47</v>
      </c>
      <c r="Y147" s="70" t="s">
        <v>48</v>
      </c>
      <c r="Z147" s="64">
        <f>IFERROR(IF(AND(S146="Probabilidad",S147="Probabilidad"),(AB146-(+AB146*V147)),IF(AND(S146="Impacto",S147="Probabilidad"),(AB145-(+AB145*V147)),IF(S147="Impacto",AB146,""))),"")</f>
        <v>0.23519999999999996</v>
      </c>
      <c r="AA147" s="72" t="s">
        <v>39</v>
      </c>
      <c r="AB147" s="73">
        <v>0.23519999999999996</v>
      </c>
      <c r="AC147" s="72" t="s">
        <v>41</v>
      </c>
      <c r="AD147" s="73">
        <v>0.6</v>
      </c>
      <c r="AE147" s="74" t="s">
        <v>41</v>
      </c>
      <c r="AF147" s="115" t="s">
        <v>563</v>
      </c>
      <c r="AG147" s="117" t="s">
        <v>600</v>
      </c>
      <c r="AH147" s="117" t="s">
        <v>603</v>
      </c>
      <c r="AI147" s="75"/>
      <c r="AJ147" s="76"/>
      <c r="AK147" s="66"/>
      <c r="AL147" s="77"/>
      <c r="AM147" s="43"/>
      <c r="AN147" s="76"/>
      <c r="AO147" s="66"/>
    </row>
    <row r="148" spans="1:41" ht="136.5" customHeight="1" x14ac:dyDescent="0.25">
      <c r="A148" s="95">
        <v>59</v>
      </c>
      <c r="B148" s="188"/>
      <c r="C148" s="95">
        <v>1</v>
      </c>
      <c r="D148" s="15" t="s">
        <v>34</v>
      </c>
      <c r="E148" s="15" t="s">
        <v>511</v>
      </c>
      <c r="F148" s="15" t="s">
        <v>512</v>
      </c>
      <c r="G148" s="186"/>
      <c r="H148" s="15" t="s">
        <v>154</v>
      </c>
      <c r="I148" s="16">
        <v>3000</v>
      </c>
      <c r="J148" s="17" t="s">
        <v>61</v>
      </c>
      <c r="K148" s="18">
        <v>0.8</v>
      </c>
      <c r="L148" s="96" t="s">
        <v>40</v>
      </c>
      <c r="M148" s="18" t="s">
        <v>40</v>
      </c>
      <c r="N148" s="17" t="s">
        <v>41</v>
      </c>
      <c r="O148" s="18">
        <v>0.6</v>
      </c>
      <c r="P148" s="19" t="s">
        <v>62</v>
      </c>
      <c r="Q148" s="78">
        <v>4</v>
      </c>
      <c r="R148" s="67" t="s">
        <v>520</v>
      </c>
      <c r="S148" s="69" t="s">
        <v>42</v>
      </c>
      <c r="T148" s="70" t="s">
        <v>43</v>
      </c>
      <c r="U148" s="70" t="s">
        <v>44</v>
      </c>
      <c r="V148" s="71" t="s">
        <v>45</v>
      </c>
      <c r="W148" s="70" t="s">
        <v>46</v>
      </c>
      <c r="X148" s="70" t="s">
        <v>47</v>
      </c>
      <c r="Y148" s="70" t="s">
        <v>48</v>
      </c>
      <c r="Z148" s="64">
        <f t="shared" ref="Z148:Z150" si="17">IFERROR(IF(AND(S147="Probabilidad",S148="Probabilidad"),(AB147-(+AB147*V148)),IF(AND(S147="Impacto",S148="Probabilidad"),(AB146-(+AB146*V148)),IF(S148="Impacto",AB147,""))),"")</f>
        <v>0.14111999999999997</v>
      </c>
      <c r="AA148" s="72" t="s">
        <v>57</v>
      </c>
      <c r="AB148" s="73">
        <v>0.14111999999999997</v>
      </c>
      <c r="AC148" s="72" t="s">
        <v>41</v>
      </c>
      <c r="AD148" s="73">
        <v>0.6</v>
      </c>
      <c r="AE148" s="74" t="s">
        <v>41</v>
      </c>
      <c r="AF148" s="115" t="s">
        <v>563</v>
      </c>
      <c r="AG148" s="117" t="s">
        <v>600</v>
      </c>
      <c r="AH148" s="117" t="s">
        <v>604</v>
      </c>
      <c r="AI148" s="75"/>
      <c r="AJ148" s="76"/>
      <c r="AK148" s="66"/>
      <c r="AL148" s="77"/>
      <c r="AM148" s="43"/>
      <c r="AN148" s="76"/>
      <c r="AO148" s="66"/>
    </row>
    <row r="149" spans="1:41" ht="124.5" customHeight="1" x14ac:dyDescent="0.25">
      <c r="A149" s="95">
        <v>59</v>
      </c>
      <c r="B149" s="188"/>
      <c r="C149" s="95">
        <v>1</v>
      </c>
      <c r="D149" s="15" t="s">
        <v>34</v>
      </c>
      <c r="E149" s="15" t="s">
        <v>511</v>
      </c>
      <c r="F149" s="15" t="s">
        <v>512</v>
      </c>
      <c r="G149" s="186"/>
      <c r="H149" s="15" t="s">
        <v>154</v>
      </c>
      <c r="I149" s="16">
        <v>3000</v>
      </c>
      <c r="J149" s="17" t="s">
        <v>61</v>
      </c>
      <c r="K149" s="18">
        <v>0.8</v>
      </c>
      <c r="L149" s="96" t="s">
        <v>40</v>
      </c>
      <c r="M149" s="18" t="s">
        <v>40</v>
      </c>
      <c r="N149" s="17" t="s">
        <v>41</v>
      </c>
      <c r="O149" s="18">
        <v>0.6</v>
      </c>
      <c r="P149" s="19" t="s">
        <v>62</v>
      </c>
      <c r="Q149" s="78">
        <v>5</v>
      </c>
      <c r="R149" s="67" t="s">
        <v>521</v>
      </c>
      <c r="S149" s="69" t="s">
        <v>42</v>
      </c>
      <c r="T149" s="70" t="s">
        <v>52</v>
      </c>
      <c r="U149" s="70" t="s">
        <v>44</v>
      </c>
      <c r="V149" s="71" t="s">
        <v>53</v>
      </c>
      <c r="W149" s="70" t="s">
        <v>46</v>
      </c>
      <c r="X149" s="70" t="s">
        <v>47</v>
      </c>
      <c r="Y149" s="70" t="s">
        <v>48</v>
      </c>
      <c r="Z149" s="64">
        <f t="shared" si="17"/>
        <v>9.8783999999999983E-2</v>
      </c>
      <c r="AA149" s="72" t="s">
        <v>57</v>
      </c>
      <c r="AB149" s="73">
        <v>9.8783999999999983E-2</v>
      </c>
      <c r="AC149" s="72" t="s">
        <v>41</v>
      </c>
      <c r="AD149" s="73">
        <v>0.6</v>
      </c>
      <c r="AE149" s="74" t="s">
        <v>41</v>
      </c>
      <c r="AF149" s="115" t="s">
        <v>563</v>
      </c>
      <c r="AG149" s="117" t="s">
        <v>600</v>
      </c>
      <c r="AH149" s="117" t="s">
        <v>605</v>
      </c>
      <c r="AI149" s="75"/>
      <c r="AJ149" s="76"/>
      <c r="AK149" s="66"/>
      <c r="AL149" s="77"/>
      <c r="AM149" s="43"/>
      <c r="AN149" s="76"/>
      <c r="AO149" s="66"/>
    </row>
    <row r="150" spans="1:41" ht="109.5" customHeight="1" x14ac:dyDescent="0.25">
      <c r="A150" s="95">
        <v>59</v>
      </c>
      <c r="B150" s="189"/>
      <c r="C150" s="95">
        <v>1</v>
      </c>
      <c r="D150" s="15" t="s">
        <v>34</v>
      </c>
      <c r="E150" s="15" t="s">
        <v>511</v>
      </c>
      <c r="F150" s="15" t="s">
        <v>512</v>
      </c>
      <c r="G150" s="191"/>
      <c r="H150" s="15" t="s">
        <v>154</v>
      </c>
      <c r="I150" s="16">
        <v>3000</v>
      </c>
      <c r="J150" s="17" t="s">
        <v>61</v>
      </c>
      <c r="K150" s="18">
        <v>0.8</v>
      </c>
      <c r="L150" s="96" t="s">
        <v>40</v>
      </c>
      <c r="M150" s="18" t="s">
        <v>40</v>
      </c>
      <c r="N150" s="17" t="s">
        <v>41</v>
      </c>
      <c r="O150" s="18">
        <v>0.6</v>
      </c>
      <c r="P150" s="19" t="s">
        <v>62</v>
      </c>
      <c r="Q150" s="78">
        <v>6</v>
      </c>
      <c r="R150" s="67" t="s">
        <v>522</v>
      </c>
      <c r="S150" s="69" t="s">
        <v>42</v>
      </c>
      <c r="T150" s="70" t="s">
        <v>52</v>
      </c>
      <c r="U150" s="70" t="s">
        <v>44</v>
      </c>
      <c r="V150" s="71" t="s">
        <v>53</v>
      </c>
      <c r="W150" s="70" t="s">
        <v>46</v>
      </c>
      <c r="X150" s="70" t="s">
        <v>47</v>
      </c>
      <c r="Y150" s="70" t="s">
        <v>48</v>
      </c>
      <c r="Z150" s="64">
        <f t="shared" si="17"/>
        <v>6.9148799999999983E-2</v>
      </c>
      <c r="AA150" s="72" t="s">
        <v>57</v>
      </c>
      <c r="AB150" s="73">
        <v>6.9148799999999983E-2</v>
      </c>
      <c r="AC150" s="72" t="s">
        <v>41</v>
      </c>
      <c r="AD150" s="73">
        <v>0.6</v>
      </c>
      <c r="AE150" s="74" t="s">
        <v>41</v>
      </c>
      <c r="AF150" s="115" t="s">
        <v>563</v>
      </c>
      <c r="AG150" s="117" t="s">
        <v>600</v>
      </c>
      <c r="AH150" s="117" t="s">
        <v>606</v>
      </c>
      <c r="AI150" s="75"/>
      <c r="AJ150" s="76"/>
      <c r="AK150" s="66"/>
      <c r="AL150" s="77"/>
      <c r="AM150" s="43"/>
      <c r="AN150" s="76"/>
      <c r="AO150" s="66"/>
    </row>
    <row r="151" spans="1:41" ht="107.25" customHeight="1" x14ac:dyDescent="0.25">
      <c r="A151" s="95">
        <v>60</v>
      </c>
      <c r="B151" s="187" t="s">
        <v>510</v>
      </c>
      <c r="C151" s="95">
        <v>2</v>
      </c>
      <c r="D151" s="15" t="s">
        <v>34</v>
      </c>
      <c r="E151" s="15" t="s">
        <v>523</v>
      </c>
      <c r="F151" s="15" t="s">
        <v>524</v>
      </c>
      <c r="G151" s="190" t="s">
        <v>525</v>
      </c>
      <c r="H151" s="15" t="s">
        <v>154</v>
      </c>
      <c r="I151" s="16">
        <v>800</v>
      </c>
      <c r="J151" s="17" t="s">
        <v>61</v>
      </c>
      <c r="K151" s="18">
        <v>0.8</v>
      </c>
      <c r="L151" s="96" t="s">
        <v>40</v>
      </c>
      <c r="M151" s="18" t="s">
        <v>40</v>
      </c>
      <c r="N151" s="17" t="s">
        <v>41</v>
      </c>
      <c r="O151" s="18">
        <v>0.6</v>
      </c>
      <c r="P151" s="19" t="s">
        <v>62</v>
      </c>
      <c r="Q151" s="78">
        <v>1</v>
      </c>
      <c r="R151" s="67" t="s">
        <v>526</v>
      </c>
      <c r="S151" s="69" t="s">
        <v>42</v>
      </c>
      <c r="T151" s="70" t="s">
        <v>43</v>
      </c>
      <c r="U151" s="70" t="s">
        <v>44</v>
      </c>
      <c r="V151" s="71" t="s">
        <v>45</v>
      </c>
      <c r="W151" s="70" t="s">
        <v>46</v>
      </c>
      <c r="X151" s="70" t="s">
        <v>47</v>
      </c>
      <c r="Y151" s="70" t="s">
        <v>48</v>
      </c>
      <c r="Z151" s="64">
        <f>IFERROR(IF(S151="Probabilidad",(K151-(+K151*V151)),IF(S151="Impacto",K151,"")),"")</f>
        <v>0.48</v>
      </c>
      <c r="AA151" s="72" t="s">
        <v>64</v>
      </c>
      <c r="AB151" s="73">
        <v>0.48</v>
      </c>
      <c r="AC151" s="72" t="s">
        <v>41</v>
      </c>
      <c r="AD151" s="73">
        <v>0.6</v>
      </c>
      <c r="AE151" s="74" t="s">
        <v>41</v>
      </c>
      <c r="AF151" s="115" t="s">
        <v>563</v>
      </c>
      <c r="AG151" s="117" t="s">
        <v>600</v>
      </c>
      <c r="AH151" s="117" t="s">
        <v>607</v>
      </c>
      <c r="AI151" s="75" t="s">
        <v>49</v>
      </c>
      <c r="AJ151" s="76" t="s">
        <v>527</v>
      </c>
      <c r="AK151" s="76" t="s">
        <v>528</v>
      </c>
      <c r="AL151" s="43" t="s">
        <v>517</v>
      </c>
      <c r="AM151" s="43">
        <v>44316</v>
      </c>
      <c r="AN151" s="76" t="s">
        <v>776</v>
      </c>
      <c r="AO151" s="66" t="s">
        <v>564</v>
      </c>
    </row>
    <row r="152" spans="1:41" ht="121.5" customHeight="1" x14ac:dyDescent="0.25">
      <c r="A152" s="95">
        <v>60</v>
      </c>
      <c r="B152" s="188"/>
      <c r="C152" s="95">
        <v>2</v>
      </c>
      <c r="D152" s="15" t="s">
        <v>34</v>
      </c>
      <c r="E152" s="15" t="s">
        <v>523</v>
      </c>
      <c r="F152" s="15" t="s">
        <v>524</v>
      </c>
      <c r="G152" s="186"/>
      <c r="H152" s="15" t="s">
        <v>154</v>
      </c>
      <c r="I152" s="16">
        <v>800</v>
      </c>
      <c r="J152" s="17" t="s">
        <v>61</v>
      </c>
      <c r="K152" s="18">
        <v>0.8</v>
      </c>
      <c r="L152" s="96" t="s">
        <v>40</v>
      </c>
      <c r="M152" s="18" t="s">
        <v>40</v>
      </c>
      <c r="N152" s="17" t="s">
        <v>41</v>
      </c>
      <c r="O152" s="18">
        <v>0.6</v>
      </c>
      <c r="P152" s="19" t="s">
        <v>62</v>
      </c>
      <c r="Q152" s="78">
        <v>2</v>
      </c>
      <c r="R152" s="67" t="s">
        <v>529</v>
      </c>
      <c r="S152" s="69" t="s">
        <v>42</v>
      </c>
      <c r="T152" s="70" t="s">
        <v>52</v>
      </c>
      <c r="U152" s="70" t="s">
        <v>44</v>
      </c>
      <c r="V152" s="71" t="s">
        <v>53</v>
      </c>
      <c r="W152" s="70" t="s">
        <v>46</v>
      </c>
      <c r="X152" s="70" t="s">
        <v>47</v>
      </c>
      <c r="Y152" s="70" t="s">
        <v>48</v>
      </c>
      <c r="Z152" s="64">
        <f>IFERROR(IF(AND(S151="Probabilidad",S152="Probabilidad"),(AB151-(+AB151*V152)),IF(S152="Probabilidad",(K151-(+K151*V152)),IF(S152="Impacto",AB151,""))),"")</f>
        <v>0.33599999999999997</v>
      </c>
      <c r="AA152" s="72" t="s">
        <v>39</v>
      </c>
      <c r="AB152" s="73">
        <v>0.33599999999999997</v>
      </c>
      <c r="AC152" s="72" t="s">
        <v>41</v>
      </c>
      <c r="AD152" s="73">
        <v>0.6</v>
      </c>
      <c r="AE152" s="74" t="s">
        <v>41</v>
      </c>
      <c r="AF152" s="115" t="s">
        <v>563</v>
      </c>
      <c r="AG152" s="117" t="s">
        <v>600</v>
      </c>
      <c r="AH152" s="117" t="s">
        <v>608</v>
      </c>
      <c r="AI152" s="75"/>
      <c r="AJ152" s="76"/>
      <c r="AK152" s="66"/>
      <c r="AL152" s="77"/>
      <c r="AM152" s="43"/>
      <c r="AN152" s="76"/>
      <c r="AO152" s="66"/>
    </row>
    <row r="153" spans="1:41" ht="108" customHeight="1" x14ac:dyDescent="0.25">
      <c r="A153" s="95">
        <v>60</v>
      </c>
      <c r="B153" s="188"/>
      <c r="C153" s="95">
        <v>2</v>
      </c>
      <c r="D153" s="15" t="s">
        <v>34</v>
      </c>
      <c r="E153" s="15" t="s">
        <v>523</v>
      </c>
      <c r="F153" s="15" t="s">
        <v>524</v>
      </c>
      <c r="G153" s="186"/>
      <c r="H153" s="15" t="s">
        <v>154</v>
      </c>
      <c r="I153" s="16">
        <v>800</v>
      </c>
      <c r="J153" s="17" t="s">
        <v>61</v>
      </c>
      <c r="K153" s="18">
        <v>0.8</v>
      </c>
      <c r="L153" s="96" t="s">
        <v>40</v>
      </c>
      <c r="M153" s="18" t="s">
        <v>40</v>
      </c>
      <c r="N153" s="17" t="s">
        <v>41</v>
      </c>
      <c r="O153" s="18">
        <v>0.6</v>
      </c>
      <c r="P153" s="19" t="s">
        <v>62</v>
      </c>
      <c r="Q153" s="78">
        <v>3</v>
      </c>
      <c r="R153" s="67" t="s">
        <v>530</v>
      </c>
      <c r="S153" s="69" t="s">
        <v>42</v>
      </c>
      <c r="T153" s="70" t="s">
        <v>43</v>
      </c>
      <c r="U153" s="70" t="s">
        <v>44</v>
      </c>
      <c r="V153" s="71" t="s">
        <v>45</v>
      </c>
      <c r="W153" s="70" t="s">
        <v>46</v>
      </c>
      <c r="X153" s="70" t="s">
        <v>47</v>
      </c>
      <c r="Y153" s="70" t="s">
        <v>48</v>
      </c>
      <c r="Z153" s="64">
        <f>IFERROR(IF(AND(S152="Probabilidad",S153="Probabilidad"),(AB152-(+AB152*V153)),IF(AND(S152="Impacto",S153="Probabilidad"),(AB151-(+AB151*V153)),IF(S153="Impacto",AB152,""))),"")</f>
        <v>0.20159999999999997</v>
      </c>
      <c r="AA153" s="72" t="s">
        <v>39</v>
      </c>
      <c r="AB153" s="73">
        <v>0.20159999999999997</v>
      </c>
      <c r="AC153" s="72" t="s">
        <v>41</v>
      </c>
      <c r="AD153" s="73">
        <v>0.6</v>
      </c>
      <c r="AE153" s="74" t="s">
        <v>41</v>
      </c>
      <c r="AF153" s="115" t="s">
        <v>563</v>
      </c>
      <c r="AG153" s="117" t="s">
        <v>600</v>
      </c>
      <c r="AH153" s="117" t="s">
        <v>609</v>
      </c>
      <c r="AI153" s="75"/>
      <c r="AJ153" s="76"/>
      <c r="AK153" s="66"/>
      <c r="AL153" s="77"/>
      <c r="AM153" s="43"/>
      <c r="AN153" s="76"/>
      <c r="AO153" s="66"/>
    </row>
    <row r="154" spans="1:41" ht="108" customHeight="1" x14ac:dyDescent="0.25">
      <c r="A154" s="95">
        <v>60</v>
      </c>
      <c r="B154" s="188"/>
      <c r="C154" s="95">
        <v>2</v>
      </c>
      <c r="D154" s="15" t="s">
        <v>34</v>
      </c>
      <c r="E154" s="15" t="s">
        <v>523</v>
      </c>
      <c r="F154" s="15" t="s">
        <v>524</v>
      </c>
      <c r="G154" s="186"/>
      <c r="H154" s="15" t="s">
        <v>154</v>
      </c>
      <c r="I154" s="16">
        <v>800</v>
      </c>
      <c r="J154" s="17" t="s">
        <v>61</v>
      </c>
      <c r="K154" s="18">
        <v>0.8</v>
      </c>
      <c r="L154" s="96" t="s">
        <v>40</v>
      </c>
      <c r="M154" s="18" t="s">
        <v>40</v>
      </c>
      <c r="N154" s="17" t="s">
        <v>41</v>
      </c>
      <c r="O154" s="18">
        <v>0.6</v>
      </c>
      <c r="P154" s="19" t="s">
        <v>62</v>
      </c>
      <c r="Q154" s="78">
        <v>4</v>
      </c>
      <c r="R154" s="67" t="s">
        <v>531</v>
      </c>
      <c r="S154" s="69" t="s">
        <v>42</v>
      </c>
      <c r="T154" s="70" t="s">
        <v>43</v>
      </c>
      <c r="U154" s="70" t="s">
        <v>44</v>
      </c>
      <c r="V154" s="71" t="s">
        <v>45</v>
      </c>
      <c r="W154" s="70" t="s">
        <v>46</v>
      </c>
      <c r="X154" s="70" t="s">
        <v>47</v>
      </c>
      <c r="Y154" s="70" t="s">
        <v>48</v>
      </c>
      <c r="Z154" s="64">
        <f t="shared" ref="Z154:Z155" si="18">IFERROR(IF(AND(S153="Probabilidad",S154="Probabilidad"),(AB153-(+AB153*V154)),IF(AND(S153="Impacto",S154="Probabilidad"),(AB152-(+AB152*V154)),IF(S154="Impacto",AB153,""))),"")</f>
        <v>0.12095999999999998</v>
      </c>
      <c r="AA154" s="72" t="s">
        <v>57</v>
      </c>
      <c r="AB154" s="73">
        <v>0.12095999999999998</v>
      </c>
      <c r="AC154" s="72" t="s">
        <v>41</v>
      </c>
      <c r="AD154" s="73">
        <v>0.6</v>
      </c>
      <c r="AE154" s="74" t="s">
        <v>41</v>
      </c>
      <c r="AF154" s="115" t="s">
        <v>563</v>
      </c>
      <c r="AG154" s="117" t="s">
        <v>600</v>
      </c>
      <c r="AH154" s="117" t="s">
        <v>610</v>
      </c>
      <c r="AI154" s="75"/>
      <c r="AJ154" s="76"/>
      <c r="AK154" s="66"/>
      <c r="AL154" s="77"/>
      <c r="AM154" s="43"/>
      <c r="AN154" s="76"/>
      <c r="AO154" s="66"/>
    </row>
    <row r="155" spans="1:41" ht="165" x14ac:dyDescent="0.25">
      <c r="A155" s="95">
        <v>60</v>
      </c>
      <c r="B155" s="189"/>
      <c r="C155" s="95">
        <v>2</v>
      </c>
      <c r="D155" s="15" t="s">
        <v>34</v>
      </c>
      <c r="E155" s="15" t="s">
        <v>523</v>
      </c>
      <c r="F155" s="15" t="s">
        <v>524</v>
      </c>
      <c r="G155" s="191"/>
      <c r="H155" s="15" t="s">
        <v>154</v>
      </c>
      <c r="I155" s="16">
        <v>800</v>
      </c>
      <c r="J155" s="17" t="s">
        <v>61</v>
      </c>
      <c r="K155" s="18">
        <v>0.8</v>
      </c>
      <c r="L155" s="96" t="s">
        <v>40</v>
      </c>
      <c r="M155" s="18" t="s">
        <v>40</v>
      </c>
      <c r="N155" s="17" t="s">
        <v>41</v>
      </c>
      <c r="O155" s="18">
        <v>0.6</v>
      </c>
      <c r="P155" s="19" t="s">
        <v>62</v>
      </c>
      <c r="Q155" s="78">
        <v>5</v>
      </c>
      <c r="R155" s="68" t="s">
        <v>532</v>
      </c>
      <c r="S155" s="69" t="s">
        <v>42</v>
      </c>
      <c r="T155" s="70" t="s">
        <v>43</v>
      </c>
      <c r="U155" s="70" t="s">
        <v>44</v>
      </c>
      <c r="V155" s="71" t="s">
        <v>45</v>
      </c>
      <c r="W155" s="70" t="s">
        <v>46</v>
      </c>
      <c r="X155" s="70" t="s">
        <v>47</v>
      </c>
      <c r="Y155" s="70" t="s">
        <v>48</v>
      </c>
      <c r="Z155" s="64">
        <f t="shared" si="18"/>
        <v>7.2575999999999988E-2</v>
      </c>
      <c r="AA155" s="72" t="s">
        <v>57</v>
      </c>
      <c r="AB155" s="73">
        <v>7.2575999999999988E-2</v>
      </c>
      <c r="AC155" s="72" t="s">
        <v>41</v>
      </c>
      <c r="AD155" s="73">
        <v>0.6</v>
      </c>
      <c r="AE155" s="74" t="s">
        <v>41</v>
      </c>
      <c r="AF155" s="115" t="s">
        <v>563</v>
      </c>
      <c r="AG155" s="117" t="s">
        <v>600</v>
      </c>
      <c r="AH155" s="117" t="s">
        <v>611</v>
      </c>
      <c r="AI155" s="75"/>
      <c r="AJ155" s="76"/>
      <c r="AK155" s="66"/>
      <c r="AL155" s="77"/>
      <c r="AM155" s="43"/>
      <c r="AN155" s="76"/>
      <c r="AO155" s="66"/>
    </row>
    <row r="156" spans="1:41" ht="115.5" customHeight="1" x14ac:dyDescent="0.25">
      <c r="A156" s="95">
        <v>61</v>
      </c>
      <c r="B156" s="187" t="s">
        <v>510</v>
      </c>
      <c r="C156" s="95">
        <v>3</v>
      </c>
      <c r="D156" s="15" t="s">
        <v>34</v>
      </c>
      <c r="E156" s="15" t="s">
        <v>533</v>
      </c>
      <c r="F156" s="15" t="s">
        <v>534</v>
      </c>
      <c r="G156" s="190" t="s">
        <v>535</v>
      </c>
      <c r="H156" s="15" t="s">
        <v>154</v>
      </c>
      <c r="I156" s="16">
        <v>500</v>
      </c>
      <c r="J156" s="17" t="s">
        <v>64</v>
      </c>
      <c r="K156" s="18">
        <v>0.6</v>
      </c>
      <c r="L156" s="96" t="s">
        <v>40</v>
      </c>
      <c r="M156" s="18" t="s">
        <v>40</v>
      </c>
      <c r="N156" s="17" t="s">
        <v>41</v>
      </c>
      <c r="O156" s="18">
        <v>0.6</v>
      </c>
      <c r="P156" s="19" t="s">
        <v>41</v>
      </c>
      <c r="Q156" s="78">
        <v>1</v>
      </c>
      <c r="R156" s="67" t="s">
        <v>536</v>
      </c>
      <c r="S156" s="69" t="s">
        <v>42</v>
      </c>
      <c r="T156" s="70" t="s">
        <v>52</v>
      </c>
      <c r="U156" s="70" t="s">
        <v>44</v>
      </c>
      <c r="V156" s="71" t="s">
        <v>53</v>
      </c>
      <c r="W156" s="70" t="s">
        <v>46</v>
      </c>
      <c r="X156" s="70" t="s">
        <v>47</v>
      </c>
      <c r="Y156" s="70" t="s">
        <v>48</v>
      </c>
      <c r="Z156" s="64">
        <f>IFERROR(IF(S156="Probabilidad",(K156-(+K156*V156)),IF(S156="Impacto",K156,"")),"")</f>
        <v>0.42</v>
      </c>
      <c r="AA156" s="72" t="s">
        <v>64</v>
      </c>
      <c r="AB156" s="73">
        <v>0.42</v>
      </c>
      <c r="AC156" s="72" t="s">
        <v>41</v>
      </c>
      <c r="AD156" s="73">
        <v>0.6</v>
      </c>
      <c r="AE156" s="74" t="s">
        <v>41</v>
      </c>
      <c r="AF156" s="115" t="s">
        <v>563</v>
      </c>
      <c r="AG156" s="117" t="s">
        <v>600</v>
      </c>
      <c r="AH156" s="117" t="s">
        <v>612</v>
      </c>
      <c r="AI156" s="75" t="s">
        <v>49</v>
      </c>
      <c r="AJ156" s="76" t="s">
        <v>537</v>
      </c>
      <c r="AK156" s="76" t="s">
        <v>538</v>
      </c>
      <c r="AL156" s="43" t="s">
        <v>517</v>
      </c>
      <c r="AM156" s="43">
        <v>44316</v>
      </c>
      <c r="AN156" s="76" t="s">
        <v>777</v>
      </c>
      <c r="AO156" s="66" t="s">
        <v>564</v>
      </c>
    </row>
    <row r="157" spans="1:41" ht="150" customHeight="1" x14ac:dyDescent="0.25">
      <c r="A157" s="95">
        <v>61</v>
      </c>
      <c r="B157" s="189"/>
      <c r="C157" s="95">
        <v>3</v>
      </c>
      <c r="D157" s="15" t="s">
        <v>34</v>
      </c>
      <c r="E157" s="15" t="s">
        <v>533</v>
      </c>
      <c r="F157" s="15" t="s">
        <v>534</v>
      </c>
      <c r="G157" s="192"/>
      <c r="H157" s="15" t="s">
        <v>154</v>
      </c>
      <c r="I157" s="16">
        <v>500</v>
      </c>
      <c r="J157" s="17" t="s">
        <v>64</v>
      </c>
      <c r="K157" s="18">
        <v>0.6</v>
      </c>
      <c r="L157" s="96" t="s">
        <v>40</v>
      </c>
      <c r="M157" s="18" t="s">
        <v>40</v>
      </c>
      <c r="N157" s="17" t="s">
        <v>41</v>
      </c>
      <c r="O157" s="18">
        <v>0.6</v>
      </c>
      <c r="P157" s="19" t="s">
        <v>41</v>
      </c>
      <c r="Q157" s="78">
        <v>2</v>
      </c>
      <c r="R157" s="67" t="s">
        <v>539</v>
      </c>
      <c r="S157" s="69" t="s">
        <v>42</v>
      </c>
      <c r="T157" s="70" t="s">
        <v>43</v>
      </c>
      <c r="U157" s="70" t="s">
        <v>44</v>
      </c>
      <c r="V157" s="71" t="s">
        <v>45</v>
      </c>
      <c r="W157" s="70" t="s">
        <v>46</v>
      </c>
      <c r="X157" s="70" t="s">
        <v>47</v>
      </c>
      <c r="Y157" s="70" t="s">
        <v>48</v>
      </c>
      <c r="Z157" s="64">
        <f>IFERROR(IF(AND(S156="Probabilidad",S157="Probabilidad"),(AB156-(+AB156*V157)),IF(S157="Probabilidad",(K156-(+K156*V157)),IF(S157="Impacto",AB156,""))),"")</f>
        <v>0.252</v>
      </c>
      <c r="AA157" s="72" t="s">
        <v>39</v>
      </c>
      <c r="AB157" s="73">
        <v>0.252</v>
      </c>
      <c r="AC157" s="72" t="s">
        <v>41</v>
      </c>
      <c r="AD157" s="73">
        <v>0.6</v>
      </c>
      <c r="AE157" s="74" t="s">
        <v>41</v>
      </c>
      <c r="AF157" s="115" t="s">
        <v>563</v>
      </c>
      <c r="AG157" s="117" t="s">
        <v>600</v>
      </c>
      <c r="AH157" s="117" t="s">
        <v>613</v>
      </c>
      <c r="AI157" s="75"/>
      <c r="AJ157" s="76"/>
      <c r="AK157" s="66"/>
      <c r="AL157" s="77"/>
      <c r="AM157" s="43"/>
      <c r="AN157" s="76"/>
      <c r="AO157" s="66"/>
    </row>
    <row r="158" spans="1:41" ht="132.75" customHeight="1" x14ac:dyDescent="0.25">
      <c r="A158" s="103">
        <v>62</v>
      </c>
      <c r="B158" s="187" t="s">
        <v>510</v>
      </c>
      <c r="C158" s="103">
        <v>4</v>
      </c>
      <c r="D158" s="104" t="s">
        <v>34</v>
      </c>
      <c r="E158" s="104" t="s">
        <v>540</v>
      </c>
      <c r="F158" s="104" t="s">
        <v>541</v>
      </c>
      <c r="G158" s="185" t="s">
        <v>542</v>
      </c>
      <c r="H158" s="104" t="s">
        <v>154</v>
      </c>
      <c r="I158" s="105">
        <v>1000</v>
      </c>
      <c r="J158" s="106" t="s">
        <v>61</v>
      </c>
      <c r="K158" s="107">
        <v>0.8</v>
      </c>
      <c r="L158" s="108" t="s">
        <v>40</v>
      </c>
      <c r="M158" s="107" t="s">
        <v>40</v>
      </c>
      <c r="N158" s="106" t="s">
        <v>41</v>
      </c>
      <c r="O158" s="107">
        <v>0.6</v>
      </c>
      <c r="P158" s="109" t="s">
        <v>62</v>
      </c>
      <c r="Q158" s="93">
        <v>1</v>
      </c>
      <c r="R158" s="67" t="s">
        <v>543</v>
      </c>
      <c r="S158" s="69" t="s">
        <v>42</v>
      </c>
      <c r="T158" s="70" t="s">
        <v>52</v>
      </c>
      <c r="U158" s="70" t="s">
        <v>44</v>
      </c>
      <c r="V158" s="71" t="s">
        <v>53</v>
      </c>
      <c r="W158" s="70" t="s">
        <v>46</v>
      </c>
      <c r="X158" s="70" t="s">
        <v>47</v>
      </c>
      <c r="Y158" s="70" t="s">
        <v>48</v>
      </c>
      <c r="Z158" s="64">
        <f>IFERROR(IF(S158="Probabilidad",(K158-(+K158*V158)),IF(S158="Impacto",K158,"")),"")</f>
        <v>0.56000000000000005</v>
      </c>
      <c r="AA158" s="72" t="s">
        <v>64</v>
      </c>
      <c r="AB158" s="73">
        <v>0.56000000000000005</v>
      </c>
      <c r="AC158" s="72" t="s">
        <v>41</v>
      </c>
      <c r="AD158" s="73">
        <v>0.6</v>
      </c>
      <c r="AE158" s="74" t="s">
        <v>41</v>
      </c>
      <c r="AF158" s="115" t="s">
        <v>563</v>
      </c>
      <c r="AG158" s="117" t="s">
        <v>600</v>
      </c>
      <c r="AH158" s="117" t="s">
        <v>614</v>
      </c>
      <c r="AI158" s="75" t="s">
        <v>49</v>
      </c>
      <c r="AJ158" s="76" t="s">
        <v>544</v>
      </c>
      <c r="AK158" s="66" t="s">
        <v>545</v>
      </c>
      <c r="AL158" s="43" t="s">
        <v>517</v>
      </c>
      <c r="AM158" s="43">
        <v>44316</v>
      </c>
      <c r="AN158" s="76" t="s">
        <v>778</v>
      </c>
      <c r="AO158" s="66" t="s">
        <v>564</v>
      </c>
    </row>
    <row r="159" spans="1:41" ht="150.75" customHeight="1" x14ac:dyDescent="0.25">
      <c r="A159" s="103">
        <v>62</v>
      </c>
      <c r="B159" s="188"/>
      <c r="C159" s="103">
        <v>4</v>
      </c>
      <c r="D159" s="104" t="s">
        <v>34</v>
      </c>
      <c r="E159" s="104" t="s">
        <v>540</v>
      </c>
      <c r="F159" s="104" t="s">
        <v>541</v>
      </c>
      <c r="G159" s="186"/>
      <c r="H159" s="104" t="s">
        <v>154</v>
      </c>
      <c r="I159" s="105">
        <v>1000</v>
      </c>
      <c r="J159" s="106" t="s">
        <v>61</v>
      </c>
      <c r="K159" s="107">
        <v>0.8</v>
      </c>
      <c r="L159" s="108" t="s">
        <v>40</v>
      </c>
      <c r="M159" s="107" t="s">
        <v>40</v>
      </c>
      <c r="N159" s="106" t="s">
        <v>41</v>
      </c>
      <c r="O159" s="107">
        <v>0.6</v>
      </c>
      <c r="P159" s="109" t="s">
        <v>62</v>
      </c>
      <c r="Q159" s="93">
        <v>2</v>
      </c>
      <c r="R159" s="67" t="s">
        <v>546</v>
      </c>
      <c r="S159" s="69" t="s">
        <v>42</v>
      </c>
      <c r="T159" s="70" t="s">
        <v>52</v>
      </c>
      <c r="U159" s="70" t="s">
        <v>44</v>
      </c>
      <c r="V159" s="71" t="s">
        <v>53</v>
      </c>
      <c r="W159" s="70" t="s">
        <v>46</v>
      </c>
      <c r="X159" s="70" t="s">
        <v>47</v>
      </c>
      <c r="Y159" s="70" t="s">
        <v>48</v>
      </c>
      <c r="Z159" s="64">
        <f>IFERROR(IF(AND(S158="Probabilidad",S159="Probabilidad"),(AB158-(+AB158*V159)),IF(S159="Probabilidad",(K158-(+K158*V159)),IF(S159="Impacto",AB158,""))),"")</f>
        <v>0.39200000000000002</v>
      </c>
      <c r="AA159" s="72" t="s">
        <v>39</v>
      </c>
      <c r="AB159" s="73">
        <v>0.39200000000000002</v>
      </c>
      <c r="AC159" s="72" t="s">
        <v>41</v>
      </c>
      <c r="AD159" s="73">
        <v>0.6</v>
      </c>
      <c r="AE159" s="74" t="s">
        <v>41</v>
      </c>
      <c r="AF159" s="115" t="s">
        <v>563</v>
      </c>
      <c r="AG159" s="117" t="s">
        <v>600</v>
      </c>
      <c r="AH159" s="117" t="s">
        <v>615</v>
      </c>
      <c r="AI159" s="75"/>
      <c r="AJ159" s="76"/>
      <c r="AK159" s="66"/>
      <c r="AL159" s="77"/>
      <c r="AM159" s="43"/>
      <c r="AN159" s="76"/>
      <c r="AO159" s="66"/>
    </row>
    <row r="165" spans="8:10" x14ac:dyDescent="0.25">
      <c r="H165" s="79"/>
      <c r="I165" s="79"/>
      <c r="J165" s="79"/>
    </row>
    <row r="166" spans="8:10" x14ac:dyDescent="0.25">
      <c r="H166" s="79"/>
      <c r="I166" s="79"/>
      <c r="J166" s="79"/>
    </row>
    <row r="167" spans="8:10" x14ac:dyDescent="0.25">
      <c r="H167" s="79"/>
      <c r="I167" s="79"/>
      <c r="J167" s="79"/>
    </row>
    <row r="168" spans="8:10" x14ac:dyDescent="0.25">
      <c r="H168" s="79"/>
      <c r="I168" s="79"/>
      <c r="J168" s="79"/>
    </row>
    <row r="169" spans="8:10" x14ac:dyDescent="0.25">
      <c r="H169" s="79"/>
      <c r="I169" s="79"/>
      <c r="J169" s="79"/>
    </row>
  </sheetData>
  <autoFilter ref="A5:BU159"/>
  <mergeCells count="137">
    <mergeCell ref="AO4:AO5"/>
    <mergeCell ref="AI4:AI5"/>
    <mergeCell ref="AJ4:AJ5"/>
    <mergeCell ref="AK4:AK5"/>
    <mergeCell ref="AL4:AL5"/>
    <mergeCell ref="AM4:AM5"/>
    <mergeCell ref="AN4:AN5"/>
    <mergeCell ref="Z4:Z5"/>
    <mergeCell ref="AA4:AA5"/>
    <mergeCell ref="AB4:AB5"/>
    <mergeCell ref="AC4:AC5"/>
    <mergeCell ref="AD4:AD5"/>
    <mergeCell ref="AI3:AO3"/>
    <mergeCell ref="AF4:AF5"/>
    <mergeCell ref="AG4:AG5"/>
    <mergeCell ref="AH4:AH5"/>
    <mergeCell ref="B3:Q3"/>
    <mergeCell ref="AE4:AE5"/>
    <mergeCell ref="A4:A5"/>
    <mergeCell ref="Q4:Q5"/>
    <mergeCell ref="I4:I5"/>
    <mergeCell ref="J4:J5"/>
    <mergeCell ref="K4:K5"/>
    <mergeCell ref="L4:L5"/>
    <mergeCell ref="M4:M5"/>
    <mergeCell ref="N4:N5"/>
    <mergeCell ref="O4:O5"/>
    <mergeCell ref="P4:P5"/>
    <mergeCell ref="C4:C5"/>
    <mergeCell ref="D4:D5"/>
    <mergeCell ref="E4:E5"/>
    <mergeCell ref="F4:F5"/>
    <mergeCell ref="T4:Y4"/>
    <mergeCell ref="H4:H5"/>
    <mergeCell ref="R4:R5"/>
    <mergeCell ref="S4:S5"/>
    <mergeCell ref="G4:G5"/>
    <mergeCell ref="B4:B5"/>
    <mergeCell ref="G6:G7"/>
    <mergeCell ref="R3:AH3"/>
    <mergeCell ref="B8:B9"/>
    <mergeCell ref="B6:B7"/>
    <mergeCell ref="B19:B20"/>
    <mergeCell ref="B16:B18"/>
    <mergeCell ref="B13:B15"/>
    <mergeCell ref="B10:B11"/>
    <mergeCell ref="G22:G26"/>
    <mergeCell ref="G28:G31"/>
    <mergeCell ref="G32:G33"/>
    <mergeCell ref="G34:G35"/>
    <mergeCell ref="G37:G38"/>
    <mergeCell ref="B22:B26"/>
    <mergeCell ref="G8:G9"/>
    <mergeCell ref="G10:G11"/>
    <mergeCell ref="G13:G15"/>
    <mergeCell ref="G16:G18"/>
    <mergeCell ref="G19:G20"/>
    <mergeCell ref="G45:G46"/>
    <mergeCell ref="B45:B46"/>
    <mergeCell ref="G52:G53"/>
    <mergeCell ref="B52:B53"/>
    <mergeCell ref="G54:G56"/>
    <mergeCell ref="B54:B56"/>
    <mergeCell ref="B37:B38"/>
    <mergeCell ref="G39:G41"/>
    <mergeCell ref="B39:B41"/>
    <mergeCell ref="G42:G43"/>
    <mergeCell ref="B42:B43"/>
    <mergeCell ref="G63:G65"/>
    <mergeCell ref="B63:B65"/>
    <mergeCell ref="G67:G69"/>
    <mergeCell ref="B67:B69"/>
    <mergeCell ref="G70:G71"/>
    <mergeCell ref="B70:B71"/>
    <mergeCell ref="G57:G58"/>
    <mergeCell ref="B57:B58"/>
    <mergeCell ref="G59:G60"/>
    <mergeCell ref="B59:B60"/>
    <mergeCell ref="G61:G62"/>
    <mergeCell ref="B61:B62"/>
    <mergeCell ref="G81:G82"/>
    <mergeCell ref="B81:B82"/>
    <mergeCell ref="G83:G84"/>
    <mergeCell ref="B83:B84"/>
    <mergeCell ref="G85:G86"/>
    <mergeCell ref="B85:B86"/>
    <mergeCell ref="G73:G74"/>
    <mergeCell ref="B73:B74"/>
    <mergeCell ref="G75:G77"/>
    <mergeCell ref="B75:B77"/>
    <mergeCell ref="G78:G80"/>
    <mergeCell ref="B78:B80"/>
    <mergeCell ref="G99:G102"/>
    <mergeCell ref="B99:B102"/>
    <mergeCell ref="G103:G105"/>
    <mergeCell ref="B103:B105"/>
    <mergeCell ref="G106:G108"/>
    <mergeCell ref="B106:B108"/>
    <mergeCell ref="G88:G89"/>
    <mergeCell ref="B88:B89"/>
    <mergeCell ref="G90:G94"/>
    <mergeCell ref="B90:B94"/>
    <mergeCell ref="G95:G98"/>
    <mergeCell ref="B95:B98"/>
    <mergeCell ref="B118:B120"/>
    <mergeCell ref="G121:G123"/>
    <mergeCell ref="B121:B123"/>
    <mergeCell ref="G124:G126"/>
    <mergeCell ref="B124:B126"/>
    <mergeCell ref="G109:G112"/>
    <mergeCell ref="B109:B112"/>
    <mergeCell ref="G113:G117"/>
    <mergeCell ref="B113:B117"/>
    <mergeCell ref="G158:G159"/>
    <mergeCell ref="B158:B159"/>
    <mergeCell ref="B34:B35"/>
    <mergeCell ref="B32:B33"/>
    <mergeCell ref="B28:B31"/>
    <mergeCell ref="G145:G150"/>
    <mergeCell ref="B145:B150"/>
    <mergeCell ref="G151:G155"/>
    <mergeCell ref="B151:B155"/>
    <mergeCell ref="G156:G157"/>
    <mergeCell ref="B156:B157"/>
    <mergeCell ref="G135:G136"/>
    <mergeCell ref="B135:B136"/>
    <mergeCell ref="G137:G139"/>
    <mergeCell ref="B137:B139"/>
    <mergeCell ref="G140:G144"/>
    <mergeCell ref="B140:B144"/>
    <mergeCell ref="G128:G130"/>
    <mergeCell ref="B128:B130"/>
    <mergeCell ref="G131:G132"/>
    <mergeCell ref="B131:B132"/>
    <mergeCell ref="G133:G134"/>
    <mergeCell ref="B133:B134"/>
    <mergeCell ref="G118:G120"/>
  </mergeCells>
  <conditionalFormatting sqref="J6:J8 AA90:AA94">
    <cfRule type="cellIs" dxfId="3643" priority="3858" operator="equal">
      <formula>"Muy Alta"</formula>
    </cfRule>
    <cfRule type="cellIs" dxfId="3642" priority="3859" operator="equal">
      <formula>"Alta"</formula>
    </cfRule>
    <cfRule type="cellIs" dxfId="3641" priority="3860" operator="equal">
      <formula>"Media"</formula>
    </cfRule>
    <cfRule type="cellIs" dxfId="3640" priority="3861" operator="equal">
      <formula>"Baja"</formula>
    </cfRule>
    <cfRule type="cellIs" dxfId="3639" priority="3862" operator="equal">
      <formula>"Muy Baja"</formula>
    </cfRule>
  </conditionalFormatting>
  <conditionalFormatting sqref="N10 N12 N6:N8 AC90:AC94">
    <cfRule type="cellIs" dxfId="3638" priority="3853" operator="equal">
      <formula>"Catastrófico"</formula>
    </cfRule>
    <cfRule type="cellIs" dxfId="3637" priority="3854" operator="equal">
      <formula>"Mayor"</formula>
    </cfRule>
    <cfRule type="cellIs" dxfId="3636" priority="3855" operator="equal">
      <formula>"Moderado"</formula>
    </cfRule>
    <cfRule type="cellIs" dxfId="3635" priority="3856" operator="equal">
      <formula>"Menor"</formula>
    </cfRule>
    <cfRule type="cellIs" dxfId="3634" priority="3857" operator="equal">
      <formula>"Leve"</formula>
    </cfRule>
  </conditionalFormatting>
  <conditionalFormatting sqref="P6:P7 AE90:AE94 AF103:AF105">
    <cfRule type="cellIs" dxfId="3633" priority="3849" operator="equal">
      <formula>"Extremo"</formula>
    </cfRule>
    <cfRule type="cellIs" dxfId="3632" priority="3850" operator="equal">
      <formula>"Alto"</formula>
    </cfRule>
    <cfRule type="cellIs" dxfId="3631" priority="3851" operator="equal">
      <formula>"Moderado"</formula>
    </cfRule>
    <cfRule type="cellIs" dxfId="3630" priority="3852" operator="equal">
      <formula>"Bajo"</formula>
    </cfRule>
  </conditionalFormatting>
  <conditionalFormatting sqref="AA6:AA7">
    <cfRule type="cellIs" dxfId="3629" priority="3844" operator="equal">
      <formula>"Muy Alta"</formula>
    </cfRule>
    <cfRule type="cellIs" dxfId="3628" priority="3845" operator="equal">
      <formula>"Alta"</formula>
    </cfRule>
    <cfRule type="cellIs" dxfId="3627" priority="3846" operator="equal">
      <formula>"Media"</formula>
    </cfRule>
    <cfRule type="cellIs" dxfId="3626" priority="3847" operator="equal">
      <formula>"Baja"</formula>
    </cfRule>
    <cfRule type="cellIs" dxfId="3625" priority="3848" operator="equal">
      <formula>"Muy Baja"</formula>
    </cfRule>
  </conditionalFormatting>
  <conditionalFormatting sqref="AC6:AC7">
    <cfRule type="cellIs" dxfId="3624" priority="3839" operator="equal">
      <formula>"Catastrófico"</formula>
    </cfRule>
    <cfRule type="cellIs" dxfId="3623" priority="3840" operator="equal">
      <formula>"Mayor"</formula>
    </cfRule>
    <cfRule type="cellIs" dxfId="3622" priority="3841" operator="equal">
      <formula>"Moderado"</formula>
    </cfRule>
    <cfRule type="cellIs" dxfId="3621" priority="3842" operator="equal">
      <formula>"Menor"</formula>
    </cfRule>
    <cfRule type="cellIs" dxfId="3620" priority="3843" operator="equal">
      <formula>"Leve"</formula>
    </cfRule>
  </conditionalFormatting>
  <conditionalFormatting sqref="AE6:AE7 AF7:AG7 AF118:AF120">
    <cfRule type="cellIs" dxfId="3619" priority="3835" operator="equal">
      <formula>"Extremo"</formula>
    </cfRule>
    <cfRule type="cellIs" dxfId="3618" priority="3836" operator="equal">
      <formula>"Alto"</formula>
    </cfRule>
    <cfRule type="cellIs" dxfId="3617" priority="3837" operator="equal">
      <formula>"Moderado"</formula>
    </cfRule>
    <cfRule type="cellIs" dxfId="3616" priority="3838" operator="equal">
      <formula>"Bajo"</formula>
    </cfRule>
  </conditionalFormatting>
  <conditionalFormatting sqref="P8">
    <cfRule type="cellIs" dxfId="3615" priority="3831" operator="equal">
      <formula>"Extremo"</formula>
    </cfRule>
    <cfRule type="cellIs" dxfId="3614" priority="3832" operator="equal">
      <formula>"Alto"</formula>
    </cfRule>
    <cfRule type="cellIs" dxfId="3613" priority="3833" operator="equal">
      <formula>"Moderado"</formula>
    </cfRule>
    <cfRule type="cellIs" dxfId="3612" priority="3834" operator="equal">
      <formula>"Bajo"</formula>
    </cfRule>
  </conditionalFormatting>
  <conditionalFormatting sqref="AA8:AA9">
    <cfRule type="cellIs" dxfId="3611" priority="3826" operator="equal">
      <formula>"Muy Alta"</formula>
    </cfRule>
    <cfRule type="cellIs" dxfId="3610" priority="3827" operator="equal">
      <formula>"Alta"</formula>
    </cfRule>
    <cfRule type="cellIs" dxfId="3609" priority="3828" operator="equal">
      <formula>"Media"</formula>
    </cfRule>
    <cfRule type="cellIs" dxfId="3608" priority="3829" operator="equal">
      <formula>"Baja"</formula>
    </cfRule>
    <cfRule type="cellIs" dxfId="3607" priority="3830" operator="equal">
      <formula>"Muy Baja"</formula>
    </cfRule>
  </conditionalFormatting>
  <conditionalFormatting sqref="AC8:AC9">
    <cfRule type="cellIs" dxfId="3606" priority="3821" operator="equal">
      <formula>"Catastrófico"</formula>
    </cfRule>
    <cfRule type="cellIs" dxfId="3605" priority="3822" operator="equal">
      <formula>"Mayor"</formula>
    </cfRule>
    <cfRule type="cellIs" dxfId="3604" priority="3823" operator="equal">
      <formula>"Moderado"</formula>
    </cfRule>
    <cfRule type="cellIs" dxfId="3603" priority="3824" operator="equal">
      <formula>"Menor"</formula>
    </cfRule>
    <cfRule type="cellIs" dxfId="3602" priority="3825" operator="equal">
      <formula>"Leve"</formula>
    </cfRule>
  </conditionalFormatting>
  <conditionalFormatting sqref="AE8:AE9">
    <cfRule type="cellIs" dxfId="3601" priority="3817" operator="equal">
      <formula>"Extremo"</formula>
    </cfRule>
    <cfRule type="cellIs" dxfId="3600" priority="3818" operator="equal">
      <formula>"Alto"</formula>
    </cfRule>
    <cfRule type="cellIs" dxfId="3599" priority="3819" operator="equal">
      <formula>"Moderado"</formula>
    </cfRule>
    <cfRule type="cellIs" dxfId="3598" priority="3820" operator="equal">
      <formula>"Bajo"</formula>
    </cfRule>
  </conditionalFormatting>
  <conditionalFormatting sqref="J10">
    <cfRule type="cellIs" dxfId="3597" priority="3812" operator="equal">
      <formula>"Muy Alta"</formula>
    </cfRule>
    <cfRule type="cellIs" dxfId="3596" priority="3813" operator="equal">
      <formula>"Alta"</formula>
    </cfRule>
    <cfRule type="cellIs" dxfId="3595" priority="3814" operator="equal">
      <formula>"Media"</formula>
    </cfRule>
    <cfRule type="cellIs" dxfId="3594" priority="3815" operator="equal">
      <formula>"Baja"</formula>
    </cfRule>
    <cfRule type="cellIs" dxfId="3593" priority="3816" operator="equal">
      <formula>"Muy Baja"</formula>
    </cfRule>
  </conditionalFormatting>
  <conditionalFormatting sqref="P10">
    <cfRule type="cellIs" dxfId="3592" priority="3808" operator="equal">
      <formula>"Extremo"</formula>
    </cfRule>
    <cfRule type="cellIs" dxfId="3591" priority="3809" operator="equal">
      <formula>"Alto"</formula>
    </cfRule>
    <cfRule type="cellIs" dxfId="3590" priority="3810" operator="equal">
      <formula>"Moderado"</formula>
    </cfRule>
    <cfRule type="cellIs" dxfId="3589" priority="3811" operator="equal">
      <formula>"Bajo"</formula>
    </cfRule>
  </conditionalFormatting>
  <conditionalFormatting sqref="AA10:AA11">
    <cfRule type="cellIs" dxfId="3588" priority="3803" operator="equal">
      <formula>"Muy Alta"</formula>
    </cfRule>
    <cfRule type="cellIs" dxfId="3587" priority="3804" operator="equal">
      <formula>"Alta"</formula>
    </cfRule>
    <cfRule type="cellIs" dxfId="3586" priority="3805" operator="equal">
      <formula>"Media"</formula>
    </cfRule>
    <cfRule type="cellIs" dxfId="3585" priority="3806" operator="equal">
      <formula>"Baja"</formula>
    </cfRule>
    <cfRule type="cellIs" dxfId="3584" priority="3807" operator="equal">
      <formula>"Muy Baja"</formula>
    </cfRule>
  </conditionalFormatting>
  <conditionalFormatting sqref="AC10:AC11">
    <cfRule type="cellIs" dxfId="3583" priority="3798" operator="equal">
      <formula>"Catastrófico"</formula>
    </cfRule>
    <cfRule type="cellIs" dxfId="3582" priority="3799" operator="equal">
      <formula>"Mayor"</formula>
    </cfRule>
    <cfRule type="cellIs" dxfId="3581" priority="3800" operator="equal">
      <formula>"Moderado"</formula>
    </cfRule>
    <cfRule type="cellIs" dxfId="3580" priority="3801" operator="equal">
      <formula>"Menor"</formula>
    </cfRule>
    <cfRule type="cellIs" dxfId="3579" priority="3802" operator="equal">
      <formula>"Leve"</formula>
    </cfRule>
  </conditionalFormatting>
  <conditionalFormatting sqref="AE10:AE11">
    <cfRule type="cellIs" dxfId="3578" priority="3794" operator="equal">
      <formula>"Extremo"</formula>
    </cfRule>
    <cfRule type="cellIs" dxfId="3577" priority="3795" operator="equal">
      <formula>"Alto"</formula>
    </cfRule>
    <cfRule type="cellIs" dxfId="3576" priority="3796" operator="equal">
      <formula>"Moderado"</formula>
    </cfRule>
    <cfRule type="cellIs" dxfId="3575" priority="3797" operator="equal">
      <formula>"Bajo"</formula>
    </cfRule>
  </conditionalFormatting>
  <conditionalFormatting sqref="J12">
    <cfRule type="cellIs" dxfId="3574" priority="3789" operator="equal">
      <formula>"Muy Alta"</formula>
    </cfRule>
    <cfRule type="cellIs" dxfId="3573" priority="3790" operator="equal">
      <formula>"Alta"</formula>
    </cfRule>
    <cfRule type="cellIs" dxfId="3572" priority="3791" operator="equal">
      <formula>"Media"</formula>
    </cfRule>
    <cfRule type="cellIs" dxfId="3571" priority="3792" operator="equal">
      <formula>"Baja"</formula>
    </cfRule>
    <cfRule type="cellIs" dxfId="3570" priority="3793" operator="equal">
      <formula>"Muy Baja"</formula>
    </cfRule>
  </conditionalFormatting>
  <conditionalFormatting sqref="P12">
    <cfRule type="cellIs" dxfId="3569" priority="3785" operator="equal">
      <formula>"Extremo"</formula>
    </cfRule>
    <cfRule type="cellIs" dxfId="3568" priority="3786" operator="equal">
      <formula>"Alto"</formula>
    </cfRule>
    <cfRule type="cellIs" dxfId="3567" priority="3787" operator="equal">
      <formula>"Moderado"</formula>
    </cfRule>
    <cfRule type="cellIs" dxfId="3566" priority="3788" operator="equal">
      <formula>"Bajo"</formula>
    </cfRule>
  </conditionalFormatting>
  <conditionalFormatting sqref="AA12">
    <cfRule type="cellIs" dxfId="3565" priority="3780" operator="equal">
      <formula>"Muy Alta"</formula>
    </cfRule>
    <cfRule type="cellIs" dxfId="3564" priority="3781" operator="equal">
      <formula>"Alta"</formula>
    </cfRule>
    <cfRule type="cellIs" dxfId="3563" priority="3782" operator="equal">
      <formula>"Media"</formula>
    </cfRule>
    <cfRule type="cellIs" dxfId="3562" priority="3783" operator="equal">
      <formula>"Baja"</formula>
    </cfRule>
    <cfRule type="cellIs" dxfId="3561" priority="3784" operator="equal">
      <formula>"Muy Baja"</formula>
    </cfRule>
  </conditionalFormatting>
  <conditionalFormatting sqref="AC12">
    <cfRule type="cellIs" dxfId="3560" priority="3775" operator="equal">
      <formula>"Catastrófico"</formula>
    </cfRule>
    <cfRule type="cellIs" dxfId="3559" priority="3776" operator="equal">
      <formula>"Mayor"</formula>
    </cfRule>
    <cfRule type="cellIs" dxfId="3558" priority="3777" operator="equal">
      <formula>"Moderado"</formula>
    </cfRule>
    <cfRule type="cellIs" dxfId="3557" priority="3778" operator="equal">
      <formula>"Menor"</formula>
    </cfRule>
    <cfRule type="cellIs" dxfId="3556" priority="3779" operator="equal">
      <formula>"Leve"</formula>
    </cfRule>
  </conditionalFormatting>
  <conditionalFormatting sqref="AE12">
    <cfRule type="cellIs" dxfId="3555" priority="3771" operator="equal">
      <formula>"Extremo"</formula>
    </cfRule>
    <cfRule type="cellIs" dxfId="3554" priority="3772" operator="equal">
      <formula>"Alto"</formula>
    </cfRule>
    <cfRule type="cellIs" dxfId="3553" priority="3773" operator="equal">
      <formula>"Moderado"</formula>
    </cfRule>
    <cfRule type="cellIs" dxfId="3552" priority="3774" operator="equal">
      <formula>"Bajo"</formula>
    </cfRule>
  </conditionalFormatting>
  <conditionalFormatting sqref="P32">
    <cfRule type="cellIs" dxfId="3551" priority="3461" operator="equal">
      <formula>"Extremo"</formula>
    </cfRule>
    <cfRule type="cellIs" dxfId="3550" priority="3462" operator="equal">
      <formula>"Alto"</formula>
    </cfRule>
    <cfRule type="cellIs" dxfId="3549" priority="3463" operator="equal">
      <formula>"Moderado"</formula>
    </cfRule>
    <cfRule type="cellIs" dxfId="3548" priority="3464" operator="equal">
      <formula>"Bajo"</formula>
    </cfRule>
  </conditionalFormatting>
  <conditionalFormatting sqref="AA32:AA33">
    <cfRule type="cellIs" dxfId="3547" priority="3456" operator="equal">
      <formula>"Muy Alta"</formula>
    </cfRule>
    <cfRule type="cellIs" dxfId="3546" priority="3457" operator="equal">
      <formula>"Alta"</formula>
    </cfRule>
    <cfRule type="cellIs" dxfId="3545" priority="3458" operator="equal">
      <formula>"Media"</formula>
    </cfRule>
    <cfRule type="cellIs" dxfId="3544" priority="3459" operator="equal">
      <formula>"Baja"</formula>
    </cfRule>
    <cfRule type="cellIs" dxfId="3543" priority="3460" operator="equal">
      <formula>"Muy Baja"</formula>
    </cfRule>
  </conditionalFormatting>
  <conditionalFormatting sqref="AC32:AC33">
    <cfRule type="cellIs" dxfId="3542" priority="3451" operator="equal">
      <formula>"Catastrófico"</formula>
    </cfRule>
    <cfRule type="cellIs" dxfId="3541" priority="3452" operator="equal">
      <formula>"Mayor"</formula>
    </cfRule>
    <cfRule type="cellIs" dxfId="3540" priority="3453" operator="equal">
      <formula>"Moderado"</formula>
    </cfRule>
    <cfRule type="cellIs" dxfId="3539" priority="3454" operator="equal">
      <formula>"Menor"</formula>
    </cfRule>
    <cfRule type="cellIs" dxfId="3538" priority="3455" operator="equal">
      <formula>"Leve"</formula>
    </cfRule>
  </conditionalFormatting>
  <conditionalFormatting sqref="AE32:AE33">
    <cfRule type="cellIs" dxfId="3537" priority="3447" operator="equal">
      <formula>"Extremo"</formula>
    </cfRule>
    <cfRule type="cellIs" dxfId="3536" priority="3448" operator="equal">
      <formula>"Alto"</formula>
    </cfRule>
    <cfRule type="cellIs" dxfId="3535" priority="3449" operator="equal">
      <formula>"Moderado"</formula>
    </cfRule>
    <cfRule type="cellIs" dxfId="3534" priority="3450" operator="equal">
      <formula>"Bajo"</formula>
    </cfRule>
  </conditionalFormatting>
  <conditionalFormatting sqref="M44:M45 M109 M6:M8 M28 M10 M12:M13 M16 M19 M21:M22 M32 M34 M36:M37 M47:M52 M54 M57 M59 M61 M63 M66:M67 M70 M72:M73 M75 M78 M81 M83 M85 M87:M88 M90 M95 M99 M103 M113 M118 M121 M124 M127:M128 M131 M133 M135 M137 M140 M145 M151 M156 M158">
    <cfRule type="containsText" dxfId="3533" priority="3632" operator="containsText" text="❌">
      <formula>NOT(ISERROR(SEARCH("❌",M6)))</formula>
    </cfRule>
  </conditionalFormatting>
  <conditionalFormatting sqref="J13 J16">
    <cfRule type="cellIs" dxfId="3532" priority="3627" operator="equal">
      <formula>"Muy Alta"</formula>
    </cfRule>
    <cfRule type="cellIs" dxfId="3531" priority="3628" operator="equal">
      <formula>"Alta"</formula>
    </cfRule>
    <cfRule type="cellIs" dxfId="3530" priority="3629" operator="equal">
      <formula>"Media"</formula>
    </cfRule>
    <cfRule type="cellIs" dxfId="3529" priority="3630" operator="equal">
      <formula>"Baja"</formula>
    </cfRule>
    <cfRule type="cellIs" dxfId="3528" priority="3631" operator="equal">
      <formula>"Muy Baja"</formula>
    </cfRule>
  </conditionalFormatting>
  <conditionalFormatting sqref="N13 N16 N19 N21:N22">
    <cfRule type="cellIs" dxfId="3527" priority="3622" operator="equal">
      <formula>"Catastrófico"</formula>
    </cfRule>
    <cfRule type="cellIs" dxfId="3526" priority="3623" operator="equal">
      <formula>"Mayor"</formula>
    </cfRule>
    <cfRule type="cellIs" dxfId="3525" priority="3624" operator="equal">
      <formula>"Moderado"</formula>
    </cfRule>
    <cfRule type="cellIs" dxfId="3524" priority="3625" operator="equal">
      <formula>"Menor"</formula>
    </cfRule>
    <cfRule type="cellIs" dxfId="3523" priority="3626" operator="equal">
      <formula>"Leve"</formula>
    </cfRule>
  </conditionalFormatting>
  <conditionalFormatting sqref="P13">
    <cfRule type="cellIs" dxfId="3522" priority="3618" operator="equal">
      <formula>"Extremo"</formula>
    </cfRule>
    <cfRule type="cellIs" dxfId="3521" priority="3619" operator="equal">
      <formula>"Alto"</formula>
    </cfRule>
    <cfRule type="cellIs" dxfId="3520" priority="3620" operator="equal">
      <formula>"Moderado"</formula>
    </cfRule>
    <cfRule type="cellIs" dxfId="3519" priority="3621" operator="equal">
      <formula>"Bajo"</formula>
    </cfRule>
  </conditionalFormatting>
  <conditionalFormatting sqref="AA13:AA15">
    <cfRule type="cellIs" dxfId="3518" priority="3613" operator="equal">
      <formula>"Muy Alta"</formula>
    </cfRule>
    <cfRule type="cellIs" dxfId="3517" priority="3614" operator="equal">
      <formula>"Alta"</formula>
    </cfRule>
    <cfRule type="cellIs" dxfId="3516" priority="3615" operator="equal">
      <formula>"Media"</formula>
    </cfRule>
    <cfRule type="cellIs" dxfId="3515" priority="3616" operator="equal">
      <formula>"Baja"</formula>
    </cfRule>
    <cfRule type="cellIs" dxfId="3514" priority="3617" operator="equal">
      <formula>"Muy Baja"</formula>
    </cfRule>
  </conditionalFormatting>
  <conditionalFormatting sqref="AC13:AC15">
    <cfRule type="cellIs" dxfId="3513" priority="3608" operator="equal">
      <formula>"Catastrófico"</formula>
    </cfRule>
    <cfRule type="cellIs" dxfId="3512" priority="3609" operator="equal">
      <formula>"Mayor"</formula>
    </cfRule>
    <cfRule type="cellIs" dxfId="3511" priority="3610" operator="equal">
      <formula>"Moderado"</formula>
    </cfRule>
    <cfRule type="cellIs" dxfId="3510" priority="3611" operator="equal">
      <formula>"Menor"</formula>
    </cfRule>
    <cfRule type="cellIs" dxfId="3509" priority="3612" operator="equal">
      <formula>"Leve"</formula>
    </cfRule>
  </conditionalFormatting>
  <conditionalFormatting sqref="AE13:AE15">
    <cfRule type="cellIs" dxfId="3508" priority="3604" operator="equal">
      <formula>"Extremo"</formula>
    </cfRule>
    <cfRule type="cellIs" dxfId="3507" priority="3605" operator="equal">
      <formula>"Alto"</formula>
    </cfRule>
    <cfRule type="cellIs" dxfId="3506" priority="3606" operator="equal">
      <formula>"Moderado"</formula>
    </cfRule>
    <cfRule type="cellIs" dxfId="3505" priority="3607" operator="equal">
      <formula>"Bajo"</formula>
    </cfRule>
  </conditionalFormatting>
  <conditionalFormatting sqref="P16">
    <cfRule type="cellIs" dxfId="3504" priority="3600" operator="equal">
      <formula>"Extremo"</formula>
    </cfRule>
    <cfRule type="cellIs" dxfId="3503" priority="3601" operator="equal">
      <formula>"Alto"</formula>
    </cfRule>
    <cfRule type="cellIs" dxfId="3502" priority="3602" operator="equal">
      <formula>"Moderado"</formula>
    </cfRule>
    <cfRule type="cellIs" dxfId="3501" priority="3603" operator="equal">
      <formula>"Bajo"</formula>
    </cfRule>
  </conditionalFormatting>
  <conditionalFormatting sqref="AA16:AA18">
    <cfRule type="cellIs" dxfId="3500" priority="3595" operator="equal">
      <formula>"Muy Alta"</formula>
    </cfRule>
    <cfRule type="cellIs" dxfId="3499" priority="3596" operator="equal">
      <formula>"Alta"</formula>
    </cfRule>
    <cfRule type="cellIs" dxfId="3498" priority="3597" operator="equal">
      <formula>"Media"</formula>
    </cfRule>
    <cfRule type="cellIs" dxfId="3497" priority="3598" operator="equal">
      <formula>"Baja"</formula>
    </cfRule>
    <cfRule type="cellIs" dxfId="3496" priority="3599" operator="equal">
      <formula>"Muy Baja"</formula>
    </cfRule>
  </conditionalFormatting>
  <conditionalFormatting sqref="AC16:AC18">
    <cfRule type="cellIs" dxfId="3495" priority="3590" operator="equal">
      <formula>"Catastrófico"</formula>
    </cfRule>
    <cfRule type="cellIs" dxfId="3494" priority="3591" operator="equal">
      <formula>"Mayor"</formula>
    </cfRule>
    <cfRule type="cellIs" dxfId="3493" priority="3592" operator="equal">
      <formula>"Moderado"</formula>
    </cfRule>
    <cfRule type="cellIs" dxfId="3492" priority="3593" operator="equal">
      <formula>"Menor"</formula>
    </cfRule>
    <cfRule type="cellIs" dxfId="3491" priority="3594" operator="equal">
      <formula>"Leve"</formula>
    </cfRule>
  </conditionalFormatting>
  <conditionalFormatting sqref="AE16:AE18">
    <cfRule type="cellIs" dxfId="3490" priority="3586" operator="equal">
      <formula>"Extremo"</formula>
    </cfRule>
    <cfRule type="cellIs" dxfId="3489" priority="3587" operator="equal">
      <formula>"Alto"</formula>
    </cfRule>
    <cfRule type="cellIs" dxfId="3488" priority="3588" operator="equal">
      <formula>"Moderado"</formula>
    </cfRule>
    <cfRule type="cellIs" dxfId="3487" priority="3589" operator="equal">
      <formula>"Bajo"</formula>
    </cfRule>
  </conditionalFormatting>
  <conditionalFormatting sqref="J19">
    <cfRule type="cellIs" dxfId="3486" priority="3581" operator="equal">
      <formula>"Muy Alta"</formula>
    </cfRule>
    <cfRule type="cellIs" dxfId="3485" priority="3582" operator="equal">
      <formula>"Alta"</formula>
    </cfRule>
    <cfRule type="cellIs" dxfId="3484" priority="3583" operator="equal">
      <formula>"Media"</formula>
    </cfRule>
    <cfRule type="cellIs" dxfId="3483" priority="3584" operator="equal">
      <formula>"Baja"</formula>
    </cfRule>
    <cfRule type="cellIs" dxfId="3482" priority="3585" operator="equal">
      <formula>"Muy Baja"</formula>
    </cfRule>
  </conditionalFormatting>
  <conditionalFormatting sqref="P19">
    <cfRule type="cellIs" dxfId="3481" priority="3577" operator="equal">
      <formula>"Extremo"</formula>
    </cfRule>
    <cfRule type="cellIs" dxfId="3480" priority="3578" operator="equal">
      <formula>"Alto"</formula>
    </cfRule>
    <cfRule type="cellIs" dxfId="3479" priority="3579" operator="equal">
      <formula>"Moderado"</formula>
    </cfRule>
    <cfRule type="cellIs" dxfId="3478" priority="3580" operator="equal">
      <formula>"Bajo"</formula>
    </cfRule>
  </conditionalFormatting>
  <conditionalFormatting sqref="AA19:AA20">
    <cfRule type="cellIs" dxfId="3477" priority="3572" operator="equal">
      <formula>"Muy Alta"</formula>
    </cfRule>
    <cfRule type="cellIs" dxfId="3476" priority="3573" operator="equal">
      <formula>"Alta"</formula>
    </cfRule>
    <cfRule type="cellIs" dxfId="3475" priority="3574" operator="equal">
      <formula>"Media"</formula>
    </cfRule>
    <cfRule type="cellIs" dxfId="3474" priority="3575" operator="equal">
      <formula>"Baja"</formula>
    </cfRule>
    <cfRule type="cellIs" dxfId="3473" priority="3576" operator="equal">
      <formula>"Muy Baja"</formula>
    </cfRule>
  </conditionalFormatting>
  <conditionalFormatting sqref="AC19:AC20">
    <cfRule type="cellIs" dxfId="3472" priority="3567" operator="equal">
      <formula>"Catastrófico"</formula>
    </cfRule>
    <cfRule type="cellIs" dxfId="3471" priority="3568" operator="equal">
      <formula>"Mayor"</formula>
    </cfRule>
    <cfRule type="cellIs" dxfId="3470" priority="3569" operator="equal">
      <formula>"Moderado"</formula>
    </cfRule>
    <cfRule type="cellIs" dxfId="3469" priority="3570" operator="equal">
      <formula>"Menor"</formula>
    </cfRule>
    <cfRule type="cellIs" dxfId="3468" priority="3571" operator="equal">
      <formula>"Leve"</formula>
    </cfRule>
  </conditionalFormatting>
  <conditionalFormatting sqref="AE19:AE20">
    <cfRule type="cellIs" dxfId="3467" priority="3563" operator="equal">
      <formula>"Extremo"</formula>
    </cfRule>
    <cfRule type="cellIs" dxfId="3466" priority="3564" operator="equal">
      <formula>"Alto"</formula>
    </cfRule>
    <cfRule type="cellIs" dxfId="3465" priority="3565" operator="equal">
      <formula>"Moderado"</formula>
    </cfRule>
    <cfRule type="cellIs" dxfId="3464" priority="3566" operator="equal">
      <formula>"Bajo"</formula>
    </cfRule>
  </conditionalFormatting>
  <conditionalFormatting sqref="J21">
    <cfRule type="cellIs" dxfId="3463" priority="3558" operator="equal">
      <formula>"Muy Alta"</formula>
    </cfRule>
    <cfRule type="cellIs" dxfId="3462" priority="3559" operator="equal">
      <formula>"Alta"</formula>
    </cfRule>
    <cfRule type="cellIs" dxfId="3461" priority="3560" operator="equal">
      <formula>"Media"</formula>
    </cfRule>
    <cfRule type="cellIs" dxfId="3460" priority="3561" operator="equal">
      <formula>"Baja"</formula>
    </cfRule>
    <cfRule type="cellIs" dxfId="3459" priority="3562" operator="equal">
      <formula>"Muy Baja"</formula>
    </cfRule>
  </conditionalFormatting>
  <conditionalFormatting sqref="P21">
    <cfRule type="cellIs" dxfId="3458" priority="3554" operator="equal">
      <formula>"Extremo"</formula>
    </cfRule>
    <cfRule type="cellIs" dxfId="3457" priority="3555" operator="equal">
      <formula>"Alto"</formula>
    </cfRule>
    <cfRule type="cellIs" dxfId="3456" priority="3556" operator="equal">
      <formula>"Moderado"</formula>
    </cfRule>
    <cfRule type="cellIs" dxfId="3455" priority="3557" operator="equal">
      <formula>"Bajo"</formula>
    </cfRule>
  </conditionalFormatting>
  <conditionalFormatting sqref="AA21">
    <cfRule type="cellIs" dxfId="3454" priority="3549" operator="equal">
      <formula>"Muy Alta"</formula>
    </cfRule>
    <cfRule type="cellIs" dxfId="3453" priority="3550" operator="equal">
      <formula>"Alta"</formula>
    </cfRule>
    <cfRule type="cellIs" dxfId="3452" priority="3551" operator="equal">
      <formula>"Media"</formula>
    </cfRule>
    <cfRule type="cellIs" dxfId="3451" priority="3552" operator="equal">
      <formula>"Baja"</formula>
    </cfRule>
    <cfRule type="cellIs" dxfId="3450" priority="3553" operator="equal">
      <formula>"Muy Baja"</formula>
    </cfRule>
  </conditionalFormatting>
  <conditionalFormatting sqref="AC21">
    <cfRule type="cellIs" dxfId="3449" priority="3544" operator="equal">
      <formula>"Catastrófico"</formula>
    </cfRule>
    <cfRule type="cellIs" dxfId="3448" priority="3545" operator="equal">
      <formula>"Mayor"</formula>
    </cfRule>
    <cfRule type="cellIs" dxfId="3447" priority="3546" operator="equal">
      <formula>"Moderado"</formula>
    </cfRule>
    <cfRule type="cellIs" dxfId="3446" priority="3547" operator="equal">
      <formula>"Menor"</formula>
    </cfRule>
    <cfRule type="cellIs" dxfId="3445" priority="3548" operator="equal">
      <formula>"Leve"</formula>
    </cfRule>
  </conditionalFormatting>
  <conditionalFormatting sqref="AE21">
    <cfRule type="cellIs" dxfId="3444" priority="3540" operator="equal">
      <formula>"Extremo"</formula>
    </cfRule>
    <cfRule type="cellIs" dxfId="3443" priority="3541" operator="equal">
      <formula>"Alto"</formula>
    </cfRule>
    <cfRule type="cellIs" dxfId="3442" priority="3542" operator="equal">
      <formula>"Moderado"</formula>
    </cfRule>
    <cfRule type="cellIs" dxfId="3441" priority="3543" operator="equal">
      <formula>"Bajo"</formula>
    </cfRule>
  </conditionalFormatting>
  <conditionalFormatting sqref="J22">
    <cfRule type="cellIs" dxfId="3440" priority="3535" operator="equal">
      <formula>"Muy Alta"</formula>
    </cfRule>
    <cfRule type="cellIs" dxfId="3439" priority="3536" operator="equal">
      <formula>"Alta"</formula>
    </cfRule>
    <cfRule type="cellIs" dxfId="3438" priority="3537" operator="equal">
      <formula>"Media"</formula>
    </cfRule>
    <cfRule type="cellIs" dxfId="3437" priority="3538" operator="equal">
      <formula>"Baja"</formula>
    </cfRule>
    <cfRule type="cellIs" dxfId="3436" priority="3539" operator="equal">
      <formula>"Muy Baja"</formula>
    </cfRule>
  </conditionalFormatting>
  <conditionalFormatting sqref="P22">
    <cfRule type="cellIs" dxfId="3435" priority="3531" operator="equal">
      <formula>"Extremo"</formula>
    </cfRule>
    <cfRule type="cellIs" dxfId="3434" priority="3532" operator="equal">
      <formula>"Alto"</formula>
    </cfRule>
    <cfRule type="cellIs" dxfId="3433" priority="3533" operator="equal">
      <formula>"Moderado"</formula>
    </cfRule>
    <cfRule type="cellIs" dxfId="3432" priority="3534" operator="equal">
      <formula>"Bajo"</formula>
    </cfRule>
  </conditionalFormatting>
  <conditionalFormatting sqref="AA22:AA27">
    <cfRule type="cellIs" dxfId="3431" priority="3526" operator="equal">
      <formula>"Muy Alta"</formula>
    </cfRule>
    <cfRule type="cellIs" dxfId="3430" priority="3527" operator="equal">
      <formula>"Alta"</formula>
    </cfRule>
    <cfRule type="cellIs" dxfId="3429" priority="3528" operator="equal">
      <formula>"Media"</formula>
    </cfRule>
    <cfRule type="cellIs" dxfId="3428" priority="3529" operator="equal">
      <formula>"Baja"</formula>
    </cfRule>
    <cfRule type="cellIs" dxfId="3427" priority="3530" operator="equal">
      <formula>"Muy Baja"</formula>
    </cfRule>
  </conditionalFormatting>
  <conditionalFormatting sqref="AC22:AC27">
    <cfRule type="cellIs" dxfId="3426" priority="3521" operator="equal">
      <formula>"Catastrófico"</formula>
    </cfRule>
    <cfRule type="cellIs" dxfId="3425" priority="3522" operator="equal">
      <formula>"Mayor"</formula>
    </cfRule>
    <cfRule type="cellIs" dxfId="3424" priority="3523" operator="equal">
      <formula>"Moderado"</formula>
    </cfRule>
    <cfRule type="cellIs" dxfId="3423" priority="3524" operator="equal">
      <formula>"Menor"</formula>
    </cfRule>
    <cfRule type="cellIs" dxfId="3422" priority="3525" operator="equal">
      <formula>"Leve"</formula>
    </cfRule>
  </conditionalFormatting>
  <conditionalFormatting sqref="AE22:AE27">
    <cfRule type="cellIs" dxfId="3421" priority="3517" operator="equal">
      <formula>"Extremo"</formula>
    </cfRule>
    <cfRule type="cellIs" dxfId="3420" priority="3518" operator="equal">
      <formula>"Alto"</formula>
    </cfRule>
    <cfRule type="cellIs" dxfId="3419" priority="3519" operator="equal">
      <formula>"Moderado"</formula>
    </cfRule>
    <cfRule type="cellIs" dxfId="3418" priority="3520" operator="equal">
      <formula>"Bajo"</formula>
    </cfRule>
  </conditionalFormatting>
  <conditionalFormatting sqref="J28 J32">
    <cfRule type="cellIs" dxfId="3417" priority="3488" operator="equal">
      <formula>"Muy Alta"</formula>
    </cfRule>
    <cfRule type="cellIs" dxfId="3416" priority="3489" operator="equal">
      <formula>"Alta"</formula>
    </cfRule>
    <cfRule type="cellIs" dxfId="3415" priority="3490" operator="equal">
      <formula>"Media"</formula>
    </cfRule>
    <cfRule type="cellIs" dxfId="3414" priority="3491" operator="equal">
      <formula>"Baja"</formula>
    </cfRule>
    <cfRule type="cellIs" dxfId="3413" priority="3492" operator="equal">
      <formula>"Muy Baja"</formula>
    </cfRule>
  </conditionalFormatting>
  <conditionalFormatting sqref="N28 N32">
    <cfRule type="cellIs" dxfId="3412" priority="3483" operator="equal">
      <formula>"Catastrófico"</formula>
    </cfRule>
    <cfRule type="cellIs" dxfId="3411" priority="3484" operator="equal">
      <formula>"Mayor"</formula>
    </cfRule>
    <cfRule type="cellIs" dxfId="3410" priority="3485" operator="equal">
      <formula>"Moderado"</formula>
    </cfRule>
    <cfRule type="cellIs" dxfId="3409" priority="3486" operator="equal">
      <formula>"Menor"</formula>
    </cfRule>
    <cfRule type="cellIs" dxfId="3408" priority="3487" operator="equal">
      <formula>"Leve"</formula>
    </cfRule>
  </conditionalFormatting>
  <conditionalFormatting sqref="P28">
    <cfRule type="cellIs" dxfId="3407" priority="3479" operator="equal">
      <formula>"Extremo"</formula>
    </cfRule>
    <cfRule type="cellIs" dxfId="3406" priority="3480" operator="equal">
      <formula>"Alto"</formula>
    </cfRule>
    <cfRule type="cellIs" dxfId="3405" priority="3481" operator="equal">
      <formula>"Moderado"</formula>
    </cfRule>
    <cfRule type="cellIs" dxfId="3404" priority="3482" operator="equal">
      <formula>"Bajo"</formula>
    </cfRule>
  </conditionalFormatting>
  <conditionalFormatting sqref="AA28:AA31">
    <cfRule type="cellIs" dxfId="3403" priority="3474" operator="equal">
      <formula>"Muy Alta"</formula>
    </cfRule>
    <cfRule type="cellIs" dxfId="3402" priority="3475" operator="equal">
      <formula>"Alta"</formula>
    </cfRule>
    <cfRule type="cellIs" dxfId="3401" priority="3476" operator="equal">
      <formula>"Media"</formula>
    </cfRule>
    <cfRule type="cellIs" dxfId="3400" priority="3477" operator="equal">
      <formula>"Baja"</formula>
    </cfRule>
    <cfRule type="cellIs" dxfId="3399" priority="3478" operator="equal">
      <formula>"Muy Baja"</formula>
    </cfRule>
  </conditionalFormatting>
  <conditionalFormatting sqref="AC28:AC31">
    <cfRule type="cellIs" dxfId="3398" priority="3469" operator="equal">
      <formula>"Catastrófico"</formula>
    </cfRule>
    <cfRule type="cellIs" dxfId="3397" priority="3470" operator="equal">
      <formula>"Mayor"</formula>
    </cfRule>
    <cfRule type="cellIs" dxfId="3396" priority="3471" operator="equal">
      <formula>"Moderado"</formula>
    </cfRule>
    <cfRule type="cellIs" dxfId="3395" priority="3472" operator="equal">
      <formula>"Menor"</formula>
    </cfRule>
    <cfRule type="cellIs" dxfId="3394" priority="3473" operator="equal">
      <formula>"Leve"</formula>
    </cfRule>
  </conditionalFormatting>
  <conditionalFormatting sqref="AE28:AE31">
    <cfRule type="cellIs" dxfId="3393" priority="3465" operator="equal">
      <formula>"Extremo"</formula>
    </cfRule>
    <cfRule type="cellIs" dxfId="3392" priority="3466" operator="equal">
      <formula>"Alto"</formula>
    </cfRule>
    <cfRule type="cellIs" dxfId="3391" priority="3467" operator="equal">
      <formula>"Moderado"</formula>
    </cfRule>
    <cfRule type="cellIs" dxfId="3390" priority="3468" operator="equal">
      <formula>"Bajo"</formula>
    </cfRule>
  </conditionalFormatting>
  <conditionalFormatting sqref="J34 J36">
    <cfRule type="cellIs" dxfId="3389" priority="3441" operator="equal">
      <formula>"Muy Alta"</formula>
    </cfRule>
    <cfRule type="cellIs" dxfId="3388" priority="3442" operator="equal">
      <formula>"Alta"</formula>
    </cfRule>
    <cfRule type="cellIs" dxfId="3387" priority="3443" operator="equal">
      <formula>"Media"</formula>
    </cfRule>
    <cfRule type="cellIs" dxfId="3386" priority="3444" operator="equal">
      <formula>"Baja"</formula>
    </cfRule>
    <cfRule type="cellIs" dxfId="3385" priority="3445" operator="equal">
      <formula>"Muy Baja"</formula>
    </cfRule>
  </conditionalFormatting>
  <conditionalFormatting sqref="N34 N36:N37">
    <cfRule type="cellIs" dxfId="3384" priority="3436" operator="equal">
      <formula>"Catastrófico"</formula>
    </cfRule>
    <cfRule type="cellIs" dxfId="3383" priority="3437" operator="equal">
      <formula>"Mayor"</formula>
    </cfRule>
    <cfRule type="cellIs" dxfId="3382" priority="3438" operator="equal">
      <formula>"Moderado"</formula>
    </cfRule>
    <cfRule type="cellIs" dxfId="3381" priority="3439" operator="equal">
      <formula>"Menor"</formula>
    </cfRule>
    <cfRule type="cellIs" dxfId="3380" priority="3440" operator="equal">
      <formula>"Leve"</formula>
    </cfRule>
  </conditionalFormatting>
  <conditionalFormatting sqref="P34">
    <cfRule type="cellIs" dxfId="3379" priority="3432" operator="equal">
      <formula>"Extremo"</formula>
    </cfRule>
    <cfRule type="cellIs" dxfId="3378" priority="3433" operator="equal">
      <formula>"Alto"</formula>
    </cfRule>
    <cfRule type="cellIs" dxfId="3377" priority="3434" operator="equal">
      <formula>"Moderado"</formula>
    </cfRule>
    <cfRule type="cellIs" dxfId="3376" priority="3435" operator="equal">
      <formula>"Bajo"</formula>
    </cfRule>
  </conditionalFormatting>
  <conditionalFormatting sqref="AA34:AA35">
    <cfRule type="cellIs" dxfId="3375" priority="3427" operator="equal">
      <formula>"Muy Alta"</formula>
    </cfRule>
    <cfRule type="cellIs" dxfId="3374" priority="3428" operator="equal">
      <formula>"Alta"</formula>
    </cfRule>
    <cfRule type="cellIs" dxfId="3373" priority="3429" operator="equal">
      <formula>"Media"</formula>
    </cfRule>
    <cfRule type="cellIs" dxfId="3372" priority="3430" operator="equal">
      <formula>"Baja"</formula>
    </cfRule>
    <cfRule type="cellIs" dxfId="3371" priority="3431" operator="equal">
      <formula>"Muy Baja"</formula>
    </cfRule>
  </conditionalFormatting>
  <conditionalFormatting sqref="AC34:AC35">
    <cfRule type="cellIs" dxfId="3370" priority="3422" operator="equal">
      <formula>"Catastrófico"</formula>
    </cfRule>
    <cfRule type="cellIs" dxfId="3369" priority="3423" operator="equal">
      <formula>"Mayor"</formula>
    </cfRule>
    <cfRule type="cellIs" dxfId="3368" priority="3424" operator="equal">
      <formula>"Moderado"</formula>
    </cfRule>
    <cfRule type="cellIs" dxfId="3367" priority="3425" operator="equal">
      <formula>"Menor"</formula>
    </cfRule>
    <cfRule type="cellIs" dxfId="3366" priority="3426" operator="equal">
      <formula>"Leve"</formula>
    </cfRule>
  </conditionalFormatting>
  <conditionalFormatting sqref="AE34:AE35">
    <cfRule type="cellIs" dxfId="3365" priority="3418" operator="equal">
      <formula>"Extremo"</formula>
    </cfRule>
    <cfRule type="cellIs" dxfId="3364" priority="3419" operator="equal">
      <formula>"Alto"</formula>
    </cfRule>
    <cfRule type="cellIs" dxfId="3363" priority="3420" operator="equal">
      <formula>"Moderado"</formula>
    </cfRule>
    <cfRule type="cellIs" dxfId="3362" priority="3421" operator="equal">
      <formula>"Bajo"</formula>
    </cfRule>
  </conditionalFormatting>
  <conditionalFormatting sqref="P36">
    <cfRule type="cellIs" dxfId="3361" priority="3414" operator="equal">
      <formula>"Extremo"</formula>
    </cfRule>
    <cfRule type="cellIs" dxfId="3360" priority="3415" operator="equal">
      <formula>"Alto"</formula>
    </cfRule>
    <cfRule type="cellIs" dxfId="3359" priority="3416" operator="equal">
      <formula>"Moderado"</formula>
    </cfRule>
    <cfRule type="cellIs" dxfId="3358" priority="3417" operator="equal">
      <formula>"Bajo"</formula>
    </cfRule>
  </conditionalFormatting>
  <conditionalFormatting sqref="AA36">
    <cfRule type="cellIs" dxfId="3357" priority="3409" operator="equal">
      <formula>"Muy Alta"</formula>
    </cfRule>
    <cfRule type="cellIs" dxfId="3356" priority="3410" operator="equal">
      <formula>"Alta"</formula>
    </cfRule>
    <cfRule type="cellIs" dxfId="3355" priority="3411" operator="equal">
      <formula>"Media"</formula>
    </cfRule>
    <cfRule type="cellIs" dxfId="3354" priority="3412" operator="equal">
      <formula>"Baja"</formula>
    </cfRule>
    <cfRule type="cellIs" dxfId="3353" priority="3413" operator="equal">
      <formula>"Muy Baja"</formula>
    </cfRule>
  </conditionalFormatting>
  <conditionalFormatting sqref="AC36">
    <cfRule type="cellIs" dxfId="3352" priority="3404" operator="equal">
      <formula>"Catastrófico"</formula>
    </cfRule>
    <cfRule type="cellIs" dxfId="3351" priority="3405" operator="equal">
      <formula>"Mayor"</formula>
    </cfRule>
    <cfRule type="cellIs" dxfId="3350" priority="3406" operator="equal">
      <formula>"Moderado"</formula>
    </cfRule>
    <cfRule type="cellIs" dxfId="3349" priority="3407" operator="equal">
      <formula>"Menor"</formula>
    </cfRule>
    <cfRule type="cellIs" dxfId="3348" priority="3408" operator="equal">
      <formula>"Leve"</formula>
    </cfRule>
  </conditionalFormatting>
  <conditionalFormatting sqref="AE36">
    <cfRule type="cellIs" dxfId="3347" priority="3400" operator="equal">
      <formula>"Extremo"</formula>
    </cfRule>
    <cfRule type="cellIs" dxfId="3346" priority="3401" operator="equal">
      <formula>"Alto"</formula>
    </cfRule>
    <cfRule type="cellIs" dxfId="3345" priority="3402" operator="equal">
      <formula>"Moderado"</formula>
    </cfRule>
    <cfRule type="cellIs" dxfId="3344" priority="3403" operator="equal">
      <formula>"Bajo"</formula>
    </cfRule>
  </conditionalFormatting>
  <conditionalFormatting sqref="J37">
    <cfRule type="cellIs" dxfId="3343" priority="3395" operator="equal">
      <formula>"Muy Alta"</formula>
    </cfRule>
    <cfRule type="cellIs" dxfId="3342" priority="3396" operator="equal">
      <formula>"Alta"</formula>
    </cfRule>
    <cfRule type="cellIs" dxfId="3341" priority="3397" operator="equal">
      <formula>"Media"</formula>
    </cfRule>
    <cfRule type="cellIs" dxfId="3340" priority="3398" operator="equal">
      <formula>"Baja"</formula>
    </cfRule>
    <cfRule type="cellIs" dxfId="3339" priority="3399" operator="equal">
      <formula>"Muy Baja"</formula>
    </cfRule>
  </conditionalFormatting>
  <conditionalFormatting sqref="P37">
    <cfRule type="cellIs" dxfId="3338" priority="3391" operator="equal">
      <formula>"Extremo"</formula>
    </cfRule>
    <cfRule type="cellIs" dxfId="3337" priority="3392" operator="equal">
      <formula>"Alto"</formula>
    </cfRule>
    <cfRule type="cellIs" dxfId="3336" priority="3393" operator="equal">
      <formula>"Moderado"</formula>
    </cfRule>
    <cfRule type="cellIs" dxfId="3335" priority="3394" operator="equal">
      <formula>"Bajo"</formula>
    </cfRule>
  </conditionalFormatting>
  <conditionalFormatting sqref="AA37:AA38">
    <cfRule type="cellIs" dxfId="3334" priority="3386" operator="equal">
      <formula>"Muy Alta"</formula>
    </cfRule>
    <cfRule type="cellIs" dxfId="3333" priority="3387" operator="equal">
      <formula>"Alta"</formula>
    </cfRule>
    <cfRule type="cellIs" dxfId="3332" priority="3388" operator="equal">
      <formula>"Media"</formula>
    </cfRule>
    <cfRule type="cellIs" dxfId="3331" priority="3389" operator="equal">
      <formula>"Baja"</formula>
    </cfRule>
    <cfRule type="cellIs" dxfId="3330" priority="3390" operator="equal">
      <formula>"Muy Baja"</formula>
    </cfRule>
  </conditionalFormatting>
  <conditionalFormatting sqref="AC37:AC38">
    <cfRule type="cellIs" dxfId="3329" priority="3381" operator="equal">
      <formula>"Catastrófico"</formula>
    </cfRule>
    <cfRule type="cellIs" dxfId="3328" priority="3382" operator="equal">
      <formula>"Mayor"</formula>
    </cfRule>
    <cfRule type="cellIs" dxfId="3327" priority="3383" operator="equal">
      <formula>"Moderado"</formula>
    </cfRule>
    <cfRule type="cellIs" dxfId="3326" priority="3384" operator="equal">
      <formula>"Menor"</formula>
    </cfRule>
    <cfRule type="cellIs" dxfId="3325" priority="3385" operator="equal">
      <formula>"Leve"</formula>
    </cfRule>
  </conditionalFormatting>
  <conditionalFormatting sqref="AE37:AE38">
    <cfRule type="cellIs" dxfId="3324" priority="3377" operator="equal">
      <formula>"Extremo"</formula>
    </cfRule>
    <cfRule type="cellIs" dxfId="3323" priority="3378" operator="equal">
      <formula>"Alto"</formula>
    </cfRule>
    <cfRule type="cellIs" dxfId="3322" priority="3379" operator="equal">
      <formula>"Moderado"</formula>
    </cfRule>
    <cfRule type="cellIs" dxfId="3321" priority="3380" operator="equal">
      <formula>"Bajo"</formula>
    </cfRule>
  </conditionalFormatting>
  <conditionalFormatting sqref="J39">
    <cfRule type="cellIs" dxfId="3320" priority="3347" operator="equal">
      <formula>"Muy Alta"</formula>
    </cfRule>
  </conditionalFormatting>
  <conditionalFormatting sqref="J39">
    <cfRule type="cellIs" dxfId="3319" priority="3348" operator="equal">
      <formula>"Alta"</formula>
    </cfRule>
  </conditionalFormatting>
  <conditionalFormatting sqref="J39">
    <cfRule type="cellIs" dxfId="3318" priority="3349" operator="equal">
      <formula>"Media"</formula>
    </cfRule>
  </conditionalFormatting>
  <conditionalFormatting sqref="J39">
    <cfRule type="cellIs" dxfId="3317" priority="3350" operator="equal">
      <formula>"Baja"</formula>
    </cfRule>
  </conditionalFormatting>
  <conditionalFormatting sqref="J39">
    <cfRule type="cellIs" dxfId="3316" priority="3351" operator="equal">
      <formula>"Muy Baja"</formula>
    </cfRule>
  </conditionalFormatting>
  <conditionalFormatting sqref="N39">
    <cfRule type="cellIs" dxfId="3315" priority="3352" operator="equal">
      <formula>"Catastrófico"</formula>
    </cfRule>
  </conditionalFormatting>
  <conditionalFormatting sqref="N39">
    <cfRule type="cellIs" dxfId="3314" priority="3353" operator="equal">
      <formula>"Mayor"</formula>
    </cfRule>
  </conditionalFormatting>
  <conditionalFormatting sqref="N39">
    <cfRule type="cellIs" dxfId="3313" priority="3354" operator="equal">
      <formula>"Moderado"</formula>
    </cfRule>
  </conditionalFormatting>
  <conditionalFormatting sqref="N39">
    <cfRule type="cellIs" dxfId="3312" priority="3355" operator="equal">
      <formula>"Menor"</formula>
    </cfRule>
  </conditionalFormatting>
  <conditionalFormatting sqref="N39">
    <cfRule type="cellIs" dxfId="3311" priority="3356" operator="equal">
      <formula>"Leve"</formula>
    </cfRule>
  </conditionalFormatting>
  <conditionalFormatting sqref="P39">
    <cfRule type="cellIs" dxfId="3310" priority="3357" operator="equal">
      <formula>"Extremo"</formula>
    </cfRule>
  </conditionalFormatting>
  <conditionalFormatting sqref="P39">
    <cfRule type="cellIs" dxfId="3309" priority="3358" operator="equal">
      <formula>"Alto"</formula>
    </cfRule>
  </conditionalFormatting>
  <conditionalFormatting sqref="P39">
    <cfRule type="cellIs" dxfId="3308" priority="3359" operator="equal">
      <formula>"Moderado"</formula>
    </cfRule>
  </conditionalFormatting>
  <conditionalFormatting sqref="P39">
    <cfRule type="cellIs" dxfId="3307" priority="3360" operator="equal">
      <formula>"Bajo"</formula>
    </cfRule>
  </conditionalFormatting>
  <conditionalFormatting sqref="AA39:AA41">
    <cfRule type="cellIs" dxfId="3306" priority="3361" operator="equal">
      <formula>"Muy Alta"</formula>
    </cfRule>
  </conditionalFormatting>
  <conditionalFormatting sqref="AA39:AA41">
    <cfRule type="cellIs" dxfId="3305" priority="3362" operator="equal">
      <formula>"Alta"</formula>
    </cfRule>
  </conditionalFormatting>
  <conditionalFormatting sqref="AA39:AA41">
    <cfRule type="cellIs" dxfId="3304" priority="3363" operator="equal">
      <formula>"Media"</formula>
    </cfRule>
  </conditionalFormatting>
  <conditionalFormatting sqref="AA39:AA41">
    <cfRule type="cellIs" dxfId="3303" priority="3364" operator="equal">
      <formula>"Baja"</formula>
    </cfRule>
  </conditionalFormatting>
  <conditionalFormatting sqref="AA39:AA41">
    <cfRule type="cellIs" dxfId="3302" priority="3365" operator="equal">
      <formula>"Muy Baja"</formula>
    </cfRule>
  </conditionalFormatting>
  <conditionalFormatting sqref="AC39:AC41">
    <cfRule type="cellIs" dxfId="3301" priority="3366" operator="equal">
      <formula>"Catastrófico"</formula>
    </cfRule>
  </conditionalFormatting>
  <conditionalFormatting sqref="AC39:AC41">
    <cfRule type="cellIs" dxfId="3300" priority="3367" operator="equal">
      <formula>"Mayor"</formula>
    </cfRule>
  </conditionalFormatting>
  <conditionalFormatting sqref="AC39:AC41">
    <cfRule type="cellIs" dxfId="3299" priority="3368" operator="equal">
      <formula>"Moderado"</formula>
    </cfRule>
  </conditionalFormatting>
  <conditionalFormatting sqref="AC39:AC41">
    <cfRule type="cellIs" dxfId="3298" priority="3369" operator="equal">
      <formula>"Menor"</formula>
    </cfRule>
  </conditionalFormatting>
  <conditionalFormatting sqref="AC39:AC41">
    <cfRule type="cellIs" dxfId="3297" priority="3370" operator="equal">
      <formula>"Leve"</formula>
    </cfRule>
  </conditionalFormatting>
  <conditionalFormatting sqref="AE39:AE41">
    <cfRule type="cellIs" dxfId="3296" priority="3371" operator="equal">
      <formula>"Extremo"</formula>
    </cfRule>
  </conditionalFormatting>
  <conditionalFormatting sqref="AE39:AE41">
    <cfRule type="cellIs" dxfId="3295" priority="3372" operator="equal">
      <formula>"Alto"</formula>
    </cfRule>
  </conditionalFormatting>
  <conditionalFormatting sqref="AE39:AE41">
    <cfRule type="cellIs" dxfId="3294" priority="3373" operator="equal">
      <formula>"Moderado"</formula>
    </cfRule>
  </conditionalFormatting>
  <conditionalFormatting sqref="AE39:AE41">
    <cfRule type="cellIs" dxfId="3293" priority="3374" operator="equal">
      <formula>"Bajo"</formula>
    </cfRule>
  </conditionalFormatting>
  <conditionalFormatting sqref="M39">
    <cfRule type="containsText" dxfId="3292" priority="3375" operator="containsText" text="❌">
      <formula>NOT(ISERROR(SEARCH(("❌"),(M39))))</formula>
    </cfRule>
  </conditionalFormatting>
  <conditionalFormatting sqref="J42">
    <cfRule type="cellIs" dxfId="3291" priority="3342" operator="equal">
      <formula>"Muy Alta"</formula>
    </cfRule>
    <cfRule type="cellIs" dxfId="3290" priority="3343" operator="equal">
      <formula>"Alta"</formula>
    </cfRule>
    <cfRule type="cellIs" dxfId="3289" priority="3344" operator="equal">
      <formula>"Media"</formula>
    </cfRule>
    <cfRule type="cellIs" dxfId="3288" priority="3345" operator="equal">
      <formula>"Baja"</formula>
    </cfRule>
    <cfRule type="cellIs" dxfId="3287" priority="3346" operator="equal">
      <formula>"Muy Baja"</formula>
    </cfRule>
  </conditionalFormatting>
  <conditionalFormatting sqref="N42">
    <cfRule type="cellIs" dxfId="3286" priority="3337" operator="equal">
      <formula>"Catastrófico"</formula>
    </cfRule>
    <cfRule type="cellIs" dxfId="3285" priority="3338" operator="equal">
      <formula>"Mayor"</formula>
    </cfRule>
    <cfRule type="cellIs" dxfId="3284" priority="3339" operator="equal">
      <formula>"Moderado"</formula>
    </cfRule>
    <cfRule type="cellIs" dxfId="3283" priority="3340" operator="equal">
      <formula>"Menor"</formula>
    </cfRule>
    <cfRule type="cellIs" dxfId="3282" priority="3341" operator="equal">
      <formula>"Leve"</formula>
    </cfRule>
  </conditionalFormatting>
  <conditionalFormatting sqref="P42">
    <cfRule type="cellIs" dxfId="3281" priority="3333" operator="equal">
      <formula>"Extremo"</formula>
    </cfRule>
    <cfRule type="cellIs" dxfId="3280" priority="3334" operator="equal">
      <formula>"Alto"</formula>
    </cfRule>
    <cfRule type="cellIs" dxfId="3279" priority="3335" operator="equal">
      <formula>"Moderado"</formula>
    </cfRule>
    <cfRule type="cellIs" dxfId="3278" priority="3336" operator="equal">
      <formula>"Bajo"</formula>
    </cfRule>
  </conditionalFormatting>
  <conditionalFormatting sqref="AA42:AA43">
    <cfRule type="cellIs" dxfId="3277" priority="3328" operator="equal">
      <formula>"Muy Alta"</formula>
    </cfRule>
    <cfRule type="cellIs" dxfId="3276" priority="3329" operator="equal">
      <formula>"Alta"</formula>
    </cfRule>
    <cfRule type="cellIs" dxfId="3275" priority="3330" operator="equal">
      <formula>"Media"</formula>
    </cfRule>
    <cfRule type="cellIs" dxfId="3274" priority="3331" operator="equal">
      <formula>"Baja"</formula>
    </cfRule>
    <cfRule type="cellIs" dxfId="3273" priority="3332" operator="equal">
      <formula>"Muy Baja"</formula>
    </cfRule>
  </conditionalFormatting>
  <conditionalFormatting sqref="AC42:AC43">
    <cfRule type="cellIs" dxfId="3272" priority="3323" operator="equal">
      <formula>"Catastrófico"</formula>
    </cfRule>
    <cfRule type="cellIs" dxfId="3271" priority="3324" operator="equal">
      <formula>"Mayor"</formula>
    </cfRule>
    <cfRule type="cellIs" dxfId="3270" priority="3325" operator="equal">
      <formula>"Moderado"</formula>
    </cfRule>
    <cfRule type="cellIs" dxfId="3269" priority="3326" operator="equal">
      <formula>"Menor"</formula>
    </cfRule>
    <cfRule type="cellIs" dxfId="3268" priority="3327" operator="equal">
      <formula>"Leve"</formula>
    </cfRule>
  </conditionalFormatting>
  <conditionalFormatting sqref="AE42:AE43">
    <cfRule type="cellIs" dxfId="3267" priority="3319" operator="equal">
      <formula>"Extremo"</formula>
    </cfRule>
    <cfRule type="cellIs" dxfId="3266" priority="3320" operator="equal">
      <formula>"Alto"</formula>
    </cfRule>
    <cfRule type="cellIs" dxfId="3265" priority="3321" operator="equal">
      <formula>"Moderado"</formula>
    </cfRule>
    <cfRule type="cellIs" dxfId="3264" priority="3322" operator="equal">
      <formula>"Bajo"</formula>
    </cfRule>
  </conditionalFormatting>
  <conditionalFormatting sqref="M42">
    <cfRule type="containsText" dxfId="3263" priority="3318" operator="containsText" text="❌">
      <formula>NOT(ISERROR(SEARCH("❌",M42)))</formula>
    </cfRule>
  </conditionalFormatting>
  <conditionalFormatting sqref="J44:J45">
    <cfRule type="cellIs" dxfId="3262" priority="3313" operator="equal">
      <formula>"Muy Alta"</formula>
    </cfRule>
    <cfRule type="cellIs" dxfId="3261" priority="3314" operator="equal">
      <formula>"Alta"</formula>
    </cfRule>
    <cfRule type="cellIs" dxfId="3260" priority="3315" operator="equal">
      <formula>"Media"</formula>
    </cfRule>
    <cfRule type="cellIs" dxfId="3259" priority="3316" operator="equal">
      <formula>"Baja"</formula>
    </cfRule>
    <cfRule type="cellIs" dxfId="3258" priority="3317" operator="equal">
      <formula>"Muy Baja"</formula>
    </cfRule>
  </conditionalFormatting>
  <conditionalFormatting sqref="N44:N45 N47:N51">
    <cfRule type="cellIs" dxfId="3257" priority="3308" operator="equal">
      <formula>"Catastrófico"</formula>
    </cfRule>
    <cfRule type="cellIs" dxfId="3256" priority="3309" operator="equal">
      <formula>"Mayor"</formula>
    </cfRule>
    <cfRule type="cellIs" dxfId="3255" priority="3310" operator="equal">
      <formula>"Moderado"</formula>
    </cfRule>
    <cfRule type="cellIs" dxfId="3254" priority="3311" operator="equal">
      <formula>"Menor"</formula>
    </cfRule>
    <cfRule type="cellIs" dxfId="3253" priority="3312" operator="equal">
      <formula>"Leve"</formula>
    </cfRule>
  </conditionalFormatting>
  <conditionalFormatting sqref="P44">
    <cfRule type="cellIs" dxfId="3252" priority="3304" operator="equal">
      <formula>"Extremo"</formula>
    </cfRule>
    <cfRule type="cellIs" dxfId="3251" priority="3305" operator="equal">
      <formula>"Alto"</formula>
    </cfRule>
    <cfRule type="cellIs" dxfId="3250" priority="3306" operator="equal">
      <formula>"Moderado"</formula>
    </cfRule>
    <cfRule type="cellIs" dxfId="3249" priority="3307" operator="equal">
      <formula>"Bajo"</formula>
    </cfRule>
  </conditionalFormatting>
  <conditionalFormatting sqref="AA44">
    <cfRule type="cellIs" dxfId="3248" priority="3299" operator="equal">
      <formula>"Muy Alta"</formula>
    </cfRule>
    <cfRule type="cellIs" dxfId="3247" priority="3300" operator="equal">
      <formula>"Alta"</formula>
    </cfRule>
    <cfRule type="cellIs" dxfId="3246" priority="3301" operator="equal">
      <formula>"Media"</formula>
    </cfRule>
    <cfRule type="cellIs" dxfId="3245" priority="3302" operator="equal">
      <formula>"Baja"</formula>
    </cfRule>
    <cfRule type="cellIs" dxfId="3244" priority="3303" operator="equal">
      <formula>"Muy Baja"</formula>
    </cfRule>
  </conditionalFormatting>
  <conditionalFormatting sqref="AC44">
    <cfRule type="cellIs" dxfId="3243" priority="3294" operator="equal">
      <formula>"Catastrófico"</formula>
    </cfRule>
    <cfRule type="cellIs" dxfId="3242" priority="3295" operator="equal">
      <formula>"Mayor"</formula>
    </cfRule>
    <cfRule type="cellIs" dxfId="3241" priority="3296" operator="equal">
      <formula>"Moderado"</formula>
    </cfRule>
    <cfRule type="cellIs" dxfId="3240" priority="3297" operator="equal">
      <formula>"Menor"</formula>
    </cfRule>
    <cfRule type="cellIs" dxfId="3239" priority="3298" operator="equal">
      <formula>"Leve"</formula>
    </cfRule>
  </conditionalFormatting>
  <conditionalFormatting sqref="AE44">
    <cfRule type="cellIs" dxfId="3238" priority="3290" operator="equal">
      <formula>"Extremo"</formula>
    </cfRule>
    <cfRule type="cellIs" dxfId="3237" priority="3291" operator="equal">
      <formula>"Alto"</formula>
    </cfRule>
    <cfRule type="cellIs" dxfId="3236" priority="3292" operator="equal">
      <formula>"Moderado"</formula>
    </cfRule>
    <cfRule type="cellIs" dxfId="3235" priority="3293" operator="equal">
      <formula>"Bajo"</formula>
    </cfRule>
  </conditionalFormatting>
  <conditionalFormatting sqref="P45">
    <cfRule type="cellIs" dxfId="3234" priority="3286" operator="equal">
      <formula>"Extremo"</formula>
    </cfRule>
    <cfRule type="cellIs" dxfId="3233" priority="3287" operator="equal">
      <formula>"Alto"</formula>
    </cfRule>
    <cfRule type="cellIs" dxfId="3232" priority="3288" operator="equal">
      <formula>"Moderado"</formula>
    </cfRule>
    <cfRule type="cellIs" dxfId="3231" priority="3289" operator="equal">
      <formula>"Bajo"</formula>
    </cfRule>
  </conditionalFormatting>
  <conditionalFormatting sqref="AA45:AA46">
    <cfRule type="cellIs" dxfId="3230" priority="3281" operator="equal">
      <formula>"Muy Alta"</formula>
    </cfRule>
    <cfRule type="cellIs" dxfId="3229" priority="3282" operator="equal">
      <formula>"Alta"</formula>
    </cfRule>
    <cfRule type="cellIs" dxfId="3228" priority="3283" operator="equal">
      <formula>"Media"</formula>
    </cfRule>
    <cfRule type="cellIs" dxfId="3227" priority="3284" operator="equal">
      <formula>"Baja"</formula>
    </cfRule>
    <cfRule type="cellIs" dxfId="3226" priority="3285" operator="equal">
      <formula>"Muy Baja"</formula>
    </cfRule>
  </conditionalFormatting>
  <conditionalFormatting sqref="AC45:AC46">
    <cfRule type="cellIs" dxfId="3225" priority="3276" operator="equal">
      <formula>"Catastrófico"</formula>
    </cfRule>
    <cfRule type="cellIs" dxfId="3224" priority="3277" operator="equal">
      <formula>"Mayor"</formula>
    </cfRule>
    <cfRule type="cellIs" dxfId="3223" priority="3278" operator="equal">
      <formula>"Moderado"</formula>
    </cfRule>
    <cfRule type="cellIs" dxfId="3222" priority="3279" operator="equal">
      <formula>"Menor"</formula>
    </cfRule>
    <cfRule type="cellIs" dxfId="3221" priority="3280" operator="equal">
      <formula>"Leve"</formula>
    </cfRule>
  </conditionalFormatting>
  <conditionalFormatting sqref="AE45:AE46">
    <cfRule type="cellIs" dxfId="3220" priority="3272" operator="equal">
      <formula>"Extremo"</formula>
    </cfRule>
    <cfRule type="cellIs" dxfId="3219" priority="3273" operator="equal">
      <formula>"Alto"</formula>
    </cfRule>
    <cfRule type="cellIs" dxfId="3218" priority="3274" operator="equal">
      <formula>"Moderado"</formula>
    </cfRule>
    <cfRule type="cellIs" dxfId="3217" priority="3275" operator="equal">
      <formula>"Bajo"</formula>
    </cfRule>
  </conditionalFormatting>
  <conditionalFormatting sqref="J47">
    <cfRule type="cellIs" dxfId="3216" priority="3267" operator="equal">
      <formula>"Muy Alta"</formula>
    </cfRule>
    <cfRule type="cellIs" dxfId="3215" priority="3268" operator="equal">
      <formula>"Alta"</formula>
    </cfRule>
    <cfRule type="cellIs" dxfId="3214" priority="3269" operator="equal">
      <formula>"Media"</formula>
    </cfRule>
    <cfRule type="cellIs" dxfId="3213" priority="3270" operator="equal">
      <formula>"Baja"</formula>
    </cfRule>
    <cfRule type="cellIs" dxfId="3212" priority="3271" operator="equal">
      <formula>"Muy Baja"</formula>
    </cfRule>
  </conditionalFormatting>
  <conditionalFormatting sqref="P47">
    <cfRule type="cellIs" dxfId="3211" priority="3263" operator="equal">
      <formula>"Extremo"</formula>
    </cfRule>
    <cfRule type="cellIs" dxfId="3210" priority="3264" operator="equal">
      <formula>"Alto"</formula>
    </cfRule>
    <cfRule type="cellIs" dxfId="3209" priority="3265" operator="equal">
      <formula>"Moderado"</formula>
    </cfRule>
    <cfRule type="cellIs" dxfId="3208" priority="3266" operator="equal">
      <formula>"Bajo"</formula>
    </cfRule>
  </conditionalFormatting>
  <conditionalFormatting sqref="AA47">
    <cfRule type="cellIs" dxfId="3207" priority="3258" operator="equal">
      <formula>"Muy Alta"</formula>
    </cfRule>
    <cfRule type="cellIs" dxfId="3206" priority="3259" operator="equal">
      <formula>"Alta"</formula>
    </cfRule>
    <cfRule type="cellIs" dxfId="3205" priority="3260" operator="equal">
      <formula>"Media"</formula>
    </cfRule>
    <cfRule type="cellIs" dxfId="3204" priority="3261" operator="equal">
      <formula>"Baja"</formula>
    </cfRule>
    <cfRule type="cellIs" dxfId="3203" priority="3262" operator="equal">
      <formula>"Muy Baja"</formula>
    </cfRule>
  </conditionalFormatting>
  <conditionalFormatting sqref="AC47">
    <cfRule type="cellIs" dxfId="3202" priority="3253" operator="equal">
      <formula>"Catastrófico"</formula>
    </cfRule>
    <cfRule type="cellIs" dxfId="3201" priority="3254" operator="equal">
      <formula>"Mayor"</formula>
    </cfRule>
    <cfRule type="cellIs" dxfId="3200" priority="3255" operator="equal">
      <formula>"Moderado"</formula>
    </cfRule>
    <cfRule type="cellIs" dxfId="3199" priority="3256" operator="equal">
      <formula>"Menor"</formula>
    </cfRule>
    <cfRule type="cellIs" dxfId="3198" priority="3257" operator="equal">
      <formula>"Leve"</formula>
    </cfRule>
  </conditionalFormatting>
  <conditionalFormatting sqref="AE47">
    <cfRule type="cellIs" dxfId="3197" priority="3249" operator="equal">
      <formula>"Extremo"</formula>
    </cfRule>
    <cfRule type="cellIs" dxfId="3196" priority="3250" operator="equal">
      <formula>"Alto"</formula>
    </cfRule>
    <cfRule type="cellIs" dxfId="3195" priority="3251" operator="equal">
      <formula>"Moderado"</formula>
    </cfRule>
    <cfRule type="cellIs" dxfId="3194" priority="3252" operator="equal">
      <formula>"Bajo"</formula>
    </cfRule>
  </conditionalFormatting>
  <conditionalFormatting sqref="J48">
    <cfRule type="cellIs" dxfId="3193" priority="3244" operator="equal">
      <formula>"Muy Alta"</formula>
    </cfRule>
    <cfRule type="cellIs" dxfId="3192" priority="3245" operator="equal">
      <formula>"Alta"</formula>
    </cfRule>
    <cfRule type="cellIs" dxfId="3191" priority="3246" operator="equal">
      <formula>"Media"</formula>
    </cfRule>
    <cfRule type="cellIs" dxfId="3190" priority="3247" operator="equal">
      <formula>"Baja"</formula>
    </cfRule>
    <cfRule type="cellIs" dxfId="3189" priority="3248" operator="equal">
      <formula>"Muy Baja"</formula>
    </cfRule>
  </conditionalFormatting>
  <conditionalFormatting sqref="P48">
    <cfRule type="cellIs" dxfId="3188" priority="3240" operator="equal">
      <formula>"Extremo"</formula>
    </cfRule>
    <cfRule type="cellIs" dxfId="3187" priority="3241" operator="equal">
      <formula>"Alto"</formula>
    </cfRule>
    <cfRule type="cellIs" dxfId="3186" priority="3242" operator="equal">
      <formula>"Moderado"</formula>
    </cfRule>
    <cfRule type="cellIs" dxfId="3185" priority="3243" operator="equal">
      <formula>"Bajo"</formula>
    </cfRule>
  </conditionalFormatting>
  <conditionalFormatting sqref="AA48">
    <cfRule type="cellIs" dxfId="3184" priority="3235" operator="equal">
      <formula>"Muy Alta"</formula>
    </cfRule>
    <cfRule type="cellIs" dxfId="3183" priority="3236" operator="equal">
      <formula>"Alta"</formula>
    </cfRule>
    <cfRule type="cellIs" dxfId="3182" priority="3237" operator="equal">
      <formula>"Media"</formula>
    </cfRule>
    <cfRule type="cellIs" dxfId="3181" priority="3238" operator="equal">
      <formula>"Baja"</formula>
    </cfRule>
    <cfRule type="cellIs" dxfId="3180" priority="3239" operator="equal">
      <formula>"Muy Baja"</formula>
    </cfRule>
  </conditionalFormatting>
  <conditionalFormatting sqref="AC48">
    <cfRule type="cellIs" dxfId="3179" priority="3230" operator="equal">
      <formula>"Catastrófico"</formula>
    </cfRule>
    <cfRule type="cellIs" dxfId="3178" priority="3231" operator="equal">
      <formula>"Mayor"</formula>
    </cfRule>
    <cfRule type="cellIs" dxfId="3177" priority="3232" operator="equal">
      <formula>"Moderado"</formula>
    </cfRule>
    <cfRule type="cellIs" dxfId="3176" priority="3233" operator="equal">
      <formula>"Menor"</formula>
    </cfRule>
    <cfRule type="cellIs" dxfId="3175" priority="3234" operator="equal">
      <formula>"Leve"</formula>
    </cfRule>
  </conditionalFormatting>
  <conditionalFormatting sqref="AE48">
    <cfRule type="cellIs" dxfId="3174" priority="3226" operator="equal">
      <formula>"Extremo"</formula>
    </cfRule>
    <cfRule type="cellIs" dxfId="3173" priority="3227" operator="equal">
      <formula>"Alto"</formula>
    </cfRule>
    <cfRule type="cellIs" dxfId="3172" priority="3228" operator="equal">
      <formula>"Moderado"</formula>
    </cfRule>
    <cfRule type="cellIs" dxfId="3171" priority="3229" operator="equal">
      <formula>"Bajo"</formula>
    </cfRule>
  </conditionalFormatting>
  <conditionalFormatting sqref="J49">
    <cfRule type="cellIs" dxfId="3170" priority="3221" operator="equal">
      <formula>"Muy Alta"</formula>
    </cfRule>
    <cfRule type="cellIs" dxfId="3169" priority="3222" operator="equal">
      <formula>"Alta"</formula>
    </cfRule>
    <cfRule type="cellIs" dxfId="3168" priority="3223" operator="equal">
      <formula>"Media"</formula>
    </cfRule>
    <cfRule type="cellIs" dxfId="3167" priority="3224" operator="equal">
      <formula>"Baja"</formula>
    </cfRule>
    <cfRule type="cellIs" dxfId="3166" priority="3225" operator="equal">
      <formula>"Muy Baja"</formula>
    </cfRule>
  </conditionalFormatting>
  <conditionalFormatting sqref="P49">
    <cfRule type="cellIs" dxfId="3165" priority="3217" operator="equal">
      <formula>"Extremo"</formula>
    </cfRule>
    <cfRule type="cellIs" dxfId="3164" priority="3218" operator="equal">
      <formula>"Alto"</formula>
    </cfRule>
    <cfRule type="cellIs" dxfId="3163" priority="3219" operator="equal">
      <formula>"Moderado"</formula>
    </cfRule>
    <cfRule type="cellIs" dxfId="3162" priority="3220" operator="equal">
      <formula>"Bajo"</formula>
    </cfRule>
  </conditionalFormatting>
  <conditionalFormatting sqref="AA49">
    <cfRule type="cellIs" dxfId="3161" priority="3212" operator="equal">
      <formula>"Muy Alta"</formula>
    </cfRule>
    <cfRule type="cellIs" dxfId="3160" priority="3213" operator="equal">
      <formula>"Alta"</formula>
    </cfRule>
    <cfRule type="cellIs" dxfId="3159" priority="3214" operator="equal">
      <formula>"Media"</formula>
    </cfRule>
    <cfRule type="cellIs" dxfId="3158" priority="3215" operator="equal">
      <formula>"Baja"</formula>
    </cfRule>
    <cfRule type="cellIs" dxfId="3157" priority="3216" operator="equal">
      <formula>"Muy Baja"</formula>
    </cfRule>
  </conditionalFormatting>
  <conditionalFormatting sqref="AC49">
    <cfRule type="cellIs" dxfId="3156" priority="3207" operator="equal">
      <formula>"Catastrófico"</formula>
    </cfRule>
    <cfRule type="cellIs" dxfId="3155" priority="3208" operator="equal">
      <formula>"Mayor"</formula>
    </cfRule>
    <cfRule type="cellIs" dxfId="3154" priority="3209" operator="equal">
      <formula>"Moderado"</formula>
    </cfRule>
    <cfRule type="cellIs" dxfId="3153" priority="3210" operator="equal">
      <formula>"Menor"</formula>
    </cfRule>
    <cfRule type="cellIs" dxfId="3152" priority="3211" operator="equal">
      <formula>"Leve"</formula>
    </cfRule>
  </conditionalFormatting>
  <conditionalFormatting sqref="AE49">
    <cfRule type="cellIs" dxfId="3151" priority="3203" operator="equal">
      <formula>"Extremo"</formula>
    </cfRule>
    <cfRule type="cellIs" dxfId="3150" priority="3204" operator="equal">
      <formula>"Alto"</formula>
    </cfRule>
    <cfRule type="cellIs" dxfId="3149" priority="3205" operator="equal">
      <formula>"Moderado"</formula>
    </cfRule>
    <cfRule type="cellIs" dxfId="3148" priority="3206" operator="equal">
      <formula>"Bajo"</formula>
    </cfRule>
  </conditionalFormatting>
  <conditionalFormatting sqref="J50">
    <cfRule type="cellIs" dxfId="3147" priority="3198" operator="equal">
      <formula>"Muy Alta"</formula>
    </cfRule>
    <cfRule type="cellIs" dxfId="3146" priority="3199" operator="equal">
      <formula>"Alta"</formula>
    </cfRule>
    <cfRule type="cellIs" dxfId="3145" priority="3200" operator="equal">
      <formula>"Media"</formula>
    </cfRule>
    <cfRule type="cellIs" dxfId="3144" priority="3201" operator="equal">
      <formula>"Baja"</formula>
    </cfRule>
    <cfRule type="cellIs" dxfId="3143" priority="3202" operator="equal">
      <formula>"Muy Baja"</formula>
    </cfRule>
  </conditionalFormatting>
  <conditionalFormatting sqref="P50">
    <cfRule type="cellIs" dxfId="3142" priority="3194" operator="equal">
      <formula>"Extremo"</formula>
    </cfRule>
    <cfRule type="cellIs" dxfId="3141" priority="3195" operator="equal">
      <formula>"Alto"</formula>
    </cfRule>
    <cfRule type="cellIs" dxfId="3140" priority="3196" operator="equal">
      <formula>"Moderado"</formula>
    </cfRule>
    <cfRule type="cellIs" dxfId="3139" priority="3197" operator="equal">
      <formula>"Bajo"</formula>
    </cfRule>
  </conditionalFormatting>
  <conditionalFormatting sqref="AA50">
    <cfRule type="cellIs" dxfId="3138" priority="3189" operator="equal">
      <formula>"Muy Alta"</formula>
    </cfRule>
    <cfRule type="cellIs" dxfId="3137" priority="3190" operator="equal">
      <formula>"Alta"</formula>
    </cfRule>
    <cfRule type="cellIs" dxfId="3136" priority="3191" operator="equal">
      <formula>"Media"</formula>
    </cfRule>
    <cfRule type="cellIs" dxfId="3135" priority="3192" operator="equal">
      <formula>"Baja"</formula>
    </cfRule>
    <cfRule type="cellIs" dxfId="3134" priority="3193" operator="equal">
      <formula>"Muy Baja"</formula>
    </cfRule>
  </conditionalFormatting>
  <conditionalFormatting sqref="AC50">
    <cfRule type="cellIs" dxfId="3133" priority="3184" operator="equal">
      <formula>"Catastrófico"</formula>
    </cfRule>
    <cfRule type="cellIs" dxfId="3132" priority="3185" operator="equal">
      <formula>"Mayor"</formula>
    </cfRule>
    <cfRule type="cellIs" dxfId="3131" priority="3186" operator="equal">
      <formula>"Moderado"</formula>
    </cfRule>
    <cfRule type="cellIs" dxfId="3130" priority="3187" operator="equal">
      <formula>"Menor"</formula>
    </cfRule>
    <cfRule type="cellIs" dxfId="3129" priority="3188" operator="equal">
      <formula>"Leve"</formula>
    </cfRule>
  </conditionalFormatting>
  <conditionalFormatting sqref="AE50">
    <cfRule type="cellIs" dxfId="3128" priority="3180" operator="equal">
      <formula>"Extremo"</formula>
    </cfRule>
    <cfRule type="cellIs" dxfId="3127" priority="3181" operator="equal">
      <formula>"Alto"</formula>
    </cfRule>
    <cfRule type="cellIs" dxfId="3126" priority="3182" operator="equal">
      <formula>"Moderado"</formula>
    </cfRule>
    <cfRule type="cellIs" dxfId="3125" priority="3183" operator="equal">
      <formula>"Bajo"</formula>
    </cfRule>
  </conditionalFormatting>
  <conditionalFormatting sqref="J51">
    <cfRule type="cellIs" dxfId="3124" priority="3175" operator="equal">
      <formula>"Muy Alta"</formula>
    </cfRule>
    <cfRule type="cellIs" dxfId="3123" priority="3176" operator="equal">
      <formula>"Alta"</formula>
    </cfRule>
    <cfRule type="cellIs" dxfId="3122" priority="3177" operator="equal">
      <formula>"Media"</formula>
    </cfRule>
    <cfRule type="cellIs" dxfId="3121" priority="3178" operator="equal">
      <formula>"Baja"</formula>
    </cfRule>
    <cfRule type="cellIs" dxfId="3120" priority="3179" operator="equal">
      <formula>"Muy Baja"</formula>
    </cfRule>
  </conditionalFormatting>
  <conditionalFormatting sqref="P51">
    <cfRule type="cellIs" dxfId="3119" priority="3171" operator="equal">
      <formula>"Extremo"</formula>
    </cfRule>
    <cfRule type="cellIs" dxfId="3118" priority="3172" operator="equal">
      <formula>"Alto"</formula>
    </cfRule>
    <cfRule type="cellIs" dxfId="3117" priority="3173" operator="equal">
      <formula>"Moderado"</formula>
    </cfRule>
    <cfRule type="cellIs" dxfId="3116" priority="3174" operator="equal">
      <formula>"Bajo"</formula>
    </cfRule>
  </conditionalFormatting>
  <conditionalFormatting sqref="AA51">
    <cfRule type="cellIs" dxfId="3115" priority="3166" operator="equal">
      <formula>"Muy Alta"</formula>
    </cfRule>
    <cfRule type="cellIs" dxfId="3114" priority="3167" operator="equal">
      <formula>"Alta"</formula>
    </cfRule>
    <cfRule type="cellIs" dxfId="3113" priority="3168" operator="equal">
      <formula>"Media"</formula>
    </cfRule>
    <cfRule type="cellIs" dxfId="3112" priority="3169" operator="equal">
      <formula>"Baja"</formula>
    </cfRule>
    <cfRule type="cellIs" dxfId="3111" priority="3170" operator="equal">
      <formula>"Muy Baja"</formula>
    </cfRule>
  </conditionalFormatting>
  <conditionalFormatting sqref="AC51">
    <cfRule type="cellIs" dxfId="3110" priority="3161" operator="equal">
      <formula>"Catastrófico"</formula>
    </cfRule>
    <cfRule type="cellIs" dxfId="3109" priority="3162" operator="equal">
      <formula>"Mayor"</formula>
    </cfRule>
    <cfRule type="cellIs" dxfId="3108" priority="3163" operator="equal">
      <formula>"Moderado"</formula>
    </cfRule>
    <cfRule type="cellIs" dxfId="3107" priority="3164" operator="equal">
      <formula>"Menor"</formula>
    </cfRule>
    <cfRule type="cellIs" dxfId="3106" priority="3165" operator="equal">
      <formula>"Leve"</formula>
    </cfRule>
  </conditionalFormatting>
  <conditionalFormatting sqref="AE51">
    <cfRule type="cellIs" dxfId="3105" priority="3157" operator="equal">
      <formula>"Extremo"</formula>
    </cfRule>
    <cfRule type="cellIs" dxfId="3104" priority="3158" operator="equal">
      <formula>"Alto"</formula>
    </cfRule>
    <cfRule type="cellIs" dxfId="3103" priority="3159" operator="equal">
      <formula>"Moderado"</formula>
    </cfRule>
    <cfRule type="cellIs" dxfId="3102" priority="3160" operator="equal">
      <formula>"Bajo"</formula>
    </cfRule>
  </conditionalFormatting>
  <conditionalFormatting sqref="J52 J54">
    <cfRule type="cellIs" dxfId="3101" priority="3151" operator="equal">
      <formula>"Muy Alta"</formula>
    </cfRule>
    <cfRule type="cellIs" dxfId="3100" priority="3152" operator="equal">
      <formula>"Alta"</formula>
    </cfRule>
    <cfRule type="cellIs" dxfId="3099" priority="3153" operator="equal">
      <formula>"Media"</formula>
    </cfRule>
    <cfRule type="cellIs" dxfId="3098" priority="3154" operator="equal">
      <formula>"Baja"</formula>
    </cfRule>
    <cfRule type="cellIs" dxfId="3097" priority="3155" operator="equal">
      <formula>"Muy Baja"</formula>
    </cfRule>
  </conditionalFormatting>
  <conditionalFormatting sqref="N52 N54 N57 N59 N61">
    <cfRule type="cellIs" dxfId="3096" priority="3146" operator="equal">
      <formula>"Catastrófico"</formula>
    </cfRule>
    <cfRule type="cellIs" dxfId="3095" priority="3147" operator="equal">
      <formula>"Mayor"</formula>
    </cfRule>
    <cfRule type="cellIs" dxfId="3094" priority="3148" operator="equal">
      <formula>"Moderado"</formula>
    </cfRule>
    <cfRule type="cellIs" dxfId="3093" priority="3149" operator="equal">
      <formula>"Menor"</formula>
    </cfRule>
    <cfRule type="cellIs" dxfId="3092" priority="3150" operator="equal">
      <formula>"Leve"</formula>
    </cfRule>
  </conditionalFormatting>
  <conditionalFormatting sqref="P52">
    <cfRule type="cellIs" dxfId="3091" priority="3142" operator="equal">
      <formula>"Extremo"</formula>
    </cfRule>
    <cfRule type="cellIs" dxfId="3090" priority="3143" operator="equal">
      <formula>"Alto"</formula>
    </cfRule>
    <cfRule type="cellIs" dxfId="3089" priority="3144" operator="equal">
      <formula>"Moderado"</formula>
    </cfRule>
    <cfRule type="cellIs" dxfId="3088" priority="3145" operator="equal">
      <formula>"Bajo"</formula>
    </cfRule>
  </conditionalFormatting>
  <conditionalFormatting sqref="AA52:AA53">
    <cfRule type="cellIs" dxfId="3087" priority="3137" operator="equal">
      <formula>"Muy Alta"</formula>
    </cfRule>
    <cfRule type="cellIs" dxfId="3086" priority="3138" operator="equal">
      <formula>"Alta"</formula>
    </cfRule>
    <cfRule type="cellIs" dxfId="3085" priority="3139" operator="equal">
      <formula>"Media"</formula>
    </cfRule>
    <cfRule type="cellIs" dxfId="3084" priority="3140" operator="equal">
      <formula>"Baja"</formula>
    </cfRule>
    <cfRule type="cellIs" dxfId="3083" priority="3141" operator="equal">
      <formula>"Muy Baja"</formula>
    </cfRule>
  </conditionalFormatting>
  <conditionalFormatting sqref="AC52:AC53">
    <cfRule type="cellIs" dxfId="3082" priority="3132" operator="equal">
      <formula>"Catastrófico"</formula>
    </cfRule>
    <cfRule type="cellIs" dxfId="3081" priority="3133" operator="equal">
      <formula>"Mayor"</formula>
    </cfRule>
    <cfRule type="cellIs" dxfId="3080" priority="3134" operator="equal">
      <formula>"Moderado"</formula>
    </cfRule>
    <cfRule type="cellIs" dxfId="3079" priority="3135" operator="equal">
      <formula>"Menor"</formula>
    </cfRule>
    <cfRule type="cellIs" dxfId="3078" priority="3136" operator="equal">
      <formula>"Leve"</formula>
    </cfRule>
  </conditionalFormatting>
  <conditionalFormatting sqref="AE52:AE53">
    <cfRule type="cellIs" dxfId="3077" priority="3128" operator="equal">
      <formula>"Extremo"</formula>
    </cfRule>
    <cfRule type="cellIs" dxfId="3076" priority="3129" operator="equal">
      <formula>"Alto"</formula>
    </cfRule>
    <cfRule type="cellIs" dxfId="3075" priority="3130" operator="equal">
      <formula>"Moderado"</formula>
    </cfRule>
    <cfRule type="cellIs" dxfId="3074" priority="3131" operator="equal">
      <formula>"Bajo"</formula>
    </cfRule>
  </conditionalFormatting>
  <conditionalFormatting sqref="P54">
    <cfRule type="cellIs" dxfId="3073" priority="3124" operator="equal">
      <formula>"Extremo"</formula>
    </cfRule>
    <cfRule type="cellIs" dxfId="3072" priority="3125" operator="equal">
      <formula>"Alto"</formula>
    </cfRule>
    <cfRule type="cellIs" dxfId="3071" priority="3126" operator="equal">
      <formula>"Moderado"</formula>
    </cfRule>
    <cfRule type="cellIs" dxfId="3070" priority="3127" operator="equal">
      <formula>"Bajo"</formula>
    </cfRule>
  </conditionalFormatting>
  <conditionalFormatting sqref="AA54:AA56">
    <cfRule type="cellIs" dxfId="3069" priority="3119" operator="equal">
      <formula>"Muy Alta"</formula>
    </cfRule>
    <cfRule type="cellIs" dxfId="3068" priority="3120" operator="equal">
      <formula>"Alta"</formula>
    </cfRule>
    <cfRule type="cellIs" dxfId="3067" priority="3121" operator="equal">
      <formula>"Media"</formula>
    </cfRule>
    <cfRule type="cellIs" dxfId="3066" priority="3122" operator="equal">
      <formula>"Baja"</formula>
    </cfRule>
    <cfRule type="cellIs" dxfId="3065" priority="3123" operator="equal">
      <formula>"Muy Baja"</formula>
    </cfRule>
  </conditionalFormatting>
  <conditionalFormatting sqref="AC54:AC56">
    <cfRule type="cellIs" dxfId="3064" priority="3114" operator="equal">
      <formula>"Catastrófico"</formula>
    </cfRule>
    <cfRule type="cellIs" dxfId="3063" priority="3115" operator="equal">
      <formula>"Mayor"</formula>
    </cfRule>
    <cfRule type="cellIs" dxfId="3062" priority="3116" operator="equal">
      <formula>"Moderado"</formula>
    </cfRule>
    <cfRule type="cellIs" dxfId="3061" priority="3117" operator="equal">
      <formula>"Menor"</formula>
    </cfRule>
    <cfRule type="cellIs" dxfId="3060" priority="3118" operator="equal">
      <formula>"Leve"</formula>
    </cfRule>
  </conditionalFormatting>
  <conditionalFormatting sqref="AE54:AE56">
    <cfRule type="cellIs" dxfId="3059" priority="3110" operator="equal">
      <formula>"Extremo"</formula>
    </cfRule>
    <cfRule type="cellIs" dxfId="3058" priority="3111" operator="equal">
      <formula>"Alto"</formula>
    </cfRule>
    <cfRule type="cellIs" dxfId="3057" priority="3112" operator="equal">
      <formula>"Moderado"</formula>
    </cfRule>
    <cfRule type="cellIs" dxfId="3056" priority="3113" operator="equal">
      <formula>"Bajo"</formula>
    </cfRule>
  </conditionalFormatting>
  <conditionalFormatting sqref="J57">
    <cfRule type="cellIs" dxfId="3055" priority="3105" operator="equal">
      <formula>"Muy Alta"</formula>
    </cfRule>
    <cfRule type="cellIs" dxfId="3054" priority="3106" operator="equal">
      <formula>"Alta"</formula>
    </cfRule>
    <cfRule type="cellIs" dxfId="3053" priority="3107" operator="equal">
      <formula>"Media"</formula>
    </cfRule>
    <cfRule type="cellIs" dxfId="3052" priority="3108" operator="equal">
      <formula>"Baja"</formula>
    </cfRule>
    <cfRule type="cellIs" dxfId="3051" priority="3109" operator="equal">
      <formula>"Muy Baja"</formula>
    </cfRule>
  </conditionalFormatting>
  <conditionalFormatting sqref="P57">
    <cfRule type="cellIs" dxfId="3050" priority="3101" operator="equal">
      <formula>"Extremo"</formula>
    </cfRule>
    <cfRule type="cellIs" dxfId="3049" priority="3102" operator="equal">
      <formula>"Alto"</formula>
    </cfRule>
    <cfRule type="cellIs" dxfId="3048" priority="3103" operator="equal">
      <formula>"Moderado"</formula>
    </cfRule>
    <cfRule type="cellIs" dxfId="3047" priority="3104" operator="equal">
      <formula>"Bajo"</formula>
    </cfRule>
  </conditionalFormatting>
  <conditionalFormatting sqref="AA57:AA58">
    <cfRule type="cellIs" dxfId="3046" priority="3096" operator="equal">
      <formula>"Muy Alta"</formula>
    </cfRule>
    <cfRule type="cellIs" dxfId="3045" priority="3097" operator="equal">
      <formula>"Alta"</formula>
    </cfRule>
    <cfRule type="cellIs" dxfId="3044" priority="3098" operator="equal">
      <formula>"Media"</formula>
    </cfRule>
    <cfRule type="cellIs" dxfId="3043" priority="3099" operator="equal">
      <formula>"Baja"</formula>
    </cfRule>
    <cfRule type="cellIs" dxfId="3042" priority="3100" operator="equal">
      <formula>"Muy Baja"</formula>
    </cfRule>
  </conditionalFormatting>
  <conditionalFormatting sqref="AC57:AC58">
    <cfRule type="cellIs" dxfId="3041" priority="3091" operator="equal">
      <formula>"Catastrófico"</formula>
    </cfRule>
    <cfRule type="cellIs" dxfId="3040" priority="3092" operator="equal">
      <formula>"Mayor"</formula>
    </cfRule>
    <cfRule type="cellIs" dxfId="3039" priority="3093" operator="equal">
      <formula>"Moderado"</formula>
    </cfRule>
    <cfRule type="cellIs" dxfId="3038" priority="3094" operator="equal">
      <formula>"Menor"</formula>
    </cfRule>
    <cfRule type="cellIs" dxfId="3037" priority="3095" operator="equal">
      <formula>"Leve"</formula>
    </cfRule>
  </conditionalFormatting>
  <conditionalFormatting sqref="AE57:AE58">
    <cfRule type="cellIs" dxfId="3036" priority="3087" operator="equal">
      <formula>"Extremo"</formula>
    </cfRule>
    <cfRule type="cellIs" dxfId="3035" priority="3088" operator="equal">
      <formula>"Alto"</formula>
    </cfRule>
    <cfRule type="cellIs" dxfId="3034" priority="3089" operator="equal">
      <formula>"Moderado"</formula>
    </cfRule>
    <cfRule type="cellIs" dxfId="3033" priority="3090" operator="equal">
      <formula>"Bajo"</formula>
    </cfRule>
  </conditionalFormatting>
  <conditionalFormatting sqref="J59">
    <cfRule type="cellIs" dxfId="3032" priority="3082" operator="equal">
      <formula>"Muy Alta"</formula>
    </cfRule>
    <cfRule type="cellIs" dxfId="3031" priority="3083" operator="equal">
      <formula>"Alta"</formula>
    </cfRule>
    <cfRule type="cellIs" dxfId="3030" priority="3084" operator="equal">
      <formula>"Media"</formula>
    </cfRule>
    <cfRule type="cellIs" dxfId="3029" priority="3085" operator="equal">
      <formula>"Baja"</formula>
    </cfRule>
    <cfRule type="cellIs" dxfId="3028" priority="3086" operator="equal">
      <formula>"Muy Baja"</formula>
    </cfRule>
  </conditionalFormatting>
  <conditionalFormatting sqref="P59">
    <cfRule type="cellIs" dxfId="3027" priority="3078" operator="equal">
      <formula>"Extremo"</formula>
    </cfRule>
    <cfRule type="cellIs" dxfId="3026" priority="3079" operator="equal">
      <formula>"Alto"</formula>
    </cfRule>
    <cfRule type="cellIs" dxfId="3025" priority="3080" operator="equal">
      <formula>"Moderado"</formula>
    </cfRule>
    <cfRule type="cellIs" dxfId="3024" priority="3081" operator="equal">
      <formula>"Bajo"</formula>
    </cfRule>
  </conditionalFormatting>
  <conditionalFormatting sqref="AA59:AA60">
    <cfRule type="cellIs" dxfId="3023" priority="3073" operator="equal">
      <formula>"Muy Alta"</formula>
    </cfRule>
    <cfRule type="cellIs" dxfId="3022" priority="3074" operator="equal">
      <formula>"Alta"</formula>
    </cfRule>
    <cfRule type="cellIs" dxfId="3021" priority="3075" operator="equal">
      <formula>"Media"</formula>
    </cfRule>
    <cfRule type="cellIs" dxfId="3020" priority="3076" operator="equal">
      <formula>"Baja"</formula>
    </cfRule>
    <cfRule type="cellIs" dxfId="3019" priority="3077" operator="equal">
      <formula>"Muy Baja"</formula>
    </cfRule>
  </conditionalFormatting>
  <conditionalFormatting sqref="AC59:AC60">
    <cfRule type="cellIs" dxfId="3018" priority="3068" operator="equal">
      <formula>"Catastrófico"</formula>
    </cfRule>
    <cfRule type="cellIs" dxfId="3017" priority="3069" operator="equal">
      <formula>"Mayor"</formula>
    </cfRule>
    <cfRule type="cellIs" dxfId="3016" priority="3070" operator="equal">
      <formula>"Moderado"</formula>
    </cfRule>
    <cfRule type="cellIs" dxfId="3015" priority="3071" operator="equal">
      <formula>"Menor"</formula>
    </cfRule>
    <cfRule type="cellIs" dxfId="3014" priority="3072" operator="equal">
      <formula>"Leve"</formula>
    </cfRule>
  </conditionalFormatting>
  <conditionalFormatting sqref="AE59:AE60">
    <cfRule type="cellIs" dxfId="3013" priority="3064" operator="equal">
      <formula>"Extremo"</formula>
    </cfRule>
    <cfRule type="cellIs" dxfId="3012" priority="3065" operator="equal">
      <formula>"Alto"</formula>
    </cfRule>
    <cfRule type="cellIs" dxfId="3011" priority="3066" operator="equal">
      <formula>"Moderado"</formula>
    </cfRule>
    <cfRule type="cellIs" dxfId="3010" priority="3067" operator="equal">
      <formula>"Bajo"</formula>
    </cfRule>
  </conditionalFormatting>
  <conditionalFormatting sqref="J61">
    <cfRule type="cellIs" dxfId="3009" priority="3059" operator="equal">
      <formula>"Muy Alta"</formula>
    </cfRule>
    <cfRule type="cellIs" dxfId="3008" priority="3060" operator="equal">
      <formula>"Alta"</formula>
    </cfRule>
    <cfRule type="cellIs" dxfId="3007" priority="3061" operator="equal">
      <formula>"Media"</formula>
    </cfRule>
    <cfRule type="cellIs" dxfId="3006" priority="3062" operator="equal">
      <formula>"Baja"</formula>
    </cfRule>
    <cfRule type="cellIs" dxfId="3005" priority="3063" operator="equal">
      <formula>"Muy Baja"</formula>
    </cfRule>
  </conditionalFormatting>
  <conditionalFormatting sqref="P61">
    <cfRule type="cellIs" dxfId="3004" priority="3055" operator="equal">
      <formula>"Extremo"</formula>
    </cfRule>
    <cfRule type="cellIs" dxfId="3003" priority="3056" operator="equal">
      <formula>"Alto"</formula>
    </cfRule>
    <cfRule type="cellIs" dxfId="3002" priority="3057" operator="equal">
      <formula>"Moderado"</formula>
    </cfRule>
    <cfRule type="cellIs" dxfId="3001" priority="3058" operator="equal">
      <formula>"Bajo"</formula>
    </cfRule>
  </conditionalFormatting>
  <conditionalFormatting sqref="AA61:AA62">
    <cfRule type="cellIs" dxfId="3000" priority="3050" operator="equal">
      <formula>"Muy Alta"</formula>
    </cfRule>
    <cfRule type="cellIs" dxfId="2999" priority="3051" operator="equal">
      <formula>"Alta"</formula>
    </cfRule>
    <cfRule type="cellIs" dxfId="2998" priority="3052" operator="equal">
      <formula>"Media"</formula>
    </cfRule>
    <cfRule type="cellIs" dxfId="2997" priority="3053" operator="equal">
      <formula>"Baja"</formula>
    </cfRule>
    <cfRule type="cellIs" dxfId="2996" priority="3054" operator="equal">
      <formula>"Muy Baja"</formula>
    </cfRule>
  </conditionalFormatting>
  <conditionalFormatting sqref="AC61:AC62">
    <cfRule type="cellIs" dxfId="2995" priority="3045" operator="equal">
      <formula>"Catastrófico"</formula>
    </cfRule>
    <cfRule type="cellIs" dxfId="2994" priority="3046" operator="equal">
      <formula>"Mayor"</formula>
    </cfRule>
    <cfRule type="cellIs" dxfId="2993" priority="3047" operator="equal">
      <formula>"Moderado"</formula>
    </cfRule>
    <cfRule type="cellIs" dxfId="2992" priority="3048" operator="equal">
      <formula>"Menor"</formula>
    </cfRule>
    <cfRule type="cellIs" dxfId="2991" priority="3049" operator="equal">
      <formula>"Leve"</formula>
    </cfRule>
  </conditionalFormatting>
  <conditionalFormatting sqref="AE61:AE62">
    <cfRule type="cellIs" dxfId="2990" priority="3041" operator="equal">
      <formula>"Extremo"</formula>
    </cfRule>
    <cfRule type="cellIs" dxfId="2989" priority="3042" operator="equal">
      <formula>"Alto"</formula>
    </cfRule>
    <cfRule type="cellIs" dxfId="2988" priority="3043" operator="equal">
      <formula>"Moderado"</formula>
    </cfRule>
    <cfRule type="cellIs" dxfId="2987" priority="3044" operator="equal">
      <formula>"Bajo"</formula>
    </cfRule>
  </conditionalFormatting>
  <conditionalFormatting sqref="J63 J66">
    <cfRule type="cellIs" dxfId="2986" priority="3035" operator="equal">
      <formula>"Muy Alta"</formula>
    </cfRule>
    <cfRule type="cellIs" dxfId="2985" priority="3036" operator="equal">
      <formula>"Alta"</formula>
    </cfRule>
    <cfRule type="cellIs" dxfId="2984" priority="3037" operator="equal">
      <formula>"Media"</formula>
    </cfRule>
    <cfRule type="cellIs" dxfId="2983" priority="3038" operator="equal">
      <formula>"Baja"</formula>
    </cfRule>
    <cfRule type="cellIs" dxfId="2982" priority="3039" operator="equal">
      <formula>"Muy Baja"</formula>
    </cfRule>
  </conditionalFormatting>
  <conditionalFormatting sqref="N63 N66:N67">
    <cfRule type="cellIs" dxfId="2981" priority="3030" operator="equal">
      <formula>"Catastrófico"</formula>
    </cfRule>
    <cfRule type="cellIs" dxfId="2980" priority="3031" operator="equal">
      <formula>"Mayor"</formula>
    </cfRule>
    <cfRule type="cellIs" dxfId="2979" priority="3032" operator="equal">
      <formula>"Moderado"</formula>
    </cfRule>
    <cfRule type="cellIs" dxfId="2978" priority="3033" operator="equal">
      <formula>"Menor"</formula>
    </cfRule>
    <cfRule type="cellIs" dxfId="2977" priority="3034" operator="equal">
      <formula>"Leve"</formula>
    </cfRule>
  </conditionalFormatting>
  <conditionalFormatting sqref="P63">
    <cfRule type="cellIs" dxfId="2976" priority="3026" operator="equal">
      <formula>"Extremo"</formula>
    </cfRule>
    <cfRule type="cellIs" dxfId="2975" priority="3027" operator="equal">
      <formula>"Alto"</formula>
    </cfRule>
    <cfRule type="cellIs" dxfId="2974" priority="3028" operator="equal">
      <formula>"Moderado"</formula>
    </cfRule>
    <cfRule type="cellIs" dxfId="2973" priority="3029" operator="equal">
      <formula>"Bajo"</formula>
    </cfRule>
  </conditionalFormatting>
  <conditionalFormatting sqref="AA63:AA65">
    <cfRule type="cellIs" dxfId="2972" priority="3021" operator="equal">
      <formula>"Muy Alta"</formula>
    </cfRule>
    <cfRule type="cellIs" dxfId="2971" priority="3022" operator="equal">
      <formula>"Alta"</formula>
    </cfRule>
    <cfRule type="cellIs" dxfId="2970" priority="3023" operator="equal">
      <formula>"Media"</formula>
    </cfRule>
    <cfRule type="cellIs" dxfId="2969" priority="3024" operator="equal">
      <formula>"Baja"</formula>
    </cfRule>
    <cfRule type="cellIs" dxfId="2968" priority="3025" operator="equal">
      <formula>"Muy Baja"</formula>
    </cfRule>
  </conditionalFormatting>
  <conditionalFormatting sqref="AC63:AC65">
    <cfRule type="cellIs" dxfId="2967" priority="3016" operator="equal">
      <formula>"Catastrófico"</formula>
    </cfRule>
    <cfRule type="cellIs" dxfId="2966" priority="3017" operator="equal">
      <formula>"Mayor"</formula>
    </cfRule>
    <cfRule type="cellIs" dxfId="2965" priority="3018" operator="equal">
      <formula>"Moderado"</formula>
    </cfRule>
    <cfRule type="cellIs" dxfId="2964" priority="3019" operator="equal">
      <formula>"Menor"</formula>
    </cfRule>
    <cfRule type="cellIs" dxfId="2963" priority="3020" operator="equal">
      <formula>"Leve"</formula>
    </cfRule>
  </conditionalFormatting>
  <conditionalFormatting sqref="AE63:AE65">
    <cfRule type="cellIs" dxfId="2962" priority="3012" operator="equal">
      <formula>"Extremo"</formula>
    </cfRule>
    <cfRule type="cellIs" dxfId="2961" priority="3013" operator="equal">
      <formula>"Alto"</formula>
    </cfRule>
    <cfRule type="cellIs" dxfId="2960" priority="3014" operator="equal">
      <formula>"Moderado"</formula>
    </cfRule>
    <cfRule type="cellIs" dxfId="2959" priority="3015" operator="equal">
      <formula>"Bajo"</formula>
    </cfRule>
  </conditionalFormatting>
  <conditionalFormatting sqref="P66">
    <cfRule type="cellIs" dxfId="2958" priority="3008" operator="equal">
      <formula>"Extremo"</formula>
    </cfRule>
    <cfRule type="cellIs" dxfId="2957" priority="3009" operator="equal">
      <formula>"Alto"</formula>
    </cfRule>
    <cfRule type="cellIs" dxfId="2956" priority="3010" operator="equal">
      <formula>"Moderado"</formula>
    </cfRule>
    <cfRule type="cellIs" dxfId="2955" priority="3011" operator="equal">
      <formula>"Bajo"</formula>
    </cfRule>
  </conditionalFormatting>
  <conditionalFormatting sqref="AA66">
    <cfRule type="cellIs" dxfId="2954" priority="3003" operator="equal">
      <formula>"Muy Alta"</formula>
    </cfRule>
    <cfRule type="cellIs" dxfId="2953" priority="3004" operator="equal">
      <formula>"Alta"</formula>
    </cfRule>
    <cfRule type="cellIs" dxfId="2952" priority="3005" operator="equal">
      <formula>"Media"</formula>
    </cfRule>
    <cfRule type="cellIs" dxfId="2951" priority="3006" operator="equal">
      <formula>"Baja"</formula>
    </cfRule>
    <cfRule type="cellIs" dxfId="2950" priority="3007" operator="equal">
      <formula>"Muy Baja"</formula>
    </cfRule>
  </conditionalFormatting>
  <conditionalFormatting sqref="AC66">
    <cfRule type="cellIs" dxfId="2949" priority="2998" operator="equal">
      <formula>"Catastrófico"</formula>
    </cfRule>
    <cfRule type="cellIs" dxfId="2948" priority="2999" operator="equal">
      <formula>"Mayor"</formula>
    </cfRule>
    <cfRule type="cellIs" dxfId="2947" priority="3000" operator="equal">
      <formula>"Moderado"</formula>
    </cfRule>
    <cfRule type="cellIs" dxfId="2946" priority="3001" operator="equal">
      <formula>"Menor"</formula>
    </cfRule>
    <cfRule type="cellIs" dxfId="2945" priority="3002" operator="equal">
      <formula>"Leve"</formula>
    </cfRule>
  </conditionalFormatting>
  <conditionalFormatting sqref="AE66">
    <cfRule type="cellIs" dxfId="2944" priority="2994" operator="equal">
      <formula>"Extremo"</formula>
    </cfRule>
    <cfRule type="cellIs" dxfId="2943" priority="2995" operator="equal">
      <formula>"Alto"</formula>
    </cfRule>
    <cfRule type="cellIs" dxfId="2942" priority="2996" operator="equal">
      <formula>"Moderado"</formula>
    </cfRule>
    <cfRule type="cellIs" dxfId="2941" priority="2997" operator="equal">
      <formula>"Bajo"</formula>
    </cfRule>
  </conditionalFormatting>
  <conditionalFormatting sqref="J67">
    <cfRule type="cellIs" dxfId="2940" priority="2989" operator="equal">
      <formula>"Muy Alta"</formula>
    </cfRule>
    <cfRule type="cellIs" dxfId="2939" priority="2990" operator="equal">
      <formula>"Alta"</formula>
    </cfRule>
    <cfRule type="cellIs" dxfId="2938" priority="2991" operator="equal">
      <formula>"Media"</formula>
    </cfRule>
    <cfRule type="cellIs" dxfId="2937" priority="2992" operator="equal">
      <formula>"Baja"</formula>
    </cfRule>
    <cfRule type="cellIs" dxfId="2936" priority="2993" operator="equal">
      <formula>"Muy Baja"</formula>
    </cfRule>
  </conditionalFormatting>
  <conditionalFormatting sqref="P67">
    <cfRule type="cellIs" dxfId="2935" priority="2985" operator="equal">
      <formula>"Extremo"</formula>
    </cfRule>
    <cfRule type="cellIs" dxfId="2934" priority="2986" operator="equal">
      <formula>"Alto"</formula>
    </cfRule>
    <cfRule type="cellIs" dxfId="2933" priority="2987" operator="equal">
      <formula>"Moderado"</formula>
    </cfRule>
    <cfRule type="cellIs" dxfId="2932" priority="2988" operator="equal">
      <formula>"Bajo"</formula>
    </cfRule>
  </conditionalFormatting>
  <conditionalFormatting sqref="AA67:AA69">
    <cfRule type="cellIs" dxfId="2931" priority="2980" operator="equal">
      <formula>"Muy Alta"</formula>
    </cfRule>
    <cfRule type="cellIs" dxfId="2930" priority="2981" operator="equal">
      <formula>"Alta"</formula>
    </cfRule>
    <cfRule type="cellIs" dxfId="2929" priority="2982" operator="equal">
      <formula>"Media"</formula>
    </cfRule>
    <cfRule type="cellIs" dxfId="2928" priority="2983" operator="equal">
      <formula>"Baja"</formula>
    </cfRule>
    <cfRule type="cellIs" dxfId="2927" priority="2984" operator="equal">
      <formula>"Muy Baja"</formula>
    </cfRule>
  </conditionalFormatting>
  <conditionalFormatting sqref="AC67:AC69">
    <cfRule type="cellIs" dxfId="2926" priority="2975" operator="equal">
      <formula>"Catastrófico"</formula>
    </cfRule>
    <cfRule type="cellIs" dxfId="2925" priority="2976" operator="equal">
      <formula>"Mayor"</formula>
    </cfRule>
    <cfRule type="cellIs" dxfId="2924" priority="2977" operator="equal">
      <formula>"Moderado"</formula>
    </cfRule>
    <cfRule type="cellIs" dxfId="2923" priority="2978" operator="equal">
      <formula>"Menor"</formula>
    </cfRule>
    <cfRule type="cellIs" dxfId="2922" priority="2979" operator="equal">
      <formula>"Leve"</formula>
    </cfRule>
  </conditionalFormatting>
  <conditionalFormatting sqref="AE67:AE69">
    <cfRule type="cellIs" dxfId="2921" priority="2971" operator="equal">
      <formula>"Extremo"</formula>
    </cfRule>
    <cfRule type="cellIs" dxfId="2920" priority="2972" operator="equal">
      <formula>"Alto"</formula>
    </cfRule>
    <cfRule type="cellIs" dxfId="2919" priority="2973" operator="equal">
      <formula>"Moderado"</formula>
    </cfRule>
    <cfRule type="cellIs" dxfId="2918" priority="2974" operator="equal">
      <formula>"Bajo"</formula>
    </cfRule>
  </conditionalFormatting>
  <conditionalFormatting sqref="J70 J72">
    <cfRule type="cellIs" dxfId="2917" priority="2965" operator="equal">
      <formula>"Muy Alta"</formula>
    </cfRule>
    <cfRule type="cellIs" dxfId="2916" priority="2966" operator="equal">
      <formula>"Alta"</formula>
    </cfRule>
    <cfRule type="cellIs" dxfId="2915" priority="2967" operator="equal">
      <formula>"Media"</formula>
    </cfRule>
    <cfRule type="cellIs" dxfId="2914" priority="2968" operator="equal">
      <formula>"Baja"</formula>
    </cfRule>
    <cfRule type="cellIs" dxfId="2913" priority="2969" operator="equal">
      <formula>"Muy Baja"</formula>
    </cfRule>
  </conditionalFormatting>
  <conditionalFormatting sqref="N70 N72:N73">
    <cfRule type="cellIs" dxfId="2912" priority="2960" operator="equal">
      <formula>"Catastrófico"</formula>
    </cfRule>
    <cfRule type="cellIs" dxfId="2911" priority="2961" operator="equal">
      <formula>"Mayor"</formula>
    </cfRule>
    <cfRule type="cellIs" dxfId="2910" priority="2962" operator="equal">
      <formula>"Moderado"</formula>
    </cfRule>
    <cfRule type="cellIs" dxfId="2909" priority="2963" operator="equal">
      <formula>"Menor"</formula>
    </cfRule>
    <cfRule type="cellIs" dxfId="2908" priority="2964" operator="equal">
      <formula>"Leve"</formula>
    </cfRule>
  </conditionalFormatting>
  <conditionalFormatting sqref="P70">
    <cfRule type="cellIs" dxfId="2907" priority="2956" operator="equal">
      <formula>"Extremo"</formula>
    </cfRule>
    <cfRule type="cellIs" dxfId="2906" priority="2957" operator="equal">
      <formula>"Alto"</formula>
    </cfRule>
    <cfRule type="cellIs" dxfId="2905" priority="2958" operator="equal">
      <formula>"Moderado"</formula>
    </cfRule>
    <cfRule type="cellIs" dxfId="2904" priority="2959" operator="equal">
      <formula>"Bajo"</formula>
    </cfRule>
  </conditionalFormatting>
  <conditionalFormatting sqref="AA70:AA71">
    <cfRule type="cellIs" dxfId="2903" priority="2951" operator="equal">
      <formula>"Muy Alta"</formula>
    </cfRule>
    <cfRule type="cellIs" dxfId="2902" priority="2952" operator="equal">
      <formula>"Alta"</formula>
    </cfRule>
    <cfRule type="cellIs" dxfId="2901" priority="2953" operator="equal">
      <formula>"Media"</formula>
    </cfRule>
    <cfRule type="cellIs" dxfId="2900" priority="2954" operator="equal">
      <formula>"Baja"</formula>
    </cfRule>
    <cfRule type="cellIs" dxfId="2899" priority="2955" operator="equal">
      <formula>"Muy Baja"</formula>
    </cfRule>
  </conditionalFormatting>
  <conditionalFormatting sqref="AC70:AC71">
    <cfRule type="cellIs" dxfId="2898" priority="2946" operator="equal">
      <formula>"Catastrófico"</formula>
    </cfRule>
    <cfRule type="cellIs" dxfId="2897" priority="2947" operator="equal">
      <formula>"Mayor"</formula>
    </cfRule>
    <cfRule type="cellIs" dxfId="2896" priority="2948" operator="equal">
      <formula>"Moderado"</formula>
    </cfRule>
    <cfRule type="cellIs" dxfId="2895" priority="2949" operator="equal">
      <formula>"Menor"</formula>
    </cfRule>
    <cfRule type="cellIs" dxfId="2894" priority="2950" operator="equal">
      <formula>"Leve"</formula>
    </cfRule>
  </conditionalFormatting>
  <conditionalFormatting sqref="AE70:AE71">
    <cfRule type="cellIs" dxfId="2893" priority="2942" operator="equal">
      <formula>"Extremo"</formula>
    </cfRule>
    <cfRule type="cellIs" dxfId="2892" priority="2943" operator="equal">
      <formula>"Alto"</formula>
    </cfRule>
    <cfRule type="cellIs" dxfId="2891" priority="2944" operator="equal">
      <formula>"Moderado"</formula>
    </cfRule>
    <cfRule type="cellIs" dxfId="2890" priority="2945" operator="equal">
      <formula>"Bajo"</formula>
    </cfRule>
  </conditionalFormatting>
  <conditionalFormatting sqref="P72">
    <cfRule type="cellIs" dxfId="2889" priority="2938" operator="equal">
      <formula>"Extremo"</formula>
    </cfRule>
    <cfRule type="cellIs" dxfId="2888" priority="2939" operator="equal">
      <formula>"Alto"</formula>
    </cfRule>
    <cfRule type="cellIs" dxfId="2887" priority="2940" operator="equal">
      <formula>"Moderado"</formula>
    </cfRule>
    <cfRule type="cellIs" dxfId="2886" priority="2941" operator="equal">
      <formula>"Bajo"</formula>
    </cfRule>
  </conditionalFormatting>
  <conditionalFormatting sqref="AA72">
    <cfRule type="cellIs" dxfId="2885" priority="2933" operator="equal">
      <formula>"Muy Alta"</formula>
    </cfRule>
    <cfRule type="cellIs" dxfId="2884" priority="2934" operator="equal">
      <formula>"Alta"</formula>
    </cfRule>
    <cfRule type="cellIs" dxfId="2883" priority="2935" operator="equal">
      <formula>"Media"</formula>
    </cfRule>
    <cfRule type="cellIs" dxfId="2882" priority="2936" operator="equal">
      <formula>"Baja"</formula>
    </cfRule>
    <cfRule type="cellIs" dxfId="2881" priority="2937" operator="equal">
      <formula>"Muy Baja"</formula>
    </cfRule>
  </conditionalFormatting>
  <conditionalFormatting sqref="AC72">
    <cfRule type="cellIs" dxfId="2880" priority="2928" operator="equal">
      <formula>"Catastrófico"</formula>
    </cfRule>
    <cfRule type="cellIs" dxfId="2879" priority="2929" operator="equal">
      <formula>"Mayor"</formula>
    </cfRule>
    <cfRule type="cellIs" dxfId="2878" priority="2930" operator="equal">
      <formula>"Moderado"</formula>
    </cfRule>
    <cfRule type="cellIs" dxfId="2877" priority="2931" operator="equal">
      <formula>"Menor"</formula>
    </cfRule>
    <cfRule type="cellIs" dxfId="2876" priority="2932" operator="equal">
      <formula>"Leve"</formula>
    </cfRule>
  </conditionalFormatting>
  <conditionalFormatting sqref="AE72">
    <cfRule type="cellIs" dxfId="2875" priority="2924" operator="equal">
      <formula>"Extremo"</formula>
    </cfRule>
    <cfRule type="cellIs" dxfId="2874" priority="2925" operator="equal">
      <formula>"Alto"</formula>
    </cfRule>
    <cfRule type="cellIs" dxfId="2873" priority="2926" operator="equal">
      <formula>"Moderado"</formula>
    </cfRule>
    <cfRule type="cellIs" dxfId="2872" priority="2927" operator="equal">
      <formula>"Bajo"</formula>
    </cfRule>
  </conditionalFormatting>
  <conditionalFormatting sqref="J73">
    <cfRule type="cellIs" dxfId="2871" priority="2919" operator="equal">
      <formula>"Muy Alta"</formula>
    </cfRule>
    <cfRule type="cellIs" dxfId="2870" priority="2920" operator="equal">
      <formula>"Alta"</formula>
    </cfRule>
    <cfRule type="cellIs" dxfId="2869" priority="2921" operator="equal">
      <formula>"Media"</formula>
    </cfRule>
    <cfRule type="cellIs" dxfId="2868" priority="2922" operator="equal">
      <formula>"Baja"</formula>
    </cfRule>
    <cfRule type="cellIs" dxfId="2867" priority="2923" operator="equal">
      <formula>"Muy Baja"</formula>
    </cfRule>
  </conditionalFormatting>
  <conditionalFormatting sqref="P73">
    <cfRule type="cellIs" dxfId="2866" priority="2915" operator="equal">
      <formula>"Extremo"</formula>
    </cfRule>
    <cfRule type="cellIs" dxfId="2865" priority="2916" operator="equal">
      <formula>"Alto"</formula>
    </cfRule>
    <cfRule type="cellIs" dxfId="2864" priority="2917" operator="equal">
      <formula>"Moderado"</formula>
    </cfRule>
    <cfRule type="cellIs" dxfId="2863" priority="2918" operator="equal">
      <formula>"Bajo"</formula>
    </cfRule>
  </conditionalFormatting>
  <conditionalFormatting sqref="AA73:AA74">
    <cfRule type="cellIs" dxfId="2862" priority="2910" operator="equal">
      <formula>"Muy Alta"</formula>
    </cfRule>
    <cfRule type="cellIs" dxfId="2861" priority="2911" operator="equal">
      <formula>"Alta"</formula>
    </cfRule>
    <cfRule type="cellIs" dxfId="2860" priority="2912" operator="equal">
      <formula>"Media"</formula>
    </cfRule>
    <cfRule type="cellIs" dxfId="2859" priority="2913" operator="equal">
      <formula>"Baja"</formula>
    </cfRule>
    <cfRule type="cellIs" dxfId="2858" priority="2914" operator="equal">
      <formula>"Muy Baja"</formula>
    </cfRule>
  </conditionalFormatting>
  <conditionalFormatting sqref="AC73:AC74">
    <cfRule type="cellIs" dxfId="2857" priority="2905" operator="equal">
      <formula>"Catastrófico"</formula>
    </cfRule>
    <cfRule type="cellIs" dxfId="2856" priority="2906" operator="equal">
      <formula>"Mayor"</formula>
    </cfRule>
    <cfRule type="cellIs" dxfId="2855" priority="2907" operator="equal">
      <formula>"Moderado"</formula>
    </cfRule>
    <cfRule type="cellIs" dxfId="2854" priority="2908" operator="equal">
      <formula>"Menor"</formula>
    </cfRule>
    <cfRule type="cellIs" dxfId="2853" priority="2909" operator="equal">
      <formula>"Leve"</formula>
    </cfRule>
  </conditionalFormatting>
  <conditionalFormatting sqref="AE73:AE74">
    <cfRule type="cellIs" dxfId="2852" priority="2901" operator="equal">
      <formula>"Extremo"</formula>
    </cfRule>
    <cfRule type="cellIs" dxfId="2851" priority="2902" operator="equal">
      <formula>"Alto"</formula>
    </cfRule>
    <cfRule type="cellIs" dxfId="2850" priority="2903" operator="equal">
      <formula>"Moderado"</formula>
    </cfRule>
    <cfRule type="cellIs" dxfId="2849" priority="2904" operator="equal">
      <formula>"Bajo"</formula>
    </cfRule>
  </conditionalFormatting>
  <conditionalFormatting sqref="J75 J78">
    <cfRule type="cellIs" dxfId="2848" priority="2895" operator="equal">
      <formula>"Muy Alta"</formula>
    </cfRule>
    <cfRule type="cellIs" dxfId="2847" priority="2896" operator="equal">
      <formula>"Alta"</formula>
    </cfRule>
    <cfRule type="cellIs" dxfId="2846" priority="2897" operator="equal">
      <formula>"Media"</formula>
    </cfRule>
    <cfRule type="cellIs" dxfId="2845" priority="2898" operator="equal">
      <formula>"Baja"</formula>
    </cfRule>
    <cfRule type="cellIs" dxfId="2844" priority="2899" operator="equal">
      <formula>"Muy Baja"</formula>
    </cfRule>
  </conditionalFormatting>
  <conditionalFormatting sqref="N75 N78 N81 N83 N85 N87:N88">
    <cfRule type="cellIs" dxfId="2843" priority="2890" operator="equal">
      <formula>"Catastrófico"</formula>
    </cfRule>
    <cfRule type="cellIs" dxfId="2842" priority="2891" operator="equal">
      <formula>"Mayor"</formula>
    </cfRule>
    <cfRule type="cellIs" dxfId="2841" priority="2892" operator="equal">
      <formula>"Moderado"</formula>
    </cfRule>
    <cfRule type="cellIs" dxfId="2840" priority="2893" operator="equal">
      <formula>"Menor"</formula>
    </cfRule>
    <cfRule type="cellIs" dxfId="2839" priority="2894" operator="equal">
      <formula>"Leve"</formula>
    </cfRule>
  </conditionalFormatting>
  <conditionalFormatting sqref="P75">
    <cfRule type="cellIs" dxfId="2838" priority="2886" operator="equal">
      <formula>"Extremo"</formula>
    </cfRule>
    <cfRule type="cellIs" dxfId="2837" priority="2887" operator="equal">
      <formula>"Alto"</formula>
    </cfRule>
    <cfRule type="cellIs" dxfId="2836" priority="2888" operator="equal">
      <formula>"Moderado"</formula>
    </cfRule>
    <cfRule type="cellIs" dxfId="2835" priority="2889" operator="equal">
      <formula>"Bajo"</formula>
    </cfRule>
  </conditionalFormatting>
  <conditionalFormatting sqref="AA75:AA77">
    <cfRule type="cellIs" dxfId="2834" priority="2881" operator="equal">
      <formula>"Muy Alta"</formula>
    </cfRule>
    <cfRule type="cellIs" dxfId="2833" priority="2882" operator="equal">
      <formula>"Alta"</formula>
    </cfRule>
    <cfRule type="cellIs" dxfId="2832" priority="2883" operator="equal">
      <formula>"Media"</formula>
    </cfRule>
    <cfRule type="cellIs" dxfId="2831" priority="2884" operator="equal">
      <formula>"Baja"</formula>
    </cfRule>
    <cfRule type="cellIs" dxfId="2830" priority="2885" operator="equal">
      <formula>"Muy Baja"</formula>
    </cfRule>
  </conditionalFormatting>
  <conditionalFormatting sqref="AC75:AC77">
    <cfRule type="cellIs" dxfId="2829" priority="2876" operator="equal">
      <formula>"Catastrófico"</formula>
    </cfRule>
    <cfRule type="cellIs" dxfId="2828" priority="2877" operator="equal">
      <formula>"Mayor"</formula>
    </cfRule>
    <cfRule type="cellIs" dxfId="2827" priority="2878" operator="equal">
      <formula>"Moderado"</formula>
    </cfRule>
    <cfRule type="cellIs" dxfId="2826" priority="2879" operator="equal">
      <formula>"Menor"</formula>
    </cfRule>
    <cfRule type="cellIs" dxfId="2825" priority="2880" operator="equal">
      <formula>"Leve"</formula>
    </cfRule>
  </conditionalFormatting>
  <conditionalFormatting sqref="AE75:AE77">
    <cfRule type="cellIs" dxfId="2824" priority="2872" operator="equal">
      <formula>"Extremo"</formula>
    </cfRule>
    <cfRule type="cellIs" dxfId="2823" priority="2873" operator="equal">
      <formula>"Alto"</formula>
    </cfRule>
    <cfRule type="cellIs" dxfId="2822" priority="2874" operator="equal">
      <formula>"Moderado"</formula>
    </cfRule>
    <cfRule type="cellIs" dxfId="2821" priority="2875" operator="equal">
      <formula>"Bajo"</formula>
    </cfRule>
  </conditionalFormatting>
  <conditionalFormatting sqref="P78">
    <cfRule type="cellIs" dxfId="2820" priority="2868" operator="equal">
      <formula>"Extremo"</formula>
    </cfRule>
    <cfRule type="cellIs" dxfId="2819" priority="2869" operator="equal">
      <formula>"Alto"</formula>
    </cfRule>
    <cfRule type="cellIs" dxfId="2818" priority="2870" operator="equal">
      <formula>"Moderado"</formula>
    </cfRule>
    <cfRule type="cellIs" dxfId="2817" priority="2871" operator="equal">
      <formula>"Bajo"</formula>
    </cfRule>
  </conditionalFormatting>
  <conditionalFormatting sqref="AA78:AA80">
    <cfRule type="cellIs" dxfId="2816" priority="2863" operator="equal">
      <formula>"Muy Alta"</formula>
    </cfRule>
    <cfRule type="cellIs" dxfId="2815" priority="2864" operator="equal">
      <formula>"Alta"</formula>
    </cfRule>
    <cfRule type="cellIs" dxfId="2814" priority="2865" operator="equal">
      <formula>"Media"</formula>
    </cfRule>
    <cfRule type="cellIs" dxfId="2813" priority="2866" operator="equal">
      <formula>"Baja"</formula>
    </cfRule>
    <cfRule type="cellIs" dxfId="2812" priority="2867" operator="equal">
      <formula>"Muy Baja"</formula>
    </cfRule>
  </conditionalFormatting>
  <conditionalFormatting sqref="AC78:AC80">
    <cfRule type="cellIs" dxfId="2811" priority="2858" operator="equal">
      <formula>"Catastrófico"</formula>
    </cfRule>
    <cfRule type="cellIs" dxfId="2810" priority="2859" operator="equal">
      <formula>"Mayor"</formula>
    </cfRule>
    <cfRule type="cellIs" dxfId="2809" priority="2860" operator="equal">
      <formula>"Moderado"</formula>
    </cfRule>
    <cfRule type="cellIs" dxfId="2808" priority="2861" operator="equal">
      <formula>"Menor"</formula>
    </cfRule>
    <cfRule type="cellIs" dxfId="2807" priority="2862" operator="equal">
      <formula>"Leve"</formula>
    </cfRule>
  </conditionalFormatting>
  <conditionalFormatting sqref="AE78:AE80">
    <cfRule type="cellIs" dxfId="2806" priority="2854" operator="equal">
      <formula>"Extremo"</formula>
    </cfRule>
    <cfRule type="cellIs" dxfId="2805" priority="2855" operator="equal">
      <formula>"Alto"</formula>
    </cfRule>
    <cfRule type="cellIs" dxfId="2804" priority="2856" operator="equal">
      <formula>"Moderado"</formula>
    </cfRule>
    <cfRule type="cellIs" dxfId="2803" priority="2857" operator="equal">
      <formula>"Bajo"</formula>
    </cfRule>
  </conditionalFormatting>
  <conditionalFormatting sqref="J81">
    <cfRule type="cellIs" dxfId="2802" priority="2849" operator="equal">
      <formula>"Muy Alta"</formula>
    </cfRule>
    <cfRule type="cellIs" dxfId="2801" priority="2850" operator="equal">
      <formula>"Alta"</formula>
    </cfRule>
    <cfRule type="cellIs" dxfId="2800" priority="2851" operator="equal">
      <formula>"Media"</formula>
    </cfRule>
    <cfRule type="cellIs" dxfId="2799" priority="2852" operator="equal">
      <formula>"Baja"</formula>
    </cfRule>
    <cfRule type="cellIs" dxfId="2798" priority="2853" operator="equal">
      <formula>"Muy Baja"</formula>
    </cfRule>
  </conditionalFormatting>
  <conditionalFormatting sqref="P81">
    <cfRule type="cellIs" dxfId="2797" priority="2845" operator="equal">
      <formula>"Extremo"</formula>
    </cfRule>
    <cfRule type="cellIs" dxfId="2796" priority="2846" operator="equal">
      <formula>"Alto"</formula>
    </cfRule>
    <cfRule type="cellIs" dxfId="2795" priority="2847" operator="equal">
      <formula>"Moderado"</formula>
    </cfRule>
    <cfRule type="cellIs" dxfId="2794" priority="2848" operator="equal">
      <formula>"Bajo"</formula>
    </cfRule>
  </conditionalFormatting>
  <conditionalFormatting sqref="AA81:AA82">
    <cfRule type="cellIs" dxfId="2793" priority="2840" operator="equal">
      <formula>"Muy Alta"</formula>
    </cfRule>
    <cfRule type="cellIs" dxfId="2792" priority="2841" operator="equal">
      <formula>"Alta"</formula>
    </cfRule>
    <cfRule type="cellIs" dxfId="2791" priority="2842" operator="equal">
      <formula>"Media"</formula>
    </cfRule>
    <cfRule type="cellIs" dxfId="2790" priority="2843" operator="equal">
      <formula>"Baja"</formula>
    </cfRule>
    <cfRule type="cellIs" dxfId="2789" priority="2844" operator="equal">
      <formula>"Muy Baja"</formula>
    </cfRule>
  </conditionalFormatting>
  <conditionalFormatting sqref="AC81:AC82">
    <cfRule type="cellIs" dxfId="2788" priority="2835" operator="equal">
      <formula>"Catastrófico"</formula>
    </cfRule>
    <cfRule type="cellIs" dxfId="2787" priority="2836" operator="equal">
      <formula>"Mayor"</formula>
    </cfRule>
    <cfRule type="cellIs" dxfId="2786" priority="2837" operator="equal">
      <formula>"Moderado"</formula>
    </cfRule>
    <cfRule type="cellIs" dxfId="2785" priority="2838" operator="equal">
      <formula>"Menor"</formula>
    </cfRule>
    <cfRule type="cellIs" dxfId="2784" priority="2839" operator="equal">
      <formula>"Leve"</formula>
    </cfRule>
  </conditionalFormatting>
  <conditionalFormatting sqref="AE81:AE82">
    <cfRule type="cellIs" dxfId="2783" priority="2831" operator="equal">
      <formula>"Extremo"</formula>
    </cfRule>
    <cfRule type="cellIs" dxfId="2782" priority="2832" operator="equal">
      <formula>"Alto"</formula>
    </cfRule>
    <cfRule type="cellIs" dxfId="2781" priority="2833" operator="equal">
      <formula>"Moderado"</formula>
    </cfRule>
    <cfRule type="cellIs" dxfId="2780" priority="2834" operator="equal">
      <formula>"Bajo"</formula>
    </cfRule>
  </conditionalFormatting>
  <conditionalFormatting sqref="J83">
    <cfRule type="cellIs" dxfId="2779" priority="2826" operator="equal">
      <formula>"Muy Alta"</formula>
    </cfRule>
    <cfRule type="cellIs" dxfId="2778" priority="2827" operator="equal">
      <formula>"Alta"</formula>
    </cfRule>
    <cfRule type="cellIs" dxfId="2777" priority="2828" operator="equal">
      <formula>"Media"</formula>
    </cfRule>
    <cfRule type="cellIs" dxfId="2776" priority="2829" operator="equal">
      <formula>"Baja"</formula>
    </cfRule>
    <cfRule type="cellIs" dxfId="2775" priority="2830" operator="equal">
      <formula>"Muy Baja"</formula>
    </cfRule>
  </conditionalFormatting>
  <conditionalFormatting sqref="P83">
    <cfRule type="cellIs" dxfId="2774" priority="2822" operator="equal">
      <formula>"Extremo"</formula>
    </cfRule>
    <cfRule type="cellIs" dxfId="2773" priority="2823" operator="equal">
      <formula>"Alto"</formula>
    </cfRule>
    <cfRule type="cellIs" dxfId="2772" priority="2824" operator="equal">
      <formula>"Moderado"</formula>
    </cfRule>
    <cfRule type="cellIs" dxfId="2771" priority="2825" operator="equal">
      <formula>"Bajo"</formula>
    </cfRule>
  </conditionalFormatting>
  <conditionalFormatting sqref="AA83:AA84">
    <cfRule type="cellIs" dxfId="2770" priority="2817" operator="equal">
      <formula>"Muy Alta"</formula>
    </cfRule>
    <cfRule type="cellIs" dxfId="2769" priority="2818" operator="equal">
      <formula>"Alta"</formula>
    </cfRule>
    <cfRule type="cellIs" dxfId="2768" priority="2819" operator="equal">
      <formula>"Media"</formula>
    </cfRule>
    <cfRule type="cellIs" dxfId="2767" priority="2820" operator="equal">
      <formula>"Baja"</formula>
    </cfRule>
    <cfRule type="cellIs" dxfId="2766" priority="2821" operator="equal">
      <formula>"Muy Baja"</formula>
    </cfRule>
  </conditionalFormatting>
  <conditionalFormatting sqref="AC83:AC84">
    <cfRule type="cellIs" dxfId="2765" priority="2812" operator="equal">
      <formula>"Catastrófico"</formula>
    </cfRule>
    <cfRule type="cellIs" dxfId="2764" priority="2813" operator="equal">
      <formula>"Mayor"</formula>
    </cfRule>
    <cfRule type="cellIs" dxfId="2763" priority="2814" operator="equal">
      <formula>"Moderado"</formula>
    </cfRule>
    <cfRule type="cellIs" dxfId="2762" priority="2815" operator="equal">
      <formula>"Menor"</formula>
    </cfRule>
    <cfRule type="cellIs" dxfId="2761" priority="2816" operator="equal">
      <formula>"Leve"</formula>
    </cfRule>
  </conditionalFormatting>
  <conditionalFormatting sqref="AE83:AE84">
    <cfRule type="cellIs" dxfId="2760" priority="2808" operator="equal">
      <formula>"Extremo"</formula>
    </cfRule>
    <cfRule type="cellIs" dxfId="2759" priority="2809" operator="equal">
      <formula>"Alto"</formula>
    </cfRule>
    <cfRule type="cellIs" dxfId="2758" priority="2810" operator="equal">
      <formula>"Moderado"</formula>
    </cfRule>
    <cfRule type="cellIs" dxfId="2757" priority="2811" operator="equal">
      <formula>"Bajo"</formula>
    </cfRule>
  </conditionalFormatting>
  <conditionalFormatting sqref="J85">
    <cfRule type="cellIs" dxfId="2756" priority="2803" operator="equal">
      <formula>"Muy Alta"</formula>
    </cfRule>
    <cfRule type="cellIs" dxfId="2755" priority="2804" operator="equal">
      <formula>"Alta"</formula>
    </cfRule>
    <cfRule type="cellIs" dxfId="2754" priority="2805" operator="equal">
      <formula>"Media"</formula>
    </cfRule>
    <cfRule type="cellIs" dxfId="2753" priority="2806" operator="equal">
      <formula>"Baja"</formula>
    </cfRule>
    <cfRule type="cellIs" dxfId="2752" priority="2807" operator="equal">
      <formula>"Muy Baja"</formula>
    </cfRule>
  </conditionalFormatting>
  <conditionalFormatting sqref="P85">
    <cfRule type="cellIs" dxfId="2751" priority="2799" operator="equal">
      <formula>"Extremo"</formula>
    </cfRule>
    <cfRule type="cellIs" dxfId="2750" priority="2800" operator="equal">
      <formula>"Alto"</formula>
    </cfRule>
    <cfRule type="cellIs" dxfId="2749" priority="2801" operator="equal">
      <formula>"Moderado"</formula>
    </cfRule>
    <cfRule type="cellIs" dxfId="2748" priority="2802" operator="equal">
      <formula>"Bajo"</formula>
    </cfRule>
  </conditionalFormatting>
  <conditionalFormatting sqref="AA85:AA86">
    <cfRule type="cellIs" dxfId="2747" priority="2794" operator="equal">
      <formula>"Muy Alta"</formula>
    </cfRule>
    <cfRule type="cellIs" dxfId="2746" priority="2795" operator="equal">
      <formula>"Alta"</formula>
    </cfRule>
    <cfRule type="cellIs" dxfId="2745" priority="2796" operator="equal">
      <formula>"Media"</formula>
    </cfRule>
    <cfRule type="cellIs" dxfId="2744" priority="2797" operator="equal">
      <formula>"Baja"</formula>
    </cfRule>
    <cfRule type="cellIs" dxfId="2743" priority="2798" operator="equal">
      <formula>"Muy Baja"</formula>
    </cfRule>
  </conditionalFormatting>
  <conditionalFormatting sqref="AC85:AC86">
    <cfRule type="cellIs" dxfId="2742" priority="2789" operator="equal">
      <formula>"Catastrófico"</formula>
    </cfRule>
    <cfRule type="cellIs" dxfId="2741" priority="2790" operator="equal">
      <formula>"Mayor"</formula>
    </cfRule>
    <cfRule type="cellIs" dxfId="2740" priority="2791" operator="equal">
      <formula>"Moderado"</formula>
    </cfRule>
    <cfRule type="cellIs" dxfId="2739" priority="2792" operator="equal">
      <formula>"Menor"</formula>
    </cfRule>
    <cfRule type="cellIs" dxfId="2738" priority="2793" operator="equal">
      <formula>"Leve"</formula>
    </cfRule>
  </conditionalFormatting>
  <conditionalFormatting sqref="AE85:AE86">
    <cfRule type="cellIs" dxfId="2737" priority="2785" operator="equal">
      <formula>"Extremo"</formula>
    </cfRule>
    <cfRule type="cellIs" dxfId="2736" priority="2786" operator="equal">
      <formula>"Alto"</formula>
    </cfRule>
    <cfRule type="cellIs" dxfId="2735" priority="2787" operator="equal">
      <formula>"Moderado"</formula>
    </cfRule>
    <cfRule type="cellIs" dxfId="2734" priority="2788" operator="equal">
      <formula>"Bajo"</formula>
    </cfRule>
  </conditionalFormatting>
  <conditionalFormatting sqref="J87">
    <cfRule type="cellIs" dxfId="2733" priority="2780" operator="equal">
      <formula>"Muy Alta"</formula>
    </cfRule>
    <cfRule type="cellIs" dxfId="2732" priority="2781" operator="equal">
      <formula>"Alta"</formula>
    </cfRule>
    <cfRule type="cellIs" dxfId="2731" priority="2782" operator="equal">
      <formula>"Media"</formula>
    </cfRule>
    <cfRule type="cellIs" dxfId="2730" priority="2783" operator="equal">
      <formula>"Baja"</formula>
    </cfRule>
    <cfRule type="cellIs" dxfId="2729" priority="2784" operator="equal">
      <formula>"Muy Baja"</formula>
    </cfRule>
  </conditionalFormatting>
  <conditionalFormatting sqref="P87">
    <cfRule type="cellIs" dxfId="2728" priority="2776" operator="equal">
      <formula>"Extremo"</formula>
    </cfRule>
    <cfRule type="cellIs" dxfId="2727" priority="2777" operator="equal">
      <formula>"Alto"</formula>
    </cfRule>
    <cfRule type="cellIs" dxfId="2726" priority="2778" operator="equal">
      <formula>"Moderado"</formula>
    </cfRule>
    <cfRule type="cellIs" dxfId="2725" priority="2779" operator="equal">
      <formula>"Bajo"</formula>
    </cfRule>
  </conditionalFormatting>
  <conditionalFormatting sqref="AA87">
    <cfRule type="cellIs" dxfId="2724" priority="2771" operator="equal">
      <formula>"Muy Alta"</formula>
    </cfRule>
    <cfRule type="cellIs" dxfId="2723" priority="2772" operator="equal">
      <formula>"Alta"</formula>
    </cfRule>
    <cfRule type="cellIs" dxfId="2722" priority="2773" operator="equal">
      <formula>"Media"</formula>
    </cfRule>
    <cfRule type="cellIs" dxfId="2721" priority="2774" operator="equal">
      <formula>"Baja"</formula>
    </cfRule>
    <cfRule type="cellIs" dxfId="2720" priority="2775" operator="equal">
      <formula>"Muy Baja"</formula>
    </cfRule>
  </conditionalFormatting>
  <conditionalFormatting sqref="AC87">
    <cfRule type="cellIs" dxfId="2719" priority="2766" operator="equal">
      <formula>"Catastrófico"</formula>
    </cfRule>
    <cfRule type="cellIs" dxfId="2718" priority="2767" operator="equal">
      <formula>"Mayor"</formula>
    </cfRule>
    <cfRule type="cellIs" dxfId="2717" priority="2768" operator="equal">
      <formula>"Moderado"</formula>
    </cfRule>
    <cfRule type="cellIs" dxfId="2716" priority="2769" operator="equal">
      <formula>"Menor"</formula>
    </cfRule>
    <cfRule type="cellIs" dxfId="2715" priority="2770" operator="equal">
      <formula>"Leve"</formula>
    </cfRule>
  </conditionalFormatting>
  <conditionalFormatting sqref="AE87">
    <cfRule type="cellIs" dxfId="2714" priority="2762" operator="equal">
      <formula>"Extremo"</formula>
    </cfRule>
    <cfRule type="cellIs" dxfId="2713" priority="2763" operator="equal">
      <formula>"Alto"</formula>
    </cfRule>
    <cfRule type="cellIs" dxfId="2712" priority="2764" operator="equal">
      <formula>"Moderado"</formula>
    </cfRule>
    <cfRule type="cellIs" dxfId="2711" priority="2765" operator="equal">
      <formula>"Bajo"</formula>
    </cfRule>
  </conditionalFormatting>
  <conditionalFormatting sqref="J88">
    <cfRule type="cellIs" dxfId="2710" priority="2757" operator="equal">
      <formula>"Muy Alta"</formula>
    </cfRule>
    <cfRule type="cellIs" dxfId="2709" priority="2758" operator="equal">
      <formula>"Alta"</formula>
    </cfRule>
    <cfRule type="cellIs" dxfId="2708" priority="2759" operator="equal">
      <formula>"Media"</formula>
    </cfRule>
    <cfRule type="cellIs" dxfId="2707" priority="2760" operator="equal">
      <formula>"Baja"</formula>
    </cfRule>
    <cfRule type="cellIs" dxfId="2706" priority="2761" operator="equal">
      <formula>"Muy Baja"</formula>
    </cfRule>
  </conditionalFormatting>
  <conditionalFormatting sqref="P88">
    <cfRule type="cellIs" dxfId="2705" priority="2753" operator="equal">
      <formula>"Extremo"</formula>
    </cfRule>
    <cfRule type="cellIs" dxfId="2704" priority="2754" operator="equal">
      <formula>"Alto"</formula>
    </cfRule>
    <cfRule type="cellIs" dxfId="2703" priority="2755" operator="equal">
      <formula>"Moderado"</formula>
    </cfRule>
    <cfRule type="cellIs" dxfId="2702" priority="2756" operator="equal">
      <formula>"Bajo"</formula>
    </cfRule>
  </conditionalFormatting>
  <conditionalFormatting sqref="AA88:AA89">
    <cfRule type="cellIs" dxfId="2701" priority="2748" operator="equal">
      <formula>"Muy Alta"</formula>
    </cfRule>
    <cfRule type="cellIs" dxfId="2700" priority="2749" operator="equal">
      <formula>"Alta"</formula>
    </cfRule>
    <cfRule type="cellIs" dxfId="2699" priority="2750" operator="equal">
      <formula>"Media"</formula>
    </cfRule>
    <cfRule type="cellIs" dxfId="2698" priority="2751" operator="equal">
      <formula>"Baja"</formula>
    </cfRule>
    <cfRule type="cellIs" dxfId="2697" priority="2752" operator="equal">
      <formula>"Muy Baja"</formula>
    </cfRule>
  </conditionalFormatting>
  <conditionalFormatting sqref="AC88:AC89">
    <cfRule type="cellIs" dxfId="2696" priority="2743" operator="equal">
      <formula>"Catastrófico"</formula>
    </cfRule>
    <cfRule type="cellIs" dxfId="2695" priority="2744" operator="equal">
      <formula>"Mayor"</formula>
    </cfRule>
    <cfRule type="cellIs" dxfId="2694" priority="2745" operator="equal">
      <formula>"Moderado"</formula>
    </cfRule>
    <cfRule type="cellIs" dxfId="2693" priority="2746" operator="equal">
      <formula>"Menor"</formula>
    </cfRule>
    <cfRule type="cellIs" dxfId="2692" priority="2747" operator="equal">
      <formula>"Leve"</formula>
    </cfRule>
  </conditionalFormatting>
  <conditionalFormatting sqref="AE88:AE89">
    <cfRule type="cellIs" dxfId="2691" priority="2739" operator="equal">
      <formula>"Extremo"</formula>
    </cfRule>
    <cfRule type="cellIs" dxfId="2690" priority="2740" operator="equal">
      <formula>"Alto"</formula>
    </cfRule>
    <cfRule type="cellIs" dxfId="2689" priority="2741" operator="equal">
      <formula>"Moderado"</formula>
    </cfRule>
    <cfRule type="cellIs" dxfId="2688" priority="2742" operator="equal">
      <formula>"Bajo"</formula>
    </cfRule>
  </conditionalFormatting>
  <conditionalFormatting sqref="J90 J95">
    <cfRule type="cellIs" dxfId="2687" priority="2733" operator="equal">
      <formula>"Muy Alta"</formula>
    </cfRule>
    <cfRule type="cellIs" dxfId="2686" priority="2734" operator="equal">
      <formula>"Alta"</formula>
    </cfRule>
    <cfRule type="cellIs" dxfId="2685" priority="2735" operator="equal">
      <formula>"Media"</formula>
    </cfRule>
    <cfRule type="cellIs" dxfId="2684" priority="2736" operator="equal">
      <formula>"Baja"</formula>
    </cfRule>
    <cfRule type="cellIs" dxfId="2683" priority="2737" operator="equal">
      <formula>"Muy Baja"</formula>
    </cfRule>
  </conditionalFormatting>
  <conditionalFormatting sqref="N90 N95 N99 N103">
    <cfRule type="cellIs" dxfId="2682" priority="2728" operator="equal">
      <formula>"Catastrófico"</formula>
    </cfRule>
    <cfRule type="cellIs" dxfId="2681" priority="2729" operator="equal">
      <formula>"Mayor"</formula>
    </cfRule>
    <cfRule type="cellIs" dxfId="2680" priority="2730" operator="equal">
      <formula>"Moderado"</formula>
    </cfRule>
    <cfRule type="cellIs" dxfId="2679" priority="2731" operator="equal">
      <formula>"Menor"</formula>
    </cfRule>
    <cfRule type="cellIs" dxfId="2678" priority="2732" operator="equal">
      <formula>"Leve"</formula>
    </cfRule>
  </conditionalFormatting>
  <conditionalFormatting sqref="P90">
    <cfRule type="cellIs" dxfId="2677" priority="2724" operator="equal">
      <formula>"Extremo"</formula>
    </cfRule>
    <cfRule type="cellIs" dxfId="2676" priority="2725" operator="equal">
      <formula>"Alto"</formula>
    </cfRule>
    <cfRule type="cellIs" dxfId="2675" priority="2726" operator="equal">
      <formula>"Moderado"</formula>
    </cfRule>
    <cfRule type="cellIs" dxfId="2674" priority="2727" operator="equal">
      <formula>"Bajo"</formula>
    </cfRule>
  </conditionalFormatting>
  <conditionalFormatting sqref="P95">
    <cfRule type="cellIs" dxfId="2673" priority="2706" operator="equal">
      <formula>"Extremo"</formula>
    </cfRule>
    <cfRule type="cellIs" dxfId="2672" priority="2707" operator="equal">
      <formula>"Alto"</formula>
    </cfRule>
    <cfRule type="cellIs" dxfId="2671" priority="2708" operator="equal">
      <formula>"Moderado"</formula>
    </cfRule>
    <cfRule type="cellIs" dxfId="2670" priority="2709" operator="equal">
      <formula>"Bajo"</formula>
    </cfRule>
  </conditionalFormatting>
  <conditionalFormatting sqref="AA95:AA98">
    <cfRule type="cellIs" dxfId="2669" priority="2701" operator="equal">
      <formula>"Muy Alta"</formula>
    </cfRule>
    <cfRule type="cellIs" dxfId="2668" priority="2702" operator="equal">
      <formula>"Alta"</formula>
    </cfRule>
    <cfRule type="cellIs" dxfId="2667" priority="2703" operator="equal">
      <formula>"Media"</formula>
    </cfRule>
    <cfRule type="cellIs" dxfId="2666" priority="2704" operator="equal">
      <formula>"Baja"</formula>
    </cfRule>
    <cfRule type="cellIs" dxfId="2665" priority="2705" operator="equal">
      <formula>"Muy Baja"</formula>
    </cfRule>
  </conditionalFormatting>
  <conditionalFormatting sqref="AC95:AC98">
    <cfRule type="cellIs" dxfId="2664" priority="2696" operator="equal">
      <formula>"Catastrófico"</formula>
    </cfRule>
    <cfRule type="cellIs" dxfId="2663" priority="2697" operator="equal">
      <formula>"Mayor"</formula>
    </cfRule>
    <cfRule type="cellIs" dxfId="2662" priority="2698" operator="equal">
      <formula>"Moderado"</formula>
    </cfRule>
    <cfRule type="cellIs" dxfId="2661" priority="2699" operator="equal">
      <formula>"Menor"</formula>
    </cfRule>
    <cfRule type="cellIs" dxfId="2660" priority="2700" operator="equal">
      <formula>"Leve"</formula>
    </cfRule>
  </conditionalFormatting>
  <conditionalFormatting sqref="AE95:AE98">
    <cfRule type="cellIs" dxfId="2659" priority="2692" operator="equal">
      <formula>"Extremo"</formula>
    </cfRule>
    <cfRule type="cellIs" dxfId="2658" priority="2693" operator="equal">
      <formula>"Alto"</formula>
    </cfRule>
    <cfRule type="cellIs" dxfId="2657" priority="2694" operator="equal">
      <formula>"Moderado"</formula>
    </cfRule>
    <cfRule type="cellIs" dxfId="2656" priority="2695" operator="equal">
      <formula>"Bajo"</formula>
    </cfRule>
  </conditionalFormatting>
  <conditionalFormatting sqref="J99">
    <cfRule type="cellIs" dxfId="2655" priority="2687" operator="equal">
      <formula>"Muy Alta"</formula>
    </cfRule>
    <cfRule type="cellIs" dxfId="2654" priority="2688" operator="equal">
      <formula>"Alta"</formula>
    </cfRule>
    <cfRule type="cellIs" dxfId="2653" priority="2689" operator="equal">
      <formula>"Media"</formula>
    </cfRule>
    <cfRule type="cellIs" dxfId="2652" priority="2690" operator="equal">
      <formula>"Baja"</formula>
    </cfRule>
    <cfRule type="cellIs" dxfId="2651" priority="2691" operator="equal">
      <formula>"Muy Baja"</formula>
    </cfRule>
  </conditionalFormatting>
  <conditionalFormatting sqref="P99">
    <cfRule type="cellIs" dxfId="2650" priority="2683" operator="equal">
      <formula>"Extremo"</formula>
    </cfRule>
    <cfRule type="cellIs" dxfId="2649" priority="2684" operator="equal">
      <formula>"Alto"</formula>
    </cfRule>
    <cfRule type="cellIs" dxfId="2648" priority="2685" operator="equal">
      <formula>"Moderado"</formula>
    </cfRule>
    <cfRule type="cellIs" dxfId="2647" priority="2686" operator="equal">
      <formula>"Bajo"</formula>
    </cfRule>
  </conditionalFormatting>
  <conditionalFormatting sqref="AA99:AA102">
    <cfRule type="cellIs" dxfId="2646" priority="2678" operator="equal">
      <formula>"Muy Alta"</formula>
    </cfRule>
    <cfRule type="cellIs" dxfId="2645" priority="2679" operator="equal">
      <formula>"Alta"</formula>
    </cfRule>
    <cfRule type="cellIs" dxfId="2644" priority="2680" operator="equal">
      <formula>"Media"</formula>
    </cfRule>
    <cfRule type="cellIs" dxfId="2643" priority="2681" operator="equal">
      <formula>"Baja"</formula>
    </cfRule>
    <cfRule type="cellIs" dxfId="2642" priority="2682" operator="equal">
      <formula>"Muy Baja"</formula>
    </cfRule>
  </conditionalFormatting>
  <conditionalFormatting sqref="AC99:AC102">
    <cfRule type="cellIs" dxfId="2641" priority="2673" operator="equal">
      <formula>"Catastrófico"</formula>
    </cfRule>
    <cfRule type="cellIs" dxfId="2640" priority="2674" operator="equal">
      <formula>"Mayor"</formula>
    </cfRule>
    <cfRule type="cellIs" dxfId="2639" priority="2675" operator="equal">
      <formula>"Moderado"</formula>
    </cfRule>
    <cfRule type="cellIs" dxfId="2638" priority="2676" operator="equal">
      <formula>"Menor"</formula>
    </cfRule>
    <cfRule type="cellIs" dxfId="2637" priority="2677" operator="equal">
      <formula>"Leve"</formula>
    </cfRule>
  </conditionalFormatting>
  <conditionalFormatting sqref="AE99:AE102">
    <cfRule type="cellIs" dxfId="2636" priority="2669" operator="equal">
      <formula>"Extremo"</formula>
    </cfRule>
    <cfRule type="cellIs" dxfId="2635" priority="2670" operator="equal">
      <formula>"Alto"</formula>
    </cfRule>
    <cfRule type="cellIs" dxfId="2634" priority="2671" operator="equal">
      <formula>"Moderado"</formula>
    </cfRule>
    <cfRule type="cellIs" dxfId="2633" priority="2672" operator="equal">
      <formula>"Bajo"</formula>
    </cfRule>
  </conditionalFormatting>
  <conditionalFormatting sqref="J103">
    <cfRule type="cellIs" dxfId="2632" priority="2664" operator="equal">
      <formula>"Muy Alta"</formula>
    </cfRule>
    <cfRule type="cellIs" dxfId="2631" priority="2665" operator="equal">
      <formula>"Alta"</formula>
    </cfRule>
    <cfRule type="cellIs" dxfId="2630" priority="2666" operator="equal">
      <formula>"Media"</formula>
    </cfRule>
    <cfRule type="cellIs" dxfId="2629" priority="2667" operator="equal">
      <formula>"Baja"</formula>
    </cfRule>
    <cfRule type="cellIs" dxfId="2628" priority="2668" operator="equal">
      <formula>"Muy Baja"</formula>
    </cfRule>
  </conditionalFormatting>
  <conditionalFormatting sqref="P103">
    <cfRule type="cellIs" dxfId="2627" priority="2660" operator="equal">
      <formula>"Extremo"</formula>
    </cfRule>
    <cfRule type="cellIs" dxfId="2626" priority="2661" operator="equal">
      <formula>"Alto"</formula>
    </cfRule>
    <cfRule type="cellIs" dxfId="2625" priority="2662" operator="equal">
      <formula>"Moderado"</formula>
    </cfRule>
    <cfRule type="cellIs" dxfId="2624" priority="2663" operator="equal">
      <formula>"Bajo"</formula>
    </cfRule>
  </conditionalFormatting>
  <conditionalFormatting sqref="AA103:AA105">
    <cfRule type="cellIs" dxfId="2623" priority="2655" operator="equal">
      <formula>"Muy Alta"</formula>
    </cfRule>
    <cfRule type="cellIs" dxfId="2622" priority="2656" operator="equal">
      <formula>"Alta"</formula>
    </cfRule>
    <cfRule type="cellIs" dxfId="2621" priority="2657" operator="equal">
      <formula>"Media"</formula>
    </cfRule>
    <cfRule type="cellIs" dxfId="2620" priority="2658" operator="equal">
      <formula>"Baja"</formula>
    </cfRule>
    <cfRule type="cellIs" dxfId="2619" priority="2659" operator="equal">
      <formula>"Muy Baja"</formula>
    </cfRule>
  </conditionalFormatting>
  <conditionalFormatting sqref="AC103:AC105">
    <cfRule type="cellIs" dxfId="2618" priority="2650" operator="equal">
      <formula>"Catastrófico"</formula>
    </cfRule>
    <cfRule type="cellIs" dxfId="2617" priority="2651" operator="equal">
      <formula>"Mayor"</formula>
    </cfRule>
    <cfRule type="cellIs" dxfId="2616" priority="2652" operator="equal">
      <formula>"Moderado"</formula>
    </cfRule>
    <cfRule type="cellIs" dxfId="2615" priority="2653" operator="equal">
      <formula>"Menor"</formula>
    </cfRule>
    <cfRule type="cellIs" dxfId="2614" priority="2654" operator="equal">
      <formula>"Leve"</formula>
    </cfRule>
  </conditionalFormatting>
  <conditionalFormatting sqref="AE103:AE105 AG103:AH105">
    <cfRule type="cellIs" dxfId="2613" priority="2646" operator="equal">
      <formula>"Extremo"</formula>
    </cfRule>
    <cfRule type="cellIs" dxfId="2612" priority="2647" operator="equal">
      <formula>"Alto"</formula>
    </cfRule>
    <cfRule type="cellIs" dxfId="2611" priority="2648" operator="equal">
      <formula>"Moderado"</formula>
    </cfRule>
    <cfRule type="cellIs" dxfId="2610" priority="2649" operator="equal">
      <formula>"Bajo"</formula>
    </cfRule>
  </conditionalFormatting>
  <conditionalFormatting sqref="J106">
    <cfRule type="cellIs" dxfId="2609" priority="2640" operator="equal">
      <formula>"Muy Alta"</formula>
    </cfRule>
    <cfRule type="cellIs" dxfId="2608" priority="2641" operator="equal">
      <formula>"Alta"</formula>
    </cfRule>
    <cfRule type="cellIs" dxfId="2607" priority="2642" operator="equal">
      <formula>"Media"</formula>
    </cfRule>
    <cfRule type="cellIs" dxfId="2606" priority="2643" operator="equal">
      <formula>"Baja"</formula>
    </cfRule>
    <cfRule type="cellIs" dxfId="2605" priority="2644" operator="equal">
      <formula>"Muy Baja"</formula>
    </cfRule>
  </conditionalFormatting>
  <conditionalFormatting sqref="N106">
    <cfRule type="cellIs" dxfId="2604" priority="2635" operator="equal">
      <formula>"Catastrófico"</formula>
    </cfRule>
    <cfRule type="cellIs" dxfId="2603" priority="2636" operator="equal">
      <formula>"Mayor"</formula>
    </cfRule>
    <cfRule type="cellIs" dxfId="2602" priority="2637" operator="equal">
      <formula>"Moderado"</formula>
    </cfRule>
    <cfRule type="cellIs" dxfId="2601" priority="2638" operator="equal">
      <formula>"Menor"</formula>
    </cfRule>
    <cfRule type="cellIs" dxfId="2600" priority="2639" operator="equal">
      <formula>"Leve"</formula>
    </cfRule>
  </conditionalFormatting>
  <conditionalFormatting sqref="P106">
    <cfRule type="cellIs" dxfId="2599" priority="2631" operator="equal">
      <formula>"Extremo"</formula>
    </cfRule>
    <cfRule type="cellIs" dxfId="2598" priority="2632" operator="equal">
      <formula>"Alto"</formula>
    </cfRule>
    <cfRule type="cellIs" dxfId="2597" priority="2633" operator="equal">
      <formula>"Moderado"</formula>
    </cfRule>
    <cfRule type="cellIs" dxfId="2596" priority="2634" operator="equal">
      <formula>"Bajo"</formula>
    </cfRule>
  </conditionalFormatting>
  <conditionalFormatting sqref="AA106:AA108">
    <cfRule type="cellIs" dxfId="2595" priority="2626" operator="equal">
      <formula>"Muy Alta"</formula>
    </cfRule>
    <cfRule type="cellIs" dxfId="2594" priority="2627" operator="equal">
      <formula>"Alta"</formula>
    </cfRule>
    <cfRule type="cellIs" dxfId="2593" priority="2628" operator="equal">
      <formula>"Media"</formula>
    </cfRule>
    <cfRule type="cellIs" dxfId="2592" priority="2629" operator="equal">
      <formula>"Baja"</formula>
    </cfRule>
    <cfRule type="cellIs" dxfId="2591" priority="2630" operator="equal">
      <formula>"Muy Baja"</formula>
    </cfRule>
  </conditionalFormatting>
  <conditionalFormatting sqref="AC106:AC108">
    <cfRule type="cellIs" dxfId="2590" priority="2621" operator="equal">
      <formula>"Catastrófico"</formula>
    </cfRule>
    <cfRule type="cellIs" dxfId="2589" priority="2622" operator="equal">
      <formula>"Mayor"</formula>
    </cfRule>
    <cfRule type="cellIs" dxfId="2588" priority="2623" operator="equal">
      <formula>"Moderado"</formula>
    </cfRule>
    <cfRule type="cellIs" dxfId="2587" priority="2624" operator="equal">
      <formula>"Menor"</formula>
    </cfRule>
    <cfRule type="cellIs" dxfId="2586" priority="2625" operator="equal">
      <formula>"Leve"</formula>
    </cfRule>
  </conditionalFormatting>
  <conditionalFormatting sqref="AE106:AE108">
    <cfRule type="cellIs" dxfId="2585" priority="2617" operator="equal">
      <formula>"Extremo"</formula>
    </cfRule>
    <cfRule type="cellIs" dxfId="2584" priority="2618" operator="equal">
      <formula>"Alto"</formula>
    </cfRule>
    <cfRule type="cellIs" dxfId="2583" priority="2619" operator="equal">
      <formula>"Moderado"</formula>
    </cfRule>
    <cfRule type="cellIs" dxfId="2582" priority="2620" operator="equal">
      <formula>"Bajo"</formula>
    </cfRule>
  </conditionalFormatting>
  <conditionalFormatting sqref="M106">
    <cfRule type="containsText" dxfId="2581" priority="2616" operator="containsText" text="❌">
      <formula>NOT(ISERROR(SEARCH("❌",M106)))</formula>
    </cfRule>
  </conditionalFormatting>
  <conditionalFormatting sqref="J109 J113">
    <cfRule type="cellIs" dxfId="2580" priority="2611" operator="equal">
      <formula>"Muy Alta"</formula>
    </cfRule>
    <cfRule type="cellIs" dxfId="2579" priority="2612" operator="equal">
      <formula>"Alta"</formula>
    </cfRule>
    <cfRule type="cellIs" dxfId="2578" priority="2613" operator="equal">
      <formula>"Media"</formula>
    </cfRule>
    <cfRule type="cellIs" dxfId="2577" priority="2614" operator="equal">
      <formula>"Baja"</formula>
    </cfRule>
    <cfRule type="cellIs" dxfId="2576" priority="2615" operator="equal">
      <formula>"Muy Baja"</formula>
    </cfRule>
  </conditionalFormatting>
  <conditionalFormatting sqref="N109 N113">
    <cfRule type="cellIs" dxfId="2575" priority="2606" operator="equal">
      <formula>"Catastrófico"</formula>
    </cfRule>
    <cfRule type="cellIs" dxfId="2574" priority="2607" operator="equal">
      <formula>"Mayor"</formula>
    </cfRule>
    <cfRule type="cellIs" dxfId="2573" priority="2608" operator="equal">
      <formula>"Moderado"</formula>
    </cfRule>
    <cfRule type="cellIs" dxfId="2572" priority="2609" operator="equal">
      <formula>"Menor"</formula>
    </cfRule>
    <cfRule type="cellIs" dxfId="2571" priority="2610" operator="equal">
      <formula>"Leve"</formula>
    </cfRule>
  </conditionalFormatting>
  <conditionalFormatting sqref="P109">
    <cfRule type="cellIs" dxfId="2570" priority="2602" operator="equal">
      <formula>"Extremo"</formula>
    </cfRule>
    <cfRule type="cellIs" dxfId="2569" priority="2603" operator="equal">
      <formula>"Alto"</formula>
    </cfRule>
    <cfRule type="cellIs" dxfId="2568" priority="2604" operator="equal">
      <formula>"Moderado"</formula>
    </cfRule>
    <cfRule type="cellIs" dxfId="2567" priority="2605" operator="equal">
      <formula>"Bajo"</formula>
    </cfRule>
  </conditionalFormatting>
  <conditionalFormatting sqref="AA109:AA112">
    <cfRule type="cellIs" dxfId="2566" priority="2597" operator="equal">
      <formula>"Muy Alta"</formula>
    </cfRule>
    <cfRule type="cellIs" dxfId="2565" priority="2598" operator="equal">
      <formula>"Alta"</formula>
    </cfRule>
    <cfRule type="cellIs" dxfId="2564" priority="2599" operator="equal">
      <formula>"Media"</formula>
    </cfRule>
    <cfRule type="cellIs" dxfId="2563" priority="2600" operator="equal">
      <formula>"Baja"</formula>
    </cfRule>
    <cfRule type="cellIs" dxfId="2562" priority="2601" operator="equal">
      <formula>"Muy Baja"</formula>
    </cfRule>
  </conditionalFormatting>
  <conditionalFormatting sqref="AC109:AC112">
    <cfRule type="cellIs" dxfId="2561" priority="2592" operator="equal">
      <formula>"Catastrófico"</formula>
    </cfRule>
    <cfRule type="cellIs" dxfId="2560" priority="2593" operator="equal">
      <formula>"Mayor"</formula>
    </cfRule>
    <cfRule type="cellIs" dxfId="2559" priority="2594" operator="equal">
      <formula>"Moderado"</formula>
    </cfRule>
    <cfRule type="cellIs" dxfId="2558" priority="2595" operator="equal">
      <formula>"Menor"</formula>
    </cfRule>
    <cfRule type="cellIs" dxfId="2557" priority="2596" operator="equal">
      <formula>"Leve"</formula>
    </cfRule>
  </conditionalFormatting>
  <conditionalFormatting sqref="AE109:AE112">
    <cfRule type="cellIs" dxfId="2556" priority="2588" operator="equal">
      <formula>"Extremo"</formula>
    </cfRule>
    <cfRule type="cellIs" dxfId="2555" priority="2589" operator="equal">
      <formula>"Alto"</formula>
    </cfRule>
    <cfRule type="cellIs" dxfId="2554" priority="2590" operator="equal">
      <formula>"Moderado"</formula>
    </cfRule>
    <cfRule type="cellIs" dxfId="2553" priority="2591" operator="equal">
      <formula>"Bajo"</formula>
    </cfRule>
  </conditionalFormatting>
  <conditionalFormatting sqref="P113">
    <cfRule type="cellIs" dxfId="2552" priority="2584" operator="equal">
      <formula>"Extremo"</formula>
    </cfRule>
    <cfRule type="cellIs" dxfId="2551" priority="2585" operator="equal">
      <formula>"Alto"</formula>
    </cfRule>
    <cfRule type="cellIs" dxfId="2550" priority="2586" operator="equal">
      <formula>"Moderado"</formula>
    </cfRule>
    <cfRule type="cellIs" dxfId="2549" priority="2587" operator="equal">
      <formula>"Bajo"</formula>
    </cfRule>
  </conditionalFormatting>
  <conditionalFormatting sqref="AA113:AA117">
    <cfRule type="cellIs" dxfId="2548" priority="2579" operator="equal">
      <formula>"Muy Alta"</formula>
    </cfRule>
    <cfRule type="cellIs" dxfId="2547" priority="2580" operator="equal">
      <formula>"Alta"</formula>
    </cfRule>
    <cfRule type="cellIs" dxfId="2546" priority="2581" operator="equal">
      <formula>"Media"</formula>
    </cfRule>
    <cfRule type="cellIs" dxfId="2545" priority="2582" operator="equal">
      <formula>"Baja"</formula>
    </cfRule>
    <cfRule type="cellIs" dxfId="2544" priority="2583" operator="equal">
      <formula>"Muy Baja"</formula>
    </cfRule>
  </conditionalFormatting>
  <conditionalFormatting sqref="AC113:AC117">
    <cfRule type="cellIs" dxfId="2543" priority="2574" operator="equal">
      <formula>"Catastrófico"</formula>
    </cfRule>
    <cfRule type="cellIs" dxfId="2542" priority="2575" operator="equal">
      <formula>"Mayor"</formula>
    </cfRule>
    <cfRule type="cellIs" dxfId="2541" priority="2576" operator="equal">
      <formula>"Moderado"</formula>
    </cfRule>
    <cfRule type="cellIs" dxfId="2540" priority="2577" operator="equal">
      <formula>"Menor"</formula>
    </cfRule>
    <cfRule type="cellIs" dxfId="2539" priority="2578" operator="equal">
      <formula>"Leve"</formula>
    </cfRule>
  </conditionalFormatting>
  <conditionalFormatting sqref="AE113:AE117">
    <cfRule type="cellIs" dxfId="2538" priority="2570" operator="equal">
      <formula>"Extremo"</formula>
    </cfRule>
    <cfRule type="cellIs" dxfId="2537" priority="2571" operator="equal">
      <formula>"Alto"</formula>
    </cfRule>
    <cfRule type="cellIs" dxfId="2536" priority="2572" operator="equal">
      <formula>"Moderado"</formula>
    </cfRule>
    <cfRule type="cellIs" dxfId="2535" priority="2573" operator="equal">
      <formula>"Bajo"</formula>
    </cfRule>
  </conditionalFormatting>
  <conditionalFormatting sqref="J118 J121">
    <cfRule type="cellIs" dxfId="2534" priority="2564" operator="equal">
      <formula>"Muy Alta"</formula>
    </cfRule>
    <cfRule type="cellIs" dxfId="2533" priority="2565" operator="equal">
      <formula>"Alta"</formula>
    </cfRule>
    <cfRule type="cellIs" dxfId="2532" priority="2566" operator="equal">
      <formula>"Media"</formula>
    </cfRule>
    <cfRule type="cellIs" dxfId="2531" priority="2567" operator="equal">
      <formula>"Baja"</formula>
    </cfRule>
    <cfRule type="cellIs" dxfId="2530" priority="2568" operator="equal">
      <formula>"Muy Baja"</formula>
    </cfRule>
  </conditionalFormatting>
  <conditionalFormatting sqref="N118 N121 N124 N127">
    <cfRule type="cellIs" dxfId="2529" priority="2559" operator="equal">
      <formula>"Catastrófico"</formula>
    </cfRule>
    <cfRule type="cellIs" dxfId="2528" priority="2560" operator="equal">
      <formula>"Mayor"</formula>
    </cfRule>
    <cfRule type="cellIs" dxfId="2527" priority="2561" operator="equal">
      <formula>"Moderado"</formula>
    </cfRule>
    <cfRule type="cellIs" dxfId="2526" priority="2562" operator="equal">
      <formula>"Menor"</formula>
    </cfRule>
    <cfRule type="cellIs" dxfId="2525" priority="2563" operator="equal">
      <formula>"Leve"</formula>
    </cfRule>
  </conditionalFormatting>
  <conditionalFormatting sqref="P118">
    <cfRule type="cellIs" dxfId="2524" priority="2555" operator="equal">
      <formula>"Extremo"</formula>
    </cfRule>
    <cfRule type="cellIs" dxfId="2523" priority="2556" operator="equal">
      <formula>"Alto"</formula>
    </cfRule>
    <cfRule type="cellIs" dxfId="2522" priority="2557" operator="equal">
      <formula>"Moderado"</formula>
    </cfRule>
    <cfRule type="cellIs" dxfId="2521" priority="2558" operator="equal">
      <formula>"Bajo"</formula>
    </cfRule>
  </conditionalFormatting>
  <conditionalFormatting sqref="AA118:AA120">
    <cfRule type="cellIs" dxfId="2520" priority="2550" operator="equal">
      <formula>"Muy Alta"</formula>
    </cfRule>
    <cfRule type="cellIs" dxfId="2519" priority="2551" operator="equal">
      <formula>"Alta"</formula>
    </cfRule>
    <cfRule type="cellIs" dxfId="2518" priority="2552" operator="equal">
      <formula>"Media"</formula>
    </cfRule>
    <cfRule type="cellIs" dxfId="2517" priority="2553" operator="equal">
      <formula>"Baja"</formula>
    </cfRule>
    <cfRule type="cellIs" dxfId="2516" priority="2554" operator="equal">
      <formula>"Muy Baja"</formula>
    </cfRule>
  </conditionalFormatting>
  <conditionalFormatting sqref="AC118:AC120">
    <cfRule type="cellIs" dxfId="2515" priority="2545" operator="equal">
      <formula>"Catastrófico"</formula>
    </cfRule>
    <cfRule type="cellIs" dxfId="2514" priority="2546" operator="equal">
      <formula>"Mayor"</formula>
    </cfRule>
    <cfRule type="cellIs" dxfId="2513" priority="2547" operator="equal">
      <formula>"Moderado"</formula>
    </cfRule>
    <cfRule type="cellIs" dxfId="2512" priority="2548" operator="equal">
      <formula>"Menor"</formula>
    </cfRule>
    <cfRule type="cellIs" dxfId="2511" priority="2549" operator="equal">
      <formula>"Leve"</formula>
    </cfRule>
  </conditionalFormatting>
  <conditionalFormatting sqref="AE118:AE120">
    <cfRule type="cellIs" dxfId="2510" priority="2541" operator="equal">
      <formula>"Extremo"</formula>
    </cfRule>
    <cfRule type="cellIs" dxfId="2509" priority="2542" operator="equal">
      <formula>"Alto"</formula>
    </cfRule>
    <cfRule type="cellIs" dxfId="2508" priority="2543" operator="equal">
      <formula>"Moderado"</formula>
    </cfRule>
    <cfRule type="cellIs" dxfId="2507" priority="2544" operator="equal">
      <formula>"Bajo"</formula>
    </cfRule>
  </conditionalFormatting>
  <conditionalFormatting sqref="P121">
    <cfRule type="cellIs" dxfId="2506" priority="2537" operator="equal">
      <formula>"Extremo"</formula>
    </cfRule>
    <cfRule type="cellIs" dxfId="2505" priority="2538" operator="equal">
      <formula>"Alto"</formula>
    </cfRule>
    <cfRule type="cellIs" dxfId="2504" priority="2539" operator="equal">
      <formula>"Moderado"</formula>
    </cfRule>
    <cfRule type="cellIs" dxfId="2503" priority="2540" operator="equal">
      <formula>"Bajo"</formula>
    </cfRule>
  </conditionalFormatting>
  <conditionalFormatting sqref="AA121:AA123">
    <cfRule type="cellIs" dxfId="2502" priority="2532" operator="equal">
      <formula>"Muy Alta"</formula>
    </cfRule>
    <cfRule type="cellIs" dxfId="2501" priority="2533" operator="equal">
      <formula>"Alta"</formula>
    </cfRule>
    <cfRule type="cellIs" dxfId="2500" priority="2534" operator="equal">
      <formula>"Media"</formula>
    </cfRule>
    <cfRule type="cellIs" dxfId="2499" priority="2535" operator="equal">
      <formula>"Baja"</formula>
    </cfRule>
    <cfRule type="cellIs" dxfId="2498" priority="2536" operator="equal">
      <formula>"Muy Baja"</formula>
    </cfRule>
  </conditionalFormatting>
  <conditionalFormatting sqref="AC121:AC123">
    <cfRule type="cellIs" dxfId="2497" priority="2527" operator="equal">
      <formula>"Catastrófico"</formula>
    </cfRule>
    <cfRule type="cellIs" dxfId="2496" priority="2528" operator="equal">
      <formula>"Mayor"</formula>
    </cfRule>
    <cfRule type="cellIs" dxfId="2495" priority="2529" operator="equal">
      <formula>"Moderado"</formula>
    </cfRule>
    <cfRule type="cellIs" dxfId="2494" priority="2530" operator="equal">
      <formula>"Menor"</formula>
    </cfRule>
    <cfRule type="cellIs" dxfId="2493" priority="2531" operator="equal">
      <formula>"Leve"</formula>
    </cfRule>
  </conditionalFormatting>
  <conditionalFormatting sqref="AE121:AE123">
    <cfRule type="cellIs" dxfId="2492" priority="2523" operator="equal">
      <formula>"Extremo"</formula>
    </cfRule>
    <cfRule type="cellIs" dxfId="2491" priority="2524" operator="equal">
      <formula>"Alto"</formula>
    </cfRule>
    <cfRule type="cellIs" dxfId="2490" priority="2525" operator="equal">
      <formula>"Moderado"</formula>
    </cfRule>
    <cfRule type="cellIs" dxfId="2489" priority="2526" operator="equal">
      <formula>"Bajo"</formula>
    </cfRule>
  </conditionalFormatting>
  <conditionalFormatting sqref="J124">
    <cfRule type="cellIs" dxfId="2488" priority="2518" operator="equal">
      <formula>"Muy Alta"</formula>
    </cfRule>
    <cfRule type="cellIs" dxfId="2487" priority="2519" operator="equal">
      <formula>"Alta"</formula>
    </cfRule>
    <cfRule type="cellIs" dxfId="2486" priority="2520" operator="equal">
      <formula>"Media"</formula>
    </cfRule>
    <cfRule type="cellIs" dxfId="2485" priority="2521" operator="equal">
      <formula>"Baja"</formula>
    </cfRule>
    <cfRule type="cellIs" dxfId="2484" priority="2522" operator="equal">
      <formula>"Muy Baja"</formula>
    </cfRule>
  </conditionalFormatting>
  <conditionalFormatting sqref="P124">
    <cfRule type="cellIs" dxfId="2483" priority="2514" operator="equal">
      <formula>"Extremo"</formula>
    </cfRule>
    <cfRule type="cellIs" dxfId="2482" priority="2515" operator="equal">
      <formula>"Alto"</formula>
    </cfRule>
    <cfRule type="cellIs" dxfId="2481" priority="2516" operator="equal">
      <formula>"Moderado"</formula>
    </cfRule>
    <cfRule type="cellIs" dxfId="2480" priority="2517" operator="equal">
      <formula>"Bajo"</formula>
    </cfRule>
  </conditionalFormatting>
  <conditionalFormatting sqref="AA124:AA126">
    <cfRule type="cellIs" dxfId="2479" priority="2509" operator="equal">
      <formula>"Muy Alta"</formula>
    </cfRule>
    <cfRule type="cellIs" dxfId="2478" priority="2510" operator="equal">
      <formula>"Alta"</formula>
    </cfRule>
    <cfRule type="cellIs" dxfId="2477" priority="2511" operator="equal">
      <formula>"Media"</formula>
    </cfRule>
    <cfRule type="cellIs" dxfId="2476" priority="2512" operator="equal">
      <formula>"Baja"</formula>
    </cfRule>
    <cfRule type="cellIs" dxfId="2475" priority="2513" operator="equal">
      <formula>"Muy Baja"</formula>
    </cfRule>
  </conditionalFormatting>
  <conditionalFormatting sqref="AC124:AC126">
    <cfRule type="cellIs" dxfId="2474" priority="2504" operator="equal">
      <formula>"Catastrófico"</formula>
    </cfRule>
    <cfRule type="cellIs" dxfId="2473" priority="2505" operator="equal">
      <formula>"Mayor"</formula>
    </cfRule>
    <cfRule type="cellIs" dxfId="2472" priority="2506" operator="equal">
      <formula>"Moderado"</formula>
    </cfRule>
    <cfRule type="cellIs" dxfId="2471" priority="2507" operator="equal">
      <formula>"Menor"</formula>
    </cfRule>
    <cfRule type="cellIs" dxfId="2470" priority="2508" operator="equal">
      <formula>"Leve"</formula>
    </cfRule>
  </conditionalFormatting>
  <conditionalFormatting sqref="AE124:AE126">
    <cfRule type="cellIs" dxfId="2469" priority="2500" operator="equal">
      <formula>"Extremo"</formula>
    </cfRule>
    <cfRule type="cellIs" dxfId="2468" priority="2501" operator="equal">
      <formula>"Alto"</formula>
    </cfRule>
    <cfRule type="cellIs" dxfId="2467" priority="2502" operator="equal">
      <formula>"Moderado"</formula>
    </cfRule>
    <cfRule type="cellIs" dxfId="2466" priority="2503" operator="equal">
      <formula>"Bajo"</formula>
    </cfRule>
  </conditionalFormatting>
  <conditionalFormatting sqref="J127">
    <cfRule type="cellIs" dxfId="2465" priority="2495" operator="equal">
      <formula>"Muy Alta"</formula>
    </cfRule>
    <cfRule type="cellIs" dxfId="2464" priority="2496" operator="equal">
      <formula>"Alta"</formula>
    </cfRule>
    <cfRule type="cellIs" dxfId="2463" priority="2497" operator="equal">
      <formula>"Media"</formula>
    </cfRule>
    <cfRule type="cellIs" dxfId="2462" priority="2498" operator="equal">
      <formula>"Baja"</formula>
    </cfRule>
    <cfRule type="cellIs" dxfId="2461" priority="2499" operator="equal">
      <formula>"Muy Baja"</formula>
    </cfRule>
  </conditionalFormatting>
  <conditionalFormatting sqref="P127">
    <cfRule type="cellIs" dxfId="2460" priority="2491" operator="equal">
      <formula>"Extremo"</formula>
    </cfRule>
    <cfRule type="cellIs" dxfId="2459" priority="2492" operator="equal">
      <formula>"Alto"</formula>
    </cfRule>
    <cfRule type="cellIs" dxfId="2458" priority="2493" operator="equal">
      <formula>"Moderado"</formula>
    </cfRule>
    <cfRule type="cellIs" dxfId="2457" priority="2494" operator="equal">
      <formula>"Bajo"</formula>
    </cfRule>
  </conditionalFormatting>
  <conditionalFormatting sqref="AA127">
    <cfRule type="cellIs" dxfId="2456" priority="2486" operator="equal">
      <formula>"Muy Alta"</formula>
    </cfRule>
    <cfRule type="cellIs" dxfId="2455" priority="2487" operator="equal">
      <formula>"Alta"</formula>
    </cfRule>
    <cfRule type="cellIs" dxfId="2454" priority="2488" operator="equal">
      <formula>"Media"</formula>
    </cfRule>
    <cfRule type="cellIs" dxfId="2453" priority="2489" operator="equal">
      <formula>"Baja"</formula>
    </cfRule>
    <cfRule type="cellIs" dxfId="2452" priority="2490" operator="equal">
      <formula>"Muy Baja"</formula>
    </cfRule>
  </conditionalFormatting>
  <conditionalFormatting sqref="AC127">
    <cfRule type="cellIs" dxfId="2451" priority="2481" operator="equal">
      <formula>"Catastrófico"</formula>
    </cfRule>
    <cfRule type="cellIs" dxfId="2450" priority="2482" operator="equal">
      <formula>"Mayor"</formula>
    </cfRule>
    <cfRule type="cellIs" dxfId="2449" priority="2483" operator="equal">
      <formula>"Moderado"</formula>
    </cfRule>
    <cfRule type="cellIs" dxfId="2448" priority="2484" operator="equal">
      <formula>"Menor"</formula>
    </cfRule>
    <cfRule type="cellIs" dxfId="2447" priority="2485" operator="equal">
      <formula>"Leve"</formula>
    </cfRule>
  </conditionalFormatting>
  <conditionalFormatting sqref="AE127">
    <cfRule type="cellIs" dxfId="2446" priority="2477" operator="equal">
      <formula>"Extremo"</formula>
    </cfRule>
    <cfRule type="cellIs" dxfId="2445" priority="2478" operator="equal">
      <formula>"Alto"</formula>
    </cfRule>
    <cfRule type="cellIs" dxfId="2444" priority="2479" operator="equal">
      <formula>"Moderado"</formula>
    </cfRule>
    <cfRule type="cellIs" dxfId="2443" priority="2480" operator="equal">
      <formula>"Bajo"</formula>
    </cfRule>
  </conditionalFormatting>
  <conditionalFormatting sqref="J128 J131">
    <cfRule type="cellIs" dxfId="2442" priority="2471" operator="equal">
      <formula>"Muy Alta"</formula>
    </cfRule>
    <cfRule type="cellIs" dxfId="2441" priority="2472" operator="equal">
      <formula>"Alta"</formula>
    </cfRule>
    <cfRule type="cellIs" dxfId="2440" priority="2473" operator="equal">
      <formula>"Media"</formula>
    </cfRule>
    <cfRule type="cellIs" dxfId="2439" priority="2474" operator="equal">
      <formula>"Baja"</formula>
    </cfRule>
    <cfRule type="cellIs" dxfId="2438" priority="2475" operator="equal">
      <formula>"Muy Baja"</formula>
    </cfRule>
  </conditionalFormatting>
  <conditionalFormatting sqref="N128 N131 N133 N135 N137 N140">
    <cfRule type="cellIs" dxfId="2437" priority="2466" operator="equal">
      <formula>"Catastrófico"</formula>
    </cfRule>
    <cfRule type="cellIs" dxfId="2436" priority="2467" operator="equal">
      <formula>"Mayor"</formula>
    </cfRule>
    <cfRule type="cellIs" dxfId="2435" priority="2468" operator="equal">
      <formula>"Moderado"</formula>
    </cfRule>
    <cfRule type="cellIs" dxfId="2434" priority="2469" operator="equal">
      <formula>"Menor"</formula>
    </cfRule>
    <cfRule type="cellIs" dxfId="2433" priority="2470" operator="equal">
      <formula>"Leve"</formula>
    </cfRule>
  </conditionalFormatting>
  <conditionalFormatting sqref="P128">
    <cfRule type="cellIs" dxfId="2432" priority="2462" operator="equal">
      <formula>"Extremo"</formula>
    </cfRule>
    <cfRule type="cellIs" dxfId="2431" priority="2463" operator="equal">
      <formula>"Alto"</formula>
    </cfRule>
    <cfRule type="cellIs" dxfId="2430" priority="2464" operator="equal">
      <formula>"Moderado"</formula>
    </cfRule>
    <cfRule type="cellIs" dxfId="2429" priority="2465" operator="equal">
      <formula>"Bajo"</formula>
    </cfRule>
  </conditionalFormatting>
  <conditionalFormatting sqref="AA128:AA130">
    <cfRule type="cellIs" dxfId="2428" priority="2457" operator="equal">
      <formula>"Muy Alta"</formula>
    </cfRule>
    <cfRule type="cellIs" dxfId="2427" priority="2458" operator="equal">
      <formula>"Alta"</formula>
    </cfRule>
    <cfRule type="cellIs" dxfId="2426" priority="2459" operator="equal">
      <formula>"Media"</formula>
    </cfRule>
    <cfRule type="cellIs" dxfId="2425" priority="2460" operator="equal">
      <formula>"Baja"</formula>
    </cfRule>
    <cfRule type="cellIs" dxfId="2424" priority="2461" operator="equal">
      <formula>"Muy Baja"</formula>
    </cfRule>
  </conditionalFormatting>
  <conditionalFormatting sqref="AC128:AC130">
    <cfRule type="cellIs" dxfId="2423" priority="2452" operator="equal">
      <formula>"Catastrófico"</formula>
    </cfRule>
    <cfRule type="cellIs" dxfId="2422" priority="2453" operator="equal">
      <formula>"Mayor"</formula>
    </cfRule>
    <cfRule type="cellIs" dxfId="2421" priority="2454" operator="equal">
      <formula>"Moderado"</formula>
    </cfRule>
    <cfRule type="cellIs" dxfId="2420" priority="2455" operator="equal">
      <formula>"Menor"</formula>
    </cfRule>
    <cfRule type="cellIs" dxfId="2419" priority="2456" operator="equal">
      <formula>"Leve"</formula>
    </cfRule>
  </conditionalFormatting>
  <conditionalFormatting sqref="AE128:AE130">
    <cfRule type="cellIs" dxfId="2418" priority="2448" operator="equal">
      <formula>"Extremo"</formula>
    </cfRule>
    <cfRule type="cellIs" dxfId="2417" priority="2449" operator="equal">
      <formula>"Alto"</formula>
    </cfRule>
    <cfRule type="cellIs" dxfId="2416" priority="2450" operator="equal">
      <formula>"Moderado"</formula>
    </cfRule>
    <cfRule type="cellIs" dxfId="2415" priority="2451" operator="equal">
      <formula>"Bajo"</formula>
    </cfRule>
  </conditionalFormatting>
  <conditionalFormatting sqref="P131">
    <cfRule type="cellIs" dxfId="2414" priority="2444" operator="equal">
      <formula>"Extremo"</formula>
    </cfRule>
    <cfRule type="cellIs" dxfId="2413" priority="2445" operator="equal">
      <formula>"Alto"</formula>
    </cfRule>
    <cfRule type="cellIs" dxfId="2412" priority="2446" operator="equal">
      <formula>"Moderado"</formula>
    </cfRule>
    <cfRule type="cellIs" dxfId="2411" priority="2447" operator="equal">
      <formula>"Bajo"</formula>
    </cfRule>
  </conditionalFormatting>
  <conditionalFormatting sqref="AA131:AA132">
    <cfRule type="cellIs" dxfId="2410" priority="2439" operator="equal">
      <formula>"Muy Alta"</formula>
    </cfRule>
    <cfRule type="cellIs" dxfId="2409" priority="2440" operator="equal">
      <formula>"Alta"</formula>
    </cfRule>
    <cfRule type="cellIs" dxfId="2408" priority="2441" operator="equal">
      <formula>"Media"</formula>
    </cfRule>
    <cfRule type="cellIs" dxfId="2407" priority="2442" operator="equal">
      <formula>"Baja"</formula>
    </cfRule>
    <cfRule type="cellIs" dxfId="2406" priority="2443" operator="equal">
      <formula>"Muy Baja"</formula>
    </cfRule>
  </conditionalFormatting>
  <conditionalFormatting sqref="AC131:AC132">
    <cfRule type="cellIs" dxfId="2405" priority="2434" operator="equal">
      <formula>"Catastrófico"</formula>
    </cfRule>
    <cfRule type="cellIs" dxfId="2404" priority="2435" operator="equal">
      <formula>"Mayor"</formula>
    </cfRule>
    <cfRule type="cellIs" dxfId="2403" priority="2436" operator="equal">
      <formula>"Moderado"</formula>
    </cfRule>
    <cfRule type="cellIs" dxfId="2402" priority="2437" operator="equal">
      <formula>"Menor"</formula>
    </cfRule>
    <cfRule type="cellIs" dxfId="2401" priority="2438" operator="equal">
      <formula>"Leve"</formula>
    </cfRule>
  </conditionalFormatting>
  <conditionalFormatting sqref="AE131:AE132">
    <cfRule type="cellIs" dxfId="2400" priority="2430" operator="equal">
      <formula>"Extremo"</formula>
    </cfRule>
    <cfRule type="cellIs" dxfId="2399" priority="2431" operator="equal">
      <formula>"Alto"</formula>
    </cfRule>
    <cfRule type="cellIs" dxfId="2398" priority="2432" operator="equal">
      <formula>"Moderado"</formula>
    </cfRule>
    <cfRule type="cellIs" dxfId="2397" priority="2433" operator="equal">
      <formula>"Bajo"</formula>
    </cfRule>
  </conditionalFormatting>
  <conditionalFormatting sqref="J133">
    <cfRule type="cellIs" dxfId="2396" priority="2425" operator="equal">
      <formula>"Muy Alta"</formula>
    </cfRule>
    <cfRule type="cellIs" dxfId="2395" priority="2426" operator="equal">
      <formula>"Alta"</formula>
    </cfRule>
    <cfRule type="cellIs" dxfId="2394" priority="2427" operator="equal">
      <formula>"Media"</formula>
    </cfRule>
    <cfRule type="cellIs" dxfId="2393" priority="2428" operator="equal">
      <formula>"Baja"</formula>
    </cfRule>
    <cfRule type="cellIs" dxfId="2392" priority="2429" operator="equal">
      <formula>"Muy Baja"</formula>
    </cfRule>
  </conditionalFormatting>
  <conditionalFormatting sqref="P133">
    <cfRule type="cellIs" dxfId="2391" priority="2421" operator="equal">
      <formula>"Extremo"</formula>
    </cfRule>
    <cfRule type="cellIs" dxfId="2390" priority="2422" operator="equal">
      <formula>"Alto"</formula>
    </cfRule>
    <cfRule type="cellIs" dxfId="2389" priority="2423" operator="equal">
      <formula>"Moderado"</formula>
    </cfRule>
    <cfRule type="cellIs" dxfId="2388" priority="2424" operator="equal">
      <formula>"Bajo"</formula>
    </cfRule>
  </conditionalFormatting>
  <conditionalFormatting sqref="AA133:AA134">
    <cfRule type="cellIs" dxfId="2387" priority="2416" operator="equal">
      <formula>"Muy Alta"</formula>
    </cfRule>
    <cfRule type="cellIs" dxfId="2386" priority="2417" operator="equal">
      <formula>"Alta"</formula>
    </cfRule>
    <cfRule type="cellIs" dxfId="2385" priority="2418" operator="equal">
      <formula>"Media"</formula>
    </cfRule>
    <cfRule type="cellIs" dxfId="2384" priority="2419" operator="equal">
      <formula>"Baja"</formula>
    </cfRule>
    <cfRule type="cellIs" dxfId="2383" priority="2420" operator="equal">
      <formula>"Muy Baja"</formula>
    </cfRule>
  </conditionalFormatting>
  <conditionalFormatting sqref="AC133:AC134">
    <cfRule type="cellIs" dxfId="2382" priority="2411" operator="equal">
      <formula>"Catastrófico"</formula>
    </cfRule>
    <cfRule type="cellIs" dxfId="2381" priority="2412" operator="equal">
      <formula>"Mayor"</formula>
    </cfRule>
    <cfRule type="cellIs" dxfId="2380" priority="2413" operator="equal">
      <formula>"Moderado"</formula>
    </cfRule>
    <cfRule type="cellIs" dxfId="2379" priority="2414" operator="equal">
      <formula>"Menor"</formula>
    </cfRule>
    <cfRule type="cellIs" dxfId="2378" priority="2415" operator="equal">
      <formula>"Leve"</formula>
    </cfRule>
  </conditionalFormatting>
  <conditionalFormatting sqref="AE133:AE134">
    <cfRule type="cellIs" dxfId="2377" priority="2407" operator="equal">
      <formula>"Extremo"</formula>
    </cfRule>
    <cfRule type="cellIs" dxfId="2376" priority="2408" operator="equal">
      <formula>"Alto"</formula>
    </cfRule>
    <cfRule type="cellIs" dxfId="2375" priority="2409" operator="equal">
      <formula>"Moderado"</formula>
    </cfRule>
    <cfRule type="cellIs" dxfId="2374" priority="2410" operator="equal">
      <formula>"Bajo"</formula>
    </cfRule>
  </conditionalFormatting>
  <conditionalFormatting sqref="J135">
    <cfRule type="cellIs" dxfId="2373" priority="2402" operator="equal">
      <formula>"Muy Alta"</formula>
    </cfRule>
    <cfRule type="cellIs" dxfId="2372" priority="2403" operator="equal">
      <formula>"Alta"</formula>
    </cfRule>
    <cfRule type="cellIs" dxfId="2371" priority="2404" operator="equal">
      <formula>"Media"</formula>
    </cfRule>
    <cfRule type="cellIs" dxfId="2370" priority="2405" operator="equal">
      <formula>"Baja"</formula>
    </cfRule>
    <cfRule type="cellIs" dxfId="2369" priority="2406" operator="equal">
      <formula>"Muy Baja"</formula>
    </cfRule>
  </conditionalFormatting>
  <conditionalFormatting sqref="P135">
    <cfRule type="cellIs" dxfId="2368" priority="2398" operator="equal">
      <formula>"Extremo"</formula>
    </cfRule>
    <cfRule type="cellIs" dxfId="2367" priority="2399" operator="equal">
      <formula>"Alto"</formula>
    </cfRule>
    <cfRule type="cellIs" dxfId="2366" priority="2400" operator="equal">
      <formula>"Moderado"</formula>
    </cfRule>
    <cfRule type="cellIs" dxfId="2365" priority="2401" operator="equal">
      <formula>"Bajo"</formula>
    </cfRule>
  </conditionalFormatting>
  <conditionalFormatting sqref="AA135:AA136">
    <cfRule type="cellIs" dxfId="2364" priority="2393" operator="equal">
      <formula>"Muy Alta"</formula>
    </cfRule>
    <cfRule type="cellIs" dxfId="2363" priority="2394" operator="equal">
      <formula>"Alta"</formula>
    </cfRule>
    <cfRule type="cellIs" dxfId="2362" priority="2395" operator="equal">
      <formula>"Media"</formula>
    </cfRule>
    <cfRule type="cellIs" dxfId="2361" priority="2396" operator="equal">
      <formula>"Baja"</formula>
    </cfRule>
    <cfRule type="cellIs" dxfId="2360" priority="2397" operator="equal">
      <formula>"Muy Baja"</formula>
    </cfRule>
  </conditionalFormatting>
  <conditionalFormatting sqref="AC135:AC136">
    <cfRule type="cellIs" dxfId="2359" priority="2388" operator="equal">
      <formula>"Catastrófico"</formula>
    </cfRule>
    <cfRule type="cellIs" dxfId="2358" priority="2389" operator="equal">
      <formula>"Mayor"</formula>
    </cfRule>
    <cfRule type="cellIs" dxfId="2357" priority="2390" operator="equal">
      <formula>"Moderado"</formula>
    </cfRule>
    <cfRule type="cellIs" dxfId="2356" priority="2391" operator="equal">
      <formula>"Menor"</formula>
    </cfRule>
    <cfRule type="cellIs" dxfId="2355" priority="2392" operator="equal">
      <formula>"Leve"</formula>
    </cfRule>
  </conditionalFormatting>
  <conditionalFormatting sqref="AE135:AE136">
    <cfRule type="cellIs" dxfId="2354" priority="2384" operator="equal">
      <formula>"Extremo"</formula>
    </cfRule>
    <cfRule type="cellIs" dxfId="2353" priority="2385" operator="equal">
      <formula>"Alto"</formula>
    </cfRule>
    <cfRule type="cellIs" dxfId="2352" priority="2386" operator="equal">
      <formula>"Moderado"</formula>
    </cfRule>
    <cfRule type="cellIs" dxfId="2351" priority="2387" operator="equal">
      <formula>"Bajo"</formula>
    </cfRule>
  </conditionalFormatting>
  <conditionalFormatting sqref="J137">
    <cfRule type="cellIs" dxfId="2350" priority="2379" operator="equal">
      <formula>"Muy Alta"</formula>
    </cfRule>
    <cfRule type="cellIs" dxfId="2349" priority="2380" operator="equal">
      <formula>"Alta"</formula>
    </cfRule>
    <cfRule type="cellIs" dxfId="2348" priority="2381" operator="equal">
      <formula>"Media"</formula>
    </cfRule>
    <cfRule type="cellIs" dxfId="2347" priority="2382" operator="equal">
      <formula>"Baja"</formula>
    </cfRule>
    <cfRule type="cellIs" dxfId="2346" priority="2383" operator="equal">
      <formula>"Muy Baja"</formula>
    </cfRule>
  </conditionalFormatting>
  <conditionalFormatting sqref="P137">
    <cfRule type="cellIs" dxfId="2345" priority="2375" operator="equal">
      <formula>"Extremo"</formula>
    </cfRule>
    <cfRule type="cellIs" dxfId="2344" priority="2376" operator="equal">
      <formula>"Alto"</formula>
    </cfRule>
    <cfRule type="cellIs" dxfId="2343" priority="2377" operator="equal">
      <formula>"Moderado"</formula>
    </cfRule>
    <cfRule type="cellIs" dxfId="2342" priority="2378" operator="equal">
      <formula>"Bajo"</formula>
    </cfRule>
  </conditionalFormatting>
  <conditionalFormatting sqref="AA137:AA139">
    <cfRule type="cellIs" dxfId="2341" priority="2370" operator="equal">
      <formula>"Muy Alta"</formula>
    </cfRule>
    <cfRule type="cellIs" dxfId="2340" priority="2371" operator="equal">
      <formula>"Alta"</formula>
    </cfRule>
    <cfRule type="cellIs" dxfId="2339" priority="2372" operator="equal">
      <formula>"Media"</formula>
    </cfRule>
    <cfRule type="cellIs" dxfId="2338" priority="2373" operator="equal">
      <formula>"Baja"</formula>
    </cfRule>
    <cfRule type="cellIs" dxfId="2337" priority="2374" operator="equal">
      <formula>"Muy Baja"</formula>
    </cfRule>
  </conditionalFormatting>
  <conditionalFormatting sqref="AC137:AC139">
    <cfRule type="cellIs" dxfId="2336" priority="2365" operator="equal">
      <formula>"Catastrófico"</formula>
    </cfRule>
    <cfRule type="cellIs" dxfId="2335" priority="2366" operator="equal">
      <formula>"Mayor"</formula>
    </cfRule>
    <cfRule type="cellIs" dxfId="2334" priority="2367" operator="equal">
      <formula>"Moderado"</formula>
    </cfRule>
    <cfRule type="cellIs" dxfId="2333" priority="2368" operator="equal">
      <formula>"Menor"</formula>
    </cfRule>
    <cfRule type="cellIs" dxfId="2332" priority="2369" operator="equal">
      <formula>"Leve"</formula>
    </cfRule>
  </conditionalFormatting>
  <conditionalFormatting sqref="AE137:AE139">
    <cfRule type="cellIs" dxfId="2331" priority="2361" operator="equal">
      <formula>"Extremo"</formula>
    </cfRule>
    <cfRule type="cellIs" dxfId="2330" priority="2362" operator="equal">
      <formula>"Alto"</formula>
    </cfRule>
    <cfRule type="cellIs" dxfId="2329" priority="2363" operator="equal">
      <formula>"Moderado"</formula>
    </cfRule>
    <cfRule type="cellIs" dxfId="2328" priority="2364" operator="equal">
      <formula>"Bajo"</formula>
    </cfRule>
  </conditionalFormatting>
  <conditionalFormatting sqref="J140">
    <cfRule type="cellIs" dxfId="2327" priority="2356" operator="equal">
      <formula>"Muy Alta"</formula>
    </cfRule>
    <cfRule type="cellIs" dxfId="2326" priority="2357" operator="equal">
      <formula>"Alta"</formula>
    </cfRule>
    <cfRule type="cellIs" dxfId="2325" priority="2358" operator="equal">
      <formula>"Media"</formula>
    </cfRule>
    <cfRule type="cellIs" dxfId="2324" priority="2359" operator="equal">
      <formula>"Baja"</formula>
    </cfRule>
    <cfRule type="cellIs" dxfId="2323" priority="2360" operator="equal">
      <formula>"Muy Baja"</formula>
    </cfRule>
  </conditionalFormatting>
  <conditionalFormatting sqref="P140">
    <cfRule type="cellIs" dxfId="2322" priority="2352" operator="equal">
      <formula>"Extremo"</formula>
    </cfRule>
    <cfRule type="cellIs" dxfId="2321" priority="2353" operator="equal">
      <formula>"Alto"</formula>
    </cfRule>
    <cfRule type="cellIs" dxfId="2320" priority="2354" operator="equal">
      <formula>"Moderado"</formula>
    </cfRule>
    <cfRule type="cellIs" dxfId="2319" priority="2355" operator="equal">
      <formula>"Bajo"</formula>
    </cfRule>
  </conditionalFormatting>
  <conditionalFormatting sqref="AA140:AA144">
    <cfRule type="cellIs" dxfId="2318" priority="2347" operator="equal">
      <formula>"Muy Alta"</formula>
    </cfRule>
    <cfRule type="cellIs" dxfId="2317" priority="2348" operator="equal">
      <formula>"Alta"</formula>
    </cfRule>
    <cfRule type="cellIs" dxfId="2316" priority="2349" operator="equal">
      <formula>"Media"</formula>
    </cfRule>
    <cfRule type="cellIs" dxfId="2315" priority="2350" operator="equal">
      <formula>"Baja"</formula>
    </cfRule>
    <cfRule type="cellIs" dxfId="2314" priority="2351" operator="equal">
      <formula>"Muy Baja"</formula>
    </cfRule>
  </conditionalFormatting>
  <conditionalFormatting sqref="AC140:AC144">
    <cfRule type="cellIs" dxfId="2313" priority="2342" operator="equal">
      <formula>"Catastrófico"</formula>
    </cfRule>
    <cfRule type="cellIs" dxfId="2312" priority="2343" operator="equal">
      <formula>"Mayor"</formula>
    </cfRule>
    <cfRule type="cellIs" dxfId="2311" priority="2344" operator="equal">
      <formula>"Moderado"</formula>
    </cfRule>
    <cfRule type="cellIs" dxfId="2310" priority="2345" operator="equal">
      <formula>"Menor"</formula>
    </cfRule>
    <cfRule type="cellIs" dxfId="2309" priority="2346" operator="equal">
      <formula>"Leve"</formula>
    </cfRule>
  </conditionalFormatting>
  <conditionalFormatting sqref="AE140:AE144">
    <cfRule type="cellIs" dxfId="2308" priority="2338" operator="equal">
      <formula>"Extremo"</formula>
    </cfRule>
    <cfRule type="cellIs" dxfId="2307" priority="2339" operator="equal">
      <formula>"Alto"</formula>
    </cfRule>
    <cfRule type="cellIs" dxfId="2306" priority="2340" operator="equal">
      <formula>"Moderado"</formula>
    </cfRule>
    <cfRule type="cellIs" dxfId="2305" priority="2341" operator="equal">
      <formula>"Bajo"</formula>
    </cfRule>
  </conditionalFormatting>
  <conditionalFormatting sqref="J145 J151">
    <cfRule type="cellIs" dxfId="2304" priority="2332" operator="equal">
      <formula>"Muy Alta"</formula>
    </cfRule>
    <cfRule type="cellIs" dxfId="2303" priority="2333" operator="equal">
      <formula>"Alta"</formula>
    </cfRule>
    <cfRule type="cellIs" dxfId="2302" priority="2334" operator="equal">
      <formula>"Media"</formula>
    </cfRule>
    <cfRule type="cellIs" dxfId="2301" priority="2335" operator="equal">
      <formula>"Baja"</formula>
    </cfRule>
    <cfRule type="cellIs" dxfId="2300" priority="2336" operator="equal">
      <formula>"Muy Baja"</formula>
    </cfRule>
  </conditionalFormatting>
  <conditionalFormatting sqref="N145 N151 N156 N158">
    <cfRule type="cellIs" dxfId="2299" priority="2327" operator="equal">
      <formula>"Catastrófico"</formula>
    </cfRule>
    <cfRule type="cellIs" dxfId="2298" priority="2328" operator="equal">
      <formula>"Mayor"</formula>
    </cfRule>
    <cfRule type="cellIs" dxfId="2297" priority="2329" operator="equal">
      <formula>"Moderado"</formula>
    </cfRule>
    <cfRule type="cellIs" dxfId="2296" priority="2330" operator="equal">
      <formula>"Menor"</formula>
    </cfRule>
    <cfRule type="cellIs" dxfId="2295" priority="2331" operator="equal">
      <formula>"Leve"</formula>
    </cfRule>
  </conditionalFormatting>
  <conditionalFormatting sqref="P145">
    <cfRule type="cellIs" dxfId="2294" priority="2323" operator="equal">
      <formula>"Extremo"</formula>
    </cfRule>
    <cfRule type="cellIs" dxfId="2293" priority="2324" operator="equal">
      <formula>"Alto"</formula>
    </cfRule>
    <cfRule type="cellIs" dxfId="2292" priority="2325" operator="equal">
      <formula>"Moderado"</formula>
    </cfRule>
    <cfRule type="cellIs" dxfId="2291" priority="2326" operator="equal">
      <formula>"Bajo"</formula>
    </cfRule>
  </conditionalFormatting>
  <conditionalFormatting sqref="AA145:AA150">
    <cfRule type="cellIs" dxfId="2290" priority="2318" operator="equal">
      <formula>"Muy Alta"</formula>
    </cfRule>
    <cfRule type="cellIs" dxfId="2289" priority="2319" operator="equal">
      <formula>"Alta"</formula>
    </cfRule>
    <cfRule type="cellIs" dxfId="2288" priority="2320" operator="equal">
      <formula>"Media"</formula>
    </cfRule>
    <cfRule type="cellIs" dxfId="2287" priority="2321" operator="equal">
      <formula>"Baja"</formula>
    </cfRule>
    <cfRule type="cellIs" dxfId="2286" priority="2322" operator="equal">
      <formula>"Muy Baja"</formula>
    </cfRule>
  </conditionalFormatting>
  <conditionalFormatting sqref="AC145:AC150">
    <cfRule type="cellIs" dxfId="2285" priority="2313" operator="equal">
      <formula>"Catastrófico"</formula>
    </cfRule>
    <cfRule type="cellIs" dxfId="2284" priority="2314" operator="equal">
      <formula>"Mayor"</formula>
    </cfRule>
    <cfRule type="cellIs" dxfId="2283" priority="2315" operator="equal">
      <formula>"Moderado"</formula>
    </cfRule>
    <cfRule type="cellIs" dxfId="2282" priority="2316" operator="equal">
      <formula>"Menor"</formula>
    </cfRule>
    <cfRule type="cellIs" dxfId="2281" priority="2317" operator="equal">
      <formula>"Leve"</formula>
    </cfRule>
  </conditionalFormatting>
  <conditionalFormatting sqref="AE145:AE150">
    <cfRule type="cellIs" dxfId="2280" priority="2309" operator="equal">
      <formula>"Extremo"</formula>
    </cfRule>
    <cfRule type="cellIs" dxfId="2279" priority="2310" operator="equal">
      <formula>"Alto"</formula>
    </cfRule>
    <cfRule type="cellIs" dxfId="2278" priority="2311" operator="equal">
      <formula>"Moderado"</formula>
    </cfRule>
    <cfRule type="cellIs" dxfId="2277" priority="2312" operator="equal">
      <formula>"Bajo"</formula>
    </cfRule>
  </conditionalFormatting>
  <conditionalFormatting sqref="P151">
    <cfRule type="cellIs" dxfId="2276" priority="2305" operator="equal">
      <formula>"Extremo"</formula>
    </cfRule>
    <cfRule type="cellIs" dxfId="2275" priority="2306" operator="equal">
      <formula>"Alto"</formula>
    </cfRule>
    <cfRule type="cellIs" dxfId="2274" priority="2307" operator="equal">
      <formula>"Moderado"</formula>
    </cfRule>
    <cfRule type="cellIs" dxfId="2273" priority="2308" operator="equal">
      <formula>"Bajo"</formula>
    </cfRule>
  </conditionalFormatting>
  <conditionalFormatting sqref="AA151:AA155">
    <cfRule type="cellIs" dxfId="2272" priority="2300" operator="equal">
      <formula>"Muy Alta"</formula>
    </cfRule>
    <cfRule type="cellIs" dxfId="2271" priority="2301" operator="equal">
      <formula>"Alta"</formula>
    </cfRule>
    <cfRule type="cellIs" dxfId="2270" priority="2302" operator="equal">
      <formula>"Media"</formula>
    </cfRule>
    <cfRule type="cellIs" dxfId="2269" priority="2303" operator="equal">
      <formula>"Baja"</formula>
    </cfRule>
    <cfRule type="cellIs" dxfId="2268" priority="2304" operator="equal">
      <formula>"Muy Baja"</formula>
    </cfRule>
  </conditionalFormatting>
  <conditionalFormatting sqref="AC151:AC155">
    <cfRule type="cellIs" dxfId="2267" priority="2295" operator="equal">
      <formula>"Catastrófico"</formula>
    </cfRule>
    <cfRule type="cellIs" dxfId="2266" priority="2296" operator="equal">
      <formula>"Mayor"</formula>
    </cfRule>
    <cfRule type="cellIs" dxfId="2265" priority="2297" operator="equal">
      <formula>"Moderado"</formula>
    </cfRule>
    <cfRule type="cellIs" dxfId="2264" priority="2298" operator="equal">
      <formula>"Menor"</formula>
    </cfRule>
    <cfRule type="cellIs" dxfId="2263" priority="2299" operator="equal">
      <formula>"Leve"</formula>
    </cfRule>
  </conditionalFormatting>
  <conditionalFormatting sqref="AE151:AE155">
    <cfRule type="cellIs" dxfId="2262" priority="2291" operator="equal">
      <formula>"Extremo"</formula>
    </cfRule>
    <cfRule type="cellIs" dxfId="2261" priority="2292" operator="equal">
      <formula>"Alto"</formula>
    </cfRule>
    <cfRule type="cellIs" dxfId="2260" priority="2293" operator="equal">
      <formula>"Moderado"</formula>
    </cfRule>
    <cfRule type="cellIs" dxfId="2259" priority="2294" operator="equal">
      <formula>"Bajo"</formula>
    </cfRule>
  </conditionalFormatting>
  <conditionalFormatting sqref="J156">
    <cfRule type="cellIs" dxfId="2258" priority="2286" operator="equal">
      <formula>"Muy Alta"</formula>
    </cfRule>
    <cfRule type="cellIs" dxfId="2257" priority="2287" operator="equal">
      <formula>"Alta"</formula>
    </cfRule>
    <cfRule type="cellIs" dxfId="2256" priority="2288" operator="equal">
      <formula>"Media"</formula>
    </cfRule>
    <cfRule type="cellIs" dxfId="2255" priority="2289" operator="equal">
      <formula>"Baja"</formula>
    </cfRule>
    <cfRule type="cellIs" dxfId="2254" priority="2290" operator="equal">
      <formula>"Muy Baja"</formula>
    </cfRule>
  </conditionalFormatting>
  <conditionalFormatting sqref="P156">
    <cfRule type="cellIs" dxfId="2253" priority="2282" operator="equal">
      <formula>"Extremo"</formula>
    </cfRule>
    <cfRule type="cellIs" dxfId="2252" priority="2283" operator="equal">
      <formula>"Alto"</formula>
    </cfRule>
    <cfRule type="cellIs" dxfId="2251" priority="2284" operator="equal">
      <formula>"Moderado"</formula>
    </cfRule>
    <cfRule type="cellIs" dxfId="2250" priority="2285" operator="equal">
      <formula>"Bajo"</formula>
    </cfRule>
  </conditionalFormatting>
  <conditionalFormatting sqref="AA156:AA157">
    <cfRule type="cellIs" dxfId="2249" priority="2277" operator="equal">
      <formula>"Muy Alta"</formula>
    </cfRule>
    <cfRule type="cellIs" dxfId="2248" priority="2278" operator="equal">
      <formula>"Alta"</formula>
    </cfRule>
    <cfRule type="cellIs" dxfId="2247" priority="2279" operator="equal">
      <formula>"Media"</formula>
    </cfRule>
    <cfRule type="cellIs" dxfId="2246" priority="2280" operator="equal">
      <formula>"Baja"</formula>
    </cfRule>
    <cfRule type="cellIs" dxfId="2245" priority="2281" operator="equal">
      <formula>"Muy Baja"</formula>
    </cfRule>
  </conditionalFormatting>
  <conditionalFormatting sqref="AC156:AC157">
    <cfRule type="cellIs" dxfId="2244" priority="2272" operator="equal">
      <formula>"Catastrófico"</formula>
    </cfRule>
    <cfRule type="cellIs" dxfId="2243" priority="2273" operator="equal">
      <formula>"Mayor"</formula>
    </cfRule>
    <cfRule type="cellIs" dxfId="2242" priority="2274" operator="equal">
      <formula>"Moderado"</formula>
    </cfRule>
    <cfRule type="cellIs" dxfId="2241" priority="2275" operator="equal">
      <formula>"Menor"</formula>
    </cfRule>
    <cfRule type="cellIs" dxfId="2240" priority="2276" operator="equal">
      <formula>"Leve"</formula>
    </cfRule>
  </conditionalFormatting>
  <conditionalFormatting sqref="AE156:AE157">
    <cfRule type="cellIs" dxfId="2239" priority="2268" operator="equal">
      <formula>"Extremo"</formula>
    </cfRule>
    <cfRule type="cellIs" dxfId="2238" priority="2269" operator="equal">
      <formula>"Alto"</formula>
    </cfRule>
    <cfRule type="cellIs" dxfId="2237" priority="2270" operator="equal">
      <formula>"Moderado"</formula>
    </cfRule>
    <cfRule type="cellIs" dxfId="2236" priority="2271" operator="equal">
      <formula>"Bajo"</formula>
    </cfRule>
  </conditionalFormatting>
  <conditionalFormatting sqref="J158">
    <cfRule type="cellIs" dxfId="2235" priority="2263" operator="equal">
      <formula>"Muy Alta"</formula>
    </cfRule>
    <cfRule type="cellIs" dxfId="2234" priority="2264" operator="equal">
      <formula>"Alta"</formula>
    </cfRule>
    <cfRule type="cellIs" dxfId="2233" priority="2265" operator="equal">
      <formula>"Media"</formula>
    </cfRule>
    <cfRule type="cellIs" dxfId="2232" priority="2266" operator="equal">
      <formula>"Baja"</formula>
    </cfRule>
    <cfRule type="cellIs" dxfId="2231" priority="2267" operator="equal">
      <formula>"Muy Baja"</formula>
    </cfRule>
  </conditionalFormatting>
  <conditionalFormatting sqref="P158">
    <cfRule type="cellIs" dxfId="2230" priority="2259" operator="equal">
      <formula>"Extremo"</formula>
    </cfRule>
    <cfRule type="cellIs" dxfId="2229" priority="2260" operator="equal">
      <formula>"Alto"</formula>
    </cfRule>
    <cfRule type="cellIs" dxfId="2228" priority="2261" operator="equal">
      <formula>"Moderado"</formula>
    </cfRule>
    <cfRule type="cellIs" dxfId="2227" priority="2262" operator="equal">
      <formula>"Bajo"</formula>
    </cfRule>
  </conditionalFormatting>
  <conditionalFormatting sqref="AA158:AA159">
    <cfRule type="cellIs" dxfId="2226" priority="2254" operator="equal">
      <formula>"Muy Alta"</formula>
    </cfRule>
    <cfRule type="cellIs" dxfId="2225" priority="2255" operator="equal">
      <formula>"Alta"</formula>
    </cfRule>
    <cfRule type="cellIs" dxfId="2224" priority="2256" operator="equal">
      <formula>"Media"</formula>
    </cfRule>
    <cfRule type="cellIs" dxfId="2223" priority="2257" operator="equal">
      <formula>"Baja"</formula>
    </cfRule>
    <cfRule type="cellIs" dxfId="2222" priority="2258" operator="equal">
      <formula>"Muy Baja"</formula>
    </cfRule>
  </conditionalFormatting>
  <conditionalFormatting sqref="AC158:AC159">
    <cfRule type="cellIs" dxfId="2221" priority="2249" operator="equal">
      <formula>"Catastrófico"</formula>
    </cfRule>
    <cfRule type="cellIs" dxfId="2220" priority="2250" operator="equal">
      <formula>"Mayor"</formula>
    </cfRule>
    <cfRule type="cellIs" dxfId="2219" priority="2251" operator="equal">
      <formula>"Moderado"</formula>
    </cfRule>
    <cfRule type="cellIs" dxfId="2218" priority="2252" operator="equal">
      <formula>"Menor"</formula>
    </cfRule>
    <cfRule type="cellIs" dxfId="2217" priority="2253" operator="equal">
      <formula>"Leve"</formula>
    </cfRule>
  </conditionalFormatting>
  <conditionalFormatting sqref="AE158:AE159">
    <cfRule type="cellIs" dxfId="2216" priority="2245" operator="equal">
      <formula>"Extremo"</formula>
    </cfRule>
    <cfRule type="cellIs" dxfId="2215" priority="2246" operator="equal">
      <formula>"Alto"</formula>
    </cfRule>
    <cfRule type="cellIs" dxfId="2214" priority="2247" operator="equal">
      <formula>"Moderado"</formula>
    </cfRule>
    <cfRule type="cellIs" dxfId="2213" priority="2248" operator="equal">
      <formula>"Bajo"</formula>
    </cfRule>
  </conditionalFormatting>
  <conditionalFormatting sqref="M23:M27">
    <cfRule type="containsText" dxfId="2212" priority="2243" operator="containsText" text="❌">
      <formula>NOT(ISERROR(SEARCH("❌",M23)))</formula>
    </cfRule>
  </conditionalFormatting>
  <conditionalFormatting sqref="N23:N27">
    <cfRule type="cellIs" dxfId="2211" priority="2238" operator="equal">
      <formula>"Catastrófico"</formula>
    </cfRule>
    <cfRule type="cellIs" dxfId="2210" priority="2239" operator="equal">
      <formula>"Mayor"</formula>
    </cfRule>
    <cfRule type="cellIs" dxfId="2209" priority="2240" operator="equal">
      <formula>"Moderado"</formula>
    </cfRule>
    <cfRule type="cellIs" dxfId="2208" priority="2241" operator="equal">
      <formula>"Menor"</formula>
    </cfRule>
    <cfRule type="cellIs" dxfId="2207" priority="2242" operator="equal">
      <formula>"Leve"</formula>
    </cfRule>
  </conditionalFormatting>
  <conditionalFormatting sqref="J23:J27">
    <cfRule type="cellIs" dxfId="2206" priority="2233" operator="equal">
      <formula>"Muy Alta"</formula>
    </cfRule>
    <cfRule type="cellIs" dxfId="2205" priority="2234" operator="equal">
      <formula>"Alta"</formula>
    </cfRule>
    <cfRule type="cellIs" dxfId="2204" priority="2235" operator="equal">
      <formula>"Media"</formula>
    </cfRule>
    <cfRule type="cellIs" dxfId="2203" priority="2236" operator="equal">
      <formula>"Baja"</formula>
    </cfRule>
    <cfRule type="cellIs" dxfId="2202" priority="2237" operator="equal">
      <formula>"Muy Baja"</formula>
    </cfRule>
  </conditionalFormatting>
  <conditionalFormatting sqref="P23:P26">
    <cfRule type="cellIs" dxfId="2201" priority="2229" operator="equal">
      <formula>"Extremo"</formula>
    </cfRule>
    <cfRule type="cellIs" dxfId="2200" priority="2230" operator="equal">
      <formula>"Alto"</formula>
    </cfRule>
    <cfRule type="cellIs" dxfId="2199" priority="2231" operator="equal">
      <formula>"Moderado"</formula>
    </cfRule>
    <cfRule type="cellIs" dxfId="2198" priority="2232" operator="equal">
      <formula>"Bajo"</formula>
    </cfRule>
  </conditionalFormatting>
  <conditionalFormatting sqref="J9">
    <cfRule type="cellIs" dxfId="2197" priority="2224" operator="equal">
      <formula>"Muy Alta"</formula>
    </cfRule>
    <cfRule type="cellIs" dxfId="2196" priority="2225" operator="equal">
      <formula>"Alta"</formula>
    </cfRule>
    <cfRule type="cellIs" dxfId="2195" priority="2226" operator="equal">
      <formula>"Media"</formula>
    </cfRule>
    <cfRule type="cellIs" dxfId="2194" priority="2227" operator="equal">
      <formula>"Baja"</formula>
    </cfRule>
    <cfRule type="cellIs" dxfId="2193" priority="2228" operator="equal">
      <formula>"Muy Baja"</formula>
    </cfRule>
  </conditionalFormatting>
  <conditionalFormatting sqref="N9">
    <cfRule type="cellIs" dxfId="2192" priority="2219" operator="equal">
      <formula>"Catastrófico"</formula>
    </cfRule>
    <cfRule type="cellIs" dxfId="2191" priority="2220" operator="equal">
      <formula>"Mayor"</formula>
    </cfRule>
    <cfRule type="cellIs" dxfId="2190" priority="2221" operator="equal">
      <formula>"Moderado"</formula>
    </cfRule>
    <cfRule type="cellIs" dxfId="2189" priority="2222" operator="equal">
      <formula>"Menor"</formula>
    </cfRule>
    <cfRule type="cellIs" dxfId="2188" priority="2223" operator="equal">
      <formula>"Leve"</formula>
    </cfRule>
  </conditionalFormatting>
  <conditionalFormatting sqref="P9">
    <cfRule type="cellIs" dxfId="2187" priority="2215" operator="equal">
      <formula>"Extremo"</formula>
    </cfRule>
    <cfRule type="cellIs" dxfId="2186" priority="2216" operator="equal">
      <formula>"Alto"</formula>
    </cfRule>
    <cfRule type="cellIs" dxfId="2185" priority="2217" operator="equal">
      <formula>"Moderado"</formula>
    </cfRule>
    <cfRule type="cellIs" dxfId="2184" priority="2218" operator="equal">
      <formula>"Bajo"</formula>
    </cfRule>
  </conditionalFormatting>
  <conditionalFormatting sqref="M9">
    <cfRule type="containsText" dxfId="2183" priority="2214" operator="containsText" text="❌">
      <formula>NOT(ISERROR(SEARCH("❌",M9)))</formula>
    </cfRule>
  </conditionalFormatting>
  <conditionalFormatting sqref="N11">
    <cfRule type="cellIs" dxfId="2182" priority="2209" operator="equal">
      <formula>"Catastrófico"</formula>
    </cfRule>
    <cfRule type="cellIs" dxfId="2181" priority="2210" operator="equal">
      <formula>"Mayor"</formula>
    </cfRule>
    <cfRule type="cellIs" dxfId="2180" priority="2211" operator="equal">
      <formula>"Moderado"</formula>
    </cfRule>
    <cfRule type="cellIs" dxfId="2179" priority="2212" operator="equal">
      <formula>"Menor"</formula>
    </cfRule>
    <cfRule type="cellIs" dxfId="2178" priority="2213" operator="equal">
      <formula>"Leve"</formula>
    </cfRule>
  </conditionalFormatting>
  <conditionalFormatting sqref="J11">
    <cfRule type="cellIs" dxfId="2177" priority="2204" operator="equal">
      <formula>"Muy Alta"</formula>
    </cfRule>
    <cfRule type="cellIs" dxfId="2176" priority="2205" operator="equal">
      <formula>"Alta"</formula>
    </cfRule>
    <cfRule type="cellIs" dxfId="2175" priority="2206" operator="equal">
      <formula>"Media"</formula>
    </cfRule>
    <cfRule type="cellIs" dxfId="2174" priority="2207" operator="equal">
      <formula>"Baja"</formula>
    </cfRule>
    <cfRule type="cellIs" dxfId="2173" priority="2208" operator="equal">
      <formula>"Muy Baja"</formula>
    </cfRule>
  </conditionalFormatting>
  <conditionalFormatting sqref="P11">
    <cfRule type="cellIs" dxfId="2172" priority="2200" operator="equal">
      <formula>"Extremo"</formula>
    </cfRule>
    <cfRule type="cellIs" dxfId="2171" priority="2201" operator="equal">
      <formula>"Alto"</formula>
    </cfRule>
    <cfRule type="cellIs" dxfId="2170" priority="2202" operator="equal">
      <formula>"Moderado"</formula>
    </cfRule>
    <cfRule type="cellIs" dxfId="2169" priority="2203" operator="equal">
      <formula>"Bajo"</formula>
    </cfRule>
  </conditionalFormatting>
  <conditionalFormatting sqref="M11">
    <cfRule type="containsText" dxfId="2168" priority="2199" operator="containsText" text="❌">
      <formula>NOT(ISERROR(SEARCH("❌",M11)))</formula>
    </cfRule>
  </conditionalFormatting>
  <conditionalFormatting sqref="M14">
    <cfRule type="containsText" dxfId="2167" priority="2198" operator="containsText" text="❌">
      <formula>NOT(ISERROR(SEARCH("❌",M14)))</formula>
    </cfRule>
  </conditionalFormatting>
  <conditionalFormatting sqref="J14">
    <cfRule type="cellIs" dxfId="2166" priority="2193" operator="equal">
      <formula>"Muy Alta"</formula>
    </cfRule>
    <cfRule type="cellIs" dxfId="2165" priority="2194" operator="equal">
      <formula>"Alta"</formula>
    </cfRule>
    <cfRule type="cellIs" dxfId="2164" priority="2195" operator="equal">
      <formula>"Media"</formula>
    </cfRule>
    <cfRule type="cellIs" dxfId="2163" priority="2196" operator="equal">
      <formula>"Baja"</formula>
    </cfRule>
    <cfRule type="cellIs" dxfId="2162" priority="2197" operator="equal">
      <formula>"Muy Baja"</formula>
    </cfRule>
  </conditionalFormatting>
  <conditionalFormatting sqref="N14">
    <cfRule type="cellIs" dxfId="2161" priority="2188" operator="equal">
      <formula>"Catastrófico"</formula>
    </cfRule>
    <cfRule type="cellIs" dxfId="2160" priority="2189" operator="equal">
      <formula>"Mayor"</formula>
    </cfRule>
    <cfRule type="cellIs" dxfId="2159" priority="2190" operator="equal">
      <formula>"Moderado"</formula>
    </cfRule>
    <cfRule type="cellIs" dxfId="2158" priority="2191" operator="equal">
      <formula>"Menor"</formula>
    </cfRule>
    <cfRule type="cellIs" dxfId="2157" priority="2192" operator="equal">
      <formula>"Leve"</formula>
    </cfRule>
  </conditionalFormatting>
  <conditionalFormatting sqref="P14">
    <cfRule type="cellIs" dxfId="2156" priority="2184" operator="equal">
      <formula>"Extremo"</formula>
    </cfRule>
    <cfRule type="cellIs" dxfId="2155" priority="2185" operator="equal">
      <formula>"Alto"</formula>
    </cfRule>
    <cfRule type="cellIs" dxfId="2154" priority="2186" operator="equal">
      <formula>"Moderado"</formula>
    </cfRule>
    <cfRule type="cellIs" dxfId="2153" priority="2187" operator="equal">
      <formula>"Bajo"</formula>
    </cfRule>
  </conditionalFormatting>
  <conditionalFormatting sqref="M15">
    <cfRule type="containsText" dxfId="2152" priority="2183" operator="containsText" text="❌">
      <formula>NOT(ISERROR(SEARCH("❌",M15)))</formula>
    </cfRule>
  </conditionalFormatting>
  <conditionalFormatting sqref="J15">
    <cfRule type="cellIs" dxfId="2151" priority="2178" operator="equal">
      <formula>"Muy Alta"</formula>
    </cfRule>
    <cfRule type="cellIs" dxfId="2150" priority="2179" operator="equal">
      <formula>"Alta"</formula>
    </cfRule>
    <cfRule type="cellIs" dxfId="2149" priority="2180" operator="equal">
      <formula>"Media"</formula>
    </cfRule>
    <cfRule type="cellIs" dxfId="2148" priority="2181" operator="equal">
      <formula>"Baja"</formula>
    </cfRule>
    <cfRule type="cellIs" dxfId="2147" priority="2182" operator="equal">
      <formula>"Muy Baja"</formula>
    </cfRule>
  </conditionalFormatting>
  <conditionalFormatting sqref="N15">
    <cfRule type="cellIs" dxfId="2146" priority="2173" operator="equal">
      <formula>"Catastrófico"</formula>
    </cfRule>
    <cfRule type="cellIs" dxfId="2145" priority="2174" operator="equal">
      <formula>"Mayor"</formula>
    </cfRule>
    <cfRule type="cellIs" dxfId="2144" priority="2175" operator="equal">
      <formula>"Moderado"</formula>
    </cfRule>
    <cfRule type="cellIs" dxfId="2143" priority="2176" operator="equal">
      <formula>"Menor"</formula>
    </cfRule>
    <cfRule type="cellIs" dxfId="2142" priority="2177" operator="equal">
      <formula>"Leve"</formula>
    </cfRule>
  </conditionalFormatting>
  <conditionalFormatting sqref="P15">
    <cfRule type="cellIs" dxfId="2141" priority="2169" operator="equal">
      <formula>"Extremo"</formula>
    </cfRule>
    <cfRule type="cellIs" dxfId="2140" priority="2170" operator="equal">
      <formula>"Alto"</formula>
    </cfRule>
    <cfRule type="cellIs" dxfId="2139" priority="2171" operator="equal">
      <formula>"Moderado"</formula>
    </cfRule>
    <cfRule type="cellIs" dxfId="2138" priority="2172" operator="equal">
      <formula>"Bajo"</formula>
    </cfRule>
  </conditionalFormatting>
  <conditionalFormatting sqref="M17">
    <cfRule type="containsText" dxfId="2137" priority="2168" operator="containsText" text="❌">
      <formula>NOT(ISERROR(SEARCH("❌",M17)))</formula>
    </cfRule>
  </conditionalFormatting>
  <conditionalFormatting sqref="J17">
    <cfRule type="cellIs" dxfId="2136" priority="2163" operator="equal">
      <formula>"Muy Alta"</formula>
    </cfRule>
    <cfRule type="cellIs" dxfId="2135" priority="2164" operator="equal">
      <formula>"Alta"</formula>
    </cfRule>
    <cfRule type="cellIs" dxfId="2134" priority="2165" operator="equal">
      <formula>"Media"</formula>
    </cfRule>
    <cfRule type="cellIs" dxfId="2133" priority="2166" operator="equal">
      <formula>"Baja"</formula>
    </cfRule>
    <cfRule type="cellIs" dxfId="2132" priority="2167" operator="equal">
      <formula>"Muy Baja"</formula>
    </cfRule>
  </conditionalFormatting>
  <conditionalFormatting sqref="N17">
    <cfRule type="cellIs" dxfId="2131" priority="2158" operator="equal">
      <formula>"Catastrófico"</formula>
    </cfRule>
    <cfRule type="cellIs" dxfId="2130" priority="2159" operator="equal">
      <formula>"Mayor"</formula>
    </cfRule>
    <cfRule type="cellIs" dxfId="2129" priority="2160" operator="equal">
      <formula>"Moderado"</formula>
    </cfRule>
    <cfRule type="cellIs" dxfId="2128" priority="2161" operator="equal">
      <formula>"Menor"</formula>
    </cfRule>
    <cfRule type="cellIs" dxfId="2127" priority="2162" operator="equal">
      <formula>"Leve"</formula>
    </cfRule>
  </conditionalFormatting>
  <conditionalFormatting sqref="P17">
    <cfRule type="cellIs" dxfId="2126" priority="2154" operator="equal">
      <formula>"Extremo"</formula>
    </cfRule>
    <cfRule type="cellIs" dxfId="2125" priority="2155" operator="equal">
      <formula>"Alto"</formula>
    </cfRule>
    <cfRule type="cellIs" dxfId="2124" priority="2156" operator="equal">
      <formula>"Moderado"</formula>
    </cfRule>
    <cfRule type="cellIs" dxfId="2123" priority="2157" operator="equal">
      <formula>"Bajo"</formula>
    </cfRule>
  </conditionalFormatting>
  <conditionalFormatting sqref="M18">
    <cfRule type="containsText" dxfId="2122" priority="2153" operator="containsText" text="❌">
      <formula>NOT(ISERROR(SEARCH("❌",M18)))</formula>
    </cfRule>
  </conditionalFormatting>
  <conditionalFormatting sqref="J18">
    <cfRule type="cellIs" dxfId="2121" priority="2148" operator="equal">
      <formula>"Muy Alta"</formula>
    </cfRule>
    <cfRule type="cellIs" dxfId="2120" priority="2149" operator="equal">
      <formula>"Alta"</formula>
    </cfRule>
    <cfRule type="cellIs" dxfId="2119" priority="2150" operator="equal">
      <formula>"Media"</formula>
    </cfRule>
    <cfRule type="cellIs" dxfId="2118" priority="2151" operator="equal">
      <formula>"Baja"</formula>
    </cfRule>
    <cfRule type="cellIs" dxfId="2117" priority="2152" operator="equal">
      <formula>"Muy Baja"</formula>
    </cfRule>
  </conditionalFormatting>
  <conditionalFormatting sqref="N18">
    <cfRule type="cellIs" dxfId="2116" priority="2143" operator="equal">
      <formula>"Catastrófico"</formula>
    </cfRule>
    <cfRule type="cellIs" dxfId="2115" priority="2144" operator="equal">
      <formula>"Mayor"</formula>
    </cfRule>
    <cfRule type="cellIs" dxfId="2114" priority="2145" operator="equal">
      <formula>"Moderado"</formula>
    </cfRule>
    <cfRule type="cellIs" dxfId="2113" priority="2146" operator="equal">
      <formula>"Menor"</formula>
    </cfRule>
    <cfRule type="cellIs" dxfId="2112" priority="2147" operator="equal">
      <formula>"Leve"</formula>
    </cfRule>
  </conditionalFormatting>
  <conditionalFormatting sqref="P18">
    <cfRule type="cellIs" dxfId="2111" priority="2139" operator="equal">
      <formula>"Extremo"</formula>
    </cfRule>
    <cfRule type="cellIs" dxfId="2110" priority="2140" operator="equal">
      <formula>"Alto"</formula>
    </cfRule>
    <cfRule type="cellIs" dxfId="2109" priority="2141" operator="equal">
      <formula>"Moderado"</formula>
    </cfRule>
    <cfRule type="cellIs" dxfId="2108" priority="2142" operator="equal">
      <formula>"Bajo"</formula>
    </cfRule>
  </conditionalFormatting>
  <conditionalFormatting sqref="M20">
    <cfRule type="containsText" dxfId="2107" priority="2138" operator="containsText" text="❌">
      <formula>NOT(ISERROR(SEARCH("❌",M20)))</formula>
    </cfRule>
  </conditionalFormatting>
  <conditionalFormatting sqref="N20">
    <cfRule type="cellIs" dxfId="2106" priority="2133" operator="equal">
      <formula>"Catastrófico"</formula>
    </cfRule>
    <cfRule type="cellIs" dxfId="2105" priority="2134" operator="equal">
      <formula>"Mayor"</formula>
    </cfRule>
    <cfRule type="cellIs" dxfId="2104" priority="2135" operator="equal">
      <formula>"Moderado"</formula>
    </cfRule>
    <cfRule type="cellIs" dxfId="2103" priority="2136" operator="equal">
      <formula>"Menor"</formula>
    </cfRule>
    <cfRule type="cellIs" dxfId="2102" priority="2137" operator="equal">
      <formula>"Leve"</formula>
    </cfRule>
  </conditionalFormatting>
  <conditionalFormatting sqref="J20">
    <cfRule type="cellIs" dxfId="2101" priority="2128" operator="equal">
      <formula>"Muy Alta"</formula>
    </cfRule>
    <cfRule type="cellIs" dxfId="2100" priority="2129" operator="equal">
      <formula>"Alta"</formula>
    </cfRule>
    <cfRule type="cellIs" dxfId="2099" priority="2130" operator="equal">
      <formula>"Media"</formula>
    </cfRule>
    <cfRule type="cellIs" dxfId="2098" priority="2131" operator="equal">
      <formula>"Baja"</formula>
    </cfRule>
    <cfRule type="cellIs" dxfId="2097" priority="2132" operator="equal">
      <formula>"Muy Baja"</formula>
    </cfRule>
  </conditionalFormatting>
  <conditionalFormatting sqref="P20">
    <cfRule type="cellIs" dxfId="2096" priority="2124" operator="equal">
      <formula>"Extremo"</formula>
    </cfRule>
    <cfRule type="cellIs" dxfId="2095" priority="2125" operator="equal">
      <formula>"Alto"</formula>
    </cfRule>
    <cfRule type="cellIs" dxfId="2094" priority="2126" operator="equal">
      <formula>"Moderado"</formula>
    </cfRule>
    <cfRule type="cellIs" dxfId="2093" priority="2127" operator="equal">
      <formula>"Bajo"</formula>
    </cfRule>
  </conditionalFormatting>
  <conditionalFormatting sqref="M29">
    <cfRule type="containsText" dxfId="2092" priority="2123" operator="containsText" text="❌">
      <formula>NOT(ISERROR(SEARCH("❌",M29)))</formula>
    </cfRule>
  </conditionalFormatting>
  <conditionalFormatting sqref="J29">
    <cfRule type="cellIs" dxfId="2091" priority="2118" operator="equal">
      <formula>"Muy Alta"</formula>
    </cfRule>
    <cfRule type="cellIs" dxfId="2090" priority="2119" operator="equal">
      <formula>"Alta"</formula>
    </cfRule>
    <cfRule type="cellIs" dxfId="2089" priority="2120" operator="equal">
      <formula>"Media"</formula>
    </cfRule>
    <cfRule type="cellIs" dxfId="2088" priority="2121" operator="equal">
      <formula>"Baja"</formula>
    </cfRule>
    <cfRule type="cellIs" dxfId="2087" priority="2122" operator="equal">
      <formula>"Muy Baja"</formula>
    </cfRule>
  </conditionalFormatting>
  <conditionalFormatting sqref="N29">
    <cfRule type="cellIs" dxfId="2086" priority="2113" operator="equal">
      <formula>"Catastrófico"</formula>
    </cfRule>
    <cfRule type="cellIs" dxfId="2085" priority="2114" operator="equal">
      <formula>"Mayor"</formula>
    </cfRule>
    <cfRule type="cellIs" dxfId="2084" priority="2115" operator="equal">
      <formula>"Moderado"</formula>
    </cfRule>
    <cfRule type="cellIs" dxfId="2083" priority="2116" operator="equal">
      <formula>"Menor"</formula>
    </cfRule>
    <cfRule type="cellIs" dxfId="2082" priority="2117" operator="equal">
      <formula>"Leve"</formula>
    </cfRule>
  </conditionalFormatting>
  <conditionalFormatting sqref="P29">
    <cfRule type="cellIs" dxfId="2081" priority="2109" operator="equal">
      <formula>"Extremo"</formula>
    </cfRule>
    <cfRule type="cellIs" dxfId="2080" priority="2110" operator="equal">
      <formula>"Alto"</formula>
    </cfRule>
    <cfRule type="cellIs" dxfId="2079" priority="2111" operator="equal">
      <formula>"Moderado"</formula>
    </cfRule>
    <cfRule type="cellIs" dxfId="2078" priority="2112" operator="equal">
      <formula>"Bajo"</formula>
    </cfRule>
  </conditionalFormatting>
  <conditionalFormatting sqref="M30">
    <cfRule type="containsText" dxfId="2077" priority="2108" operator="containsText" text="❌">
      <formula>NOT(ISERROR(SEARCH("❌",M30)))</formula>
    </cfRule>
  </conditionalFormatting>
  <conditionalFormatting sqref="J30">
    <cfRule type="cellIs" dxfId="2076" priority="2103" operator="equal">
      <formula>"Muy Alta"</formula>
    </cfRule>
    <cfRule type="cellIs" dxfId="2075" priority="2104" operator="equal">
      <formula>"Alta"</formula>
    </cfRule>
    <cfRule type="cellIs" dxfId="2074" priority="2105" operator="equal">
      <formula>"Media"</formula>
    </cfRule>
    <cfRule type="cellIs" dxfId="2073" priority="2106" operator="equal">
      <formula>"Baja"</formula>
    </cfRule>
    <cfRule type="cellIs" dxfId="2072" priority="2107" operator="equal">
      <formula>"Muy Baja"</formula>
    </cfRule>
  </conditionalFormatting>
  <conditionalFormatting sqref="N30">
    <cfRule type="cellIs" dxfId="2071" priority="2098" operator="equal">
      <formula>"Catastrófico"</formula>
    </cfRule>
    <cfRule type="cellIs" dxfId="2070" priority="2099" operator="equal">
      <formula>"Mayor"</formula>
    </cfRule>
    <cfRule type="cellIs" dxfId="2069" priority="2100" operator="equal">
      <formula>"Moderado"</formula>
    </cfRule>
    <cfRule type="cellIs" dxfId="2068" priority="2101" operator="equal">
      <formula>"Menor"</formula>
    </cfRule>
    <cfRule type="cellIs" dxfId="2067" priority="2102" operator="equal">
      <formula>"Leve"</formula>
    </cfRule>
  </conditionalFormatting>
  <conditionalFormatting sqref="P30">
    <cfRule type="cellIs" dxfId="2066" priority="2094" operator="equal">
      <formula>"Extremo"</formula>
    </cfRule>
    <cfRule type="cellIs" dxfId="2065" priority="2095" operator="equal">
      <formula>"Alto"</formula>
    </cfRule>
    <cfRule type="cellIs" dxfId="2064" priority="2096" operator="equal">
      <formula>"Moderado"</formula>
    </cfRule>
    <cfRule type="cellIs" dxfId="2063" priority="2097" operator="equal">
      <formula>"Bajo"</formula>
    </cfRule>
  </conditionalFormatting>
  <conditionalFormatting sqref="M31">
    <cfRule type="containsText" dxfId="2062" priority="2093" operator="containsText" text="❌">
      <formula>NOT(ISERROR(SEARCH("❌",M31)))</formula>
    </cfRule>
  </conditionalFormatting>
  <conditionalFormatting sqref="J31">
    <cfRule type="cellIs" dxfId="2061" priority="2088" operator="equal">
      <formula>"Muy Alta"</formula>
    </cfRule>
    <cfRule type="cellIs" dxfId="2060" priority="2089" operator="equal">
      <formula>"Alta"</formula>
    </cfRule>
    <cfRule type="cellIs" dxfId="2059" priority="2090" operator="equal">
      <formula>"Media"</formula>
    </cfRule>
    <cfRule type="cellIs" dxfId="2058" priority="2091" operator="equal">
      <formula>"Baja"</formula>
    </cfRule>
    <cfRule type="cellIs" dxfId="2057" priority="2092" operator="equal">
      <formula>"Muy Baja"</formula>
    </cfRule>
  </conditionalFormatting>
  <conditionalFormatting sqref="N31">
    <cfRule type="cellIs" dxfId="2056" priority="2083" operator="equal">
      <formula>"Catastrófico"</formula>
    </cfRule>
    <cfRule type="cellIs" dxfId="2055" priority="2084" operator="equal">
      <formula>"Mayor"</formula>
    </cfRule>
    <cfRule type="cellIs" dxfId="2054" priority="2085" operator="equal">
      <formula>"Moderado"</formula>
    </cfRule>
    <cfRule type="cellIs" dxfId="2053" priority="2086" operator="equal">
      <formula>"Menor"</formula>
    </cfRule>
    <cfRule type="cellIs" dxfId="2052" priority="2087" operator="equal">
      <formula>"Leve"</formula>
    </cfRule>
  </conditionalFormatting>
  <conditionalFormatting sqref="P31">
    <cfRule type="cellIs" dxfId="2051" priority="2079" operator="equal">
      <formula>"Extremo"</formula>
    </cfRule>
    <cfRule type="cellIs" dxfId="2050" priority="2080" operator="equal">
      <formula>"Alto"</formula>
    </cfRule>
    <cfRule type="cellIs" dxfId="2049" priority="2081" operator="equal">
      <formula>"Moderado"</formula>
    </cfRule>
    <cfRule type="cellIs" dxfId="2048" priority="2082" operator="equal">
      <formula>"Bajo"</formula>
    </cfRule>
  </conditionalFormatting>
  <conditionalFormatting sqref="P33">
    <cfRule type="cellIs" dxfId="2047" priority="2064" operator="equal">
      <formula>"Extremo"</formula>
    </cfRule>
    <cfRule type="cellIs" dxfId="2046" priority="2065" operator="equal">
      <formula>"Alto"</formula>
    </cfRule>
    <cfRule type="cellIs" dxfId="2045" priority="2066" operator="equal">
      <formula>"Moderado"</formula>
    </cfRule>
    <cfRule type="cellIs" dxfId="2044" priority="2067" operator="equal">
      <formula>"Bajo"</formula>
    </cfRule>
  </conditionalFormatting>
  <conditionalFormatting sqref="M33">
    <cfRule type="containsText" dxfId="2043" priority="2078" operator="containsText" text="❌">
      <formula>NOT(ISERROR(SEARCH("❌",M33)))</formula>
    </cfRule>
  </conditionalFormatting>
  <conditionalFormatting sqref="J33">
    <cfRule type="cellIs" dxfId="2042" priority="2073" operator="equal">
      <formula>"Muy Alta"</formula>
    </cfRule>
    <cfRule type="cellIs" dxfId="2041" priority="2074" operator="equal">
      <formula>"Alta"</formula>
    </cfRule>
    <cfRule type="cellIs" dxfId="2040" priority="2075" operator="equal">
      <formula>"Media"</formula>
    </cfRule>
    <cfRule type="cellIs" dxfId="2039" priority="2076" operator="equal">
      <formula>"Baja"</formula>
    </cfRule>
    <cfRule type="cellIs" dxfId="2038" priority="2077" operator="equal">
      <formula>"Muy Baja"</formula>
    </cfRule>
  </conditionalFormatting>
  <conditionalFormatting sqref="N33">
    <cfRule type="cellIs" dxfId="2037" priority="2068" operator="equal">
      <formula>"Catastrófico"</formula>
    </cfRule>
    <cfRule type="cellIs" dxfId="2036" priority="2069" operator="equal">
      <formula>"Mayor"</formula>
    </cfRule>
    <cfRule type="cellIs" dxfId="2035" priority="2070" operator="equal">
      <formula>"Moderado"</formula>
    </cfRule>
    <cfRule type="cellIs" dxfId="2034" priority="2071" operator="equal">
      <formula>"Menor"</formula>
    </cfRule>
    <cfRule type="cellIs" dxfId="2033" priority="2072" operator="equal">
      <formula>"Leve"</formula>
    </cfRule>
  </conditionalFormatting>
  <conditionalFormatting sqref="M35">
    <cfRule type="containsText" dxfId="2032" priority="2063" operator="containsText" text="❌">
      <formula>NOT(ISERROR(SEARCH("❌",M35)))</formula>
    </cfRule>
  </conditionalFormatting>
  <conditionalFormatting sqref="J35">
    <cfRule type="cellIs" dxfId="2031" priority="2058" operator="equal">
      <formula>"Muy Alta"</formula>
    </cfRule>
    <cfRule type="cellIs" dxfId="2030" priority="2059" operator="equal">
      <formula>"Alta"</formula>
    </cfRule>
    <cfRule type="cellIs" dxfId="2029" priority="2060" operator="equal">
      <formula>"Media"</formula>
    </cfRule>
    <cfRule type="cellIs" dxfId="2028" priority="2061" operator="equal">
      <formula>"Baja"</formula>
    </cfRule>
    <cfRule type="cellIs" dxfId="2027" priority="2062" operator="equal">
      <formula>"Muy Baja"</formula>
    </cfRule>
  </conditionalFormatting>
  <conditionalFormatting sqref="N35">
    <cfRule type="cellIs" dxfId="2026" priority="2053" operator="equal">
      <formula>"Catastrófico"</formula>
    </cfRule>
    <cfRule type="cellIs" dxfId="2025" priority="2054" operator="equal">
      <formula>"Mayor"</formula>
    </cfRule>
    <cfRule type="cellIs" dxfId="2024" priority="2055" operator="equal">
      <formula>"Moderado"</formula>
    </cfRule>
    <cfRule type="cellIs" dxfId="2023" priority="2056" operator="equal">
      <formula>"Menor"</formula>
    </cfRule>
    <cfRule type="cellIs" dxfId="2022" priority="2057" operator="equal">
      <formula>"Leve"</formula>
    </cfRule>
  </conditionalFormatting>
  <conditionalFormatting sqref="P35">
    <cfRule type="cellIs" dxfId="2021" priority="2049" operator="equal">
      <formula>"Extremo"</formula>
    </cfRule>
    <cfRule type="cellIs" dxfId="2020" priority="2050" operator="equal">
      <formula>"Alto"</formula>
    </cfRule>
    <cfRule type="cellIs" dxfId="2019" priority="2051" operator="equal">
      <formula>"Moderado"</formula>
    </cfRule>
    <cfRule type="cellIs" dxfId="2018" priority="2052" operator="equal">
      <formula>"Bajo"</formula>
    </cfRule>
  </conditionalFormatting>
  <conditionalFormatting sqref="M38">
    <cfRule type="containsText" dxfId="2017" priority="2048" operator="containsText" text="❌">
      <formula>NOT(ISERROR(SEARCH("❌",M38)))</formula>
    </cfRule>
  </conditionalFormatting>
  <conditionalFormatting sqref="N38">
    <cfRule type="cellIs" dxfId="2016" priority="2043" operator="equal">
      <formula>"Catastrófico"</formula>
    </cfRule>
    <cfRule type="cellIs" dxfId="2015" priority="2044" operator="equal">
      <formula>"Mayor"</formula>
    </cfRule>
    <cfRule type="cellIs" dxfId="2014" priority="2045" operator="equal">
      <formula>"Moderado"</formula>
    </cfRule>
    <cfRule type="cellIs" dxfId="2013" priority="2046" operator="equal">
      <formula>"Menor"</formula>
    </cfRule>
    <cfRule type="cellIs" dxfId="2012" priority="2047" operator="equal">
      <formula>"Leve"</formula>
    </cfRule>
  </conditionalFormatting>
  <conditionalFormatting sqref="J38">
    <cfRule type="cellIs" dxfId="2011" priority="2038" operator="equal">
      <formula>"Muy Alta"</formula>
    </cfRule>
    <cfRule type="cellIs" dxfId="2010" priority="2039" operator="equal">
      <formula>"Alta"</formula>
    </cfRule>
    <cfRule type="cellIs" dxfId="2009" priority="2040" operator="equal">
      <formula>"Media"</formula>
    </cfRule>
    <cfRule type="cellIs" dxfId="2008" priority="2041" operator="equal">
      <formula>"Baja"</formula>
    </cfRule>
    <cfRule type="cellIs" dxfId="2007" priority="2042" operator="equal">
      <formula>"Muy Baja"</formula>
    </cfRule>
  </conditionalFormatting>
  <conditionalFormatting sqref="P38">
    <cfRule type="cellIs" dxfId="2006" priority="2034" operator="equal">
      <formula>"Extremo"</formula>
    </cfRule>
    <cfRule type="cellIs" dxfId="2005" priority="2035" operator="equal">
      <formula>"Alto"</formula>
    </cfRule>
    <cfRule type="cellIs" dxfId="2004" priority="2036" operator="equal">
      <formula>"Moderado"</formula>
    </cfRule>
    <cfRule type="cellIs" dxfId="2003" priority="2037" operator="equal">
      <formula>"Bajo"</formula>
    </cfRule>
  </conditionalFormatting>
  <conditionalFormatting sqref="J40">
    <cfRule type="cellIs" dxfId="2002" priority="2019" operator="equal">
      <formula>"Muy Alta"</formula>
    </cfRule>
  </conditionalFormatting>
  <conditionalFormatting sqref="J40">
    <cfRule type="cellIs" dxfId="2001" priority="2020" operator="equal">
      <formula>"Alta"</formula>
    </cfRule>
  </conditionalFormatting>
  <conditionalFormatting sqref="J40">
    <cfRule type="cellIs" dxfId="2000" priority="2021" operator="equal">
      <formula>"Media"</formula>
    </cfRule>
  </conditionalFormatting>
  <conditionalFormatting sqref="J40">
    <cfRule type="cellIs" dxfId="1999" priority="2022" operator="equal">
      <formula>"Baja"</formula>
    </cfRule>
  </conditionalFormatting>
  <conditionalFormatting sqref="J40">
    <cfRule type="cellIs" dxfId="1998" priority="2023" operator="equal">
      <formula>"Muy Baja"</formula>
    </cfRule>
  </conditionalFormatting>
  <conditionalFormatting sqref="N40">
    <cfRule type="cellIs" dxfId="1997" priority="2024" operator="equal">
      <formula>"Catastrófico"</formula>
    </cfRule>
  </conditionalFormatting>
  <conditionalFormatting sqref="N40">
    <cfRule type="cellIs" dxfId="1996" priority="2025" operator="equal">
      <formula>"Mayor"</formula>
    </cfRule>
  </conditionalFormatting>
  <conditionalFormatting sqref="N40">
    <cfRule type="cellIs" dxfId="1995" priority="2026" operator="equal">
      <formula>"Moderado"</formula>
    </cfRule>
  </conditionalFormatting>
  <conditionalFormatting sqref="N40">
    <cfRule type="cellIs" dxfId="1994" priority="2027" operator="equal">
      <formula>"Menor"</formula>
    </cfRule>
  </conditionalFormatting>
  <conditionalFormatting sqref="N40">
    <cfRule type="cellIs" dxfId="1993" priority="2028" operator="equal">
      <formula>"Leve"</formula>
    </cfRule>
  </conditionalFormatting>
  <conditionalFormatting sqref="P40">
    <cfRule type="cellIs" dxfId="1992" priority="2029" operator="equal">
      <formula>"Extremo"</formula>
    </cfRule>
  </conditionalFormatting>
  <conditionalFormatting sqref="P40">
    <cfRule type="cellIs" dxfId="1991" priority="2030" operator="equal">
      <formula>"Alto"</formula>
    </cfRule>
  </conditionalFormatting>
  <conditionalFormatting sqref="P40">
    <cfRule type="cellIs" dxfId="1990" priority="2031" operator="equal">
      <formula>"Moderado"</formula>
    </cfRule>
  </conditionalFormatting>
  <conditionalFormatting sqref="P40">
    <cfRule type="cellIs" dxfId="1989" priority="2032" operator="equal">
      <formula>"Bajo"</formula>
    </cfRule>
  </conditionalFormatting>
  <conditionalFormatting sqref="M40">
    <cfRule type="containsText" dxfId="1988" priority="2033" operator="containsText" text="❌">
      <formula>NOT(ISERROR(SEARCH(("❌"),(M40))))</formula>
    </cfRule>
  </conditionalFormatting>
  <conditionalFormatting sqref="J41">
    <cfRule type="cellIs" dxfId="1987" priority="2004" operator="equal">
      <formula>"Muy Alta"</formula>
    </cfRule>
  </conditionalFormatting>
  <conditionalFormatting sqref="J41">
    <cfRule type="cellIs" dxfId="1986" priority="2005" operator="equal">
      <formula>"Alta"</formula>
    </cfRule>
  </conditionalFormatting>
  <conditionalFormatting sqref="J41">
    <cfRule type="cellIs" dxfId="1985" priority="2006" operator="equal">
      <formula>"Media"</formula>
    </cfRule>
  </conditionalFormatting>
  <conditionalFormatting sqref="J41">
    <cfRule type="cellIs" dxfId="1984" priority="2007" operator="equal">
      <formula>"Baja"</formula>
    </cfRule>
  </conditionalFormatting>
  <conditionalFormatting sqref="J41">
    <cfRule type="cellIs" dxfId="1983" priority="2008" operator="equal">
      <formula>"Muy Baja"</formula>
    </cfRule>
  </conditionalFormatting>
  <conditionalFormatting sqref="N41">
    <cfRule type="cellIs" dxfId="1982" priority="2009" operator="equal">
      <formula>"Catastrófico"</formula>
    </cfRule>
  </conditionalFormatting>
  <conditionalFormatting sqref="N41">
    <cfRule type="cellIs" dxfId="1981" priority="2010" operator="equal">
      <formula>"Mayor"</formula>
    </cfRule>
  </conditionalFormatting>
  <conditionalFormatting sqref="N41">
    <cfRule type="cellIs" dxfId="1980" priority="2011" operator="equal">
      <formula>"Moderado"</formula>
    </cfRule>
  </conditionalFormatting>
  <conditionalFormatting sqref="N41">
    <cfRule type="cellIs" dxfId="1979" priority="2012" operator="equal">
      <formula>"Menor"</formula>
    </cfRule>
  </conditionalFormatting>
  <conditionalFormatting sqref="N41">
    <cfRule type="cellIs" dxfId="1978" priority="2013" operator="equal">
      <formula>"Leve"</formula>
    </cfRule>
  </conditionalFormatting>
  <conditionalFormatting sqref="P41">
    <cfRule type="cellIs" dxfId="1977" priority="2014" operator="equal">
      <formula>"Extremo"</formula>
    </cfRule>
  </conditionalFormatting>
  <conditionalFormatting sqref="P41">
    <cfRule type="cellIs" dxfId="1976" priority="2015" operator="equal">
      <formula>"Alto"</formula>
    </cfRule>
  </conditionalFormatting>
  <conditionalFormatting sqref="P41">
    <cfRule type="cellIs" dxfId="1975" priority="2016" operator="equal">
      <formula>"Moderado"</formula>
    </cfRule>
  </conditionalFormatting>
  <conditionalFormatting sqref="P41">
    <cfRule type="cellIs" dxfId="1974" priority="2017" operator="equal">
      <formula>"Bajo"</formula>
    </cfRule>
  </conditionalFormatting>
  <conditionalFormatting sqref="M41">
    <cfRule type="containsText" dxfId="1973" priority="2018" operator="containsText" text="❌">
      <formula>NOT(ISERROR(SEARCH(("❌"),(M41))))</formula>
    </cfRule>
  </conditionalFormatting>
  <conditionalFormatting sqref="J43">
    <cfRule type="cellIs" dxfId="1972" priority="1999" operator="equal">
      <formula>"Muy Alta"</formula>
    </cfRule>
    <cfRule type="cellIs" dxfId="1971" priority="2000" operator="equal">
      <formula>"Alta"</formula>
    </cfRule>
    <cfRule type="cellIs" dxfId="1970" priority="2001" operator="equal">
      <formula>"Media"</formula>
    </cfRule>
    <cfRule type="cellIs" dxfId="1969" priority="2002" operator="equal">
      <formula>"Baja"</formula>
    </cfRule>
    <cfRule type="cellIs" dxfId="1968" priority="2003" operator="equal">
      <formula>"Muy Baja"</formula>
    </cfRule>
  </conditionalFormatting>
  <conditionalFormatting sqref="N43">
    <cfRule type="cellIs" dxfId="1967" priority="1994" operator="equal">
      <formula>"Catastrófico"</formula>
    </cfRule>
    <cfRule type="cellIs" dxfId="1966" priority="1995" operator="equal">
      <formula>"Mayor"</formula>
    </cfRule>
    <cfRule type="cellIs" dxfId="1965" priority="1996" operator="equal">
      <formula>"Moderado"</formula>
    </cfRule>
    <cfRule type="cellIs" dxfId="1964" priority="1997" operator="equal">
      <formula>"Menor"</formula>
    </cfRule>
    <cfRule type="cellIs" dxfId="1963" priority="1998" operator="equal">
      <formula>"Leve"</formula>
    </cfRule>
  </conditionalFormatting>
  <conditionalFormatting sqref="P43">
    <cfRule type="cellIs" dxfId="1962" priority="1990" operator="equal">
      <formula>"Extremo"</formula>
    </cfRule>
    <cfRule type="cellIs" dxfId="1961" priority="1991" operator="equal">
      <formula>"Alto"</formula>
    </cfRule>
    <cfRule type="cellIs" dxfId="1960" priority="1992" operator="equal">
      <formula>"Moderado"</formula>
    </cfRule>
    <cfRule type="cellIs" dxfId="1959" priority="1993" operator="equal">
      <formula>"Bajo"</formula>
    </cfRule>
  </conditionalFormatting>
  <conditionalFormatting sqref="M43">
    <cfRule type="containsText" dxfId="1958" priority="1989" operator="containsText" text="❌">
      <formula>NOT(ISERROR(SEARCH("❌",M43)))</formula>
    </cfRule>
  </conditionalFormatting>
  <conditionalFormatting sqref="M46">
    <cfRule type="containsText" dxfId="1957" priority="1988" operator="containsText" text="❌">
      <formula>NOT(ISERROR(SEARCH("❌",M46)))</formula>
    </cfRule>
  </conditionalFormatting>
  <conditionalFormatting sqref="J46">
    <cfRule type="cellIs" dxfId="1956" priority="1983" operator="equal">
      <formula>"Muy Alta"</formula>
    </cfRule>
    <cfRule type="cellIs" dxfId="1955" priority="1984" operator="equal">
      <formula>"Alta"</formula>
    </cfRule>
    <cfRule type="cellIs" dxfId="1954" priority="1985" operator="equal">
      <formula>"Media"</formula>
    </cfRule>
    <cfRule type="cellIs" dxfId="1953" priority="1986" operator="equal">
      <formula>"Baja"</formula>
    </cfRule>
    <cfRule type="cellIs" dxfId="1952" priority="1987" operator="equal">
      <formula>"Muy Baja"</formula>
    </cfRule>
  </conditionalFormatting>
  <conditionalFormatting sqref="N46">
    <cfRule type="cellIs" dxfId="1951" priority="1978" operator="equal">
      <formula>"Catastrófico"</formula>
    </cfRule>
    <cfRule type="cellIs" dxfId="1950" priority="1979" operator="equal">
      <formula>"Mayor"</formula>
    </cfRule>
    <cfRule type="cellIs" dxfId="1949" priority="1980" operator="equal">
      <formula>"Moderado"</formula>
    </cfRule>
    <cfRule type="cellIs" dxfId="1948" priority="1981" operator="equal">
      <formula>"Menor"</formula>
    </cfRule>
    <cfRule type="cellIs" dxfId="1947" priority="1982" operator="equal">
      <formula>"Leve"</formula>
    </cfRule>
  </conditionalFormatting>
  <conditionalFormatting sqref="P46">
    <cfRule type="cellIs" dxfId="1946" priority="1974" operator="equal">
      <formula>"Extremo"</formula>
    </cfRule>
    <cfRule type="cellIs" dxfId="1945" priority="1975" operator="equal">
      <formula>"Alto"</formula>
    </cfRule>
    <cfRule type="cellIs" dxfId="1944" priority="1976" operator="equal">
      <formula>"Moderado"</formula>
    </cfRule>
    <cfRule type="cellIs" dxfId="1943" priority="1977" operator="equal">
      <formula>"Bajo"</formula>
    </cfRule>
  </conditionalFormatting>
  <conditionalFormatting sqref="M53">
    <cfRule type="containsText" dxfId="1942" priority="1973" operator="containsText" text="❌">
      <formula>NOT(ISERROR(SEARCH("❌",M53)))</formula>
    </cfRule>
  </conditionalFormatting>
  <conditionalFormatting sqref="J53">
    <cfRule type="cellIs" dxfId="1941" priority="1968" operator="equal">
      <formula>"Muy Alta"</formula>
    </cfRule>
    <cfRule type="cellIs" dxfId="1940" priority="1969" operator="equal">
      <formula>"Alta"</formula>
    </cfRule>
    <cfRule type="cellIs" dxfId="1939" priority="1970" operator="equal">
      <formula>"Media"</formula>
    </cfRule>
    <cfRule type="cellIs" dxfId="1938" priority="1971" operator="equal">
      <formula>"Baja"</formula>
    </cfRule>
    <cfRule type="cellIs" dxfId="1937" priority="1972" operator="equal">
      <formula>"Muy Baja"</formula>
    </cfRule>
  </conditionalFormatting>
  <conditionalFormatting sqref="N53">
    <cfRule type="cellIs" dxfId="1936" priority="1963" operator="equal">
      <formula>"Catastrófico"</formula>
    </cfRule>
    <cfRule type="cellIs" dxfId="1935" priority="1964" operator="equal">
      <formula>"Mayor"</formula>
    </cfRule>
    <cfRule type="cellIs" dxfId="1934" priority="1965" operator="equal">
      <formula>"Moderado"</formula>
    </cfRule>
    <cfRule type="cellIs" dxfId="1933" priority="1966" operator="equal">
      <formula>"Menor"</formula>
    </cfRule>
    <cfRule type="cellIs" dxfId="1932" priority="1967" operator="equal">
      <formula>"Leve"</formula>
    </cfRule>
  </conditionalFormatting>
  <conditionalFormatting sqref="P53">
    <cfRule type="cellIs" dxfId="1931" priority="1959" operator="equal">
      <formula>"Extremo"</formula>
    </cfRule>
    <cfRule type="cellIs" dxfId="1930" priority="1960" operator="equal">
      <formula>"Alto"</formula>
    </cfRule>
    <cfRule type="cellIs" dxfId="1929" priority="1961" operator="equal">
      <formula>"Moderado"</formula>
    </cfRule>
    <cfRule type="cellIs" dxfId="1928" priority="1962" operator="equal">
      <formula>"Bajo"</formula>
    </cfRule>
  </conditionalFormatting>
  <conditionalFormatting sqref="M55">
    <cfRule type="containsText" dxfId="1927" priority="1958" operator="containsText" text="❌">
      <formula>NOT(ISERROR(SEARCH("❌",M55)))</formula>
    </cfRule>
  </conditionalFormatting>
  <conditionalFormatting sqref="J55">
    <cfRule type="cellIs" dxfId="1926" priority="1953" operator="equal">
      <formula>"Muy Alta"</formula>
    </cfRule>
    <cfRule type="cellIs" dxfId="1925" priority="1954" operator="equal">
      <formula>"Alta"</formula>
    </cfRule>
    <cfRule type="cellIs" dxfId="1924" priority="1955" operator="equal">
      <formula>"Media"</formula>
    </cfRule>
    <cfRule type="cellIs" dxfId="1923" priority="1956" operator="equal">
      <formula>"Baja"</formula>
    </cfRule>
    <cfRule type="cellIs" dxfId="1922" priority="1957" operator="equal">
      <formula>"Muy Baja"</formula>
    </cfRule>
  </conditionalFormatting>
  <conditionalFormatting sqref="N55">
    <cfRule type="cellIs" dxfId="1921" priority="1948" operator="equal">
      <formula>"Catastrófico"</formula>
    </cfRule>
    <cfRule type="cellIs" dxfId="1920" priority="1949" operator="equal">
      <formula>"Mayor"</formula>
    </cfRule>
    <cfRule type="cellIs" dxfId="1919" priority="1950" operator="equal">
      <formula>"Moderado"</formula>
    </cfRule>
    <cfRule type="cellIs" dxfId="1918" priority="1951" operator="equal">
      <formula>"Menor"</formula>
    </cfRule>
    <cfRule type="cellIs" dxfId="1917" priority="1952" operator="equal">
      <formula>"Leve"</formula>
    </cfRule>
  </conditionalFormatting>
  <conditionalFormatting sqref="P55">
    <cfRule type="cellIs" dxfId="1916" priority="1944" operator="equal">
      <formula>"Extremo"</formula>
    </cfRule>
    <cfRule type="cellIs" dxfId="1915" priority="1945" operator="equal">
      <formula>"Alto"</formula>
    </cfRule>
    <cfRule type="cellIs" dxfId="1914" priority="1946" operator="equal">
      <formula>"Moderado"</formula>
    </cfRule>
    <cfRule type="cellIs" dxfId="1913" priority="1947" operator="equal">
      <formula>"Bajo"</formula>
    </cfRule>
  </conditionalFormatting>
  <conditionalFormatting sqref="M56">
    <cfRule type="containsText" dxfId="1912" priority="1943" operator="containsText" text="❌">
      <formula>NOT(ISERROR(SEARCH("❌",M56)))</formula>
    </cfRule>
  </conditionalFormatting>
  <conditionalFormatting sqref="J56">
    <cfRule type="cellIs" dxfId="1911" priority="1938" operator="equal">
      <formula>"Muy Alta"</formula>
    </cfRule>
    <cfRule type="cellIs" dxfId="1910" priority="1939" operator="equal">
      <formula>"Alta"</formula>
    </cfRule>
    <cfRule type="cellIs" dxfId="1909" priority="1940" operator="equal">
      <formula>"Media"</formula>
    </cfRule>
    <cfRule type="cellIs" dxfId="1908" priority="1941" operator="equal">
      <formula>"Baja"</formula>
    </cfRule>
    <cfRule type="cellIs" dxfId="1907" priority="1942" operator="equal">
      <formula>"Muy Baja"</formula>
    </cfRule>
  </conditionalFormatting>
  <conditionalFormatting sqref="N56">
    <cfRule type="cellIs" dxfId="1906" priority="1933" operator="equal">
      <formula>"Catastrófico"</formula>
    </cfRule>
    <cfRule type="cellIs" dxfId="1905" priority="1934" operator="equal">
      <formula>"Mayor"</formula>
    </cfRule>
    <cfRule type="cellIs" dxfId="1904" priority="1935" operator="equal">
      <formula>"Moderado"</formula>
    </cfRule>
    <cfRule type="cellIs" dxfId="1903" priority="1936" operator="equal">
      <formula>"Menor"</formula>
    </cfRule>
    <cfRule type="cellIs" dxfId="1902" priority="1937" operator="equal">
      <formula>"Leve"</formula>
    </cfRule>
  </conditionalFormatting>
  <conditionalFormatting sqref="P56">
    <cfRule type="cellIs" dxfId="1901" priority="1929" operator="equal">
      <formula>"Extremo"</formula>
    </cfRule>
    <cfRule type="cellIs" dxfId="1900" priority="1930" operator="equal">
      <formula>"Alto"</formula>
    </cfRule>
    <cfRule type="cellIs" dxfId="1899" priority="1931" operator="equal">
      <formula>"Moderado"</formula>
    </cfRule>
    <cfRule type="cellIs" dxfId="1898" priority="1932" operator="equal">
      <formula>"Bajo"</formula>
    </cfRule>
  </conditionalFormatting>
  <conditionalFormatting sqref="M58">
    <cfRule type="containsText" dxfId="1897" priority="1928" operator="containsText" text="❌">
      <formula>NOT(ISERROR(SEARCH("❌",M58)))</formula>
    </cfRule>
  </conditionalFormatting>
  <conditionalFormatting sqref="N58">
    <cfRule type="cellIs" dxfId="1896" priority="1923" operator="equal">
      <formula>"Catastrófico"</formula>
    </cfRule>
    <cfRule type="cellIs" dxfId="1895" priority="1924" operator="equal">
      <formula>"Mayor"</formula>
    </cfRule>
    <cfRule type="cellIs" dxfId="1894" priority="1925" operator="equal">
      <formula>"Moderado"</formula>
    </cfRule>
    <cfRule type="cellIs" dxfId="1893" priority="1926" operator="equal">
      <formula>"Menor"</formula>
    </cfRule>
    <cfRule type="cellIs" dxfId="1892" priority="1927" operator="equal">
      <formula>"Leve"</formula>
    </cfRule>
  </conditionalFormatting>
  <conditionalFormatting sqref="J58">
    <cfRule type="cellIs" dxfId="1891" priority="1918" operator="equal">
      <formula>"Muy Alta"</formula>
    </cfRule>
    <cfRule type="cellIs" dxfId="1890" priority="1919" operator="equal">
      <formula>"Alta"</formula>
    </cfRule>
    <cfRule type="cellIs" dxfId="1889" priority="1920" operator="equal">
      <formula>"Media"</formula>
    </cfRule>
    <cfRule type="cellIs" dxfId="1888" priority="1921" operator="equal">
      <formula>"Baja"</formula>
    </cfRule>
    <cfRule type="cellIs" dxfId="1887" priority="1922" operator="equal">
      <formula>"Muy Baja"</formula>
    </cfRule>
  </conditionalFormatting>
  <conditionalFormatting sqref="P58">
    <cfRule type="cellIs" dxfId="1886" priority="1914" operator="equal">
      <formula>"Extremo"</formula>
    </cfRule>
    <cfRule type="cellIs" dxfId="1885" priority="1915" operator="equal">
      <formula>"Alto"</formula>
    </cfRule>
    <cfRule type="cellIs" dxfId="1884" priority="1916" operator="equal">
      <formula>"Moderado"</formula>
    </cfRule>
    <cfRule type="cellIs" dxfId="1883" priority="1917" operator="equal">
      <formula>"Bajo"</formula>
    </cfRule>
  </conditionalFormatting>
  <conditionalFormatting sqref="M60">
    <cfRule type="containsText" dxfId="1882" priority="1913" operator="containsText" text="❌">
      <formula>NOT(ISERROR(SEARCH("❌",M60)))</formula>
    </cfRule>
  </conditionalFormatting>
  <conditionalFormatting sqref="N60">
    <cfRule type="cellIs" dxfId="1881" priority="1908" operator="equal">
      <formula>"Catastrófico"</formula>
    </cfRule>
    <cfRule type="cellIs" dxfId="1880" priority="1909" operator="equal">
      <formula>"Mayor"</formula>
    </cfRule>
    <cfRule type="cellIs" dxfId="1879" priority="1910" operator="equal">
      <formula>"Moderado"</formula>
    </cfRule>
    <cfRule type="cellIs" dxfId="1878" priority="1911" operator="equal">
      <formula>"Menor"</formula>
    </cfRule>
    <cfRule type="cellIs" dxfId="1877" priority="1912" operator="equal">
      <formula>"Leve"</formula>
    </cfRule>
  </conditionalFormatting>
  <conditionalFormatting sqref="J60">
    <cfRule type="cellIs" dxfId="1876" priority="1903" operator="equal">
      <formula>"Muy Alta"</formula>
    </cfRule>
    <cfRule type="cellIs" dxfId="1875" priority="1904" operator="equal">
      <formula>"Alta"</formula>
    </cfRule>
    <cfRule type="cellIs" dxfId="1874" priority="1905" operator="equal">
      <formula>"Media"</formula>
    </cfRule>
    <cfRule type="cellIs" dxfId="1873" priority="1906" operator="equal">
      <formula>"Baja"</formula>
    </cfRule>
    <cfRule type="cellIs" dxfId="1872" priority="1907" operator="equal">
      <formula>"Muy Baja"</formula>
    </cfRule>
  </conditionalFormatting>
  <conditionalFormatting sqref="P60">
    <cfRule type="cellIs" dxfId="1871" priority="1899" operator="equal">
      <formula>"Extremo"</formula>
    </cfRule>
    <cfRule type="cellIs" dxfId="1870" priority="1900" operator="equal">
      <formula>"Alto"</formula>
    </cfRule>
    <cfRule type="cellIs" dxfId="1869" priority="1901" operator="equal">
      <formula>"Moderado"</formula>
    </cfRule>
    <cfRule type="cellIs" dxfId="1868" priority="1902" operator="equal">
      <formula>"Bajo"</formula>
    </cfRule>
  </conditionalFormatting>
  <conditionalFormatting sqref="M62">
    <cfRule type="containsText" dxfId="1867" priority="1898" operator="containsText" text="❌">
      <formula>NOT(ISERROR(SEARCH("❌",M62)))</formula>
    </cfRule>
  </conditionalFormatting>
  <conditionalFormatting sqref="N62">
    <cfRule type="cellIs" dxfId="1866" priority="1893" operator="equal">
      <formula>"Catastrófico"</formula>
    </cfRule>
    <cfRule type="cellIs" dxfId="1865" priority="1894" operator="equal">
      <formula>"Mayor"</formula>
    </cfRule>
    <cfRule type="cellIs" dxfId="1864" priority="1895" operator="equal">
      <formula>"Moderado"</formula>
    </cfRule>
    <cfRule type="cellIs" dxfId="1863" priority="1896" operator="equal">
      <formula>"Menor"</formula>
    </cfRule>
    <cfRule type="cellIs" dxfId="1862" priority="1897" operator="equal">
      <formula>"Leve"</formula>
    </cfRule>
  </conditionalFormatting>
  <conditionalFormatting sqref="J62">
    <cfRule type="cellIs" dxfId="1861" priority="1888" operator="equal">
      <formula>"Muy Alta"</formula>
    </cfRule>
    <cfRule type="cellIs" dxfId="1860" priority="1889" operator="equal">
      <formula>"Alta"</formula>
    </cfRule>
    <cfRule type="cellIs" dxfId="1859" priority="1890" operator="equal">
      <formula>"Media"</formula>
    </cfRule>
    <cfRule type="cellIs" dxfId="1858" priority="1891" operator="equal">
      <formula>"Baja"</formula>
    </cfRule>
    <cfRule type="cellIs" dxfId="1857" priority="1892" operator="equal">
      <formula>"Muy Baja"</formula>
    </cfRule>
  </conditionalFormatting>
  <conditionalFormatting sqref="P62">
    <cfRule type="cellIs" dxfId="1856" priority="1884" operator="equal">
      <formula>"Extremo"</formula>
    </cfRule>
    <cfRule type="cellIs" dxfId="1855" priority="1885" operator="equal">
      <formula>"Alto"</formula>
    </cfRule>
    <cfRule type="cellIs" dxfId="1854" priority="1886" operator="equal">
      <formula>"Moderado"</formula>
    </cfRule>
    <cfRule type="cellIs" dxfId="1853" priority="1887" operator="equal">
      <formula>"Bajo"</formula>
    </cfRule>
  </conditionalFormatting>
  <conditionalFormatting sqref="M64">
    <cfRule type="containsText" dxfId="1852" priority="1883" operator="containsText" text="❌">
      <formula>NOT(ISERROR(SEARCH("❌",M64)))</formula>
    </cfRule>
  </conditionalFormatting>
  <conditionalFormatting sqref="J64">
    <cfRule type="cellIs" dxfId="1851" priority="1878" operator="equal">
      <formula>"Muy Alta"</formula>
    </cfRule>
    <cfRule type="cellIs" dxfId="1850" priority="1879" operator="equal">
      <formula>"Alta"</formula>
    </cfRule>
    <cfRule type="cellIs" dxfId="1849" priority="1880" operator="equal">
      <formula>"Media"</formula>
    </cfRule>
    <cfRule type="cellIs" dxfId="1848" priority="1881" operator="equal">
      <formula>"Baja"</formula>
    </cfRule>
    <cfRule type="cellIs" dxfId="1847" priority="1882" operator="equal">
      <formula>"Muy Baja"</formula>
    </cfRule>
  </conditionalFormatting>
  <conditionalFormatting sqref="N64">
    <cfRule type="cellIs" dxfId="1846" priority="1873" operator="equal">
      <formula>"Catastrófico"</formula>
    </cfRule>
    <cfRule type="cellIs" dxfId="1845" priority="1874" operator="equal">
      <formula>"Mayor"</formula>
    </cfRule>
    <cfRule type="cellIs" dxfId="1844" priority="1875" operator="equal">
      <formula>"Moderado"</formula>
    </cfRule>
    <cfRule type="cellIs" dxfId="1843" priority="1876" operator="equal">
      <formula>"Menor"</formula>
    </cfRule>
    <cfRule type="cellIs" dxfId="1842" priority="1877" operator="equal">
      <formula>"Leve"</formula>
    </cfRule>
  </conditionalFormatting>
  <conditionalFormatting sqref="P64">
    <cfRule type="cellIs" dxfId="1841" priority="1869" operator="equal">
      <formula>"Extremo"</formula>
    </cfRule>
    <cfRule type="cellIs" dxfId="1840" priority="1870" operator="equal">
      <formula>"Alto"</formula>
    </cfRule>
    <cfRule type="cellIs" dxfId="1839" priority="1871" operator="equal">
      <formula>"Moderado"</formula>
    </cfRule>
    <cfRule type="cellIs" dxfId="1838" priority="1872" operator="equal">
      <formula>"Bajo"</formula>
    </cfRule>
  </conditionalFormatting>
  <conditionalFormatting sqref="M65">
    <cfRule type="containsText" dxfId="1837" priority="1868" operator="containsText" text="❌">
      <formula>NOT(ISERROR(SEARCH("❌",M65)))</formula>
    </cfRule>
  </conditionalFormatting>
  <conditionalFormatting sqref="J65">
    <cfRule type="cellIs" dxfId="1836" priority="1863" operator="equal">
      <formula>"Muy Alta"</formula>
    </cfRule>
    <cfRule type="cellIs" dxfId="1835" priority="1864" operator="equal">
      <formula>"Alta"</formula>
    </cfRule>
    <cfRule type="cellIs" dxfId="1834" priority="1865" operator="equal">
      <formula>"Media"</formula>
    </cfRule>
    <cfRule type="cellIs" dxfId="1833" priority="1866" operator="equal">
      <formula>"Baja"</formula>
    </cfRule>
    <cfRule type="cellIs" dxfId="1832" priority="1867" operator="equal">
      <formula>"Muy Baja"</formula>
    </cfRule>
  </conditionalFormatting>
  <conditionalFormatting sqref="N65">
    <cfRule type="cellIs" dxfId="1831" priority="1858" operator="equal">
      <formula>"Catastrófico"</formula>
    </cfRule>
    <cfRule type="cellIs" dxfId="1830" priority="1859" operator="equal">
      <formula>"Mayor"</formula>
    </cfRule>
    <cfRule type="cellIs" dxfId="1829" priority="1860" operator="equal">
      <formula>"Moderado"</formula>
    </cfRule>
    <cfRule type="cellIs" dxfId="1828" priority="1861" operator="equal">
      <formula>"Menor"</formula>
    </cfRule>
    <cfRule type="cellIs" dxfId="1827" priority="1862" operator="equal">
      <formula>"Leve"</formula>
    </cfRule>
  </conditionalFormatting>
  <conditionalFormatting sqref="P65">
    <cfRule type="cellIs" dxfId="1826" priority="1854" operator="equal">
      <formula>"Extremo"</formula>
    </cfRule>
    <cfRule type="cellIs" dxfId="1825" priority="1855" operator="equal">
      <formula>"Alto"</formula>
    </cfRule>
    <cfRule type="cellIs" dxfId="1824" priority="1856" operator="equal">
      <formula>"Moderado"</formula>
    </cfRule>
    <cfRule type="cellIs" dxfId="1823" priority="1857" operator="equal">
      <formula>"Bajo"</formula>
    </cfRule>
  </conditionalFormatting>
  <conditionalFormatting sqref="M68">
    <cfRule type="containsText" dxfId="1822" priority="1853" operator="containsText" text="❌">
      <formula>NOT(ISERROR(SEARCH("❌",M68)))</formula>
    </cfRule>
  </conditionalFormatting>
  <conditionalFormatting sqref="N68">
    <cfRule type="cellIs" dxfId="1821" priority="1848" operator="equal">
      <formula>"Catastrófico"</formula>
    </cfRule>
    <cfRule type="cellIs" dxfId="1820" priority="1849" operator="equal">
      <formula>"Mayor"</formula>
    </cfRule>
    <cfRule type="cellIs" dxfId="1819" priority="1850" operator="equal">
      <formula>"Moderado"</formula>
    </cfRule>
    <cfRule type="cellIs" dxfId="1818" priority="1851" operator="equal">
      <formula>"Menor"</formula>
    </cfRule>
    <cfRule type="cellIs" dxfId="1817" priority="1852" operator="equal">
      <formula>"Leve"</formula>
    </cfRule>
  </conditionalFormatting>
  <conditionalFormatting sqref="J68">
    <cfRule type="cellIs" dxfId="1816" priority="1843" operator="equal">
      <formula>"Muy Alta"</formula>
    </cfRule>
    <cfRule type="cellIs" dxfId="1815" priority="1844" operator="equal">
      <formula>"Alta"</formula>
    </cfRule>
    <cfRule type="cellIs" dxfId="1814" priority="1845" operator="equal">
      <formula>"Media"</formula>
    </cfRule>
    <cfRule type="cellIs" dxfId="1813" priority="1846" operator="equal">
      <formula>"Baja"</formula>
    </cfRule>
    <cfRule type="cellIs" dxfId="1812" priority="1847" operator="equal">
      <formula>"Muy Baja"</formula>
    </cfRule>
  </conditionalFormatting>
  <conditionalFormatting sqref="P68">
    <cfRule type="cellIs" dxfId="1811" priority="1839" operator="equal">
      <formula>"Extremo"</formula>
    </cfRule>
    <cfRule type="cellIs" dxfId="1810" priority="1840" operator="equal">
      <formula>"Alto"</formula>
    </cfRule>
    <cfRule type="cellIs" dxfId="1809" priority="1841" operator="equal">
      <formula>"Moderado"</formula>
    </cfRule>
    <cfRule type="cellIs" dxfId="1808" priority="1842" operator="equal">
      <formula>"Bajo"</formula>
    </cfRule>
  </conditionalFormatting>
  <conditionalFormatting sqref="M69">
    <cfRule type="containsText" dxfId="1807" priority="1838" operator="containsText" text="❌">
      <formula>NOT(ISERROR(SEARCH("❌",M69)))</formula>
    </cfRule>
  </conditionalFormatting>
  <conditionalFormatting sqref="N69">
    <cfRule type="cellIs" dxfId="1806" priority="1833" operator="equal">
      <formula>"Catastrófico"</formula>
    </cfRule>
    <cfRule type="cellIs" dxfId="1805" priority="1834" operator="equal">
      <formula>"Mayor"</formula>
    </cfRule>
    <cfRule type="cellIs" dxfId="1804" priority="1835" operator="equal">
      <formula>"Moderado"</formula>
    </cfRule>
    <cfRule type="cellIs" dxfId="1803" priority="1836" operator="equal">
      <formula>"Menor"</formula>
    </cfRule>
    <cfRule type="cellIs" dxfId="1802" priority="1837" operator="equal">
      <formula>"Leve"</formula>
    </cfRule>
  </conditionalFormatting>
  <conditionalFormatting sqref="J69">
    <cfRule type="cellIs" dxfId="1801" priority="1828" operator="equal">
      <formula>"Muy Alta"</formula>
    </cfRule>
    <cfRule type="cellIs" dxfId="1800" priority="1829" operator="equal">
      <formula>"Alta"</formula>
    </cfRule>
    <cfRule type="cellIs" dxfId="1799" priority="1830" operator="equal">
      <formula>"Media"</formula>
    </cfRule>
    <cfRule type="cellIs" dxfId="1798" priority="1831" operator="equal">
      <formula>"Baja"</formula>
    </cfRule>
    <cfRule type="cellIs" dxfId="1797" priority="1832" operator="equal">
      <formula>"Muy Baja"</formula>
    </cfRule>
  </conditionalFormatting>
  <conditionalFormatting sqref="P69">
    <cfRule type="cellIs" dxfId="1796" priority="1824" operator="equal">
      <formula>"Extremo"</formula>
    </cfRule>
    <cfRule type="cellIs" dxfId="1795" priority="1825" operator="equal">
      <formula>"Alto"</formula>
    </cfRule>
    <cfRule type="cellIs" dxfId="1794" priority="1826" operator="equal">
      <formula>"Moderado"</formula>
    </cfRule>
    <cfRule type="cellIs" dxfId="1793" priority="1827" operator="equal">
      <formula>"Bajo"</formula>
    </cfRule>
  </conditionalFormatting>
  <conditionalFormatting sqref="M71">
    <cfRule type="containsText" dxfId="1792" priority="1823" operator="containsText" text="❌">
      <formula>NOT(ISERROR(SEARCH("❌",M71)))</formula>
    </cfRule>
  </conditionalFormatting>
  <conditionalFormatting sqref="J71">
    <cfRule type="cellIs" dxfId="1791" priority="1818" operator="equal">
      <formula>"Muy Alta"</formula>
    </cfRule>
    <cfRule type="cellIs" dxfId="1790" priority="1819" operator="equal">
      <formula>"Alta"</formula>
    </cfRule>
    <cfRule type="cellIs" dxfId="1789" priority="1820" operator="equal">
      <formula>"Media"</formula>
    </cfRule>
    <cfRule type="cellIs" dxfId="1788" priority="1821" operator="equal">
      <formula>"Baja"</formula>
    </cfRule>
    <cfRule type="cellIs" dxfId="1787" priority="1822" operator="equal">
      <formula>"Muy Baja"</formula>
    </cfRule>
  </conditionalFormatting>
  <conditionalFormatting sqref="N71">
    <cfRule type="cellIs" dxfId="1786" priority="1813" operator="equal">
      <formula>"Catastrófico"</formula>
    </cfRule>
    <cfRule type="cellIs" dxfId="1785" priority="1814" operator="equal">
      <formula>"Mayor"</formula>
    </cfRule>
    <cfRule type="cellIs" dxfId="1784" priority="1815" operator="equal">
      <formula>"Moderado"</formula>
    </cfRule>
    <cfRule type="cellIs" dxfId="1783" priority="1816" operator="equal">
      <formula>"Menor"</formula>
    </cfRule>
    <cfRule type="cellIs" dxfId="1782" priority="1817" operator="equal">
      <formula>"Leve"</formula>
    </cfRule>
  </conditionalFormatting>
  <conditionalFormatting sqref="P71">
    <cfRule type="cellIs" dxfId="1781" priority="1809" operator="equal">
      <formula>"Extremo"</formula>
    </cfRule>
    <cfRule type="cellIs" dxfId="1780" priority="1810" operator="equal">
      <formula>"Alto"</formula>
    </cfRule>
    <cfRule type="cellIs" dxfId="1779" priority="1811" operator="equal">
      <formula>"Moderado"</formula>
    </cfRule>
    <cfRule type="cellIs" dxfId="1778" priority="1812" operator="equal">
      <formula>"Bajo"</formula>
    </cfRule>
  </conditionalFormatting>
  <conditionalFormatting sqref="M74">
    <cfRule type="containsText" dxfId="1777" priority="1808" operator="containsText" text="❌">
      <formula>NOT(ISERROR(SEARCH("❌",M74)))</formula>
    </cfRule>
  </conditionalFormatting>
  <conditionalFormatting sqref="N74">
    <cfRule type="cellIs" dxfId="1776" priority="1803" operator="equal">
      <formula>"Catastrófico"</formula>
    </cfRule>
    <cfRule type="cellIs" dxfId="1775" priority="1804" operator="equal">
      <formula>"Mayor"</formula>
    </cfRule>
    <cfRule type="cellIs" dxfId="1774" priority="1805" operator="equal">
      <formula>"Moderado"</formula>
    </cfRule>
    <cfRule type="cellIs" dxfId="1773" priority="1806" operator="equal">
      <formula>"Menor"</formula>
    </cfRule>
    <cfRule type="cellIs" dxfId="1772" priority="1807" operator="equal">
      <formula>"Leve"</formula>
    </cfRule>
  </conditionalFormatting>
  <conditionalFormatting sqref="J74">
    <cfRule type="cellIs" dxfId="1771" priority="1798" operator="equal">
      <formula>"Muy Alta"</formula>
    </cfRule>
    <cfRule type="cellIs" dxfId="1770" priority="1799" operator="equal">
      <formula>"Alta"</formula>
    </cfRule>
    <cfRule type="cellIs" dxfId="1769" priority="1800" operator="equal">
      <formula>"Media"</formula>
    </cfRule>
    <cfRule type="cellIs" dxfId="1768" priority="1801" operator="equal">
      <formula>"Baja"</formula>
    </cfRule>
    <cfRule type="cellIs" dxfId="1767" priority="1802" operator="equal">
      <formula>"Muy Baja"</formula>
    </cfRule>
  </conditionalFormatting>
  <conditionalFormatting sqref="P74">
    <cfRule type="cellIs" dxfId="1766" priority="1794" operator="equal">
      <formula>"Extremo"</formula>
    </cfRule>
    <cfRule type="cellIs" dxfId="1765" priority="1795" operator="equal">
      <formula>"Alto"</formula>
    </cfRule>
    <cfRule type="cellIs" dxfId="1764" priority="1796" operator="equal">
      <formula>"Moderado"</formula>
    </cfRule>
    <cfRule type="cellIs" dxfId="1763" priority="1797" operator="equal">
      <formula>"Bajo"</formula>
    </cfRule>
  </conditionalFormatting>
  <conditionalFormatting sqref="M76">
    <cfRule type="containsText" dxfId="1762" priority="1793" operator="containsText" text="❌">
      <formula>NOT(ISERROR(SEARCH("❌",M76)))</formula>
    </cfRule>
  </conditionalFormatting>
  <conditionalFormatting sqref="J76">
    <cfRule type="cellIs" dxfId="1761" priority="1788" operator="equal">
      <formula>"Muy Alta"</formula>
    </cfRule>
    <cfRule type="cellIs" dxfId="1760" priority="1789" operator="equal">
      <formula>"Alta"</formula>
    </cfRule>
    <cfRule type="cellIs" dxfId="1759" priority="1790" operator="equal">
      <formula>"Media"</formula>
    </cfRule>
    <cfRule type="cellIs" dxfId="1758" priority="1791" operator="equal">
      <formula>"Baja"</formula>
    </cfRule>
    <cfRule type="cellIs" dxfId="1757" priority="1792" operator="equal">
      <formula>"Muy Baja"</formula>
    </cfRule>
  </conditionalFormatting>
  <conditionalFormatting sqref="N76">
    <cfRule type="cellIs" dxfId="1756" priority="1783" operator="equal">
      <formula>"Catastrófico"</formula>
    </cfRule>
    <cfRule type="cellIs" dxfId="1755" priority="1784" operator="equal">
      <formula>"Mayor"</formula>
    </cfRule>
    <cfRule type="cellIs" dxfId="1754" priority="1785" operator="equal">
      <formula>"Moderado"</formula>
    </cfRule>
    <cfRule type="cellIs" dxfId="1753" priority="1786" operator="equal">
      <formula>"Menor"</formula>
    </cfRule>
    <cfRule type="cellIs" dxfId="1752" priority="1787" operator="equal">
      <formula>"Leve"</formula>
    </cfRule>
  </conditionalFormatting>
  <conditionalFormatting sqref="P76">
    <cfRule type="cellIs" dxfId="1751" priority="1779" operator="equal">
      <formula>"Extremo"</formula>
    </cfRule>
    <cfRule type="cellIs" dxfId="1750" priority="1780" operator="equal">
      <formula>"Alto"</formula>
    </cfRule>
    <cfRule type="cellIs" dxfId="1749" priority="1781" operator="equal">
      <formula>"Moderado"</formula>
    </cfRule>
    <cfRule type="cellIs" dxfId="1748" priority="1782" operator="equal">
      <formula>"Bajo"</formula>
    </cfRule>
  </conditionalFormatting>
  <conditionalFormatting sqref="M77">
    <cfRule type="containsText" dxfId="1747" priority="1778" operator="containsText" text="❌">
      <formula>NOT(ISERROR(SEARCH("❌",M77)))</formula>
    </cfRule>
  </conditionalFormatting>
  <conditionalFormatting sqref="J77">
    <cfRule type="cellIs" dxfId="1746" priority="1773" operator="equal">
      <formula>"Muy Alta"</formula>
    </cfRule>
    <cfRule type="cellIs" dxfId="1745" priority="1774" operator="equal">
      <formula>"Alta"</formula>
    </cfRule>
    <cfRule type="cellIs" dxfId="1744" priority="1775" operator="equal">
      <formula>"Media"</formula>
    </cfRule>
    <cfRule type="cellIs" dxfId="1743" priority="1776" operator="equal">
      <formula>"Baja"</formula>
    </cfRule>
    <cfRule type="cellIs" dxfId="1742" priority="1777" operator="equal">
      <formula>"Muy Baja"</formula>
    </cfRule>
  </conditionalFormatting>
  <conditionalFormatting sqref="N77">
    <cfRule type="cellIs" dxfId="1741" priority="1768" operator="equal">
      <formula>"Catastrófico"</formula>
    </cfRule>
    <cfRule type="cellIs" dxfId="1740" priority="1769" operator="equal">
      <formula>"Mayor"</formula>
    </cfRule>
    <cfRule type="cellIs" dxfId="1739" priority="1770" operator="equal">
      <formula>"Moderado"</formula>
    </cfRule>
    <cfRule type="cellIs" dxfId="1738" priority="1771" operator="equal">
      <formula>"Menor"</formula>
    </cfRule>
    <cfRule type="cellIs" dxfId="1737" priority="1772" operator="equal">
      <formula>"Leve"</formula>
    </cfRule>
  </conditionalFormatting>
  <conditionalFormatting sqref="P77">
    <cfRule type="cellIs" dxfId="1736" priority="1764" operator="equal">
      <formula>"Extremo"</formula>
    </cfRule>
    <cfRule type="cellIs" dxfId="1735" priority="1765" operator="equal">
      <formula>"Alto"</formula>
    </cfRule>
    <cfRule type="cellIs" dxfId="1734" priority="1766" operator="equal">
      <formula>"Moderado"</formula>
    </cfRule>
    <cfRule type="cellIs" dxfId="1733" priority="1767" operator="equal">
      <formula>"Bajo"</formula>
    </cfRule>
  </conditionalFormatting>
  <conditionalFormatting sqref="M79">
    <cfRule type="containsText" dxfId="1732" priority="1763" operator="containsText" text="❌">
      <formula>NOT(ISERROR(SEARCH("❌",M79)))</formula>
    </cfRule>
  </conditionalFormatting>
  <conditionalFormatting sqref="J79">
    <cfRule type="cellIs" dxfId="1731" priority="1758" operator="equal">
      <formula>"Muy Alta"</formula>
    </cfRule>
    <cfRule type="cellIs" dxfId="1730" priority="1759" operator="equal">
      <formula>"Alta"</formula>
    </cfRule>
    <cfRule type="cellIs" dxfId="1729" priority="1760" operator="equal">
      <formula>"Media"</formula>
    </cfRule>
    <cfRule type="cellIs" dxfId="1728" priority="1761" operator="equal">
      <formula>"Baja"</formula>
    </cfRule>
    <cfRule type="cellIs" dxfId="1727" priority="1762" operator="equal">
      <formula>"Muy Baja"</formula>
    </cfRule>
  </conditionalFormatting>
  <conditionalFormatting sqref="N79">
    <cfRule type="cellIs" dxfId="1726" priority="1753" operator="equal">
      <formula>"Catastrófico"</formula>
    </cfRule>
    <cfRule type="cellIs" dxfId="1725" priority="1754" operator="equal">
      <formula>"Mayor"</formula>
    </cfRule>
    <cfRule type="cellIs" dxfId="1724" priority="1755" operator="equal">
      <formula>"Moderado"</formula>
    </cfRule>
    <cfRule type="cellIs" dxfId="1723" priority="1756" operator="equal">
      <formula>"Menor"</formula>
    </cfRule>
    <cfRule type="cellIs" dxfId="1722" priority="1757" operator="equal">
      <formula>"Leve"</formula>
    </cfRule>
  </conditionalFormatting>
  <conditionalFormatting sqref="P79">
    <cfRule type="cellIs" dxfId="1721" priority="1749" operator="equal">
      <formula>"Extremo"</formula>
    </cfRule>
    <cfRule type="cellIs" dxfId="1720" priority="1750" operator="equal">
      <formula>"Alto"</formula>
    </cfRule>
    <cfRule type="cellIs" dxfId="1719" priority="1751" operator="equal">
      <formula>"Moderado"</formula>
    </cfRule>
    <cfRule type="cellIs" dxfId="1718" priority="1752" operator="equal">
      <formula>"Bajo"</formula>
    </cfRule>
  </conditionalFormatting>
  <conditionalFormatting sqref="M80">
    <cfRule type="containsText" dxfId="1717" priority="1748" operator="containsText" text="❌">
      <formula>NOT(ISERROR(SEARCH("❌",M80)))</formula>
    </cfRule>
  </conditionalFormatting>
  <conditionalFormatting sqref="J80">
    <cfRule type="cellIs" dxfId="1716" priority="1743" operator="equal">
      <formula>"Muy Alta"</formula>
    </cfRule>
    <cfRule type="cellIs" dxfId="1715" priority="1744" operator="equal">
      <formula>"Alta"</formula>
    </cfRule>
    <cfRule type="cellIs" dxfId="1714" priority="1745" operator="equal">
      <formula>"Media"</formula>
    </cfRule>
    <cfRule type="cellIs" dxfId="1713" priority="1746" operator="equal">
      <formula>"Baja"</formula>
    </cfRule>
    <cfRule type="cellIs" dxfId="1712" priority="1747" operator="equal">
      <formula>"Muy Baja"</formula>
    </cfRule>
  </conditionalFormatting>
  <conditionalFormatting sqref="N80">
    <cfRule type="cellIs" dxfId="1711" priority="1738" operator="equal">
      <formula>"Catastrófico"</formula>
    </cfRule>
    <cfRule type="cellIs" dxfId="1710" priority="1739" operator="equal">
      <formula>"Mayor"</formula>
    </cfRule>
    <cfRule type="cellIs" dxfId="1709" priority="1740" operator="equal">
      <formula>"Moderado"</formula>
    </cfRule>
    <cfRule type="cellIs" dxfId="1708" priority="1741" operator="equal">
      <formula>"Menor"</formula>
    </cfRule>
    <cfRule type="cellIs" dxfId="1707" priority="1742" operator="equal">
      <formula>"Leve"</formula>
    </cfRule>
  </conditionalFormatting>
  <conditionalFormatting sqref="P80">
    <cfRule type="cellIs" dxfId="1706" priority="1734" operator="equal">
      <formula>"Extremo"</formula>
    </cfRule>
    <cfRule type="cellIs" dxfId="1705" priority="1735" operator="equal">
      <formula>"Alto"</formula>
    </cfRule>
    <cfRule type="cellIs" dxfId="1704" priority="1736" operator="equal">
      <formula>"Moderado"</formula>
    </cfRule>
    <cfRule type="cellIs" dxfId="1703" priority="1737" operator="equal">
      <formula>"Bajo"</formula>
    </cfRule>
  </conditionalFormatting>
  <conditionalFormatting sqref="M82">
    <cfRule type="containsText" dxfId="1702" priority="1733" operator="containsText" text="❌">
      <formula>NOT(ISERROR(SEARCH("❌",M82)))</formula>
    </cfRule>
  </conditionalFormatting>
  <conditionalFormatting sqref="N82">
    <cfRule type="cellIs" dxfId="1701" priority="1728" operator="equal">
      <formula>"Catastrófico"</formula>
    </cfRule>
    <cfRule type="cellIs" dxfId="1700" priority="1729" operator="equal">
      <formula>"Mayor"</formula>
    </cfRule>
    <cfRule type="cellIs" dxfId="1699" priority="1730" operator="equal">
      <formula>"Moderado"</formula>
    </cfRule>
    <cfRule type="cellIs" dxfId="1698" priority="1731" operator="equal">
      <formula>"Menor"</formula>
    </cfRule>
    <cfRule type="cellIs" dxfId="1697" priority="1732" operator="equal">
      <formula>"Leve"</formula>
    </cfRule>
  </conditionalFormatting>
  <conditionalFormatting sqref="J82">
    <cfRule type="cellIs" dxfId="1696" priority="1723" operator="equal">
      <formula>"Muy Alta"</formula>
    </cfRule>
    <cfRule type="cellIs" dxfId="1695" priority="1724" operator="equal">
      <formula>"Alta"</formula>
    </cfRule>
    <cfRule type="cellIs" dxfId="1694" priority="1725" operator="equal">
      <formula>"Media"</formula>
    </cfRule>
    <cfRule type="cellIs" dxfId="1693" priority="1726" operator="equal">
      <formula>"Baja"</formula>
    </cfRule>
    <cfRule type="cellIs" dxfId="1692" priority="1727" operator="equal">
      <formula>"Muy Baja"</formula>
    </cfRule>
  </conditionalFormatting>
  <conditionalFormatting sqref="P82">
    <cfRule type="cellIs" dxfId="1691" priority="1719" operator="equal">
      <formula>"Extremo"</formula>
    </cfRule>
    <cfRule type="cellIs" dxfId="1690" priority="1720" operator="equal">
      <formula>"Alto"</formula>
    </cfRule>
    <cfRule type="cellIs" dxfId="1689" priority="1721" operator="equal">
      <formula>"Moderado"</formula>
    </cfRule>
    <cfRule type="cellIs" dxfId="1688" priority="1722" operator="equal">
      <formula>"Bajo"</formula>
    </cfRule>
  </conditionalFormatting>
  <conditionalFormatting sqref="M84">
    <cfRule type="containsText" dxfId="1687" priority="1718" operator="containsText" text="❌">
      <formula>NOT(ISERROR(SEARCH("❌",M84)))</formula>
    </cfRule>
  </conditionalFormatting>
  <conditionalFormatting sqref="N84">
    <cfRule type="cellIs" dxfId="1686" priority="1713" operator="equal">
      <formula>"Catastrófico"</formula>
    </cfRule>
    <cfRule type="cellIs" dxfId="1685" priority="1714" operator="equal">
      <formula>"Mayor"</formula>
    </cfRule>
    <cfRule type="cellIs" dxfId="1684" priority="1715" operator="equal">
      <formula>"Moderado"</formula>
    </cfRule>
    <cfRule type="cellIs" dxfId="1683" priority="1716" operator="equal">
      <formula>"Menor"</formula>
    </cfRule>
    <cfRule type="cellIs" dxfId="1682" priority="1717" operator="equal">
      <formula>"Leve"</formula>
    </cfRule>
  </conditionalFormatting>
  <conditionalFormatting sqref="J84">
    <cfRule type="cellIs" dxfId="1681" priority="1708" operator="equal">
      <formula>"Muy Alta"</formula>
    </cfRule>
    <cfRule type="cellIs" dxfId="1680" priority="1709" operator="equal">
      <formula>"Alta"</formula>
    </cfRule>
    <cfRule type="cellIs" dxfId="1679" priority="1710" operator="equal">
      <formula>"Media"</formula>
    </cfRule>
    <cfRule type="cellIs" dxfId="1678" priority="1711" operator="equal">
      <formula>"Baja"</formula>
    </cfRule>
    <cfRule type="cellIs" dxfId="1677" priority="1712" operator="equal">
      <formula>"Muy Baja"</formula>
    </cfRule>
  </conditionalFormatting>
  <conditionalFormatting sqref="P84">
    <cfRule type="cellIs" dxfId="1676" priority="1704" operator="equal">
      <formula>"Extremo"</formula>
    </cfRule>
    <cfRule type="cellIs" dxfId="1675" priority="1705" operator="equal">
      <formula>"Alto"</formula>
    </cfRule>
    <cfRule type="cellIs" dxfId="1674" priority="1706" operator="equal">
      <formula>"Moderado"</formula>
    </cfRule>
    <cfRule type="cellIs" dxfId="1673" priority="1707" operator="equal">
      <formula>"Bajo"</formula>
    </cfRule>
  </conditionalFormatting>
  <conditionalFormatting sqref="M86">
    <cfRule type="containsText" dxfId="1672" priority="1703" operator="containsText" text="❌">
      <formula>NOT(ISERROR(SEARCH("❌",M86)))</formula>
    </cfRule>
  </conditionalFormatting>
  <conditionalFormatting sqref="N86">
    <cfRule type="cellIs" dxfId="1671" priority="1698" operator="equal">
      <formula>"Catastrófico"</formula>
    </cfRule>
    <cfRule type="cellIs" dxfId="1670" priority="1699" operator="equal">
      <formula>"Mayor"</formula>
    </cfRule>
    <cfRule type="cellIs" dxfId="1669" priority="1700" operator="equal">
      <formula>"Moderado"</formula>
    </cfRule>
    <cfRule type="cellIs" dxfId="1668" priority="1701" operator="equal">
      <formula>"Menor"</formula>
    </cfRule>
    <cfRule type="cellIs" dxfId="1667" priority="1702" operator="equal">
      <formula>"Leve"</formula>
    </cfRule>
  </conditionalFormatting>
  <conditionalFormatting sqref="J86">
    <cfRule type="cellIs" dxfId="1666" priority="1693" operator="equal">
      <formula>"Muy Alta"</formula>
    </cfRule>
    <cfRule type="cellIs" dxfId="1665" priority="1694" operator="equal">
      <formula>"Alta"</formula>
    </cfRule>
    <cfRule type="cellIs" dxfId="1664" priority="1695" operator="equal">
      <formula>"Media"</formula>
    </cfRule>
    <cfRule type="cellIs" dxfId="1663" priority="1696" operator="equal">
      <formula>"Baja"</formula>
    </cfRule>
    <cfRule type="cellIs" dxfId="1662" priority="1697" operator="equal">
      <formula>"Muy Baja"</formula>
    </cfRule>
  </conditionalFormatting>
  <conditionalFormatting sqref="P86">
    <cfRule type="cellIs" dxfId="1661" priority="1689" operator="equal">
      <formula>"Extremo"</formula>
    </cfRule>
    <cfRule type="cellIs" dxfId="1660" priority="1690" operator="equal">
      <formula>"Alto"</formula>
    </cfRule>
    <cfRule type="cellIs" dxfId="1659" priority="1691" operator="equal">
      <formula>"Moderado"</formula>
    </cfRule>
    <cfRule type="cellIs" dxfId="1658" priority="1692" operator="equal">
      <formula>"Bajo"</formula>
    </cfRule>
  </conditionalFormatting>
  <conditionalFormatting sqref="M89">
    <cfRule type="containsText" dxfId="1657" priority="1688" operator="containsText" text="❌">
      <formula>NOT(ISERROR(SEARCH("❌",M89)))</formula>
    </cfRule>
  </conditionalFormatting>
  <conditionalFormatting sqref="N89">
    <cfRule type="cellIs" dxfId="1656" priority="1683" operator="equal">
      <formula>"Catastrófico"</formula>
    </cfRule>
    <cfRule type="cellIs" dxfId="1655" priority="1684" operator="equal">
      <formula>"Mayor"</formula>
    </cfRule>
    <cfRule type="cellIs" dxfId="1654" priority="1685" operator="equal">
      <formula>"Moderado"</formula>
    </cfRule>
    <cfRule type="cellIs" dxfId="1653" priority="1686" operator="equal">
      <formula>"Menor"</formula>
    </cfRule>
    <cfRule type="cellIs" dxfId="1652" priority="1687" operator="equal">
      <formula>"Leve"</formula>
    </cfRule>
  </conditionalFormatting>
  <conditionalFormatting sqref="J89">
    <cfRule type="cellIs" dxfId="1651" priority="1678" operator="equal">
      <formula>"Muy Alta"</formula>
    </cfRule>
    <cfRule type="cellIs" dxfId="1650" priority="1679" operator="equal">
      <formula>"Alta"</formula>
    </cfRule>
    <cfRule type="cellIs" dxfId="1649" priority="1680" operator="equal">
      <formula>"Media"</formula>
    </cfRule>
    <cfRule type="cellIs" dxfId="1648" priority="1681" operator="equal">
      <formula>"Baja"</formula>
    </cfRule>
    <cfRule type="cellIs" dxfId="1647" priority="1682" operator="equal">
      <formula>"Muy Baja"</formula>
    </cfRule>
  </conditionalFormatting>
  <conditionalFormatting sqref="P89">
    <cfRule type="cellIs" dxfId="1646" priority="1674" operator="equal">
      <formula>"Extremo"</formula>
    </cfRule>
    <cfRule type="cellIs" dxfId="1645" priority="1675" operator="equal">
      <formula>"Alto"</formula>
    </cfRule>
    <cfRule type="cellIs" dxfId="1644" priority="1676" operator="equal">
      <formula>"Moderado"</formula>
    </cfRule>
    <cfRule type="cellIs" dxfId="1643" priority="1677" operator="equal">
      <formula>"Bajo"</formula>
    </cfRule>
  </conditionalFormatting>
  <conditionalFormatting sqref="M91">
    <cfRule type="containsText" dxfId="1642" priority="1673" operator="containsText" text="❌">
      <formula>NOT(ISERROR(SEARCH("❌",M91)))</formula>
    </cfRule>
  </conditionalFormatting>
  <conditionalFormatting sqref="J91">
    <cfRule type="cellIs" dxfId="1641" priority="1668" operator="equal">
      <formula>"Muy Alta"</formula>
    </cfRule>
    <cfRule type="cellIs" dxfId="1640" priority="1669" operator="equal">
      <formula>"Alta"</formula>
    </cfRule>
    <cfRule type="cellIs" dxfId="1639" priority="1670" operator="equal">
      <formula>"Media"</formula>
    </cfRule>
    <cfRule type="cellIs" dxfId="1638" priority="1671" operator="equal">
      <formula>"Baja"</formula>
    </cfRule>
    <cfRule type="cellIs" dxfId="1637" priority="1672" operator="equal">
      <formula>"Muy Baja"</formula>
    </cfRule>
  </conditionalFormatting>
  <conditionalFormatting sqref="N91">
    <cfRule type="cellIs" dxfId="1636" priority="1663" operator="equal">
      <formula>"Catastrófico"</formula>
    </cfRule>
    <cfRule type="cellIs" dxfId="1635" priority="1664" operator="equal">
      <formula>"Mayor"</formula>
    </cfRule>
    <cfRule type="cellIs" dxfId="1634" priority="1665" operator="equal">
      <formula>"Moderado"</formula>
    </cfRule>
    <cfRule type="cellIs" dxfId="1633" priority="1666" operator="equal">
      <formula>"Menor"</formula>
    </cfRule>
    <cfRule type="cellIs" dxfId="1632" priority="1667" operator="equal">
      <formula>"Leve"</formula>
    </cfRule>
  </conditionalFormatting>
  <conditionalFormatting sqref="P91">
    <cfRule type="cellIs" dxfId="1631" priority="1659" operator="equal">
      <formula>"Extremo"</formula>
    </cfRule>
    <cfRule type="cellIs" dxfId="1630" priority="1660" operator="equal">
      <formula>"Alto"</formula>
    </cfRule>
    <cfRule type="cellIs" dxfId="1629" priority="1661" operator="equal">
      <formula>"Moderado"</formula>
    </cfRule>
    <cfRule type="cellIs" dxfId="1628" priority="1662" operator="equal">
      <formula>"Bajo"</formula>
    </cfRule>
  </conditionalFormatting>
  <conditionalFormatting sqref="M92">
    <cfRule type="containsText" dxfId="1627" priority="1658" operator="containsText" text="❌">
      <formula>NOT(ISERROR(SEARCH("❌",M92)))</formula>
    </cfRule>
  </conditionalFormatting>
  <conditionalFormatting sqref="J92">
    <cfRule type="cellIs" dxfId="1626" priority="1653" operator="equal">
      <formula>"Muy Alta"</formula>
    </cfRule>
    <cfRule type="cellIs" dxfId="1625" priority="1654" operator="equal">
      <formula>"Alta"</formula>
    </cfRule>
    <cfRule type="cellIs" dxfId="1624" priority="1655" operator="equal">
      <formula>"Media"</formula>
    </cfRule>
    <cfRule type="cellIs" dxfId="1623" priority="1656" operator="equal">
      <formula>"Baja"</formula>
    </cfRule>
    <cfRule type="cellIs" dxfId="1622" priority="1657" operator="equal">
      <formula>"Muy Baja"</formula>
    </cfRule>
  </conditionalFormatting>
  <conditionalFormatting sqref="N92">
    <cfRule type="cellIs" dxfId="1621" priority="1648" operator="equal">
      <formula>"Catastrófico"</formula>
    </cfRule>
    <cfRule type="cellIs" dxfId="1620" priority="1649" operator="equal">
      <formula>"Mayor"</formula>
    </cfRule>
    <cfRule type="cellIs" dxfId="1619" priority="1650" operator="equal">
      <formula>"Moderado"</formula>
    </cfRule>
    <cfRule type="cellIs" dxfId="1618" priority="1651" operator="equal">
      <formula>"Menor"</formula>
    </cfRule>
    <cfRule type="cellIs" dxfId="1617" priority="1652" operator="equal">
      <formula>"Leve"</formula>
    </cfRule>
  </conditionalFormatting>
  <conditionalFormatting sqref="P92">
    <cfRule type="cellIs" dxfId="1616" priority="1644" operator="equal">
      <formula>"Extremo"</formula>
    </cfRule>
    <cfRule type="cellIs" dxfId="1615" priority="1645" operator="equal">
      <formula>"Alto"</formula>
    </cfRule>
    <cfRule type="cellIs" dxfId="1614" priority="1646" operator="equal">
      <formula>"Moderado"</formula>
    </cfRule>
    <cfRule type="cellIs" dxfId="1613" priority="1647" operator="equal">
      <formula>"Bajo"</formula>
    </cfRule>
  </conditionalFormatting>
  <conditionalFormatting sqref="M93">
    <cfRule type="containsText" dxfId="1612" priority="1643" operator="containsText" text="❌">
      <formula>NOT(ISERROR(SEARCH("❌",M93)))</formula>
    </cfRule>
  </conditionalFormatting>
  <conditionalFormatting sqref="J93">
    <cfRule type="cellIs" dxfId="1611" priority="1638" operator="equal">
      <formula>"Muy Alta"</formula>
    </cfRule>
    <cfRule type="cellIs" dxfId="1610" priority="1639" operator="equal">
      <formula>"Alta"</formula>
    </cfRule>
    <cfRule type="cellIs" dxfId="1609" priority="1640" operator="equal">
      <formula>"Media"</formula>
    </cfRule>
    <cfRule type="cellIs" dxfId="1608" priority="1641" operator="equal">
      <formula>"Baja"</formula>
    </cfRule>
    <cfRule type="cellIs" dxfId="1607" priority="1642" operator="equal">
      <formula>"Muy Baja"</formula>
    </cfRule>
  </conditionalFormatting>
  <conditionalFormatting sqref="N93">
    <cfRule type="cellIs" dxfId="1606" priority="1633" operator="equal">
      <formula>"Catastrófico"</formula>
    </cfRule>
    <cfRule type="cellIs" dxfId="1605" priority="1634" operator="equal">
      <formula>"Mayor"</formula>
    </cfRule>
    <cfRule type="cellIs" dxfId="1604" priority="1635" operator="equal">
      <formula>"Moderado"</formula>
    </cfRule>
    <cfRule type="cellIs" dxfId="1603" priority="1636" operator="equal">
      <formula>"Menor"</formula>
    </cfRule>
    <cfRule type="cellIs" dxfId="1602" priority="1637" operator="equal">
      <formula>"Leve"</formula>
    </cfRule>
  </conditionalFormatting>
  <conditionalFormatting sqref="P93">
    <cfRule type="cellIs" dxfId="1601" priority="1629" operator="equal">
      <formula>"Extremo"</formula>
    </cfRule>
    <cfRule type="cellIs" dxfId="1600" priority="1630" operator="equal">
      <formula>"Alto"</formula>
    </cfRule>
    <cfRule type="cellIs" dxfId="1599" priority="1631" operator="equal">
      <formula>"Moderado"</formula>
    </cfRule>
    <cfRule type="cellIs" dxfId="1598" priority="1632" operator="equal">
      <formula>"Bajo"</formula>
    </cfRule>
  </conditionalFormatting>
  <conditionalFormatting sqref="M94">
    <cfRule type="containsText" dxfId="1597" priority="1613" operator="containsText" text="❌">
      <formula>NOT(ISERROR(SEARCH("❌",M94)))</formula>
    </cfRule>
  </conditionalFormatting>
  <conditionalFormatting sqref="J94">
    <cfRule type="cellIs" dxfId="1596" priority="1608" operator="equal">
      <formula>"Muy Alta"</formula>
    </cfRule>
    <cfRule type="cellIs" dxfId="1595" priority="1609" operator="equal">
      <formula>"Alta"</formula>
    </cfRule>
    <cfRule type="cellIs" dxfId="1594" priority="1610" operator="equal">
      <formula>"Media"</formula>
    </cfRule>
    <cfRule type="cellIs" dxfId="1593" priority="1611" operator="equal">
      <formula>"Baja"</formula>
    </cfRule>
    <cfRule type="cellIs" dxfId="1592" priority="1612" operator="equal">
      <formula>"Muy Baja"</formula>
    </cfRule>
  </conditionalFormatting>
  <conditionalFormatting sqref="N94">
    <cfRule type="cellIs" dxfId="1591" priority="1603" operator="equal">
      <formula>"Catastrófico"</formula>
    </cfRule>
    <cfRule type="cellIs" dxfId="1590" priority="1604" operator="equal">
      <formula>"Mayor"</formula>
    </cfRule>
    <cfRule type="cellIs" dxfId="1589" priority="1605" operator="equal">
      <formula>"Moderado"</formula>
    </cfRule>
    <cfRule type="cellIs" dxfId="1588" priority="1606" operator="equal">
      <formula>"Menor"</formula>
    </cfRule>
    <cfRule type="cellIs" dxfId="1587" priority="1607" operator="equal">
      <formula>"Leve"</formula>
    </cfRule>
  </conditionalFormatting>
  <conditionalFormatting sqref="P94">
    <cfRule type="cellIs" dxfId="1586" priority="1599" operator="equal">
      <formula>"Extremo"</formula>
    </cfRule>
    <cfRule type="cellIs" dxfId="1585" priority="1600" operator="equal">
      <formula>"Alto"</formula>
    </cfRule>
    <cfRule type="cellIs" dxfId="1584" priority="1601" operator="equal">
      <formula>"Moderado"</formula>
    </cfRule>
    <cfRule type="cellIs" dxfId="1583" priority="1602" operator="equal">
      <formula>"Bajo"</formula>
    </cfRule>
  </conditionalFormatting>
  <conditionalFormatting sqref="M96">
    <cfRule type="containsText" dxfId="1582" priority="1598" operator="containsText" text="❌">
      <formula>NOT(ISERROR(SEARCH("❌",M96)))</formula>
    </cfRule>
  </conditionalFormatting>
  <conditionalFormatting sqref="J96">
    <cfRule type="cellIs" dxfId="1581" priority="1593" operator="equal">
      <formula>"Muy Alta"</formula>
    </cfRule>
    <cfRule type="cellIs" dxfId="1580" priority="1594" operator="equal">
      <formula>"Alta"</formula>
    </cfRule>
    <cfRule type="cellIs" dxfId="1579" priority="1595" operator="equal">
      <formula>"Media"</formula>
    </cfRule>
    <cfRule type="cellIs" dxfId="1578" priority="1596" operator="equal">
      <formula>"Baja"</formula>
    </cfRule>
    <cfRule type="cellIs" dxfId="1577" priority="1597" operator="equal">
      <formula>"Muy Baja"</formula>
    </cfRule>
  </conditionalFormatting>
  <conditionalFormatting sqref="N96">
    <cfRule type="cellIs" dxfId="1576" priority="1588" operator="equal">
      <formula>"Catastrófico"</formula>
    </cfRule>
    <cfRule type="cellIs" dxfId="1575" priority="1589" operator="equal">
      <formula>"Mayor"</formula>
    </cfRule>
    <cfRule type="cellIs" dxfId="1574" priority="1590" operator="equal">
      <formula>"Moderado"</formula>
    </cfRule>
    <cfRule type="cellIs" dxfId="1573" priority="1591" operator="equal">
      <formula>"Menor"</formula>
    </cfRule>
    <cfRule type="cellIs" dxfId="1572" priority="1592" operator="equal">
      <formula>"Leve"</formula>
    </cfRule>
  </conditionalFormatting>
  <conditionalFormatting sqref="P96">
    <cfRule type="cellIs" dxfId="1571" priority="1584" operator="equal">
      <formula>"Extremo"</formula>
    </cfRule>
    <cfRule type="cellIs" dxfId="1570" priority="1585" operator="equal">
      <formula>"Alto"</formula>
    </cfRule>
    <cfRule type="cellIs" dxfId="1569" priority="1586" operator="equal">
      <formula>"Moderado"</formula>
    </cfRule>
    <cfRule type="cellIs" dxfId="1568" priority="1587" operator="equal">
      <formula>"Bajo"</formula>
    </cfRule>
  </conditionalFormatting>
  <conditionalFormatting sqref="M97">
    <cfRule type="containsText" dxfId="1567" priority="1583" operator="containsText" text="❌">
      <formula>NOT(ISERROR(SEARCH("❌",M97)))</formula>
    </cfRule>
  </conditionalFormatting>
  <conditionalFormatting sqref="J97">
    <cfRule type="cellIs" dxfId="1566" priority="1578" operator="equal">
      <formula>"Muy Alta"</formula>
    </cfRule>
    <cfRule type="cellIs" dxfId="1565" priority="1579" operator="equal">
      <formula>"Alta"</formula>
    </cfRule>
    <cfRule type="cellIs" dxfId="1564" priority="1580" operator="equal">
      <formula>"Media"</formula>
    </cfRule>
    <cfRule type="cellIs" dxfId="1563" priority="1581" operator="equal">
      <formula>"Baja"</formula>
    </cfRule>
    <cfRule type="cellIs" dxfId="1562" priority="1582" operator="equal">
      <formula>"Muy Baja"</formula>
    </cfRule>
  </conditionalFormatting>
  <conditionalFormatting sqref="N97">
    <cfRule type="cellIs" dxfId="1561" priority="1573" operator="equal">
      <formula>"Catastrófico"</formula>
    </cfRule>
    <cfRule type="cellIs" dxfId="1560" priority="1574" operator="equal">
      <formula>"Mayor"</formula>
    </cfRule>
    <cfRule type="cellIs" dxfId="1559" priority="1575" operator="equal">
      <formula>"Moderado"</formula>
    </cfRule>
    <cfRule type="cellIs" dxfId="1558" priority="1576" operator="equal">
      <formula>"Menor"</formula>
    </cfRule>
    <cfRule type="cellIs" dxfId="1557" priority="1577" operator="equal">
      <formula>"Leve"</formula>
    </cfRule>
  </conditionalFormatting>
  <conditionalFormatting sqref="P97">
    <cfRule type="cellIs" dxfId="1556" priority="1569" operator="equal">
      <formula>"Extremo"</formula>
    </cfRule>
    <cfRule type="cellIs" dxfId="1555" priority="1570" operator="equal">
      <formula>"Alto"</formula>
    </cfRule>
    <cfRule type="cellIs" dxfId="1554" priority="1571" operator="equal">
      <formula>"Moderado"</formula>
    </cfRule>
    <cfRule type="cellIs" dxfId="1553" priority="1572" operator="equal">
      <formula>"Bajo"</formula>
    </cfRule>
  </conditionalFormatting>
  <conditionalFormatting sqref="M98">
    <cfRule type="containsText" dxfId="1552" priority="1568" operator="containsText" text="❌">
      <formula>NOT(ISERROR(SEARCH("❌",M98)))</formula>
    </cfRule>
  </conditionalFormatting>
  <conditionalFormatting sqref="J98">
    <cfRule type="cellIs" dxfId="1551" priority="1563" operator="equal">
      <formula>"Muy Alta"</formula>
    </cfRule>
    <cfRule type="cellIs" dxfId="1550" priority="1564" operator="equal">
      <formula>"Alta"</formula>
    </cfRule>
    <cfRule type="cellIs" dxfId="1549" priority="1565" operator="equal">
      <formula>"Media"</formula>
    </cfRule>
    <cfRule type="cellIs" dxfId="1548" priority="1566" operator="equal">
      <formula>"Baja"</formula>
    </cfRule>
    <cfRule type="cellIs" dxfId="1547" priority="1567" operator="equal">
      <formula>"Muy Baja"</formula>
    </cfRule>
  </conditionalFormatting>
  <conditionalFormatting sqref="N98">
    <cfRule type="cellIs" dxfId="1546" priority="1558" operator="equal">
      <formula>"Catastrófico"</formula>
    </cfRule>
    <cfRule type="cellIs" dxfId="1545" priority="1559" operator="equal">
      <formula>"Mayor"</formula>
    </cfRule>
    <cfRule type="cellIs" dxfId="1544" priority="1560" operator="equal">
      <formula>"Moderado"</formula>
    </cfRule>
    <cfRule type="cellIs" dxfId="1543" priority="1561" operator="equal">
      <formula>"Menor"</formula>
    </cfRule>
    <cfRule type="cellIs" dxfId="1542" priority="1562" operator="equal">
      <formula>"Leve"</formula>
    </cfRule>
  </conditionalFormatting>
  <conditionalFormatting sqref="P98">
    <cfRule type="cellIs" dxfId="1541" priority="1554" operator="equal">
      <formula>"Extremo"</formula>
    </cfRule>
    <cfRule type="cellIs" dxfId="1540" priority="1555" operator="equal">
      <formula>"Alto"</formula>
    </cfRule>
    <cfRule type="cellIs" dxfId="1539" priority="1556" operator="equal">
      <formula>"Moderado"</formula>
    </cfRule>
    <cfRule type="cellIs" dxfId="1538" priority="1557" operator="equal">
      <formula>"Bajo"</formula>
    </cfRule>
  </conditionalFormatting>
  <conditionalFormatting sqref="M100">
    <cfRule type="containsText" dxfId="1537" priority="1553" operator="containsText" text="❌">
      <formula>NOT(ISERROR(SEARCH("❌",M100)))</formula>
    </cfRule>
  </conditionalFormatting>
  <conditionalFormatting sqref="N100">
    <cfRule type="cellIs" dxfId="1536" priority="1548" operator="equal">
      <formula>"Catastrófico"</formula>
    </cfRule>
    <cfRule type="cellIs" dxfId="1535" priority="1549" operator="equal">
      <formula>"Mayor"</formula>
    </cfRule>
    <cfRule type="cellIs" dxfId="1534" priority="1550" operator="equal">
      <formula>"Moderado"</formula>
    </cfRule>
    <cfRule type="cellIs" dxfId="1533" priority="1551" operator="equal">
      <formula>"Menor"</formula>
    </cfRule>
    <cfRule type="cellIs" dxfId="1532" priority="1552" operator="equal">
      <formula>"Leve"</formula>
    </cfRule>
  </conditionalFormatting>
  <conditionalFormatting sqref="J100">
    <cfRule type="cellIs" dxfId="1531" priority="1543" operator="equal">
      <formula>"Muy Alta"</formula>
    </cfRule>
    <cfRule type="cellIs" dxfId="1530" priority="1544" operator="equal">
      <formula>"Alta"</formula>
    </cfRule>
    <cfRule type="cellIs" dxfId="1529" priority="1545" operator="equal">
      <formula>"Media"</formula>
    </cfRule>
    <cfRule type="cellIs" dxfId="1528" priority="1546" operator="equal">
      <formula>"Baja"</formula>
    </cfRule>
    <cfRule type="cellIs" dxfId="1527" priority="1547" operator="equal">
      <formula>"Muy Baja"</formula>
    </cfRule>
  </conditionalFormatting>
  <conditionalFormatting sqref="P100">
    <cfRule type="cellIs" dxfId="1526" priority="1539" operator="equal">
      <formula>"Extremo"</formula>
    </cfRule>
    <cfRule type="cellIs" dxfId="1525" priority="1540" operator="equal">
      <formula>"Alto"</formula>
    </cfRule>
    <cfRule type="cellIs" dxfId="1524" priority="1541" operator="equal">
      <formula>"Moderado"</formula>
    </cfRule>
    <cfRule type="cellIs" dxfId="1523" priority="1542" operator="equal">
      <formula>"Bajo"</formula>
    </cfRule>
  </conditionalFormatting>
  <conditionalFormatting sqref="M101">
    <cfRule type="containsText" dxfId="1522" priority="1538" operator="containsText" text="❌">
      <formula>NOT(ISERROR(SEARCH("❌",M101)))</formula>
    </cfRule>
  </conditionalFormatting>
  <conditionalFormatting sqref="N101">
    <cfRule type="cellIs" dxfId="1521" priority="1533" operator="equal">
      <formula>"Catastrófico"</formula>
    </cfRule>
    <cfRule type="cellIs" dxfId="1520" priority="1534" operator="equal">
      <formula>"Mayor"</formula>
    </cfRule>
    <cfRule type="cellIs" dxfId="1519" priority="1535" operator="equal">
      <formula>"Moderado"</formula>
    </cfRule>
    <cfRule type="cellIs" dxfId="1518" priority="1536" operator="equal">
      <formula>"Menor"</formula>
    </cfRule>
    <cfRule type="cellIs" dxfId="1517" priority="1537" operator="equal">
      <formula>"Leve"</formula>
    </cfRule>
  </conditionalFormatting>
  <conditionalFormatting sqref="J101">
    <cfRule type="cellIs" dxfId="1516" priority="1528" operator="equal">
      <formula>"Muy Alta"</formula>
    </cfRule>
    <cfRule type="cellIs" dxfId="1515" priority="1529" operator="equal">
      <formula>"Alta"</formula>
    </cfRule>
    <cfRule type="cellIs" dxfId="1514" priority="1530" operator="equal">
      <formula>"Media"</formula>
    </cfRule>
    <cfRule type="cellIs" dxfId="1513" priority="1531" operator="equal">
      <formula>"Baja"</formula>
    </cfRule>
    <cfRule type="cellIs" dxfId="1512" priority="1532" operator="equal">
      <formula>"Muy Baja"</formula>
    </cfRule>
  </conditionalFormatting>
  <conditionalFormatting sqref="P101">
    <cfRule type="cellIs" dxfId="1511" priority="1524" operator="equal">
      <formula>"Extremo"</formula>
    </cfRule>
    <cfRule type="cellIs" dxfId="1510" priority="1525" operator="equal">
      <formula>"Alto"</formula>
    </cfRule>
    <cfRule type="cellIs" dxfId="1509" priority="1526" operator="equal">
      <formula>"Moderado"</formula>
    </cfRule>
    <cfRule type="cellIs" dxfId="1508" priority="1527" operator="equal">
      <formula>"Bajo"</formula>
    </cfRule>
  </conditionalFormatting>
  <conditionalFormatting sqref="M102">
    <cfRule type="containsText" dxfId="1507" priority="1523" operator="containsText" text="❌">
      <formula>NOT(ISERROR(SEARCH("❌",M102)))</formula>
    </cfRule>
  </conditionalFormatting>
  <conditionalFormatting sqref="N102">
    <cfRule type="cellIs" dxfId="1506" priority="1518" operator="equal">
      <formula>"Catastrófico"</formula>
    </cfRule>
    <cfRule type="cellIs" dxfId="1505" priority="1519" operator="equal">
      <formula>"Mayor"</formula>
    </cfRule>
    <cfRule type="cellIs" dxfId="1504" priority="1520" operator="equal">
      <formula>"Moderado"</formula>
    </cfRule>
    <cfRule type="cellIs" dxfId="1503" priority="1521" operator="equal">
      <formula>"Menor"</formula>
    </cfRule>
    <cfRule type="cellIs" dxfId="1502" priority="1522" operator="equal">
      <formula>"Leve"</formula>
    </cfRule>
  </conditionalFormatting>
  <conditionalFormatting sqref="J102">
    <cfRule type="cellIs" dxfId="1501" priority="1513" operator="equal">
      <formula>"Muy Alta"</formula>
    </cfRule>
    <cfRule type="cellIs" dxfId="1500" priority="1514" operator="equal">
      <formula>"Alta"</formula>
    </cfRule>
    <cfRule type="cellIs" dxfId="1499" priority="1515" operator="equal">
      <formula>"Media"</formula>
    </cfRule>
    <cfRule type="cellIs" dxfId="1498" priority="1516" operator="equal">
      <formula>"Baja"</formula>
    </cfRule>
    <cfRule type="cellIs" dxfId="1497" priority="1517" operator="equal">
      <formula>"Muy Baja"</formula>
    </cfRule>
  </conditionalFormatting>
  <conditionalFormatting sqref="P102">
    <cfRule type="cellIs" dxfId="1496" priority="1509" operator="equal">
      <formula>"Extremo"</formula>
    </cfRule>
    <cfRule type="cellIs" dxfId="1495" priority="1510" operator="equal">
      <formula>"Alto"</formula>
    </cfRule>
    <cfRule type="cellIs" dxfId="1494" priority="1511" operator="equal">
      <formula>"Moderado"</formula>
    </cfRule>
    <cfRule type="cellIs" dxfId="1493" priority="1512" operator="equal">
      <formula>"Bajo"</formula>
    </cfRule>
  </conditionalFormatting>
  <conditionalFormatting sqref="M104">
    <cfRule type="containsText" dxfId="1492" priority="1508" operator="containsText" text="❌">
      <formula>NOT(ISERROR(SEARCH("❌",M104)))</formula>
    </cfRule>
  </conditionalFormatting>
  <conditionalFormatting sqref="N104">
    <cfRule type="cellIs" dxfId="1491" priority="1503" operator="equal">
      <formula>"Catastrófico"</formula>
    </cfRule>
    <cfRule type="cellIs" dxfId="1490" priority="1504" operator="equal">
      <formula>"Mayor"</formula>
    </cfRule>
    <cfRule type="cellIs" dxfId="1489" priority="1505" operator="equal">
      <formula>"Moderado"</formula>
    </cfRule>
    <cfRule type="cellIs" dxfId="1488" priority="1506" operator="equal">
      <formula>"Menor"</formula>
    </cfRule>
    <cfRule type="cellIs" dxfId="1487" priority="1507" operator="equal">
      <formula>"Leve"</formula>
    </cfRule>
  </conditionalFormatting>
  <conditionalFormatting sqref="J104">
    <cfRule type="cellIs" dxfId="1486" priority="1498" operator="equal">
      <formula>"Muy Alta"</formula>
    </cfRule>
    <cfRule type="cellIs" dxfId="1485" priority="1499" operator="equal">
      <formula>"Alta"</formula>
    </cfRule>
    <cfRule type="cellIs" dxfId="1484" priority="1500" operator="equal">
      <formula>"Media"</formula>
    </cfRule>
    <cfRule type="cellIs" dxfId="1483" priority="1501" operator="equal">
      <formula>"Baja"</formula>
    </cfRule>
    <cfRule type="cellIs" dxfId="1482" priority="1502" operator="equal">
      <formula>"Muy Baja"</formula>
    </cfRule>
  </conditionalFormatting>
  <conditionalFormatting sqref="P104">
    <cfRule type="cellIs" dxfId="1481" priority="1494" operator="equal">
      <formula>"Extremo"</formula>
    </cfRule>
    <cfRule type="cellIs" dxfId="1480" priority="1495" operator="equal">
      <formula>"Alto"</formula>
    </cfRule>
    <cfRule type="cellIs" dxfId="1479" priority="1496" operator="equal">
      <formula>"Moderado"</formula>
    </cfRule>
    <cfRule type="cellIs" dxfId="1478" priority="1497" operator="equal">
      <formula>"Bajo"</formula>
    </cfRule>
  </conditionalFormatting>
  <conditionalFormatting sqref="M105">
    <cfRule type="containsText" dxfId="1477" priority="1493" operator="containsText" text="❌">
      <formula>NOT(ISERROR(SEARCH("❌",M105)))</formula>
    </cfRule>
  </conditionalFormatting>
  <conditionalFormatting sqref="N105">
    <cfRule type="cellIs" dxfId="1476" priority="1488" operator="equal">
      <formula>"Catastrófico"</formula>
    </cfRule>
    <cfRule type="cellIs" dxfId="1475" priority="1489" operator="equal">
      <formula>"Mayor"</formula>
    </cfRule>
    <cfRule type="cellIs" dxfId="1474" priority="1490" operator="equal">
      <formula>"Moderado"</formula>
    </cfRule>
    <cfRule type="cellIs" dxfId="1473" priority="1491" operator="equal">
      <formula>"Menor"</formula>
    </cfRule>
    <cfRule type="cellIs" dxfId="1472" priority="1492" operator="equal">
      <formula>"Leve"</formula>
    </cfRule>
  </conditionalFormatting>
  <conditionalFormatting sqref="J105">
    <cfRule type="cellIs" dxfId="1471" priority="1483" operator="equal">
      <formula>"Muy Alta"</formula>
    </cfRule>
    <cfRule type="cellIs" dxfId="1470" priority="1484" operator="equal">
      <formula>"Alta"</formula>
    </cfRule>
    <cfRule type="cellIs" dxfId="1469" priority="1485" operator="equal">
      <formula>"Media"</formula>
    </cfRule>
    <cfRule type="cellIs" dxfId="1468" priority="1486" operator="equal">
      <formula>"Baja"</formula>
    </cfRule>
    <cfRule type="cellIs" dxfId="1467" priority="1487" operator="equal">
      <formula>"Muy Baja"</formula>
    </cfRule>
  </conditionalFormatting>
  <conditionalFormatting sqref="P105">
    <cfRule type="cellIs" dxfId="1466" priority="1479" operator="equal">
      <formula>"Extremo"</formula>
    </cfRule>
    <cfRule type="cellIs" dxfId="1465" priority="1480" operator="equal">
      <formula>"Alto"</formula>
    </cfRule>
    <cfRule type="cellIs" dxfId="1464" priority="1481" operator="equal">
      <formula>"Moderado"</formula>
    </cfRule>
    <cfRule type="cellIs" dxfId="1463" priority="1482" operator="equal">
      <formula>"Bajo"</formula>
    </cfRule>
  </conditionalFormatting>
  <conditionalFormatting sqref="J107">
    <cfRule type="cellIs" dxfId="1462" priority="1474" operator="equal">
      <formula>"Muy Alta"</formula>
    </cfRule>
    <cfRule type="cellIs" dxfId="1461" priority="1475" operator="equal">
      <formula>"Alta"</formula>
    </cfRule>
    <cfRule type="cellIs" dxfId="1460" priority="1476" operator="equal">
      <formula>"Media"</formula>
    </cfRule>
    <cfRule type="cellIs" dxfId="1459" priority="1477" operator="equal">
      <formula>"Baja"</formula>
    </cfRule>
    <cfRule type="cellIs" dxfId="1458" priority="1478" operator="equal">
      <formula>"Muy Baja"</formula>
    </cfRule>
  </conditionalFormatting>
  <conditionalFormatting sqref="N107">
    <cfRule type="cellIs" dxfId="1457" priority="1469" operator="equal">
      <formula>"Catastrófico"</formula>
    </cfRule>
    <cfRule type="cellIs" dxfId="1456" priority="1470" operator="equal">
      <formula>"Mayor"</formula>
    </cfRule>
    <cfRule type="cellIs" dxfId="1455" priority="1471" operator="equal">
      <formula>"Moderado"</formula>
    </cfRule>
    <cfRule type="cellIs" dxfId="1454" priority="1472" operator="equal">
      <formula>"Menor"</formula>
    </cfRule>
    <cfRule type="cellIs" dxfId="1453" priority="1473" operator="equal">
      <formula>"Leve"</formula>
    </cfRule>
  </conditionalFormatting>
  <conditionalFormatting sqref="P107">
    <cfRule type="cellIs" dxfId="1452" priority="1465" operator="equal">
      <formula>"Extremo"</formula>
    </cfRule>
    <cfRule type="cellIs" dxfId="1451" priority="1466" operator="equal">
      <formula>"Alto"</formula>
    </cfRule>
    <cfRule type="cellIs" dxfId="1450" priority="1467" operator="equal">
      <formula>"Moderado"</formula>
    </cfRule>
    <cfRule type="cellIs" dxfId="1449" priority="1468" operator="equal">
      <formula>"Bajo"</formula>
    </cfRule>
  </conditionalFormatting>
  <conditionalFormatting sqref="M107">
    <cfRule type="containsText" dxfId="1448" priority="1464" operator="containsText" text="❌">
      <formula>NOT(ISERROR(SEARCH("❌",M107)))</formula>
    </cfRule>
  </conditionalFormatting>
  <conditionalFormatting sqref="J108">
    <cfRule type="cellIs" dxfId="1447" priority="1459" operator="equal">
      <formula>"Muy Alta"</formula>
    </cfRule>
    <cfRule type="cellIs" dxfId="1446" priority="1460" operator="equal">
      <formula>"Alta"</formula>
    </cfRule>
    <cfRule type="cellIs" dxfId="1445" priority="1461" operator="equal">
      <formula>"Media"</formula>
    </cfRule>
    <cfRule type="cellIs" dxfId="1444" priority="1462" operator="equal">
      <formula>"Baja"</formula>
    </cfRule>
    <cfRule type="cellIs" dxfId="1443" priority="1463" operator="equal">
      <formula>"Muy Baja"</formula>
    </cfRule>
  </conditionalFormatting>
  <conditionalFormatting sqref="N108">
    <cfRule type="cellIs" dxfId="1442" priority="1454" operator="equal">
      <formula>"Catastrófico"</formula>
    </cfRule>
    <cfRule type="cellIs" dxfId="1441" priority="1455" operator="equal">
      <formula>"Mayor"</formula>
    </cfRule>
    <cfRule type="cellIs" dxfId="1440" priority="1456" operator="equal">
      <formula>"Moderado"</formula>
    </cfRule>
    <cfRule type="cellIs" dxfId="1439" priority="1457" operator="equal">
      <formula>"Menor"</formula>
    </cfRule>
    <cfRule type="cellIs" dxfId="1438" priority="1458" operator="equal">
      <formula>"Leve"</formula>
    </cfRule>
  </conditionalFormatting>
  <conditionalFormatting sqref="P108">
    <cfRule type="cellIs" dxfId="1437" priority="1450" operator="equal">
      <formula>"Extremo"</formula>
    </cfRule>
    <cfRule type="cellIs" dxfId="1436" priority="1451" operator="equal">
      <formula>"Alto"</formula>
    </cfRule>
    <cfRule type="cellIs" dxfId="1435" priority="1452" operator="equal">
      <formula>"Moderado"</formula>
    </cfRule>
    <cfRule type="cellIs" dxfId="1434" priority="1453" operator="equal">
      <formula>"Bajo"</formula>
    </cfRule>
  </conditionalFormatting>
  <conditionalFormatting sqref="M108">
    <cfRule type="containsText" dxfId="1433" priority="1449" operator="containsText" text="❌">
      <formula>NOT(ISERROR(SEARCH("❌",M108)))</formula>
    </cfRule>
  </conditionalFormatting>
  <conditionalFormatting sqref="M110">
    <cfRule type="containsText" dxfId="1432" priority="1448" operator="containsText" text="❌">
      <formula>NOT(ISERROR(SEARCH("❌",M110)))</formula>
    </cfRule>
  </conditionalFormatting>
  <conditionalFormatting sqref="J110">
    <cfRule type="cellIs" dxfId="1431" priority="1443" operator="equal">
      <formula>"Muy Alta"</formula>
    </cfRule>
    <cfRule type="cellIs" dxfId="1430" priority="1444" operator="equal">
      <formula>"Alta"</formula>
    </cfRule>
    <cfRule type="cellIs" dxfId="1429" priority="1445" operator="equal">
      <formula>"Media"</formula>
    </cfRule>
    <cfRule type="cellIs" dxfId="1428" priority="1446" operator="equal">
      <formula>"Baja"</formula>
    </cfRule>
    <cfRule type="cellIs" dxfId="1427" priority="1447" operator="equal">
      <formula>"Muy Baja"</formula>
    </cfRule>
  </conditionalFormatting>
  <conditionalFormatting sqref="N110">
    <cfRule type="cellIs" dxfId="1426" priority="1438" operator="equal">
      <formula>"Catastrófico"</formula>
    </cfRule>
    <cfRule type="cellIs" dxfId="1425" priority="1439" operator="equal">
      <formula>"Mayor"</formula>
    </cfRule>
    <cfRule type="cellIs" dxfId="1424" priority="1440" operator="equal">
      <formula>"Moderado"</formula>
    </cfRule>
    <cfRule type="cellIs" dxfId="1423" priority="1441" operator="equal">
      <formula>"Menor"</formula>
    </cfRule>
    <cfRule type="cellIs" dxfId="1422" priority="1442" operator="equal">
      <formula>"Leve"</formula>
    </cfRule>
  </conditionalFormatting>
  <conditionalFormatting sqref="P110">
    <cfRule type="cellIs" dxfId="1421" priority="1434" operator="equal">
      <formula>"Extremo"</formula>
    </cfRule>
    <cfRule type="cellIs" dxfId="1420" priority="1435" operator="equal">
      <formula>"Alto"</formula>
    </cfRule>
    <cfRule type="cellIs" dxfId="1419" priority="1436" operator="equal">
      <formula>"Moderado"</formula>
    </cfRule>
    <cfRule type="cellIs" dxfId="1418" priority="1437" operator="equal">
      <formula>"Bajo"</formula>
    </cfRule>
  </conditionalFormatting>
  <conditionalFormatting sqref="M111">
    <cfRule type="containsText" dxfId="1417" priority="1433" operator="containsText" text="❌">
      <formula>NOT(ISERROR(SEARCH("❌",M111)))</formula>
    </cfRule>
  </conditionalFormatting>
  <conditionalFormatting sqref="J111">
    <cfRule type="cellIs" dxfId="1416" priority="1428" operator="equal">
      <formula>"Muy Alta"</formula>
    </cfRule>
    <cfRule type="cellIs" dxfId="1415" priority="1429" operator="equal">
      <formula>"Alta"</formula>
    </cfRule>
    <cfRule type="cellIs" dxfId="1414" priority="1430" operator="equal">
      <formula>"Media"</formula>
    </cfRule>
    <cfRule type="cellIs" dxfId="1413" priority="1431" operator="equal">
      <formula>"Baja"</formula>
    </cfRule>
    <cfRule type="cellIs" dxfId="1412" priority="1432" operator="equal">
      <formula>"Muy Baja"</formula>
    </cfRule>
  </conditionalFormatting>
  <conditionalFormatting sqref="N111">
    <cfRule type="cellIs" dxfId="1411" priority="1423" operator="equal">
      <formula>"Catastrófico"</formula>
    </cfRule>
    <cfRule type="cellIs" dxfId="1410" priority="1424" operator="equal">
      <formula>"Mayor"</formula>
    </cfRule>
    <cfRule type="cellIs" dxfId="1409" priority="1425" operator="equal">
      <formula>"Moderado"</formula>
    </cfRule>
    <cfRule type="cellIs" dxfId="1408" priority="1426" operator="equal">
      <formula>"Menor"</formula>
    </cfRule>
    <cfRule type="cellIs" dxfId="1407" priority="1427" operator="equal">
      <formula>"Leve"</formula>
    </cfRule>
  </conditionalFormatting>
  <conditionalFormatting sqref="P111">
    <cfRule type="cellIs" dxfId="1406" priority="1419" operator="equal">
      <formula>"Extremo"</formula>
    </cfRule>
    <cfRule type="cellIs" dxfId="1405" priority="1420" operator="equal">
      <formula>"Alto"</formula>
    </cfRule>
    <cfRule type="cellIs" dxfId="1404" priority="1421" operator="equal">
      <formula>"Moderado"</formula>
    </cfRule>
    <cfRule type="cellIs" dxfId="1403" priority="1422" operator="equal">
      <formula>"Bajo"</formula>
    </cfRule>
  </conditionalFormatting>
  <conditionalFormatting sqref="M112">
    <cfRule type="containsText" dxfId="1402" priority="1418" operator="containsText" text="❌">
      <formula>NOT(ISERROR(SEARCH("❌",M112)))</formula>
    </cfRule>
  </conditionalFormatting>
  <conditionalFormatting sqref="J112">
    <cfRule type="cellIs" dxfId="1401" priority="1413" operator="equal">
      <formula>"Muy Alta"</formula>
    </cfRule>
    <cfRule type="cellIs" dxfId="1400" priority="1414" operator="equal">
      <formula>"Alta"</formula>
    </cfRule>
    <cfRule type="cellIs" dxfId="1399" priority="1415" operator="equal">
      <formula>"Media"</formula>
    </cfRule>
    <cfRule type="cellIs" dxfId="1398" priority="1416" operator="equal">
      <formula>"Baja"</formula>
    </cfRule>
    <cfRule type="cellIs" dxfId="1397" priority="1417" operator="equal">
      <formula>"Muy Baja"</formula>
    </cfRule>
  </conditionalFormatting>
  <conditionalFormatting sqref="N112">
    <cfRule type="cellIs" dxfId="1396" priority="1408" operator="equal">
      <formula>"Catastrófico"</formula>
    </cfRule>
    <cfRule type="cellIs" dxfId="1395" priority="1409" operator="equal">
      <formula>"Mayor"</formula>
    </cfRule>
    <cfRule type="cellIs" dxfId="1394" priority="1410" operator="equal">
      <formula>"Moderado"</formula>
    </cfRule>
    <cfRule type="cellIs" dxfId="1393" priority="1411" operator="equal">
      <formula>"Menor"</formula>
    </cfRule>
    <cfRule type="cellIs" dxfId="1392" priority="1412" operator="equal">
      <formula>"Leve"</formula>
    </cfRule>
  </conditionalFormatting>
  <conditionalFormatting sqref="P112">
    <cfRule type="cellIs" dxfId="1391" priority="1404" operator="equal">
      <formula>"Extremo"</formula>
    </cfRule>
    <cfRule type="cellIs" dxfId="1390" priority="1405" operator="equal">
      <formula>"Alto"</formula>
    </cfRule>
    <cfRule type="cellIs" dxfId="1389" priority="1406" operator="equal">
      <formula>"Moderado"</formula>
    </cfRule>
    <cfRule type="cellIs" dxfId="1388" priority="1407" operator="equal">
      <formula>"Bajo"</formula>
    </cfRule>
  </conditionalFormatting>
  <conditionalFormatting sqref="M114">
    <cfRule type="containsText" dxfId="1387" priority="1403" operator="containsText" text="❌">
      <formula>NOT(ISERROR(SEARCH("❌",M114)))</formula>
    </cfRule>
  </conditionalFormatting>
  <conditionalFormatting sqref="J114">
    <cfRule type="cellIs" dxfId="1386" priority="1398" operator="equal">
      <formula>"Muy Alta"</formula>
    </cfRule>
    <cfRule type="cellIs" dxfId="1385" priority="1399" operator="equal">
      <formula>"Alta"</formula>
    </cfRule>
    <cfRule type="cellIs" dxfId="1384" priority="1400" operator="equal">
      <formula>"Media"</formula>
    </cfRule>
    <cfRule type="cellIs" dxfId="1383" priority="1401" operator="equal">
      <formula>"Baja"</formula>
    </cfRule>
    <cfRule type="cellIs" dxfId="1382" priority="1402" operator="equal">
      <formula>"Muy Baja"</formula>
    </cfRule>
  </conditionalFormatting>
  <conditionalFormatting sqref="N114">
    <cfRule type="cellIs" dxfId="1381" priority="1393" operator="equal">
      <formula>"Catastrófico"</formula>
    </cfRule>
    <cfRule type="cellIs" dxfId="1380" priority="1394" operator="equal">
      <formula>"Mayor"</formula>
    </cfRule>
    <cfRule type="cellIs" dxfId="1379" priority="1395" operator="equal">
      <formula>"Moderado"</formula>
    </cfRule>
    <cfRule type="cellIs" dxfId="1378" priority="1396" operator="equal">
      <formula>"Menor"</formula>
    </cfRule>
    <cfRule type="cellIs" dxfId="1377" priority="1397" operator="equal">
      <formula>"Leve"</formula>
    </cfRule>
  </conditionalFormatting>
  <conditionalFormatting sqref="P114">
    <cfRule type="cellIs" dxfId="1376" priority="1389" operator="equal">
      <formula>"Extremo"</formula>
    </cfRule>
    <cfRule type="cellIs" dxfId="1375" priority="1390" operator="equal">
      <formula>"Alto"</formula>
    </cfRule>
    <cfRule type="cellIs" dxfId="1374" priority="1391" operator="equal">
      <formula>"Moderado"</formula>
    </cfRule>
    <cfRule type="cellIs" dxfId="1373" priority="1392" operator="equal">
      <formula>"Bajo"</formula>
    </cfRule>
  </conditionalFormatting>
  <conditionalFormatting sqref="M115">
    <cfRule type="containsText" dxfId="1372" priority="1388" operator="containsText" text="❌">
      <formula>NOT(ISERROR(SEARCH("❌",M115)))</formula>
    </cfRule>
  </conditionalFormatting>
  <conditionalFormatting sqref="J115">
    <cfRule type="cellIs" dxfId="1371" priority="1383" operator="equal">
      <formula>"Muy Alta"</formula>
    </cfRule>
    <cfRule type="cellIs" dxfId="1370" priority="1384" operator="equal">
      <formula>"Alta"</formula>
    </cfRule>
    <cfRule type="cellIs" dxfId="1369" priority="1385" operator="equal">
      <formula>"Media"</formula>
    </cfRule>
    <cfRule type="cellIs" dxfId="1368" priority="1386" operator="equal">
      <formula>"Baja"</formula>
    </cfRule>
    <cfRule type="cellIs" dxfId="1367" priority="1387" operator="equal">
      <formula>"Muy Baja"</formula>
    </cfRule>
  </conditionalFormatting>
  <conditionalFormatting sqref="N115">
    <cfRule type="cellIs" dxfId="1366" priority="1378" operator="equal">
      <formula>"Catastrófico"</formula>
    </cfRule>
    <cfRule type="cellIs" dxfId="1365" priority="1379" operator="equal">
      <formula>"Mayor"</formula>
    </cfRule>
    <cfRule type="cellIs" dxfId="1364" priority="1380" operator="equal">
      <formula>"Moderado"</formula>
    </cfRule>
    <cfRule type="cellIs" dxfId="1363" priority="1381" operator="equal">
      <formula>"Menor"</formula>
    </cfRule>
    <cfRule type="cellIs" dxfId="1362" priority="1382" operator="equal">
      <formula>"Leve"</formula>
    </cfRule>
  </conditionalFormatting>
  <conditionalFormatting sqref="P115">
    <cfRule type="cellIs" dxfId="1361" priority="1374" operator="equal">
      <formula>"Extremo"</formula>
    </cfRule>
    <cfRule type="cellIs" dxfId="1360" priority="1375" operator="equal">
      <formula>"Alto"</formula>
    </cfRule>
    <cfRule type="cellIs" dxfId="1359" priority="1376" operator="equal">
      <formula>"Moderado"</formula>
    </cfRule>
    <cfRule type="cellIs" dxfId="1358" priority="1377" operator="equal">
      <formula>"Bajo"</formula>
    </cfRule>
  </conditionalFormatting>
  <conditionalFormatting sqref="M116">
    <cfRule type="containsText" dxfId="1357" priority="1373" operator="containsText" text="❌">
      <formula>NOT(ISERROR(SEARCH("❌",M116)))</formula>
    </cfRule>
  </conditionalFormatting>
  <conditionalFormatting sqref="J116">
    <cfRule type="cellIs" dxfId="1356" priority="1368" operator="equal">
      <formula>"Muy Alta"</formula>
    </cfRule>
    <cfRule type="cellIs" dxfId="1355" priority="1369" operator="equal">
      <formula>"Alta"</formula>
    </cfRule>
    <cfRule type="cellIs" dxfId="1354" priority="1370" operator="equal">
      <formula>"Media"</formula>
    </cfRule>
    <cfRule type="cellIs" dxfId="1353" priority="1371" operator="equal">
      <formula>"Baja"</formula>
    </cfRule>
    <cfRule type="cellIs" dxfId="1352" priority="1372" operator="equal">
      <formula>"Muy Baja"</formula>
    </cfRule>
  </conditionalFormatting>
  <conditionalFormatting sqref="N116">
    <cfRule type="cellIs" dxfId="1351" priority="1363" operator="equal">
      <formula>"Catastrófico"</formula>
    </cfRule>
    <cfRule type="cellIs" dxfId="1350" priority="1364" operator="equal">
      <formula>"Mayor"</formula>
    </cfRule>
    <cfRule type="cellIs" dxfId="1349" priority="1365" operator="equal">
      <formula>"Moderado"</formula>
    </cfRule>
    <cfRule type="cellIs" dxfId="1348" priority="1366" operator="equal">
      <formula>"Menor"</formula>
    </cfRule>
    <cfRule type="cellIs" dxfId="1347" priority="1367" operator="equal">
      <formula>"Leve"</formula>
    </cfRule>
  </conditionalFormatting>
  <conditionalFormatting sqref="P116">
    <cfRule type="cellIs" dxfId="1346" priority="1359" operator="equal">
      <formula>"Extremo"</formula>
    </cfRule>
    <cfRule type="cellIs" dxfId="1345" priority="1360" operator="equal">
      <formula>"Alto"</formula>
    </cfRule>
    <cfRule type="cellIs" dxfId="1344" priority="1361" operator="equal">
      <formula>"Moderado"</formula>
    </cfRule>
    <cfRule type="cellIs" dxfId="1343" priority="1362" operator="equal">
      <formula>"Bajo"</formula>
    </cfRule>
  </conditionalFormatting>
  <conditionalFormatting sqref="M117">
    <cfRule type="containsText" dxfId="1342" priority="1358" operator="containsText" text="❌">
      <formula>NOT(ISERROR(SEARCH("❌",M117)))</formula>
    </cfRule>
  </conditionalFormatting>
  <conditionalFormatting sqref="J117">
    <cfRule type="cellIs" dxfId="1341" priority="1353" operator="equal">
      <formula>"Muy Alta"</formula>
    </cfRule>
    <cfRule type="cellIs" dxfId="1340" priority="1354" operator="equal">
      <formula>"Alta"</formula>
    </cfRule>
    <cfRule type="cellIs" dxfId="1339" priority="1355" operator="equal">
      <formula>"Media"</formula>
    </cfRule>
    <cfRule type="cellIs" dxfId="1338" priority="1356" operator="equal">
      <formula>"Baja"</formula>
    </cfRule>
    <cfRule type="cellIs" dxfId="1337" priority="1357" operator="equal">
      <formula>"Muy Baja"</formula>
    </cfRule>
  </conditionalFormatting>
  <conditionalFormatting sqref="N117">
    <cfRule type="cellIs" dxfId="1336" priority="1348" operator="equal">
      <formula>"Catastrófico"</formula>
    </cfRule>
    <cfRule type="cellIs" dxfId="1335" priority="1349" operator="equal">
      <formula>"Mayor"</formula>
    </cfRule>
    <cfRule type="cellIs" dxfId="1334" priority="1350" operator="equal">
      <formula>"Moderado"</formula>
    </cfRule>
    <cfRule type="cellIs" dxfId="1333" priority="1351" operator="equal">
      <formula>"Menor"</formula>
    </cfRule>
    <cfRule type="cellIs" dxfId="1332" priority="1352" operator="equal">
      <formula>"Leve"</formula>
    </cfRule>
  </conditionalFormatting>
  <conditionalFormatting sqref="P117">
    <cfRule type="cellIs" dxfId="1331" priority="1344" operator="equal">
      <formula>"Extremo"</formula>
    </cfRule>
    <cfRule type="cellIs" dxfId="1330" priority="1345" operator="equal">
      <formula>"Alto"</formula>
    </cfRule>
    <cfRule type="cellIs" dxfId="1329" priority="1346" operator="equal">
      <formula>"Moderado"</formula>
    </cfRule>
    <cfRule type="cellIs" dxfId="1328" priority="1347" operator="equal">
      <formula>"Bajo"</formula>
    </cfRule>
  </conditionalFormatting>
  <conditionalFormatting sqref="M119">
    <cfRule type="containsText" dxfId="1327" priority="1343" operator="containsText" text="❌">
      <formula>NOT(ISERROR(SEARCH("❌",M119)))</formula>
    </cfRule>
  </conditionalFormatting>
  <conditionalFormatting sqref="J119">
    <cfRule type="cellIs" dxfId="1326" priority="1338" operator="equal">
      <formula>"Muy Alta"</formula>
    </cfRule>
    <cfRule type="cellIs" dxfId="1325" priority="1339" operator="equal">
      <formula>"Alta"</formula>
    </cfRule>
    <cfRule type="cellIs" dxfId="1324" priority="1340" operator="equal">
      <formula>"Media"</formula>
    </cfRule>
    <cfRule type="cellIs" dxfId="1323" priority="1341" operator="equal">
      <formula>"Baja"</formula>
    </cfRule>
    <cfRule type="cellIs" dxfId="1322" priority="1342" operator="equal">
      <formula>"Muy Baja"</formula>
    </cfRule>
  </conditionalFormatting>
  <conditionalFormatting sqref="N119">
    <cfRule type="cellIs" dxfId="1321" priority="1333" operator="equal">
      <formula>"Catastrófico"</formula>
    </cfRule>
    <cfRule type="cellIs" dxfId="1320" priority="1334" operator="equal">
      <formula>"Mayor"</formula>
    </cfRule>
    <cfRule type="cellIs" dxfId="1319" priority="1335" operator="equal">
      <formula>"Moderado"</formula>
    </cfRule>
    <cfRule type="cellIs" dxfId="1318" priority="1336" operator="equal">
      <formula>"Menor"</formula>
    </cfRule>
    <cfRule type="cellIs" dxfId="1317" priority="1337" operator="equal">
      <formula>"Leve"</formula>
    </cfRule>
  </conditionalFormatting>
  <conditionalFormatting sqref="P119">
    <cfRule type="cellIs" dxfId="1316" priority="1329" operator="equal">
      <formula>"Extremo"</formula>
    </cfRule>
    <cfRule type="cellIs" dxfId="1315" priority="1330" operator="equal">
      <formula>"Alto"</formula>
    </cfRule>
    <cfRule type="cellIs" dxfId="1314" priority="1331" operator="equal">
      <formula>"Moderado"</formula>
    </cfRule>
    <cfRule type="cellIs" dxfId="1313" priority="1332" operator="equal">
      <formula>"Bajo"</formula>
    </cfRule>
  </conditionalFormatting>
  <conditionalFormatting sqref="M120">
    <cfRule type="containsText" dxfId="1312" priority="1328" operator="containsText" text="❌">
      <formula>NOT(ISERROR(SEARCH("❌",M120)))</formula>
    </cfRule>
  </conditionalFormatting>
  <conditionalFormatting sqref="J120">
    <cfRule type="cellIs" dxfId="1311" priority="1323" operator="equal">
      <formula>"Muy Alta"</formula>
    </cfRule>
    <cfRule type="cellIs" dxfId="1310" priority="1324" operator="equal">
      <formula>"Alta"</formula>
    </cfRule>
    <cfRule type="cellIs" dxfId="1309" priority="1325" operator="equal">
      <formula>"Media"</formula>
    </cfRule>
    <cfRule type="cellIs" dxfId="1308" priority="1326" operator="equal">
      <formula>"Baja"</formula>
    </cfRule>
    <cfRule type="cellIs" dxfId="1307" priority="1327" operator="equal">
      <formula>"Muy Baja"</formula>
    </cfRule>
  </conditionalFormatting>
  <conditionalFormatting sqref="N120">
    <cfRule type="cellIs" dxfId="1306" priority="1318" operator="equal">
      <formula>"Catastrófico"</formula>
    </cfRule>
    <cfRule type="cellIs" dxfId="1305" priority="1319" operator="equal">
      <formula>"Mayor"</formula>
    </cfRule>
    <cfRule type="cellIs" dxfId="1304" priority="1320" operator="equal">
      <formula>"Moderado"</formula>
    </cfRule>
    <cfRule type="cellIs" dxfId="1303" priority="1321" operator="equal">
      <formula>"Menor"</formula>
    </cfRule>
    <cfRule type="cellIs" dxfId="1302" priority="1322" operator="equal">
      <formula>"Leve"</formula>
    </cfRule>
  </conditionalFormatting>
  <conditionalFormatting sqref="P120">
    <cfRule type="cellIs" dxfId="1301" priority="1314" operator="equal">
      <formula>"Extremo"</formula>
    </cfRule>
    <cfRule type="cellIs" dxfId="1300" priority="1315" operator="equal">
      <formula>"Alto"</formula>
    </cfRule>
    <cfRule type="cellIs" dxfId="1299" priority="1316" operator="equal">
      <formula>"Moderado"</formula>
    </cfRule>
    <cfRule type="cellIs" dxfId="1298" priority="1317" operator="equal">
      <formula>"Bajo"</formula>
    </cfRule>
  </conditionalFormatting>
  <conditionalFormatting sqref="M122">
    <cfRule type="containsText" dxfId="1297" priority="1313" operator="containsText" text="❌">
      <formula>NOT(ISERROR(SEARCH("❌",M122)))</formula>
    </cfRule>
  </conditionalFormatting>
  <conditionalFormatting sqref="J122">
    <cfRule type="cellIs" dxfId="1296" priority="1308" operator="equal">
      <formula>"Muy Alta"</formula>
    </cfRule>
    <cfRule type="cellIs" dxfId="1295" priority="1309" operator="equal">
      <formula>"Alta"</formula>
    </cfRule>
    <cfRule type="cellIs" dxfId="1294" priority="1310" operator="equal">
      <formula>"Media"</formula>
    </cfRule>
    <cfRule type="cellIs" dxfId="1293" priority="1311" operator="equal">
      <formula>"Baja"</formula>
    </cfRule>
    <cfRule type="cellIs" dxfId="1292" priority="1312" operator="equal">
      <formula>"Muy Baja"</formula>
    </cfRule>
  </conditionalFormatting>
  <conditionalFormatting sqref="N122">
    <cfRule type="cellIs" dxfId="1291" priority="1303" operator="equal">
      <formula>"Catastrófico"</formula>
    </cfRule>
    <cfRule type="cellIs" dxfId="1290" priority="1304" operator="equal">
      <formula>"Mayor"</formula>
    </cfRule>
    <cfRule type="cellIs" dxfId="1289" priority="1305" operator="equal">
      <formula>"Moderado"</formula>
    </cfRule>
    <cfRule type="cellIs" dxfId="1288" priority="1306" operator="equal">
      <formula>"Menor"</formula>
    </cfRule>
    <cfRule type="cellIs" dxfId="1287" priority="1307" operator="equal">
      <formula>"Leve"</formula>
    </cfRule>
  </conditionalFormatting>
  <conditionalFormatting sqref="P122">
    <cfRule type="cellIs" dxfId="1286" priority="1299" operator="equal">
      <formula>"Extremo"</formula>
    </cfRule>
    <cfRule type="cellIs" dxfId="1285" priority="1300" operator="equal">
      <formula>"Alto"</formula>
    </cfRule>
    <cfRule type="cellIs" dxfId="1284" priority="1301" operator="equal">
      <formula>"Moderado"</formula>
    </cfRule>
    <cfRule type="cellIs" dxfId="1283" priority="1302" operator="equal">
      <formula>"Bajo"</formula>
    </cfRule>
  </conditionalFormatting>
  <conditionalFormatting sqref="M123">
    <cfRule type="containsText" dxfId="1282" priority="1298" operator="containsText" text="❌">
      <formula>NOT(ISERROR(SEARCH("❌",M123)))</formula>
    </cfRule>
  </conditionalFormatting>
  <conditionalFormatting sqref="J123">
    <cfRule type="cellIs" dxfId="1281" priority="1293" operator="equal">
      <formula>"Muy Alta"</formula>
    </cfRule>
    <cfRule type="cellIs" dxfId="1280" priority="1294" operator="equal">
      <formula>"Alta"</formula>
    </cfRule>
    <cfRule type="cellIs" dxfId="1279" priority="1295" operator="equal">
      <formula>"Media"</formula>
    </cfRule>
    <cfRule type="cellIs" dxfId="1278" priority="1296" operator="equal">
      <formula>"Baja"</formula>
    </cfRule>
    <cfRule type="cellIs" dxfId="1277" priority="1297" operator="equal">
      <formula>"Muy Baja"</formula>
    </cfRule>
  </conditionalFormatting>
  <conditionalFormatting sqref="N123">
    <cfRule type="cellIs" dxfId="1276" priority="1288" operator="equal">
      <formula>"Catastrófico"</formula>
    </cfRule>
    <cfRule type="cellIs" dxfId="1275" priority="1289" operator="equal">
      <formula>"Mayor"</formula>
    </cfRule>
    <cfRule type="cellIs" dxfId="1274" priority="1290" operator="equal">
      <formula>"Moderado"</formula>
    </cfRule>
    <cfRule type="cellIs" dxfId="1273" priority="1291" operator="equal">
      <formula>"Menor"</formula>
    </cfRule>
    <cfRule type="cellIs" dxfId="1272" priority="1292" operator="equal">
      <formula>"Leve"</formula>
    </cfRule>
  </conditionalFormatting>
  <conditionalFormatting sqref="P123">
    <cfRule type="cellIs" dxfId="1271" priority="1284" operator="equal">
      <formula>"Extremo"</formula>
    </cfRule>
    <cfRule type="cellIs" dxfId="1270" priority="1285" operator="equal">
      <formula>"Alto"</formula>
    </cfRule>
    <cfRule type="cellIs" dxfId="1269" priority="1286" operator="equal">
      <formula>"Moderado"</formula>
    </cfRule>
    <cfRule type="cellIs" dxfId="1268" priority="1287" operator="equal">
      <formula>"Bajo"</formula>
    </cfRule>
  </conditionalFormatting>
  <conditionalFormatting sqref="M125">
    <cfRule type="containsText" dxfId="1267" priority="1283" operator="containsText" text="❌">
      <formula>NOT(ISERROR(SEARCH("❌",M125)))</formula>
    </cfRule>
  </conditionalFormatting>
  <conditionalFormatting sqref="N125">
    <cfRule type="cellIs" dxfId="1266" priority="1278" operator="equal">
      <formula>"Catastrófico"</formula>
    </cfRule>
    <cfRule type="cellIs" dxfId="1265" priority="1279" operator="equal">
      <formula>"Mayor"</formula>
    </cfRule>
    <cfRule type="cellIs" dxfId="1264" priority="1280" operator="equal">
      <formula>"Moderado"</formula>
    </cfRule>
    <cfRule type="cellIs" dxfId="1263" priority="1281" operator="equal">
      <formula>"Menor"</formula>
    </cfRule>
    <cfRule type="cellIs" dxfId="1262" priority="1282" operator="equal">
      <formula>"Leve"</formula>
    </cfRule>
  </conditionalFormatting>
  <conditionalFormatting sqref="J125">
    <cfRule type="cellIs" dxfId="1261" priority="1273" operator="equal">
      <formula>"Muy Alta"</formula>
    </cfRule>
    <cfRule type="cellIs" dxfId="1260" priority="1274" operator="equal">
      <formula>"Alta"</formula>
    </cfRule>
    <cfRule type="cellIs" dxfId="1259" priority="1275" operator="equal">
      <formula>"Media"</formula>
    </cfRule>
    <cfRule type="cellIs" dxfId="1258" priority="1276" operator="equal">
      <formula>"Baja"</formula>
    </cfRule>
    <cfRule type="cellIs" dxfId="1257" priority="1277" operator="equal">
      <formula>"Muy Baja"</formula>
    </cfRule>
  </conditionalFormatting>
  <conditionalFormatting sqref="P125">
    <cfRule type="cellIs" dxfId="1256" priority="1269" operator="equal">
      <formula>"Extremo"</formula>
    </cfRule>
    <cfRule type="cellIs" dxfId="1255" priority="1270" operator="equal">
      <formula>"Alto"</formula>
    </cfRule>
    <cfRule type="cellIs" dxfId="1254" priority="1271" operator="equal">
      <formula>"Moderado"</formula>
    </cfRule>
    <cfRule type="cellIs" dxfId="1253" priority="1272" operator="equal">
      <formula>"Bajo"</formula>
    </cfRule>
  </conditionalFormatting>
  <conditionalFormatting sqref="M126">
    <cfRule type="containsText" dxfId="1252" priority="1268" operator="containsText" text="❌">
      <formula>NOT(ISERROR(SEARCH("❌",M126)))</formula>
    </cfRule>
  </conditionalFormatting>
  <conditionalFormatting sqref="N126">
    <cfRule type="cellIs" dxfId="1251" priority="1263" operator="equal">
      <formula>"Catastrófico"</formula>
    </cfRule>
    <cfRule type="cellIs" dxfId="1250" priority="1264" operator="equal">
      <formula>"Mayor"</formula>
    </cfRule>
    <cfRule type="cellIs" dxfId="1249" priority="1265" operator="equal">
      <formula>"Moderado"</formula>
    </cfRule>
    <cfRule type="cellIs" dxfId="1248" priority="1266" operator="equal">
      <formula>"Menor"</formula>
    </cfRule>
    <cfRule type="cellIs" dxfId="1247" priority="1267" operator="equal">
      <formula>"Leve"</formula>
    </cfRule>
  </conditionalFormatting>
  <conditionalFormatting sqref="J126">
    <cfRule type="cellIs" dxfId="1246" priority="1258" operator="equal">
      <formula>"Muy Alta"</formula>
    </cfRule>
    <cfRule type="cellIs" dxfId="1245" priority="1259" operator="equal">
      <formula>"Alta"</formula>
    </cfRule>
    <cfRule type="cellIs" dxfId="1244" priority="1260" operator="equal">
      <formula>"Media"</formula>
    </cfRule>
    <cfRule type="cellIs" dxfId="1243" priority="1261" operator="equal">
      <formula>"Baja"</formula>
    </cfRule>
    <cfRule type="cellIs" dxfId="1242" priority="1262" operator="equal">
      <formula>"Muy Baja"</formula>
    </cfRule>
  </conditionalFormatting>
  <conditionalFormatting sqref="P126">
    <cfRule type="cellIs" dxfId="1241" priority="1254" operator="equal">
      <formula>"Extremo"</formula>
    </cfRule>
    <cfRule type="cellIs" dxfId="1240" priority="1255" operator="equal">
      <formula>"Alto"</formula>
    </cfRule>
    <cfRule type="cellIs" dxfId="1239" priority="1256" operator="equal">
      <formula>"Moderado"</formula>
    </cfRule>
    <cfRule type="cellIs" dxfId="1238" priority="1257" operator="equal">
      <formula>"Bajo"</formula>
    </cfRule>
  </conditionalFormatting>
  <conditionalFormatting sqref="M129">
    <cfRule type="containsText" dxfId="1237" priority="1253" operator="containsText" text="❌">
      <formula>NOT(ISERROR(SEARCH("❌",M129)))</formula>
    </cfRule>
  </conditionalFormatting>
  <conditionalFormatting sqref="J129">
    <cfRule type="cellIs" dxfId="1236" priority="1248" operator="equal">
      <formula>"Muy Alta"</formula>
    </cfRule>
    <cfRule type="cellIs" dxfId="1235" priority="1249" operator="equal">
      <formula>"Alta"</formula>
    </cfRule>
    <cfRule type="cellIs" dxfId="1234" priority="1250" operator="equal">
      <formula>"Media"</formula>
    </cfRule>
    <cfRule type="cellIs" dxfId="1233" priority="1251" operator="equal">
      <formula>"Baja"</formula>
    </cfRule>
    <cfRule type="cellIs" dxfId="1232" priority="1252" operator="equal">
      <formula>"Muy Baja"</formula>
    </cfRule>
  </conditionalFormatting>
  <conditionalFormatting sqref="N129">
    <cfRule type="cellIs" dxfId="1231" priority="1243" operator="equal">
      <formula>"Catastrófico"</formula>
    </cfRule>
    <cfRule type="cellIs" dxfId="1230" priority="1244" operator="equal">
      <formula>"Mayor"</formula>
    </cfRule>
    <cfRule type="cellIs" dxfId="1229" priority="1245" operator="equal">
      <formula>"Moderado"</formula>
    </cfRule>
    <cfRule type="cellIs" dxfId="1228" priority="1246" operator="equal">
      <formula>"Menor"</formula>
    </cfRule>
    <cfRule type="cellIs" dxfId="1227" priority="1247" operator="equal">
      <formula>"Leve"</formula>
    </cfRule>
  </conditionalFormatting>
  <conditionalFormatting sqref="P129">
    <cfRule type="cellIs" dxfId="1226" priority="1239" operator="equal">
      <formula>"Extremo"</formula>
    </cfRule>
    <cfRule type="cellIs" dxfId="1225" priority="1240" operator="equal">
      <formula>"Alto"</formula>
    </cfRule>
    <cfRule type="cellIs" dxfId="1224" priority="1241" operator="equal">
      <formula>"Moderado"</formula>
    </cfRule>
    <cfRule type="cellIs" dxfId="1223" priority="1242" operator="equal">
      <formula>"Bajo"</formula>
    </cfRule>
  </conditionalFormatting>
  <conditionalFormatting sqref="M130">
    <cfRule type="containsText" dxfId="1222" priority="1238" operator="containsText" text="❌">
      <formula>NOT(ISERROR(SEARCH("❌",M130)))</formula>
    </cfRule>
  </conditionalFormatting>
  <conditionalFormatting sqref="J130">
    <cfRule type="cellIs" dxfId="1221" priority="1233" operator="equal">
      <formula>"Muy Alta"</formula>
    </cfRule>
    <cfRule type="cellIs" dxfId="1220" priority="1234" operator="equal">
      <formula>"Alta"</formula>
    </cfRule>
    <cfRule type="cellIs" dxfId="1219" priority="1235" operator="equal">
      <formula>"Media"</formula>
    </cfRule>
    <cfRule type="cellIs" dxfId="1218" priority="1236" operator="equal">
      <formula>"Baja"</formula>
    </cfRule>
    <cfRule type="cellIs" dxfId="1217" priority="1237" operator="equal">
      <formula>"Muy Baja"</formula>
    </cfRule>
  </conditionalFormatting>
  <conditionalFormatting sqref="N130">
    <cfRule type="cellIs" dxfId="1216" priority="1228" operator="equal">
      <formula>"Catastrófico"</formula>
    </cfRule>
    <cfRule type="cellIs" dxfId="1215" priority="1229" operator="equal">
      <formula>"Mayor"</formula>
    </cfRule>
    <cfRule type="cellIs" dxfId="1214" priority="1230" operator="equal">
      <formula>"Moderado"</formula>
    </cfRule>
    <cfRule type="cellIs" dxfId="1213" priority="1231" operator="equal">
      <formula>"Menor"</formula>
    </cfRule>
    <cfRule type="cellIs" dxfId="1212" priority="1232" operator="equal">
      <formula>"Leve"</formula>
    </cfRule>
  </conditionalFormatting>
  <conditionalFormatting sqref="P130">
    <cfRule type="cellIs" dxfId="1211" priority="1224" operator="equal">
      <formula>"Extremo"</formula>
    </cfRule>
    <cfRule type="cellIs" dxfId="1210" priority="1225" operator="equal">
      <formula>"Alto"</formula>
    </cfRule>
    <cfRule type="cellIs" dxfId="1209" priority="1226" operator="equal">
      <formula>"Moderado"</formula>
    </cfRule>
    <cfRule type="cellIs" dxfId="1208" priority="1227" operator="equal">
      <formula>"Bajo"</formula>
    </cfRule>
  </conditionalFormatting>
  <conditionalFormatting sqref="M132">
    <cfRule type="containsText" dxfId="1207" priority="1208" operator="containsText" text="❌">
      <formula>NOT(ISERROR(SEARCH("❌",M132)))</formula>
    </cfRule>
  </conditionalFormatting>
  <conditionalFormatting sqref="J132">
    <cfRule type="cellIs" dxfId="1206" priority="1203" operator="equal">
      <formula>"Muy Alta"</formula>
    </cfRule>
    <cfRule type="cellIs" dxfId="1205" priority="1204" operator="equal">
      <formula>"Alta"</formula>
    </cfRule>
    <cfRule type="cellIs" dxfId="1204" priority="1205" operator="equal">
      <formula>"Media"</formula>
    </cfRule>
    <cfRule type="cellIs" dxfId="1203" priority="1206" operator="equal">
      <formula>"Baja"</formula>
    </cfRule>
    <cfRule type="cellIs" dxfId="1202" priority="1207" operator="equal">
      <formula>"Muy Baja"</formula>
    </cfRule>
  </conditionalFormatting>
  <conditionalFormatting sqref="N132">
    <cfRule type="cellIs" dxfId="1201" priority="1198" operator="equal">
      <formula>"Catastrófico"</formula>
    </cfRule>
    <cfRule type="cellIs" dxfId="1200" priority="1199" operator="equal">
      <formula>"Mayor"</formula>
    </cfRule>
    <cfRule type="cellIs" dxfId="1199" priority="1200" operator="equal">
      <formula>"Moderado"</formula>
    </cfRule>
    <cfRule type="cellIs" dxfId="1198" priority="1201" operator="equal">
      <formula>"Menor"</formula>
    </cfRule>
    <cfRule type="cellIs" dxfId="1197" priority="1202" operator="equal">
      <formula>"Leve"</formula>
    </cfRule>
  </conditionalFormatting>
  <conditionalFormatting sqref="P132">
    <cfRule type="cellIs" dxfId="1196" priority="1194" operator="equal">
      <formula>"Extremo"</formula>
    </cfRule>
    <cfRule type="cellIs" dxfId="1195" priority="1195" operator="equal">
      <formula>"Alto"</formula>
    </cfRule>
    <cfRule type="cellIs" dxfId="1194" priority="1196" operator="equal">
      <formula>"Moderado"</formula>
    </cfRule>
    <cfRule type="cellIs" dxfId="1193" priority="1197" operator="equal">
      <formula>"Bajo"</formula>
    </cfRule>
  </conditionalFormatting>
  <conditionalFormatting sqref="M134">
    <cfRule type="containsText" dxfId="1192" priority="1193" operator="containsText" text="❌">
      <formula>NOT(ISERROR(SEARCH("❌",M134)))</formula>
    </cfRule>
  </conditionalFormatting>
  <conditionalFormatting sqref="N134">
    <cfRule type="cellIs" dxfId="1191" priority="1188" operator="equal">
      <formula>"Catastrófico"</formula>
    </cfRule>
    <cfRule type="cellIs" dxfId="1190" priority="1189" operator="equal">
      <formula>"Mayor"</formula>
    </cfRule>
    <cfRule type="cellIs" dxfId="1189" priority="1190" operator="equal">
      <formula>"Moderado"</formula>
    </cfRule>
    <cfRule type="cellIs" dxfId="1188" priority="1191" operator="equal">
      <formula>"Menor"</formula>
    </cfRule>
    <cfRule type="cellIs" dxfId="1187" priority="1192" operator="equal">
      <formula>"Leve"</formula>
    </cfRule>
  </conditionalFormatting>
  <conditionalFormatting sqref="J134">
    <cfRule type="cellIs" dxfId="1186" priority="1183" operator="equal">
      <formula>"Muy Alta"</formula>
    </cfRule>
    <cfRule type="cellIs" dxfId="1185" priority="1184" operator="equal">
      <formula>"Alta"</formula>
    </cfRule>
    <cfRule type="cellIs" dxfId="1184" priority="1185" operator="equal">
      <formula>"Media"</formula>
    </cfRule>
    <cfRule type="cellIs" dxfId="1183" priority="1186" operator="equal">
      <formula>"Baja"</formula>
    </cfRule>
    <cfRule type="cellIs" dxfId="1182" priority="1187" operator="equal">
      <formula>"Muy Baja"</formula>
    </cfRule>
  </conditionalFormatting>
  <conditionalFormatting sqref="P134">
    <cfRule type="cellIs" dxfId="1181" priority="1179" operator="equal">
      <formula>"Extremo"</formula>
    </cfRule>
    <cfRule type="cellIs" dxfId="1180" priority="1180" operator="equal">
      <formula>"Alto"</formula>
    </cfRule>
    <cfRule type="cellIs" dxfId="1179" priority="1181" operator="equal">
      <formula>"Moderado"</formula>
    </cfRule>
    <cfRule type="cellIs" dxfId="1178" priority="1182" operator="equal">
      <formula>"Bajo"</formula>
    </cfRule>
  </conditionalFormatting>
  <conditionalFormatting sqref="M136">
    <cfRule type="containsText" dxfId="1177" priority="1178" operator="containsText" text="❌">
      <formula>NOT(ISERROR(SEARCH("❌",M136)))</formula>
    </cfRule>
  </conditionalFormatting>
  <conditionalFormatting sqref="N136">
    <cfRule type="cellIs" dxfId="1176" priority="1173" operator="equal">
      <formula>"Catastrófico"</formula>
    </cfRule>
    <cfRule type="cellIs" dxfId="1175" priority="1174" operator="equal">
      <formula>"Mayor"</formula>
    </cfRule>
    <cfRule type="cellIs" dxfId="1174" priority="1175" operator="equal">
      <formula>"Moderado"</formula>
    </cfRule>
    <cfRule type="cellIs" dxfId="1173" priority="1176" operator="equal">
      <formula>"Menor"</formula>
    </cfRule>
    <cfRule type="cellIs" dxfId="1172" priority="1177" operator="equal">
      <formula>"Leve"</formula>
    </cfRule>
  </conditionalFormatting>
  <conditionalFormatting sqref="J136">
    <cfRule type="cellIs" dxfId="1171" priority="1168" operator="equal">
      <formula>"Muy Alta"</formula>
    </cfRule>
    <cfRule type="cellIs" dxfId="1170" priority="1169" operator="equal">
      <formula>"Alta"</formula>
    </cfRule>
    <cfRule type="cellIs" dxfId="1169" priority="1170" operator="equal">
      <formula>"Media"</formula>
    </cfRule>
    <cfRule type="cellIs" dxfId="1168" priority="1171" operator="equal">
      <formula>"Baja"</formula>
    </cfRule>
    <cfRule type="cellIs" dxfId="1167" priority="1172" operator="equal">
      <formula>"Muy Baja"</formula>
    </cfRule>
  </conditionalFormatting>
  <conditionalFormatting sqref="P136">
    <cfRule type="cellIs" dxfId="1166" priority="1164" operator="equal">
      <formula>"Extremo"</formula>
    </cfRule>
    <cfRule type="cellIs" dxfId="1165" priority="1165" operator="equal">
      <formula>"Alto"</formula>
    </cfRule>
    <cfRule type="cellIs" dxfId="1164" priority="1166" operator="equal">
      <formula>"Moderado"</formula>
    </cfRule>
    <cfRule type="cellIs" dxfId="1163" priority="1167" operator="equal">
      <formula>"Bajo"</formula>
    </cfRule>
  </conditionalFormatting>
  <conditionalFormatting sqref="M138">
    <cfRule type="containsText" dxfId="1162" priority="1163" operator="containsText" text="❌">
      <formula>NOT(ISERROR(SEARCH("❌",M138)))</formula>
    </cfRule>
  </conditionalFormatting>
  <conditionalFormatting sqref="N138">
    <cfRule type="cellIs" dxfId="1161" priority="1158" operator="equal">
      <formula>"Catastrófico"</formula>
    </cfRule>
    <cfRule type="cellIs" dxfId="1160" priority="1159" operator="equal">
      <formula>"Mayor"</formula>
    </cfRule>
    <cfRule type="cellIs" dxfId="1159" priority="1160" operator="equal">
      <formula>"Moderado"</formula>
    </cfRule>
    <cfRule type="cellIs" dxfId="1158" priority="1161" operator="equal">
      <formula>"Menor"</formula>
    </cfRule>
    <cfRule type="cellIs" dxfId="1157" priority="1162" operator="equal">
      <formula>"Leve"</formula>
    </cfRule>
  </conditionalFormatting>
  <conditionalFormatting sqref="J138">
    <cfRule type="cellIs" dxfId="1156" priority="1153" operator="equal">
      <formula>"Muy Alta"</formula>
    </cfRule>
    <cfRule type="cellIs" dxfId="1155" priority="1154" operator="equal">
      <formula>"Alta"</formula>
    </cfRule>
    <cfRule type="cellIs" dxfId="1154" priority="1155" operator="equal">
      <formula>"Media"</formula>
    </cfRule>
    <cfRule type="cellIs" dxfId="1153" priority="1156" operator="equal">
      <formula>"Baja"</formula>
    </cfRule>
    <cfRule type="cellIs" dxfId="1152" priority="1157" operator="equal">
      <formula>"Muy Baja"</formula>
    </cfRule>
  </conditionalFormatting>
  <conditionalFormatting sqref="P138">
    <cfRule type="cellIs" dxfId="1151" priority="1149" operator="equal">
      <formula>"Extremo"</formula>
    </cfRule>
    <cfRule type="cellIs" dxfId="1150" priority="1150" operator="equal">
      <formula>"Alto"</formula>
    </cfRule>
    <cfRule type="cellIs" dxfId="1149" priority="1151" operator="equal">
      <formula>"Moderado"</formula>
    </cfRule>
    <cfRule type="cellIs" dxfId="1148" priority="1152" operator="equal">
      <formula>"Bajo"</formula>
    </cfRule>
  </conditionalFormatting>
  <conditionalFormatting sqref="M139">
    <cfRule type="containsText" dxfId="1147" priority="1148" operator="containsText" text="❌">
      <formula>NOT(ISERROR(SEARCH("❌",M139)))</formula>
    </cfRule>
  </conditionalFormatting>
  <conditionalFormatting sqref="N139">
    <cfRule type="cellIs" dxfId="1146" priority="1143" operator="equal">
      <formula>"Catastrófico"</formula>
    </cfRule>
    <cfRule type="cellIs" dxfId="1145" priority="1144" operator="equal">
      <formula>"Mayor"</formula>
    </cfRule>
    <cfRule type="cellIs" dxfId="1144" priority="1145" operator="equal">
      <formula>"Moderado"</formula>
    </cfRule>
    <cfRule type="cellIs" dxfId="1143" priority="1146" operator="equal">
      <formula>"Menor"</formula>
    </cfRule>
    <cfRule type="cellIs" dxfId="1142" priority="1147" operator="equal">
      <formula>"Leve"</formula>
    </cfRule>
  </conditionalFormatting>
  <conditionalFormatting sqref="J139">
    <cfRule type="cellIs" dxfId="1141" priority="1138" operator="equal">
      <formula>"Muy Alta"</formula>
    </cfRule>
    <cfRule type="cellIs" dxfId="1140" priority="1139" operator="equal">
      <formula>"Alta"</formula>
    </cfRule>
    <cfRule type="cellIs" dxfId="1139" priority="1140" operator="equal">
      <formula>"Media"</formula>
    </cfRule>
    <cfRule type="cellIs" dxfId="1138" priority="1141" operator="equal">
      <formula>"Baja"</formula>
    </cfRule>
    <cfRule type="cellIs" dxfId="1137" priority="1142" operator="equal">
      <formula>"Muy Baja"</formula>
    </cfRule>
  </conditionalFormatting>
  <conditionalFormatting sqref="P139">
    <cfRule type="cellIs" dxfId="1136" priority="1134" operator="equal">
      <formula>"Extremo"</formula>
    </cfRule>
    <cfRule type="cellIs" dxfId="1135" priority="1135" operator="equal">
      <formula>"Alto"</formula>
    </cfRule>
    <cfRule type="cellIs" dxfId="1134" priority="1136" operator="equal">
      <formula>"Moderado"</formula>
    </cfRule>
    <cfRule type="cellIs" dxfId="1133" priority="1137" operator="equal">
      <formula>"Bajo"</formula>
    </cfRule>
  </conditionalFormatting>
  <conditionalFormatting sqref="M141">
    <cfRule type="containsText" dxfId="1132" priority="1133" operator="containsText" text="❌">
      <formula>NOT(ISERROR(SEARCH("❌",M141)))</formula>
    </cfRule>
  </conditionalFormatting>
  <conditionalFormatting sqref="N141">
    <cfRule type="cellIs" dxfId="1131" priority="1128" operator="equal">
      <formula>"Catastrófico"</formula>
    </cfRule>
    <cfRule type="cellIs" dxfId="1130" priority="1129" operator="equal">
      <formula>"Mayor"</formula>
    </cfRule>
    <cfRule type="cellIs" dxfId="1129" priority="1130" operator="equal">
      <formula>"Moderado"</formula>
    </cfRule>
    <cfRule type="cellIs" dxfId="1128" priority="1131" operator="equal">
      <formula>"Menor"</formula>
    </cfRule>
    <cfRule type="cellIs" dxfId="1127" priority="1132" operator="equal">
      <formula>"Leve"</formula>
    </cfRule>
  </conditionalFormatting>
  <conditionalFormatting sqref="J141">
    <cfRule type="cellIs" dxfId="1126" priority="1123" operator="equal">
      <formula>"Muy Alta"</formula>
    </cfRule>
    <cfRule type="cellIs" dxfId="1125" priority="1124" operator="equal">
      <formula>"Alta"</formula>
    </cfRule>
    <cfRule type="cellIs" dxfId="1124" priority="1125" operator="equal">
      <formula>"Media"</formula>
    </cfRule>
    <cfRule type="cellIs" dxfId="1123" priority="1126" operator="equal">
      <formula>"Baja"</formula>
    </cfRule>
    <cfRule type="cellIs" dxfId="1122" priority="1127" operator="equal">
      <formula>"Muy Baja"</formula>
    </cfRule>
  </conditionalFormatting>
  <conditionalFormatting sqref="P141">
    <cfRule type="cellIs" dxfId="1121" priority="1119" operator="equal">
      <formula>"Extremo"</formula>
    </cfRule>
    <cfRule type="cellIs" dxfId="1120" priority="1120" operator="equal">
      <formula>"Alto"</formula>
    </cfRule>
    <cfRule type="cellIs" dxfId="1119" priority="1121" operator="equal">
      <formula>"Moderado"</formula>
    </cfRule>
    <cfRule type="cellIs" dxfId="1118" priority="1122" operator="equal">
      <formula>"Bajo"</formula>
    </cfRule>
  </conditionalFormatting>
  <conditionalFormatting sqref="M142">
    <cfRule type="containsText" dxfId="1117" priority="1118" operator="containsText" text="❌">
      <formula>NOT(ISERROR(SEARCH("❌",M142)))</formula>
    </cfRule>
  </conditionalFormatting>
  <conditionalFormatting sqref="N142">
    <cfRule type="cellIs" dxfId="1116" priority="1113" operator="equal">
      <formula>"Catastrófico"</formula>
    </cfRule>
    <cfRule type="cellIs" dxfId="1115" priority="1114" operator="equal">
      <formula>"Mayor"</formula>
    </cfRule>
    <cfRule type="cellIs" dxfId="1114" priority="1115" operator="equal">
      <formula>"Moderado"</formula>
    </cfRule>
    <cfRule type="cellIs" dxfId="1113" priority="1116" operator="equal">
      <formula>"Menor"</formula>
    </cfRule>
    <cfRule type="cellIs" dxfId="1112" priority="1117" operator="equal">
      <formula>"Leve"</formula>
    </cfRule>
  </conditionalFormatting>
  <conditionalFormatting sqref="J142">
    <cfRule type="cellIs" dxfId="1111" priority="1108" operator="equal">
      <formula>"Muy Alta"</formula>
    </cfRule>
    <cfRule type="cellIs" dxfId="1110" priority="1109" operator="equal">
      <formula>"Alta"</formula>
    </cfRule>
    <cfRule type="cellIs" dxfId="1109" priority="1110" operator="equal">
      <formula>"Media"</formula>
    </cfRule>
    <cfRule type="cellIs" dxfId="1108" priority="1111" operator="equal">
      <formula>"Baja"</formula>
    </cfRule>
    <cfRule type="cellIs" dxfId="1107" priority="1112" operator="equal">
      <formula>"Muy Baja"</formula>
    </cfRule>
  </conditionalFormatting>
  <conditionalFormatting sqref="P142">
    <cfRule type="cellIs" dxfId="1106" priority="1104" operator="equal">
      <formula>"Extremo"</formula>
    </cfRule>
    <cfRule type="cellIs" dxfId="1105" priority="1105" operator="equal">
      <formula>"Alto"</formula>
    </cfRule>
    <cfRule type="cellIs" dxfId="1104" priority="1106" operator="equal">
      <formula>"Moderado"</formula>
    </cfRule>
    <cfRule type="cellIs" dxfId="1103" priority="1107" operator="equal">
      <formula>"Bajo"</formula>
    </cfRule>
  </conditionalFormatting>
  <conditionalFormatting sqref="M143">
    <cfRule type="containsText" dxfId="1102" priority="1103" operator="containsText" text="❌">
      <formula>NOT(ISERROR(SEARCH("❌",M143)))</formula>
    </cfRule>
  </conditionalFormatting>
  <conditionalFormatting sqref="N143">
    <cfRule type="cellIs" dxfId="1101" priority="1098" operator="equal">
      <formula>"Catastrófico"</formula>
    </cfRule>
    <cfRule type="cellIs" dxfId="1100" priority="1099" operator="equal">
      <formula>"Mayor"</formula>
    </cfRule>
    <cfRule type="cellIs" dxfId="1099" priority="1100" operator="equal">
      <formula>"Moderado"</formula>
    </cfRule>
    <cfRule type="cellIs" dxfId="1098" priority="1101" operator="equal">
      <formula>"Menor"</formula>
    </cfRule>
    <cfRule type="cellIs" dxfId="1097" priority="1102" operator="equal">
      <formula>"Leve"</formula>
    </cfRule>
  </conditionalFormatting>
  <conditionalFormatting sqref="J143">
    <cfRule type="cellIs" dxfId="1096" priority="1093" operator="equal">
      <formula>"Muy Alta"</formula>
    </cfRule>
    <cfRule type="cellIs" dxfId="1095" priority="1094" operator="equal">
      <formula>"Alta"</formula>
    </cfRule>
    <cfRule type="cellIs" dxfId="1094" priority="1095" operator="equal">
      <formula>"Media"</formula>
    </cfRule>
    <cfRule type="cellIs" dxfId="1093" priority="1096" operator="equal">
      <formula>"Baja"</formula>
    </cfRule>
    <cfRule type="cellIs" dxfId="1092" priority="1097" operator="equal">
      <formula>"Muy Baja"</formula>
    </cfRule>
  </conditionalFormatting>
  <conditionalFormatting sqref="P143">
    <cfRule type="cellIs" dxfId="1091" priority="1089" operator="equal">
      <formula>"Extremo"</formula>
    </cfRule>
    <cfRule type="cellIs" dxfId="1090" priority="1090" operator="equal">
      <formula>"Alto"</formula>
    </cfRule>
    <cfRule type="cellIs" dxfId="1089" priority="1091" operator="equal">
      <formula>"Moderado"</formula>
    </cfRule>
    <cfRule type="cellIs" dxfId="1088" priority="1092" operator="equal">
      <formula>"Bajo"</formula>
    </cfRule>
  </conditionalFormatting>
  <conditionalFormatting sqref="M144">
    <cfRule type="containsText" dxfId="1087" priority="1088" operator="containsText" text="❌">
      <formula>NOT(ISERROR(SEARCH("❌",M144)))</formula>
    </cfRule>
  </conditionalFormatting>
  <conditionalFormatting sqref="N144">
    <cfRule type="cellIs" dxfId="1086" priority="1083" operator="equal">
      <formula>"Catastrófico"</formula>
    </cfRule>
    <cfRule type="cellIs" dxfId="1085" priority="1084" operator="equal">
      <formula>"Mayor"</formula>
    </cfRule>
    <cfRule type="cellIs" dxfId="1084" priority="1085" operator="equal">
      <formula>"Moderado"</formula>
    </cfRule>
    <cfRule type="cellIs" dxfId="1083" priority="1086" operator="equal">
      <formula>"Menor"</formula>
    </cfRule>
    <cfRule type="cellIs" dxfId="1082" priority="1087" operator="equal">
      <formula>"Leve"</formula>
    </cfRule>
  </conditionalFormatting>
  <conditionalFormatting sqref="J144">
    <cfRule type="cellIs" dxfId="1081" priority="1078" operator="equal">
      <formula>"Muy Alta"</formula>
    </cfRule>
    <cfRule type="cellIs" dxfId="1080" priority="1079" operator="equal">
      <formula>"Alta"</formula>
    </cfRule>
    <cfRule type="cellIs" dxfId="1079" priority="1080" operator="equal">
      <formula>"Media"</formula>
    </cfRule>
    <cfRule type="cellIs" dxfId="1078" priority="1081" operator="equal">
      <formula>"Baja"</formula>
    </cfRule>
    <cfRule type="cellIs" dxfId="1077" priority="1082" operator="equal">
      <formula>"Muy Baja"</formula>
    </cfRule>
  </conditionalFormatting>
  <conditionalFormatting sqref="P144">
    <cfRule type="cellIs" dxfId="1076" priority="1074" operator="equal">
      <formula>"Extremo"</formula>
    </cfRule>
    <cfRule type="cellIs" dxfId="1075" priority="1075" operator="equal">
      <formula>"Alto"</formula>
    </cfRule>
    <cfRule type="cellIs" dxfId="1074" priority="1076" operator="equal">
      <formula>"Moderado"</formula>
    </cfRule>
    <cfRule type="cellIs" dxfId="1073" priority="1077" operator="equal">
      <formula>"Bajo"</formula>
    </cfRule>
  </conditionalFormatting>
  <conditionalFormatting sqref="M146">
    <cfRule type="containsText" dxfId="1072" priority="1073" operator="containsText" text="❌">
      <formula>NOT(ISERROR(SEARCH("❌",M146)))</formula>
    </cfRule>
  </conditionalFormatting>
  <conditionalFormatting sqref="J146">
    <cfRule type="cellIs" dxfId="1071" priority="1068" operator="equal">
      <formula>"Muy Alta"</formula>
    </cfRule>
    <cfRule type="cellIs" dxfId="1070" priority="1069" operator="equal">
      <formula>"Alta"</formula>
    </cfRule>
    <cfRule type="cellIs" dxfId="1069" priority="1070" operator="equal">
      <formula>"Media"</formula>
    </cfRule>
    <cfRule type="cellIs" dxfId="1068" priority="1071" operator="equal">
      <formula>"Baja"</formula>
    </cfRule>
    <cfRule type="cellIs" dxfId="1067" priority="1072" operator="equal">
      <formula>"Muy Baja"</formula>
    </cfRule>
  </conditionalFormatting>
  <conditionalFormatting sqref="N146">
    <cfRule type="cellIs" dxfId="1066" priority="1063" operator="equal">
      <formula>"Catastrófico"</formula>
    </cfRule>
    <cfRule type="cellIs" dxfId="1065" priority="1064" operator="equal">
      <formula>"Mayor"</formula>
    </cfRule>
    <cfRule type="cellIs" dxfId="1064" priority="1065" operator="equal">
      <formula>"Moderado"</formula>
    </cfRule>
    <cfRule type="cellIs" dxfId="1063" priority="1066" operator="equal">
      <formula>"Menor"</formula>
    </cfRule>
    <cfRule type="cellIs" dxfId="1062" priority="1067" operator="equal">
      <formula>"Leve"</formula>
    </cfRule>
  </conditionalFormatting>
  <conditionalFormatting sqref="P146">
    <cfRule type="cellIs" dxfId="1061" priority="1059" operator="equal">
      <formula>"Extremo"</formula>
    </cfRule>
    <cfRule type="cellIs" dxfId="1060" priority="1060" operator="equal">
      <formula>"Alto"</formula>
    </cfRule>
    <cfRule type="cellIs" dxfId="1059" priority="1061" operator="equal">
      <formula>"Moderado"</formula>
    </cfRule>
    <cfRule type="cellIs" dxfId="1058" priority="1062" operator="equal">
      <formula>"Bajo"</formula>
    </cfRule>
  </conditionalFormatting>
  <conditionalFormatting sqref="M147">
    <cfRule type="containsText" dxfId="1057" priority="1058" operator="containsText" text="❌">
      <formula>NOT(ISERROR(SEARCH("❌",M147)))</formula>
    </cfRule>
  </conditionalFormatting>
  <conditionalFormatting sqref="J147">
    <cfRule type="cellIs" dxfId="1056" priority="1053" operator="equal">
      <formula>"Muy Alta"</formula>
    </cfRule>
    <cfRule type="cellIs" dxfId="1055" priority="1054" operator="equal">
      <formula>"Alta"</formula>
    </cfRule>
    <cfRule type="cellIs" dxfId="1054" priority="1055" operator="equal">
      <formula>"Media"</formula>
    </cfRule>
    <cfRule type="cellIs" dxfId="1053" priority="1056" operator="equal">
      <formula>"Baja"</formula>
    </cfRule>
    <cfRule type="cellIs" dxfId="1052" priority="1057" operator="equal">
      <formula>"Muy Baja"</formula>
    </cfRule>
  </conditionalFormatting>
  <conditionalFormatting sqref="N147">
    <cfRule type="cellIs" dxfId="1051" priority="1048" operator="equal">
      <formula>"Catastrófico"</formula>
    </cfRule>
    <cfRule type="cellIs" dxfId="1050" priority="1049" operator="equal">
      <formula>"Mayor"</formula>
    </cfRule>
    <cfRule type="cellIs" dxfId="1049" priority="1050" operator="equal">
      <formula>"Moderado"</formula>
    </cfRule>
    <cfRule type="cellIs" dxfId="1048" priority="1051" operator="equal">
      <formula>"Menor"</formula>
    </cfRule>
    <cfRule type="cellIs" dxfId="1047" priority="1052" operator="equal">
      <formula>"Leve"</formula>
    </cfRule>
  </conditionalFormatting>
  <conditionalFormatting sqref="P147">
    <cfRule type="cellIs" dxfId="1046" priority="1044" operator="equal">
      <formula>"Extremo"</formula>
    </cfRule>
    <cfRule type="cellIs" dxfId="1045" priority="1045" operator="equal">
      <formula>"Alto"</formula>
    </cfRule>
    <cfRule type="cellIs" dxfId="1044" priority="1046" operator="equal">
      <formula>"Moderado"</formula>
    </cfRule>
    <cfRule type="cellIs" dxfId="1043" priority="1047" operator="equal">
      <formula>"Bajo"</formula>
    </cfRule>
  </conditionalFormatting>
  <conditionalFormatting sqref="M148">
    <cfRule type="containsText" dxfId="1042" priority="1043" operator="containsText" text="❌">
      <formula>NOT(ISERROR(SEARCH("❌",M148)))</formula>
    </cfRule>
  </conditionalFormatting>
  <conditionalFormatting sqref="J148">
    <cfRule type="cellIs" dxfId="1041" priority="1038" operator="equal">
      <formula>"Muy Alta"</formula>
    </cfRule>
    <cfRule type="cellIs" dxfId="1040" priority="1039" operator="equal">
      <formula>"Alta"</formula>
    </cfRule>
    <cfRule type="cellIs" dxfId="1039" priority="1040" operator="equal">
      <formula>"Media"</formula>
    </cfRule>
    <cfRule type="cellIs" dxfId="1038" priority="1041" operator="equal">
      <formula>"Baja"</formula>
    </cfRule>
    <cfRule type="cellIs" dxfId="1037" priority="1042" operator="equal">
      <formula>"Muy Baja"</formula>
    </cfRule>
  </conditionalFormatting>
  <conditionalFormatting sqref="N148">
    <cfRule type="cellIs" dxfId="1036" priority="1033" operator="equal">
      <formula>"Catastrófico"</formula>
    </cfRule>
    <cfRule type="cellIs" dxfId="1035" priority="1034" operator="equal">
      <formula>"Mayor"</formula>
    </cfRule>
    <cfRule type="cellIs" dxfId="1034" priority="1035" operator="equal">
      <formula>"Moderado"</formula>
    </cfRule>
    <cfRule type="cellIs" dxfId="1033" priority="1036" operator="equal">
      <formula>"Menor"</formula>
    </cfRule>
    <cfRule type="cellIs" dxfId="1032" priority="1037" operator="equal">
      <formula>"Leve"</formula>
    </cfRule>
  </conditionalFormatting>
  <conditionalFormatting sqref="P148">
    <cfRule type="cellIs" dxfId="1031" priority="1029" operator="equal">
      <formula>"Extremo"</formula>
    </cfRule>
    <cfRule type="cellIs" dxfId="1030" priority="1030" operator="equal">
      <formula>"Alto"</formula>
    </cfRule>
    <cfRule type="cellIs" dxfId="1029" priority="1031" operator="equal">
      <formula>"Moderado"</formula>
    </cfRule>
    <cfRule type="cellIs" dxfId="1028" priority="1032" operator="equal">
      <formula>"Bajo"</formula>
    </cfRule>
  </conditionalFormatting>
  <conditionalFormatting sqref="M149">
    <cfRule type="containsText" dxfId="1027" priority="1028" operator="containsText" text="❌">
      <formula>NOT(ISERROR(SEARCH("❌",M149)))</formula>
    </cfRule>
  </conditionalFormatting>
  <conditionalFormatting sqref="J149">
    <cfRule type="cellIs" dxfId="1026" priority="1023" operator="equal">
      <formula>"Muy Alta"</formula>
    </cfRule>
    <cfRule type="cellIs" dxfId="1025" priority="1024" operator="equal">
      <formula>"Alta"</formula>
    </cfRule>
    <cfRule type="cellIs" dxfId="1024" priority="1025" operator="equal">
      <formula>"Media"</formula>
    </cfRule>
    <cfRule type="cellIs" dxfId="1023" priority="1026" operator="equal">
      <formula>"Baja"</formula>
    </cfRule>
    <cfRule type="cellIs" dxfId="1022" priority="1027" operator="equal">
      <formula>"Muy Baja"</formula>
    </cfRule>
  </conditionalFormatting>
  <conditionalFormatting sqref="N149">
    <cfRule type="cellIs" dxfId="1021" priority="1018" operator="equal">
      <formula>"Catastrófico"</formula>
    </cfRule>
    <cfRule type="cellIs" dxfId="1020" priority="1019" operator="equal">
      <formula>"Mayor"</formula>
    </cfRule>
    <cfRule type="cellIs" dxfId="1019" priority="1020" operator="equal">
      <formula>"Moderado"</formula>
    </cfRule>
    <cfRule type="cellIs" dxfId="1018" priority="1021" operator="equal">
      <formula>"Menor"</formula>
    </cfRule>
    <cfRule type="cellIs" dxfId="1017" priority="1022" operator="equal">
      <formula>"Leve"</formula>
    </cfRule>
  </conditionalFormatting>
  <conditionalFormatting sqref="P149">
    <cfRule type="cellIs" dxfId="1016" priority="1014" operator="equal">
      <formula>"Extremo"</formula>
    </cfRule>
    <cfRule type="cellIs" dxfId="1015" priority="1015" operator="equal">
      <formula>"Alto"</formula>
    </cfRule>
    <cfRule type="cellIs" dxfId="1014" priority="1016" operator="equal">
      <formula>"Moderado"</formula>
    </cfRule>
    <cfRule type="cellIs" dxfId="1013" priority="1017" operator="equal">
      <formula>"Bajo"</formula>
    </cfRule>
  </conditionalFormatting>
  <conditionalFormatting sqref="M150">
    <cfRule type="containsText" dxfId="1012" priority="1013" operator="containsText" text="❌">
      <formula>NOT(ISERROR(SEARCH("❌",M150)))</formula>
    </cfRule>
  </conditionalFormatting>
  <conditionalFormatting sqref="J150">
    <cfRule type="cellIs" dxfId="1011" priority="1008" operator="equal">
      <formula>"Muy Alta"</formula>
    </cfRule>
    <cfRule type="cellIs" dxfId="1010" priority="1009" operator="equal">
      <formula>"Alta"</formula>
    </cfRule>
    <cfRule type="cellIs" dxfId="1009" priority="1010" operator="equal">
      <formula>"Media"</formula>
    </cfRule>
    <cfRule type="cellIs" dxfId="1008" priority="1011" operator="equal">
      <formula>"Baja"</formula>
    </cfRule>
    <cfRule type="cellIs" dxfId="1007" priority="1012" operator="equal">
      <formula>"Muy Baja"</formula>
    </cfRule>
  </conditionalFormatting>
  <conditionalFormatting sqref="N150">
    <cfRule type="cellIs" dxfId="1006" priority="1003" operator="equal">
      <formula>"Catastrófico"</formula>
    </cfRule>
    <cfRule type="cellIs" dxfId="1005" priority="1004" operator="equal">
      <formula>"Mayor"</formula>
    </cfRule>
    <cfRule type="cellIs" dxfId="1004" priority="1005" operator="equal">
      <formula>"Moderado"</formula>
    </cfRule>
    <cfRule type="cellIs" dxfId="1003" priority="1006" operator="equal">
      <formula>"Menor"</formula>
    </cfRule>
    <cfRule type="cellIs" dxfId="1002" priority="1007" operator="equal">
      <formula>"Leve"</formula>
    </cfRule>
  </conditionalFormatting>
  <conditionalFormatting sqref="P150">
    <cfRule type="cellIs" dxfId="1001" priority="999" operator="equal">
      <formula>"Extremo"</formula>
    </cfRule>
    <cfRule type="cellIs" dxfId="1000" priority="1000" operator="equal">
      <formula>"Alto"</formula>
    </cfRule>
    <cfRule type="cellIs" dxfId="999" priority="1001" operator="equal">
      <formula>"Moderado"</formula>
    </cfRule>
    <cfRule type="cellIs" dxfId="998" priority="1002" operator="equal">
      <formula>"Bajo"</formula>
    </cfRule>
  </conditionalFormatting>
  <conditionalFormatting sqref="M152">
    <cfRule type="containsText" dxfId="997" priority="998" operator="containsText" text="❌">
      <formula>NOT(ISERROR(SEARCH("❌",M152)))</formula>
    </cfRule>
  </conditionalFormatting>
  <conditionalFormatting sqref="J152">
    <cfRule type="cellIs" dxfId="996" priority="993" operator="equal">
      <formula>"Muy Alta"</formula>
    </cfRule>
    <cfRule type="cellIs" dxfId="995" priority="994" operator="equal">
      <formula>"Alta"</formula>
    </cfRule>
    <cfRule type="cellIs" dxfId="994" priority="995" operator="equal">
      <formula>"Media"</formula>
    </cfRule>
    <cfRule type="cellIs" dxfId="993" priority="996" operator="equal">
      <formula>"Baja"</formula>
    </cfRule>
    <cfRule type="cellIs" dxfId="992" priority="997" operator="equal">
      <formula>"Muy Baja"</formula>
    </cfRule>
  </conditionalFormatting>
  <conditionalFormatting sqref="N152">
    <cfRule type="cellIs" dxfId="991" priority="988" operator="equal">
      <formula>"Catastrófico"</formula>
    </cfRule>
    <cfRule type="cellIs" dxfId="990" priority="989" operator="equal">
      <formula>"Mayor"</formula>
    </cfRule>
    <cfRule type="cellIs" dxfId="989" priority="990" operator="equal">
      <formula>"Moderado"</formula>
    </cfRule>
    <cfRule type="cellIs" dxfId="988" priority="991" operator="equal">
      <formula>"Menor"</formula>
    </cfRule>
    <cfRule type="cellIs" dxfId="987" priority="992" operator="equal">
      <formula>"Leve"</formula>
    </cfRule>
  </conditionalFormatting>
  <conditionalFormatting sqref="P152">
    <cfRule type="cellIs" dxfId="986" priority="984" operator="equal">
      <formula>"Extremo"</formula>
    </cfRule>
    <cfRule type="cellIs" dxfId="985" priority="985" operator="equal">
      <formula>"Alto"</formula>
    </cfRule>
    <cfRule type="cellIs" dxfId="984" priority="986" operator="equal">
      <formula>"Moderado"</formula>
    </cfRule>
    <cfRule type="cellIs" dxfId="983" priority="987" operator="equal">
      <formula>"Bajo"</formula>
    </cfRule>
  </conditionalFormatting>
  <conditionalFormatting sqref="M153">
    <cfRule type="containsText" dxfId="982" priority="983" operator="containsText" text="❌">
      <formula>NOT(ISERROR(SEARCH("❌",M153)))</formula>
    </cfRule>
  </conditionalFormatting>
  <conditionalFormatting sqref="J153">
    <cfRule type="cellIs" dxfId="981" priority="978" operator="equal">
      <formula>"Muy Alta"</formula>
    </cfRule>
    <cfRule type="cellIs" dxfId="980" priority="979" operator="equal">
      <formula>"Alta"</formula>
    </cfRule>
    <cfRule type="cellIs" dxfId="979" priority="980" operator="equal">
      <formula>"Media"</formula>
    </cfRule>
    <cfRule type="cellIs" dxfId="978" priority="981" operator="equal">
      <formula>"Baja"</formula>
    </cfRule>
    <cfRule type="cellIs" dxfId="977" priority="982" operator="equal">
      <formula>"Muy Baja"</formula>
    </cfRule>
  </conditionalFormatting>
  <conditionalFormatting sqref="N153">
    <cfRule type="cellIs" dxfId="976" priority="973" operator="equal">
      <formula>"Catastrófico"</formula>
    </cfRule>
    <cfRule type="cellIs" dxfId="975" priority="974" operator="equal">
      <formula>"Mayor"</formula>
    </cfRule>
    <cfRule type="cellIs" dxfId="974" priority="975" operator="equal">
      <formula>"Moderado"</formula>
    </cfRule>
    <cfRule type="cellIs" dxfId="973" priority="976" operator="equal">
      <formula>"Menor"</formula>
    </cfRule>
    <cfRule type="cellIs" dxfId="972" priority="977" operator="equal">
      <formula>"Leve"</formula>
    </cfRule>
  </conditionalFormatting>
  <conditionalFormatting sqref="P153">
    <cfRule type="cellIs" dxfId="971" priority="969" operator="equal">
      <formula>"Extremo"</formula>
    </cfRule>
    <cfRule type="cellIs" dxfId="970" priority="970" operator="equal">
      <formula>"Alto"</formula>
    </cfRule>
    <cfRule type="cellIs" dxfId="969" priority="971" operator="equal">
      <formula>"Moderado"</formula>
    </cfRule>
    <cfRule type="cellIs" dxfId="968" priority="972" operator="equal">
      <formula>"Bajo"</formula>
    </cfRule>
  </conditionalFormatting>
  <conditionalFormatting sqref="M154">
    <cfRule type="containsText" dxfId="967" priority="968" operator="containsText" text="❌">
      <formula>NOT(ISERROR(SEARCH("❌",M154)))</formula>
    </cfRule>
  </conditionalFormatting>
  <conditionalFormatting sqref="J154">
    <cfRule type="cellIs" dxfId="966" priority="963" operator="equal">
      <formula>"Muy Alta"</formula>
    </cfRule>
    <cfRule type="cellIs" dxfId="965" priority="964" operator="equal">
      <formula>"Alta"</formula>
    </cfRule>
    <cfRule type="cellIs" dxfId="964" priority="965" operator="equal">
      <formula>"Media"</formula>
    </cfRule>
    <cfRule type="cellIs" dxfId="963" priority="966" operator="equal">
      <formula>"Baja"</formula>
    </cfRule>
    <cfRule type="cellIs" dxfId="962" priority="967" operator="equal">
      <formula>"Muy Baja"</formula>
    </cfRule>
  </conditionalFormatting>
  <conditionalFormatting sqref="N154">
    <cfRule type="cellIs" dxfId="961" priority="958" operator="equal">
      <formula>"Catastrófico"</formula>
    </cfRule>
    <cfRule type="cellIs" dxfId="960" priority="959" operator="equal">
      <formula>"Mayor"</formula>
    </cfRule>
    <cfRule type="cellIs" dxfId="959" priority="960" operator="equal">
      <formula>"Moderado"</formula>
    </cfRule>
    <cfRule type="cellIs" dxfId="958" priority="961" operator="equal">
      <formula>"Menor"</formula>
    </cfRule>
    <cfRule type="cellIs" dxfId="957" priority="962" operator="equal">
      <formula>"Leve"</formula>
    </cfRule>
  </conditionalFormatting>
  <conditionalFormatting sqref="P154">
    <cfRule type="cellIs" dxfId="956" priority="954" operator="equal">
      <formula>"Extremo"</formula>
    </cfRule>
    <cfRule type="cellIs" dxfId="955" priority="955" operator="equal">
      <formula>"Alto"</formula>
    </cfRule>
    <cfRule type="cellIs" dxfId="954" priority="956" operator="equal">
      <formula>"Moderado"</formula>
    </cfRule>
    <cfRule type="cellIs" dxfId="953" priority="957" operator="equal">
      <formula>"Bajo"</formula>
    </cfRule>
  </conditionalFormatting>
  <conditionalFormatting sqref="M155">
    <cfRule type="containsText" dxfId="952" priority="953" operator="containsText" text="❌">
      <formula>NOT(ISERROR(SEARCH("❌",M155)))</formula>
    </cfRule>
  </conditionalFormatting>
  <conditionalFormatting sqref="J155">
    <cfRule type="cellIs" dxfId="951" priority="948" operator="equal">
      <formula>"Muy Alta"</formula>
    </cfRule>
    <cfRule type="cellIs" dxfId="950" priority="949" operator="equal">
      <formula>"Alta"</formula>
    </cfRule>
    <cfRule type="cellIs" dxfId="949" priority="950" operator="equal">
      <formula>"Media"</formula>
    </cfRule>
    <cfRule type="cellIs" dxfId="948" priority="951" operator="equal">
      <formula>"Baja"</formula>
    </cfRule>
    <cfRule type="cellIs" dxfId="947" priority="952" operator="equal">
      <formula>"Muy Baja"</formula>
    </cfRule>
  </conditionalFormatting>
  <conditionalFormatting sqref="N155">
    <cfRule type="cellIs" dxfId="946" priority="943" operator="equal">
      <formula>"Catastrófico"</formula>
    </cfRule>
    <cfRule type="cellIs" dxfId="945" priority="944" operator="equal">
      <formula>"Mayor"</formula>
    </cfRule>
    <cfRule type="cellIs" dxfId="944" priority="945" operator="equal">
      <formula>"Moderado"</formula>
    </cfRule>
    <cfRule type="cellIs" dxfId="943" priority="946" operator="equal">
      <formula>"Menor"</formula>
    </cfRule>
    <cfRule type="cellIs" dxfId="942" priority="947" operator="equal">
      <formula>"Leve"</formula>
    </cfRule>
  </conditionalFormatting>
  <conditionalFormatting sqref="P155">
    <cfRule type="cellIs" dxfId="941" priority="939" operator="equal">
      <formula>"Extremo"</formula>
    </cfRule>
    <cfRule type="cellIs" dxfId="940" priority="940" operator="equal">
      <formula>"Alto"</formula>
    </cfRule>
    <cfRule type="cellIs" dxfId="939" priority="941" operator="equal">
      <formula>"Moderado"</formula>
    </cfRule>
    <cfRule type="cellIs" dxfId="938" priority="942" operator="equal">
      <formula>"Bajo"</formula>
    </cfRule>
  </conditionalFormatting>
  <conditionalFormatting sqref="M157">
    <cfRule type="containsText" dxfId="937" priority="938" operator="containsText" text="❌">
      <formula>NOT(ISERROR(SEARCH("❌",M157)))</formula>
    </cfRule>
  </conditionalFormatting>
  <conditionalFormatting sqref="N157">
    <cfRule type="cellIs" dxfId="936" priority="933" operator="equal">
      <formula>"Catastrófico"</formula>
    </cfRule>
    <cfRule type="cellIs" dxfId="935" priority="934" operator="equal">
      <formula>"Mayor"</formula>
    </cfRule>
    <cfRule type="cellIs" dxfId="934" priority="935" operator="equal">
      <formula>"Moderado"</formula>
    </cfRule>
    <cfRule type="cellIs" dxfId="933" priority="936" operator="equal">
      <formula>"Menor"</formula>
    </cfRule>
    <cfRule type="cellIs" dxfId="932" priority="937" operator="equal">
      <formula>"Leve"</formula>
    </cfRule>
  </conditionalFormatting>
  <conditionalFormatting sqref="J157">
    <cfRule type="cellIs" dxfId="931" priority="928" operator="equal">
      <formula>"Muy Alta"</formula>
    </cfRule>
    <cfRule type="cellIs" dxfId="930" priority="929" operator="equal">
      <formula>"Alta"</formula>
    </cfRule>
    <cfRule type="cellIs" dxfId="929" priority="930" operator="equal">
      <formula>"Media"</formula>
    </cfRule>
    <cfRule type="cellIs" dxfId="928" priority="931" operator="equal">
      <formula>"Baja"</formula>
    </cfRule>
    <cfRule type="cellIs" dxfId="927" priority="932" operator="equal">
      <formula>"Muy Baja"</formula>
    </cfRule>
  </conditionalFormatting>
  <conditionalFormatting sqref="P157">
    <cfRule type="cellIs" dxfId="926" priority="924" operator="equal">
      <formula>"Extremo"</formula>
    </cfRule>
    <cfRule type="cellIs" dxfId="925" priority="925" operator="equal">
      <formula>"Alto"</formula>
    </cfRule>
    <cfRule type="cellIs" dxfId="924" priority="926" operator="equal">
      <formula>"Moderado"</formula>
    </cfRule>
    <cfRule type="cellIs" dxfId="923" priority="927" operator="equal">
      <formula>"Bajo"</formula>
    </cfRule>
  </conditionalFormatting>
  <conditionalFormatting sqref="M159">
    <cfRule type="containsText" dxfId="922" priority="923" operator="containsText" text="❌">
      <formula>NOT(ISERROR(SEARCH("❌",M159)))</formula>
    </cfRule>
  </conditionalFormatting>
  <conditionalFormatting sqref="N159">
    <cfRule type="cellIs" dxfId="921" priority="918" operator="equal">
      <formula>"Catastrófico"</formula>
    </cfRule>
    <cfRule type="cellIs" dxfId="920" priority="919" operator="equal">
      <formula>"Mayor"</formula>
    </cfRule>
    <cfRule type="cellIs" dxfId="919" priority="920" operator="equal">
      <formula>"Moderado"</formula>
    </cfRule>
    <cfRule type="cellIs" dxfId="918" priority="921" operator="equal">
      <formula>"Menor"</formula>
    </cfRule>
    <cfRule type="cellIs" dxfId="917" priority="922" operator="equal">
      <formula>"Leve"</formula>
    </cfRule>
  </conditionalFormatting>
  <conditionalFormatting sqref="J159">
    <cfRule type="cellIs" dxfId="916" priority="913" operator="equal">
      <formula>"Muy Alta"</formula>
    </cfRule>
    <cfRule type="cellIs" dxfId="915" priority="914" operator="equal">
      <formula>"Alta"</formula>
    </cfRule>
    <cfRule type="cellIs" dxfId="914" priority="915" operator="equal">
      <formula>"Media"</formula>
    </cfRule>
    <cfRule type="cellIs" dxfId="913" priority="916" operator="equal">
      <formula>"Baja"</formula>
    </cfRule>
    <cfRule type="cellIs" dxfId="912" priority="917" operator="equal">
      <formula>"Muy Baja"</formula>
    </cfRule>
  </conditionalFormatting>
  <conditionalFormatting sqref="P159">
    <cfRule type="cellIs" dxfId="911" priority="909" operator="equal">
      <formula>"Extremo"</formula>
    </cfRule>
    <cfRule type="cellIs" dxfId="910" priority="910" operator="equal">
      <formula>"Alto"</formula>
    </cfRule>
    <cfRule type="cellIs" dxfId="909" priority="911" operator="equal">
      <formula>"Moderado"</formula>
    </cfRule>
    <cfRule type="cellIs" dxfId="908" priority="912" operator="equal">
      <formula>"Bajo"</formula>
    </cfRule>
  </conditionalFormatting>
  <conditionalFormatting sqref="B6 B12 B10 B8">
    <cfRule type="cellIs" dxfId="907" priority="905" operator="equal">
      <formula>"Extremo"</formula>
    </cfRule>
    <cfRule type="cellIs" dxfId="906" priority="906" operator="equal">
      <formula>"Alto"</formula>
    </cfRule>
    <cfRule type="cellIs" dxfId="905" priority="907" operator="equal">
      <formula>"Moderado"</formula>
    </cfRule>
    <cfRule type="cellIs" dxfId="904" priority="908" operator="equal">
      <formula>"Bajo"</formula>
    </cfRule>
  </conditionalFormatting>
  <conditionalFormatting sqref="B13 B21:B22 B19 B16">
    <cfRule type="cellIs" dxfId="903" priority="901" operator="equal">
      <formula>"Extremo"</formula>
    </cfRule>
    <cfRule type="cellIs" dxfId="902" priority="902" operator="equal">
      <formula>"Alto"</formula>
    </cfRule>
    <cfRule type="cellIs" dxfId="901" priority="903" operator="equal">
      <formula>"Moderado"</formula>
    </cfRule>
    <cfRule type="cellIs" dxfId="900" priority="904" operator="equal">
      <formula>"Bajo"</formula>
    </cfRule>
  </conditionalFormatting>
  <conditionalFormatting sqref="B28 B32">
    <cfRule type="cellIs" dxfId="899" priority="897" operator="equal">
      <formula>"Extremo"</formula>
    </cfRule>
    <cfRule type="cellIs" dxfId="898" priority="898" operator="equal">
      <formula>"Alto"</formula>
    </cfRule>
    <cfRule type="cellIs" dxfId="897" priority="899" operator="equal">
      <formula>"Moderado"</formula>
    </cfRule>
    <cfRule type="cellIs" dxfId="896" priority="900" operator="equal">
      <formula>"Bajo"</formula>
    </cfRule>
  </conditionalFormatting>
  <conditionalFormatting sqref="B34 B36:B37">
    <cfRule type="cellIs" dxfId="895" priority="893" operator="equal">
      <formula>"Extremo"</formula>
    </cfRule>
    <cfRule type="cellIs" dxfId="894" priority="894" operator="equal">
      <formula>"Alto"</formula>
    </cfRule>
    <cfRule type="cellIs" dxfId="893" priority="895" operator="equal">
      <formula>"Moderado"</formula>
    </cfRule>
    <cfRule type="cellIs" dxfId="892" priority="896" operator="equal">
      <formula>"Bajo"</formula>
    </cfRule>
  </conditionalFormatting>
  <conditionalFormatting sqref="B39">
    <cfRule type="cellIs" dxfId="891" priority="889" operator="equal">
      <formula>"Extremo"</formula>
    </cfRule>
  </conditionalFormatting>
  <conditionalFormatting sqref="B39">
    <cfRule type="cellIs" dxfId="890" priority="890" operator="equal">
      <formula>"Alto"</formula>
    </cfRule>
  </conditionalFormatting>
  <conditionalFormatting sqref="B39">
    <cfRule type="cellIs" dxfId="889" priority="891" operator="equal">
      <formula>"Moderado"</formula>
    </cfRule>
  </conditionalFormatting>
  <conditionalFormatting sqref="B39">
    <cfRule type="cellIs" dxfId="888" priority="892" operator="equal">
      <formula>"Bajo"</formula>
    </cfRule>
  </conditionalFormatting>
  <conditionalFormatting sqref="B42">
    <cfRule type="cellIs" dxfId="887" priority="885" operator="equal">
      <formula>"Extremo"</formula>
    </cfRule>
    <cfRule type="cellIs" dxfId="886" priority="886" operator="equal">
      <formula>"Alto"</formula>
    </cfRule>
    <cfRule type="cellIs" dxfId="885" priority="887" operator="equal">
      <formula>"Moderado"</formula>
    </cfRule>
    <cfRule type="cellIs" dxfId="884" priority="888" operator="equal">
      <formula>"Bajo"</formula>
    </cfRule>
  </conditionalFormatting>
  <conditionalFormatting sqref="B44:B45 B47:B51">
    <cfRule type="cellIs" dxfId="883" priority="881" operator="equal">
      <formula>"Extremo"</formula>
    </cfRule>
    <cfRule type="cellIs" dxfId="882" priority="882" operator="equal">
      <formula>"Alto"</formula>
    </cfRule>
    <cfRule type="cellIs" dxfId="881" priority="883" operator="equal">
      <formula>"Moderado"</formula>
    </cfRule>
    <cfRule type="cellIs" dxfId="880" priority="884" operator="equal">
      <formula>"Bajo"</formula>
    </cfRule>
  </conditionalFormatting>
  <conditionalFormatting sqref="B52 B54 B57 B59 B61">
    <cfRule type="cellIs" dxfId="879" priority="877" operator="equal">
      <formula>"Extremo"</formula>
    </cfRule>
    <cfRule type="cellIs" dxfId="878" priority="878" operator="equal">
      <formula>"Alto"</formula>
    </cfRule>
    <cfRule type="cellIs" dxfId="877" priority="879" operator="equal">
      <formula>"Moderado"</formula>
    </cfRule>
    <cfRule type="cellIs" dxfId="876" priority="880" operator="equal">
      <formula>"Bajo"</formula>
    </cfRule>
  </conditionalFormatting>
  <conditionalFormatting sqref="B63 B66:B67">
    <cfRule type="cellIs" dxfId="875" priority="873" operator="equal">
      <formula>"Extremo"</formula>
    </cfRule>
    <cfRule type="cellIs" dxfId="874" priority="874" operator="equal">
      <formula>"Alto"</formula>
    </cfRule>
    <cfRule type="cellIs" dxfId="873" priority="875" operator="equal">
      <formula>"Moderado"</formula>
    </cfRule>
    <cfRule type="cellIs" dxfId="872" priority="876" operator="equal">
      <formula>"Bajo"</formula>
    </cfRule>
  </conditionalFormatting>
  <conditionalFormatting sqref="B70 B72:B73">
    <cfRule type="cellIs" dxfId="871" priority="869" operator="equal">
      <formula>"Extremo"</formula>
    </cfRule>
    <cfRule type="cellIs" dxfId="870" priority="870" operator="equal">
      <formula>"Alto"</formula>
    </cfRule>
    <cfRule type="cellIs" dxfId="869" priority="871" operator="equal">
      <formula>"Moderado"</formula>
    </cfRule>
    <cfRule type="cellIs" dxfId="868" priority="872" operator="equal">
      <formula>"Bajo"</formula>
    </cfRule>
  </conditionalFormatting>
  <conditionalFormatting sqref="B75 B78 B81 B83 B85 B87:B88">
    <cfRule type="cellIs" dxfId="867" priority="865" operator="equal">
      <formula>"Extremo"</formula>
    </cfRule>
    <cfRule type="cellIs" dxfId="866" priority="866" operator="equal">
      <formula>"Alto"</formula>
    </cfRule>
    <cfRule type="cellIs" dxfId="865" priority="867" operator="equal">
      <formula>"Moderado"</formula>
    </cfRule>
    <cfRule type="cellIs" dxfId="864" priority="868" operator="equal">
      <formula>"Bajo"</formula>
    </cfRule>
  </conditionalFormatting>
  <conditionalFormatting sqref="B90 B95 B99 B103">
    <cfRule type="cellIs" dxfId="863" priority="861" operator="equal">
      <formula>"Extremo"</formula>
    </cfRule>
    <cfRule type="cellIs" dxfId="862" priority="862" operator="equal">
      <formula>"Alto"</formula>
    </cfRule>
    <cfRule type="cellIs" dxfId="861" priority="863" operator="equal">
      <formula>"Moderado"</formula>
    </cfRule>
    <cfRule type="cellIs" dxfId="860" priority="864" operator="equal">
      <formula>"Bajo"</formula>
    </cfRule>
  </conditionalFormatting>
  <conditionalFormatting sqref="B106">
    <cfRule type="cellIs" dxfId="859" priority="857" operator="equal">
      <formula>"Extremo"</formula>
    </cfRule>
    <cfRule type="cellIs" dxfId="858" priority="858" operator="equal">
      <formula>"Alto"</formula>
    </cfRule>
    <cfRule type="cellIs" dxfId="857" priority="859" operator="equal">
      <formula>"Moderado"</formula>
    </cfRule>
    <cfRule type="cellIs" dxfId="856" priority="860" operator="equal">
      <formula>"Bajo"</formula>
    </cfRule>
  </conditionalFormatting>
  <conditionalFormatting sqref="B109 B113">
    <cfRule type="cellIs" dxfId="855" priority="853" operator="equal">
      <formula>"Extremo"</formula>
    </cfRule>
    <cfRule type="cellIs" dxfId="854" priority="854" operator="equal">
      <formula>"Alto"</formula>
    </cfRule>
    <cfRule type="cellIs" dxfId="853" priority="855" operator="equal">
      <formula>"Moderado"</formula>
    </cfRule>
    <cfRule type="cellIs" dxfId="852" priority="856" operator="equal">
      <formula>"Bajo"</formula>
    </cfRule>
  </conditionalFormatting>
  <conditionalFormatting sqref="B118 B121 B124 B127">
    <cfRule type="cellIs" dxfId="851" priority="849" operator="equal">
      <formula>"Extremo"</formula>
    </cfRule>
    <cfRule type="cellIs" dxfId="850" priority="850" operator="equal">
      <formula>"Alto"</formula>
    </cfRule>
    <cfRule type="cellIs" dxfId="849" priority="851" operator="equal">
      <formula>"Moderado"</formula>
    </cfRule>
    <cfRule type="cellIs" dxfId="848" priority="852" operator="equal">
      <formula>"Bajo"</formula>
    </cfRule>
  </conditionalFormatting>
  <conditionalFormatting sqref="B128 B131 B133 B135 B137 B140">
    <cfRule type="cellIs" dxfId="847" priority="845" operator="equal">
      <formula>"Extremo"</formula>
    </cfRule>
    <cfRule type="cellIs" dxfId="846" priority="846" operator="equal">
      <formula>"Alto"</formula>
    </cfRule>
    <cfRule type="cellIs" dxfId="845" priority="847" operator="equal">
      <formula>"Moderado"</formula>
    </cfRule>
    <cfRule type="cellIs" dxfId="844" priority="848" operator="equal">
      <formula>"Bajo"</formula>
    </cfRule>
  </conditionalFormatting>
  <conditionalFormatting sqref="B145 B151 B156 B158">
    <cfRule type="cellIs" dxfId="843" priority="841" operator="equal">
      <formula>"Extremo"</formula>
    </cfRule>
    <cfRule type="cellIs" dxfId="842" priority="842" operator="equal">
      <formula>"Alto"</formula>
    </cfRule>
    <cfRule type="cellIs" dxfId="841" priority="843" operator="equal">
      <formula>"Moderado"</formula>
    </cfRule>
    <cfRule type="cellIs" dxfId="840" priority="844" operator="equal">
      <formula>"Bajo"</formula>
    </cfRule>
  </conditionalFormatting>
  <conditionalFormatting sqref="P27">
    <cfRule type="cellIs" dxfId="839" priority="837" operator="equal">
      <formula>"Extremo"</formula>
    </cfRule>
    <cfRule type="cellIs" dxfId="838" priority="838" operator="equal">
      <formula>"Alto"</formula>
    </cfRule>
    <cfRule type="cellIs" dxfId="837" priority="839" operator="equal">
      <formula>"Moderado"</formula>
    </cfRule>
    <cfRule type="cellIs" dxfId="836" priority="840" operator="equal">
      <formula>"Bajo"</formula>
    </cfRule>
  </conditionalFormatting>
  <conditionalFormatting sqref="AG118:AG119">
    <cfRule type="cellIs" dxfId="835" priority="833" operator="equal">
      <formula>"Extremo"</formula>
    </cfRule>
    <cfRule type="cellIs" dxfId="834" priority="834" operator="equal">
      <formula>"Alto"</formula>
    </cfRule>
    <cfRule type="cellIs" dxfId="833" priority="835" operator="equal">
      <formula>"Moderado"</formula>
    </cfRule>
    <cfRule type="cellIs" dxfId="832" priority="836" operator="equal">
      <formula>"Bajo"</formula>
    </cfRule>
  </conditionalFormatting>
  <conditionalFormatting sqref="AG120">
    <cfRule type="cellIs" dxfId="831" priority="829" operator="equal">
      <formula>"Extremo"</formula>
    </cfRule>
    <cfRule type="cellIs" dxfId="830" priority="830" operator="equal">
      <formula>"Alto"</formula>
    </cfRule>
    <cfRule type="cellIs" dxfId="829" priority="831" operator="equal">
      <formula>"Moderado"</formula>
    </cfRule>
    <cfRule type="cellIs" dxfId="828" priority="832" operator="equal">
      <formula>"Bajo"</formula>
    </cfRule>
  </conditionalFormatting>
  <conditionalFormatting sqref="AH118:AH120">
    <cfRule type="cellIs" dxfId="827" priority="825" operator="equal">
      <formula>"Extremo"</formula>
    </cfRule>
    <cfRule type="cellIs" dxfId="826" priority="826" operator="equal">
      <formula>"Alto"</formula>
    </cfRule>
    <cfRule type="cellIs" dxfId="825" priority="827" operator="equal">
      <formula>"Moderado"</formula>
    </cfRule>
    <cfRule type="cellIs" dxfId="824" priority="828" operator="equal">
      <formula>"Bajo"</formula>
    </cfRule>
  </conditionalFormatting>
  <conditionalFormatting sqref="AM120">
    <cfRule type="cellIs" dxfId="823" priority="821" operator="equal">
      <formula>"Extremo"</formula>
    </cfRule>
    <cfRule type="cellIs" dxfId="822" priority="822" operator="equal">
      <formula>"Alto"</formula>
    </cfRule>
    <cfRule type="cellIs" dxfId="821" priority="823" operator="equal">
      <formula>"Moderado"</formula>
    </cfRule>
    <cfRule type="cellIs" dxfId="820" priority="824" operator="equal">
      <formula>"Bajo"</formula>
    </cfRule>
  </conditionalFormatting>
  <conditionalFormatting sqref="AM118">
    <cfRule type="cellIs" dxfId="819" priority="817" operator="equal">
      <formula>"Extremo"</formula>
    </cfRule>
    <cfRule type="cellIs" dxfId="818" priority="818" operator="equal">
      <formula>"Alto"</formula>
    </cfRule>
    <cfRule type="cellIs" dxfId="817" priority="819" operator="equal">
      <formula>"Moderado"</formula>
    </cfRule>
    <cfRule type="cellIs" dxfId="816" priority="820" operator="equal">
      <formula>"Bajo"</formula>
    </cfRule>
  </conditionalFormatting>
  <conditionalFormatting sqref="AM119">
    <cfRule type="cellIs" dxfId="815" priority="813" operator="equal">
      <formula>"Extremo"</formula>
    </cfRule>
    <cfRule type="cellIs" dxfId="814" priority="814" operator="equal">
      <formula>"Alto"</formula>
    </cfRule>
    <cfRule type="cellIs" dxfId="813" priority="815" operator="equal">
      <formula>"Moderado"</formula>
    </cfRule>
    <cfRule type="cellIs" dxfId="812" priority="816" operator="equal">
      <formula>"Bajo"</formula>
    </cfRule>
  </conditionalFormatting>
  <conditionalFormatting sqref="AN118">
    <cfRule type="cellIs" dxfId="811" priority="809" operator="equal">
      <formula>"Extremo"</formula>
    </cfRule>
    <cfRule type="cellIs" dxfId="810" priority="810" operator="equal">
      <formula>"Alto"</formula>
    </cfRule>
    <cfRule type="cellIs" dxfId="809" priority="811" operator="equal">
      <formula>"Moderado"</formula>
    </cfRule>
    <cfRule type="cellIs" dxfId="808" priority="812" operator="equal">
      <formula>"Bajo"</formula>
    </cfRule>
  </conditionalFormatting>
  <conditionalFormatting sqref="AN119">
    <cfRule type="cellIs" dxfId="807" priority="805" operator="equal">
      <formula>"Extremo"</formula>
    </cfRule>
    <cfRule type="cellIs" dxfId="806" priority="806" operator="equal">
      <formula>"Alto"</formula>
    </cfRule>
    <cfRule type="cellIs" dxfId="805" priority="807" operator="equal">
      <formula>"Moderado"</formula>
    </cfRule>
    <cfRule type="cellIs" dxfId="804" priority="808" operator="equal">
      <formula>"Bajo"</formula>
    </cfRule>
  </conditionalFormatting>
  <conditionalFormatting sqref="AN120">
    <cfRule type="cellIs" dxfId="803" priority="801" operator="equal">
      <formula>"Extremo"</formula>
    </cfRule>
    <cfRule type="cellIs" dxfId="802" priority="802" operator="equal">
      <formula>"Alto"</formula>
    </cfRule>
    <cfRule type="cellIs" dxfId="801" priority="803" operator="equal">
      <formula>"Moderado"</formula>
    </cfRule>
    <cfRule type="cellIs" dxfId="800" priority="804" operator="equal">
      <formula>"Bajo"</formula>
    </cfRule>
  </conditionalFormatting>
  <conditionalFormatting sqref="AF121:AF123">
    <cfRule type="cellIs" dxfId="799" priority="797" operator="equal">
      <formula>"Extremo"</formula>
    </cfRule>
    <cfRule type="cellIs" dxfId="798" priority="798" operator="equal">
      <formula>"Alto"</formula>
    </cfRule>
    <cfRule type="cellIs" dxfId="797" priority="799" operator="equal">
      <formula>"Moderado"</formula>
    </cfRule>
    <cfRule type="cellIs" dxfId="796" priority="800" operator="equal">
      <formula>"Bajo"</formula>
    </cfRule>
  </conditionalFormatting>
  <conditionalFormatting sqref="AH123">
    <cfRule type="cellIs" dxfId="795" priority="793" operator="equal">
      <formula>"Extremo"</formula>
    </cfRule>
    <cfRule type="cellIs" dxfId="794" priority="794" operator="equal">
      <formula>"Alto"</formula>
    </cfRule>
    <cfRule type="cellIs" dxfId="793" priority="795" operator="equal">
      <formula>"Moderado"</formula>
    </cfRule>
    <cfRule type="cellIs" dxfId="792" priority="796" operator="equal">
      <formula>"Bajo"</formula>
    </cfRule>
  </conditionalFormatting>
  <conditionalFormatting sqref="AH121:AH122">
    <cfRule type="cellIs" dxfId="791" priority="789" operator="equal">
      <formula>"Extremo"</formula>
    </cfRule>
    <cfRule type="cellIs" dxfId="790" priority="790" operator="equal">
      <formula>"Alto"</formula>
    </cfRule>
    <cfRule type="cellIs" dxfId="789" priority="791" operator="equal">
      <formula>"Moderado"</formula>
    </cfRule>
    <cfRule type="cellIs" dxfId="788" priority="792" operator="equal">
      <formula>"Bajo"</formula>
    </cfRule>
  </conditionalFormatting>
  <conditionalFormatting sqref="AG121:AG123">
    <cfRule type="cellIs" dxfId="787" priority="785" operator="equal">
      <formula>"Extremo"</formula>
    </cfRule>
    <cfRule type="cellIs" dxfId="786" priority="786" operator="equal">
      <formula>"Alto"</formula>
    </cfRule>
    <cfRule type="cellIs" dxfId="785" priority="787" operator="equal">
      <formula>"Moderado"</formula>
    </cfRule>
    <cfRule type="cellIs" dxfId="784" priority="788" operator="equal">
      <formula>"Bajo"</formula>
    </cfRule>
  </conditionalFormatting>
  <conditionalFormatting sqref="AM123">
    <cfRule type="cellIs" dxfId="783" priority="781" operator="equal">
      <formula>"Extremo"</formula>
    </cfRule>
    <cfRule type="cellIs" dxfId="782" priority="782" operator="equal">
      <formula>"Alto"</formula>
    </cfRule>
    <cfRule type="cellIs" dxfId="781" priority="783" operator="equal">
      <formula>"Moderado"</formula>
    </cfRule>
    <cfRule type="cellIs" dxfId="780" priority="784" operator="equal">
      <formula>"Bajo"</formula>
    </cfRule>
  </conditionalFormatting>
  <conditionalFormatting sqref="AM122">
    <cfRule type="cellIs" dxfId="779" priority="777" operator="equal">
      <formula>"Extremo"</formula>
    </cfRule>
    <cfRule type="cellIs" dxfId="778" priority="778" operator="equal">
      <formula>"Alto"</formula>
    </cfRule>
    <cfRule type="cellIs" dxfId="777" priority="779" operator="equal">
      <formula>"Moderado"</formula>
    </cfRule>
    <cfRule type="cellIs" dxfId="776" priority="780" operator="equal">
      <formula>"Bajo"</formula>
    </cfRule>
  </conditionalFormatting>
  <conditionalFormatting sqref="AM121">
    <cfRule type="cellIs" dxfId="775" priority="773" operator="equal">
      <formula>"Extremo"</formula>
    </cfRule>
    <cfRule type="cellIs" dxfId="774" priority="774" operator="equal">
      <formula>"Alto"</formula>
    </cfRule>
    <cfRule type="cellIs" dxfId="773" priority="775" operator="equal">
      <formula>"Moderado"</formula>
    </cfRule>
    <cfRule type="cellIs" dxfId="772" priority="776" operator="equal">
      <formula>"Bajo"</formula>
    </cfRule>
  </conditionalFormatting>
  <conditionalFormatting sqref="AN123">
    <cfRule type="cellIs" dxfId="771" priority="769" operator="equal">
      <formula>"Extremo"</formula>
    </cfRule>
    <cfRule type="cellIs" dxfId="770" priority="770" operator="equal">
      <formula>"Alto"</formula>
    </cfRule>
    <cfRule type="cellIs" dxfId="769" priority="771" operator="equal">
      <formula>"Moderado"</formula>
    </cfRule>
    <cfRule type="cellIs" dxfId="768" priority="772" operator="equal">
      <formula>"Bajo"</formula>
    </cfRule>
  </conditionalFormatting>
  <conditionalFormatting sqref="AN122">
    <cfRule type="cellIs" dxfId="767" priority="765" operator="equal">
      <formula>"Extremo"</formula>
    </cfRule>
    <cfRule type="cellIs" dxfId="766" priority="766" operator="equal">
      <formula>"Alto"</formula>
    </cfRule>
    <cfRule type="cellIs" dxfId="765" priority="767" operator="equal">
      <formula>"Moderado"</formula>
    </cfRule>
    <cfRule type="cellIs" dxfId="764" priority="768" operator="equal">
      <formula>"Bajo"</formula>
    </cfRule>
  </conditionalFormatting>
  <conditionalFormatting sqref="AN121">
    <cfRule type="cellIs" dxfId="763" priority="761" operator="equal">
      <formula>"Extremo"</formula>
    </cfRule>
    <cfRule type="cellIs" dxfId="762" priority="762" operator="equal">
      <formula>"Alto"</formula>
    </cfRule>
    <cfRule type="cellIs" dxfId="761" priority="763" operator="equal">
      <formula>"Moderado"</formula>
    </cfRule>
    <cfRule type="cellIs" dxfId="760" priority="764" operator="equal">
      <formula>"Bajo"</formula>
    </cfRule>
  </conditionalFormatting>
  <conditionalFormatting sqref="AF124">
    <cfRule type="cellIs" dxfId="759" priority="757" operator="equal">
      <formula>"Extremo"</formula>
    </cfRule>
    <cfRule type="cellIs" dxfId="758" priority="758" operator="equal">
      <formula>"Alto"</formula>
    </cfRule>
    <cfRule type="cellIs" dxfId="757" priority="759" operator="equal">
      <formula>"Moderado"</formula>
    </cfRule>
    <cfRule type="cellIs" dxfId="756" priority="760" operator="equal">
      <formula>"Bajo"</formula>
    </cfRule>
  </conditionalFormatting>
  <conditionalFormatting sqref="AH124">
    <cfRule type="cellIs" dxfId="755" priority="753" operator="equal">
      <formula>"Extremo"</formula>
    </cfRule>
    <cfRule type="cellIs" dxfId="754" priority="754" operator="equal">
      <formula>"Alto"</formula>
    </cfRule>
    <cfRule type="cellIs" dxfId="753" priority="755" operator="equal">
      <formula>"Moderado"</formula>
    </cfRule>
    <cfRule type="cellIs" dxfId="752" priority="756" operator="equal">
      <formula>"Bajo"</formula>
    </cfRule>
  </conditionalFormatting>
  <conditionalFormatting sqref="AG124">
    <cfRule type="cellIs" dxfId="751" priority="749" operator="equal">
      <formula>"Extremo"</formula>
    </cfRule>
    <cfRule type="cellIs" dxfId="750" priority="750" operator="equal">
      <formula>"Alto"</formula>
    </cfRule>
    <cfRule type="cellIs" dxfId="749" priority="751" operator="equal">
      <formula>"Moderado"</formula>
    </cfRule>
    <cfRule type="cellIs" dxfId="748" priority="752" operator="equal">
      <formula>"Bajo"</formula>
    </cfRule>
  </conditionalFormatting>
  <conditionalFormatting sqref="AF125">
    <cfRule type="cellIs" dxfId="747" priority="745" operator="equal">
      <formula>"Extremo"</formula>
    </cfRule>
    <cfRule type="cellIs" dxfId="746" priority="746" operator="equal">
      <formula>"Alto"</formula>
    </cfRule>
    <cfRule type="cellIs" dxfId="745" priority="747" operator="equal">
      <formula>"Moderado"</formula>
    </cfRule>
    <cfRule type="cellIs" dxfId="744" priority="748" operator="equal">
      <formula>"Bajo"</formula>
    </cfRule>
  </conditionalFormatting>
  <conditionalFormatting sqref="AH125">
    <cfRule type="cellIs" dxfId="743" priority="741" operator="equal">
      <formula>"Extremo"</formula>
    </cfRule>
    <cfRule type="cellIs" dxfId="742" priority="742" operator="equal">
      <formula>"Alto"</formula>
    </cfRule>
    <cfRule type="cellIs" dxfId="741" priority="743" operator="equal">
      <formula>"Moderado"</formula>
    </cfRule>
    <cfRule type="cellIs" dxfId="740" priority="744" operator="equal">
      <formula>"Bajo"</formula>
    </cfRule>
  </conditionalFormatting>
  <conditionalFormatting sqref="AG125">
    <cfRule type="cellIs" dxfId="739" priority="737" operator="equal">
      <formula>"Extremo"</formula>
    </cfRule>
    <cfRule type="cellIs" dxfId="738" priority="738" operator="equal">
      <formula>"Alto"</formula>
    </cfRule>
    <cfRule type="cellIs" dxfId="737" priority="739" operator="equal">
      <formula>"Moderado"</formula>
    </cfRule>
    <cfRule type="cellIs" dxfId="736" priority="740" operator="equal">
      <formula>"Bajo"</formula>
    </cfRule>
  </conditionalFormatting>
  <conditionalFormatting sqref="AF126">
    <cfRule type="cellIs" dxfId="735" priority="733" operator="equal">
      <formula>"Extremo"</formula>
    </cfRule>
    <cfRule type="cellIs" dxfId="734" priority="734" operator="equal">
      <formula>"Alto"</formula>
    </cfRule>
    <cfRule type="cellIs" dxfId="733" priority="735" operator="equal">
      <formula>"Moderado"</formula>
    </cfRule>
    <cfRule type="cellIs" dxfId="732" priority="736" operator="equal">
      <formula>"Bajo"</formula>
    </cfRule>
  </conditionalFormatting>
  <conditionalFormatting sqref="AH126">
    <cfRule type="cellIs" dxfId="731" priority="729" operator="equal">
      <formula>"Extremo"</formula>
    </cfRule>
    <cfRule type="cellIs" dxfId="730" priority="730" operator="equal">
      <formula>"Alto"</formula>
    </cfRule>
    <cfRule type="cellIs" dxfId="729" priority="731" operator="equal">
      <formula>"Moderado"</formula>
    </cfRule>
    <cfRule type="cellIs" dxfId="728" priority="732" operator="equal">
      <formula>"Bajo"</formula>
    </cfRule>
  </conditionalFormatting>
  <conditionalFormatting sqref="AG126">
    <cfRule type="cellIs" dxfId="727" priority="725" operator="equal">
      <formula>"Extremo"</formula>
    </cfRule>
    <cfRule type="cellIs" dxfId="726" priority="726" operator="equal">
      <formula>"Alto"</formula>
    </cfRule>
    <cfRule type="cellIs" dxfId="725" priority="727" operator="equal">
      <formula>"Moderado"</formula>
    </cfRule>
    <cfRule type="cellIs" dxfId="724" priority="728" operator="equal">
      <formula>"Bajo"</formula>
    </cfRule>
  </conditionalFormatting>
  <conditionalFormatting sqref="AM124">
    <cfRule type="cellIs" dxfId="723" priority="721" operator="equal">
      <formula>"Extremo"</formula>
    </cfRule>
    <cfRule type="cellIs" dxfId="722" priority="722" operator="equal">
      <formula>"Alto"</formula>
    </cfRule>
    <cfRule type="cellIs" dxfId="721" priority="723" operator="equal">
      <formula>"Moderado"</formula>
    </cfRule>
    <cfRule type="cellIs" dxfId="720" priority="724" operator="equal">
      <formula>"Bajo"</formula>
    </cfRule>
  </conditionalFormatting>
  <conditionalFormatting sqref="AN124">
    <cfRule type="cellIs" dxfId="719" priority="717" operator="equal">
      <formula>"Extremo"</formula>
    </cfRule>
    <cfRule type="cellIs" dxfId="718" priority="718" operator="equal">
      <formula>"Alto"</formula>
    </cfRule>
    <cfRule type="cellIs" dxfId="717" priority="719" operator="equal">
      <formula>"Moderado"</formula>
    </cfRule>
    <cfRule type="cellIs" dxfId="716" priority="720" operator="equal">
      <formula>"Bajo"</formula>
    </cfRule>
  </conditionalFormatting>
  <conditionalFormatting sqref="AM125">
    <cfRule type="cellIs" dxfId="715" priority="713" operator="equal">
      <formula>"Extremo"</formula>
    </cfRule>
    <cfRule type="cellIs" dxfId="714" priority="714" operator="equal">
      <formula>"Alto"</formula>
    </cfRule>
    <cfRule type="cellIs" dxfId="713" priority="715" operator="equal">
      <formula>"Moderado"</formula>
    </cfRule>
    <cfRule type="cellIs" dxfId="712" priority="716" operator="equal">
      <formula>"Bajo"</formula>
    </cfRule>
  </conditionalFormatting>
  <conditionalFormatting sqref="AN125">
    <cfRule type="cellIs" dxfId="711" priority="709" operator="equal">
      <formula>"Extremo"</formula>
    </cfRule>
    <cfRule type="cellIs" dxfId="710" priority="710" operator="equal">
      <formula>"Alto"</formula>
    </cfRule>
    <cfRule type="cellIs" dxfId="709" priority="711" operator="equal">
      <formula>"Moderado"</formula>
    </cfRule>
    <cfRule type="cellIs" dxfId="708" priority="712" operator="equal">
      <formula>"Bajo"</formula>
    </cfRule>
  </conditionalFormatting>
  <conditionalFormatting sqref="AM126">
    <cfRule type="cellIs" dxfId="707" priority="705" operator="equal">
      <formula>"Extremo"</formula>
    </cfRule>
    <cfRule type="cellIs" dxfId="706" priority="706" operator="equal">
      <formula>"Alto"</formula>
    </cfRule>
    <cfRule type="cellIs" dxfId="705" priority="707" operator="equal">
      <formula>"Moderado"</formula>
    </cfRule>
    <cfRule type="cellIs" dxfId="704" priority="708" operator="equal">
      <formula>"Bajo"</formula>
    </cfRule>
  </conditionalFormatting>
  <conditionalFormatting sqref="AN126">
    <cfRule type="cellIs" dxfId="703" priority="701" operator="equal">
      <formula>"Extremo"</formula>
    </cfRule>
    <cfRule type="cellIs" dxfId="702" priority="702" operator="equal">
      <formula>"Alto"</formula>
    </cfRule>
    <cfRule type="cellIs" dxfId="701" priority="703" operator="equal">
      <formula>"Moderado"</formula>
    </cfRule>
    <cfRule type="cellIs" dxfId="700" priority="704" operator="equal">
      <formula>"Bajo"</formula>
    </cfRule>
  </conditionalFormatting>
  <conditionalFormatting sqref="AF127">
    <cfRule type="cellIs" dxfId="699" priority="697" operator="equal">
      <formula>"Extremo"</formula>
    </cfRule>
    <cfRule type="cellIs" dxfId="698" priority="698" operator="equal">
      <formula>"Alto"</formula>
    </cfRule>
    <cfRule type="cellIs" dxfId="697" priority="699" operator="equal">
      <formula>"Moderado"</formula>
    </cfRule>
    <cfRule type="cellIs" dxfId="696" priority="700" operator="equal">
      <formula>"Bajo"</formula>
    </cfRule>
  </conditionalFormatting>
  <conditionalFormatting sqref="AH127">
    <cfRule type="cellIs" dxfId="695" priority="693" operator="equal">
      <formula>"Extremo"</formula>
    </cfRule>
    <cfRule type="cellIs" dxfId="694" priority="694" operator="equal">
      <formula>"Alto"</formula>
    </cfRule>
    <cfRule type="cellIs" dxfId="693" priority="695" operator="equal">
      <formula>"Moderado"</formula>
    </cfRule>
    <cfRule type="cellIs" dxfId="692" priority="696" operator="equal">
      <formula>"Bajo"</formula>
    </cfRule>
  </conditionalFormatting>
  <conditionalFormatting sqref="AG127">
    <cfRule type="cellIs" dxfId="691" priority="689" operator="equal">
      <formula>"Extremo"</formula>
    </cfRule>
    <cfRule type="cellIs" dxfId="690" priority="690" operator="equal">
      <formula>"Alto"</formula>
    </cfRule>
    <cfRule type="cellIs" dxfId="689" priority="691" operator="equal">
      <formula>"Moderado"</formula>
    </cfRule>
    <cfRule type="cellIs" dxfId="688" priority="692" operator="equal">
      <formula>"Bajo"</formula>
    </cfRule>
  </conditionalFormatting>
  <conditionalFormatting sqref="AN127">
    <cfRule type="cellIs" dxfId="687" priority="685" operator="equal">
      <formula>"Extremo"</formula>
    </cfRule>
    <cfRule type="cellIs" dxfId="686" priority="686" operator="equal">
      <formula>"Alto"</formula>
    </cfRule>
    <cfRule type="cellIs" dxfId="685" priority="687" operator="equal">
      <formula>"Moderado"</formula>
    </cfRule>
    <cfRule type="cellIs" dxfId="684" priority="688" operator="equal">
      <formula>"Bajo"</formula>
    </cfRule>
  </conditionalFormatting>
  <conditionalFormatting sqref="AM127">
    <cfRule type="cellIs" dxfId="683" priority="681" operator="equal">
      <formula>"Extremo"</formula>
    </cfRule>
    <cfRule type="cellIs" dxfId="682" priority="682" operator="equal">
      <formula>"Alto"</formula>
    </cfRule>
    <cfRule type="cellIs" dxfId="681" priority="683" operator="equal">
      <formula>"Moderado"</formula>
    </cfRule>
    <cfRule type="cellIs" dxfId="680" priority="684" operator="equal">
      <formula>"Bajo"</formula>
    </cfRule>
  </conditionalFormatting>
  <conditionalFormatting sqref="AF106">
    <cfRule type="cellIs" dxfId="679" priority="677" operator="equal">
      <formula>"Extremo"</formula>
    </cfRule>
    <cfRule type="cellIs" dxfId="678" priority="678" operator="equal">
      <formula>"Alto"</formula>
    </cfRule>
    <cfRule type="cellIs" dxfId="677" priority="679" operator="equal">
      <formula>"Moderado"</formula>
    </cfRule>
    <cfRule type="cellIs" dxfId="676" priority="680" operator="equal">
      <formula>"Bajo"</formula>
    </cfRule>
  </conditionalFormatting>
  <conditionalFormatting sqref="AG106:AH106">
    <cfRule type="cellIs" dxfId="675" priority="673" operator="equal">
      <formula>"Extremo"</formula>
    </cfRule>
    <cfRule type="cellIs" dxfId="674" priority="674" operator="equal">
      <formula>"Alto"</formula>
    </cfRule>
    <cfRule type="cellIs" dxfId="673" priority="675" operator="equal">
      <formula>"Moderado"</formula>
    </cfRule>
    <cfRule type="cellIs" dxfId="672" priority="676" operator="equal">
      <formula>"Bajo"</formula>
    </cfRule>
  </conditionalFormatting>
  <conditionalFormatting sqref="AF107">
    <cfRule type="cellIs" dxfId="671" priority="669" operator="equal">
      <formula>"Extremo"</formula>
    </cfRule>
    <cfRule type="cellIs" dxfId="670" priority="670" operator="equal">
      <formula>"Alto"</formula>
    </cfRule>
    <cfRule type="cellIs" dxfId="669" priority="671" operator="equal">
      <formula>"Moderado"</formula>
    </cfRule>
    <cfRule type="cellIs" dxfId="668" priority="672" operator="equal">
      <formula>"Bajo"</formula>
    </cfRule>
  </conditionalFormatting>
  <conditionalFormatting sqref="AG107:AH107">
    <cfRule type="cellIs" dxfId="667" priority="665" operator="equal">
      <formula>"Extremo"</formula>
    </cfRule>
    <cfRule type="cellIs" dxfId="666" priority="666" operator="equal">
      <formula>"Alto"</formula>
    </cfRule>
    <cfRule type="cellIs" dxfId="665" priority="667" operator="equal">
      <formula>"Moderado"</formula>
    </cfRule>
    <cfRule type="cellIs" dxfId="664" priority="668" operator="equal">
      <formula>"Bajo"</formula>
    </cfRule>
  </conditionalFormatting>
  <conditionalFormatting sqref="AF108">
    <cfRule type="cellIs" dxfId="663" priority="661" operator="equal">
      <formula>"Extremo"</formula>
    </cfRule>
    <cfRule type="cellIs" dxfId="662" priority="662" operator="equal">
      <formula>"Alto"</formula>
    </cfRule>
    <cfRule type="cellIs" dxfId="661" priority="663" operator="equal">
      <formula>"Moderado"</formula>
    </cfRule>
    <cfRule type="cellIs" dxfId="660" priority="664" operator="equal">
      <formula>"Bajo"</formula>
    </cfRule>
  </conditionalFormatting>
  <conditionalFormatting sqref="AG108:AH108">
    <cfRule type="cellIs" dxfId="659" priority="657" operator="equal">
      <formula>"Extremo"</formula>
    </cfRule>
    <cfRule type="cellIs" dxfId="658" priority="658" operator="equal">
      <formula>"Alto"</formula>
    </cfRule>
    <cfRule type="cellIs" dxfId="657" priority="659" operator="equal">
      <formula>"Moderado"</formula>
    </cfRule>
    <cfRule type="cellIs" dxfId="656" priority="660" operator="equal">
      <formula>"Bajo"</formula>
    </cfRule>
  </conditionalFormatting>
  <conditionalFormatting sqref="AF145">
    <cfRule type="cellIs" dxfId="655" priority="653" operator="equal">
      <formula>"Extremo"</formula>
    </cfRule>
    <cfRule type="cellIs" dxfId="654" priority="654" operator="equal">
      <formula>"Alto"</formula>
    </cfRule>
    <cfRule type="cellIs" dxfId="653" priority="655" operator="equal">
      <formula>"Moderado"</formula>
    </cfRule>
    <cfRule type="cellIs" dxfId="652" priority="656" operator="equal">
      <formula>"Bajo"</formula>
    </cfRule>
  </conditionalFormatting>
  <conditionalFormatting sqref="AG145:AH145 AH146:AH150">
    <cfRule type="cellIs" dxfId="651" priority="649" operator="equal">
      <formula>"Extremo"</formula>
    </cfRule>
    <cfRule type="cellIs" dxfId="650" priority="650" operator="equal">
      <formula>"Alto"</formula>
    </cfRule>
    <cfRule type="cellIs" dxfId="649" priority="651" operator="equal">
      <formula>"Moderado"</formula>
    </cfRule>
    <cfRule type="cellIs" dxfId="648" priority="652" operator="equal">
      <formula>"Bajo"</formula>
    </cfRule>
  </conditionalFormatting>
  <conditionalFormatting sqref="AF146">
    <cfRule type="cellIs" dxfId="647" priority="645" operator="equal">
      <formula>"Extremo"</formula>
    </cfRule>
    <cfRule type="cellIs" dxfId="646" priority="646" operator="equal">
      <formula>"Alto"</formula>
    </cfRule>
    <cfRule type="cellIs" dxfId="645" priority="647" operator="equal">
      <formula>"Moderado"</formula>
    </cfRule>
    <cfRule type="cellIs" dxfId="644" priority="648" operator="equal">
      <formula>"Bajo"</formula>
    </cfRule>
  </conditionalFormatting>
  <conditionalFormatting sqref="AG146">
    <cfRule type="cellIs" dxfId="643" priority="641" operator="equal">
      <formula>"Extremo"</formula>
    </cfRule>
    <cfRule type="cellIs" dxfId="642" priority="642" operator="equal">
      <formula>"Alto"</formula>
    </cfRule>
    <cfRule type="cellIs" dxfId="641" priority="643" operator="equal">
      <formula>"Moderado"</formula>
    </cfRule>
    <cfRule type="cellIs" dxfId="640" priority="644" operator="equal">
      <formula>"Bajo"</formula>
    </cfRule>
  </conditionalFormatting>
  <conditionalFormatting sqref="AF147">
    <cfRule type="cellIs" dxfId="639" priority="637" operator="equal">
      <formula>"Extremo"</formula>
    </cfRule>
    <cfRule type="cellIs" dxfId="638" priority="638" operator="equal">
      <formula>"Alto"</formula>
    </cfRule>
    <cfRule type="cellIs" dxfId="637" priority="639" operator="equal">
      <formula>"Moderado"</formula>
    </cfRule>
    <cfRule type="cellIs" dxfId="636" priority="640" operator="equal">
      <formula>"Bajo"</formula>
    </cfRule>
  </conditionalFormatting>
  <conditionalFormatting sqref="AG147">
    <cfRule type="cellIs" dxfId="635" priority="633" operator="equal">
      <formula>"Extremo"</formula>
    </cfRule>
    <cfRule type="cellIs" dxfId="634" priority="634" operator="equal">
      <formula>"Alto"</formula>
    </cfRule>
    <cfRule type="cellIs" dxfId="633" priority="635" operator="equal">
      <formula>"Moderado"</formula>
    </cfRule>
    <cfRule type="cellIs" dxfId="632" priority="636" operator="equal">
      <formula>"Bajo"</formula>
    </cfRule>
  </conditionalFormatting>
  <conditionalFormatting sqref="AF148">
    <cfRule type="cellIs" dxfId="631" priority="629" operator="equal">
      <formula>"Extremo"</formula>
    </cfRule>
    <cfRule type="cellIs" dxfId="630" priority="630" operator="equal">
      <formula>"Alto"</formula>
    </cfRule>
    <cfRule type="cellIs" dxfId="629" priority="631" operator="equal">
      <formula>"Moderado"</formula>
    </cfRule>
    <cfRule type="cellIs" dxfId="628" priority="632" operator="equal">
      <formula>"Bajo"</formula>
    </cfRule>
  </conditionalFormatting>
  <conditionalFormatting sqref="AG148">
    <cfRule type="cellIs" dxfId="627" priority="625" operator="equal">
      <formula>"Extremo"</formula>
    </cfRule>
    <cfRule type="cellIs" dxfId="626" priority="626" operator="equal">
      <formula>"Alto"</formula>
    </cfRule>
    <cfRule type="cellIs" dxfId="625" priority="627" operator="equal">
      <formula>"Moderado"</formula>
    </cfRule>
    <cfRule type="cellIs" dxfId="624" priority="628" operator="equal">
      <formula>"Bajo"</formula>
    </cfRule>
  </conditionalFormatting>
  <conditionalFormatting sqref="AF149">
    <cfRule type="cellIs" dxfId="623" priority="621" operator="equal">
      <formula>"Extremo"</formula>
    </cfRule>
    <cfRule type="cellIs" dxfId="622" priority="622" operator="equal">
      <formula>"Alto"</formula>
    </cfRule>
    <cfRule type="cellIs" dxfId="621" priority="623" operator="equal">
      <formula>"Moderado"</formula>
    </cfRule>
    <cfRule type="cellIs" dxfId="620" priority="624" operator="equal">
      <formula>"Bajo"</formula>
    </cfRule>
  </conditionalFormatting>
  <conditionalFormatting sqref="AG149">
    <cfRule type="cellIs" dxfId="619" priority="617" operator="equal">
      <formula>"Extremo"</formula>
    </cfRule>
    <cfRule type="cellIs" dxfId="618" priority="618" operator="equal">
      <formula>"Alto"</formula>
    </cfRule>
    <cfRule type="cellIs" dxfId="617" priority="619" operator="equal">
      <formula>"Moderado"</formula>
    </cfRule>
    <cfRule type="cellIs" dxfId="616" priority="620" operator="equal">
      <formula>"Bajo"</formula>
    </cfRule>
  </conditionalFormatting>
  <conditionalFormatting sqref="AF150">
    <cfRule type="cellIs" dxfId="615" priority="613" operator="equal">
      <formula>"Extremo"</formula>
    </cfRule>
    <cfRule type="cellIs" dxfId="614" priority="614" operator="equal">
      <formula>"Alto"</formula>
    </cfRule>
    <cfRule type="cellIs" dxfId="613" priority="615" operator="equal">
      <formula>"Moderado"</formula>
    </cfRule>
    <cfRule type="cellIs" dxfId="612" priority="616" operator="equal">
      <formula>"Bajo"</formula>
    </cfRule>
  </conditionalFormatting>
  <conditionalFormatting sqref="AG150">
    <cfRule type="cellIs" dxfId="611" priority="609" operator="equal">
      <formula>"Extremo"</formula>
    </cfRule>
    <cfRule type="cellIs" dxfId="610" priority="610" operator="equal">
      <formula>"Alto"</formula>
    </cfRule>
    <cfRule type="cellIs" dxfId="609" priority="611" operator="equal">
      <formula>"Moderado"</formula>
    </cfRule>
    <cfRule type="cellIs" dxfId="608" priority="612" operator="equal">
      <formula>"Bajo"</formula>
    </cfRule>
  </conditionalFormatting>
  <conditionalFormatting sqref="AF151">
    <cfRule type="cellIs" dxfId="607" priority="605" operator="equal">
      <formula>"Extremo"</formula>
    </cfRule>
    <cfRule type="cellIs" dxfId="606" priority="606" operator="equal">
      <formula>"Alto"</formula>
    </cfRule>
    <cfRule type="cellIs" dxfId="605" priority="607" operator="equal">
      <formula>"Moderado"</formula>
    </cfRule>
    <cfRule type="cellIs" dxfId="604" priority="608" operator="equal">
      <formula>"Bajo"</formula>
    </cfRule>
  </conditionalFormatting>
  <conditionalFormatting sqref="AH151:AH155">
    <cfRule type="cellIs" dxfId="603" priority="601" operator="equal">
      <formula>"Extremo"</formula>
    </cfRule>
    <cfRule type="cellIs" dxfId="602" priority="602" operator="equal">
      <formula>"Alto"</formula>
    </cfRule>
    <cfRule type="cellIs" dxfId="601" priority="603" operator="equal">
      <formula>"Moderado"</formula>
    </cfRule>
    <cfRule type="cellIs" dxfId="600" priority="604" operator="equal">
      <formula>"Bajo"</formula>
    </cfRule>
  </conditionalFormatting>
  <conditionalFormatting sqref="AG151">
    <cfRule type="cellIs" dxfId="599" priority="597" operator="equal">
      <formula>"Extremo"</formula>
    </cfRule>
    <cfRule type="cellIs" dxfId="598" priority="598" operator="equal">
      <formula>"Alto"</formula>
    </cfRule>
    <cfRule type="cellIs" dxfId="597" priority="599" operator="equal">
      <formula>"Moderado"</formula>
    </cfRule>
    <cfRule type="cellIs" dxfId="596" priority="600" operator="equal">
      <formula>"Bajo"</formula>
    </cfRule>
  </conditionalFormatting>
  <conditionalFormatting sqref="AF152">
    <cfRule type="cellIs" dxfId="595" priority="593" operator="equal">
      <formula>"Extremo"</formula>
    </cfRule>
    <cfRule type="cellIs" dxfId="594" priority="594" operator="equal">
      <formula>"Alto"</formula>
    </cfRule>
    <cfRule type="cellIs" dxfId="593" priority="595" operator="equal">
      <formula>"Moderado"</formula>
    </cfRule>
    <cfRule type="cellIs" dxfId="592" priority="596" operator="equal">
      <formula>"Bajo"</formula>
    </cfRule>
  </conditionalFormatting>
  <conditionalFormatting sqref="AG152">
    <cfRule type="cellIs" dxfId="591" priority="589" operator="equal">
      <formula>"Extremo"</formula>
    </cfRule>
    <cfRule type="cellIs" dxfId="590" priority="590" operator="equal">
      <formula>"Alto"</formula>
    </cfRule>
    <cfRule type="cellIs" dxfId="589" priority="591" operator="equal">
      <formula>"Moderado"</formula>
    </cfRule>
    <cfRule type="cellIs" dxfId="588" priority="592" operator="equal">
      <formula>"Bajo"</formula>
    </cfRule>
  </conditionalFormatting>
  <conditionalFormatting sqref="AF153">
    <cfRule type="cellIs" dxfId="587" priority="585" operator="equal">
      <formula>"Extremo"</formula>
    </cfRule>
    <cfRule type="cellIs" dxfId="586" priority="586" operator="equal">
      <formula>"Alto"</formula>
    </cfRule>
    <cfRule type="cellIs" dxfId="585" priority="587" operator="equal">
      <formula>"Moderado"</formula>
    </cfRule>
    <cfRule type="cellIs" dxfId="584" priority="588" operator="equal">
      <formula>"Bajo"</formula>
    </cfRule>
  </conditionalFormatting>
  <conditionalFormatting sqref="AG153">
    <cfRule type="cellIs" dxfId="583" priority="581" operator="equal">
      <formula>"Extremo"</formula>
    </cfRule>
    <cfRule type="cellIs" dxfId="582" priority="582" operator="equal">
      <formula>"Alto"</formula>
    </cfRule>
    <cfRule type="cellIs" dxfId="581" priority="583" operator="equal">
      <formula>"Moderado"</formula>
    </cfRule>
    <cfRule type="cellIs" dxfId="580" priority="584" operator="equal">
      <formula>"Bajo"</formula>
    </cfRule>
  </conditionalFormatting>
  <conditionalFormatting sqref="AF154">
    <cfRule type="cellIs" dxfId="579" priority="577" operator="equal">
      <formula>"Extremo"</formula>
    </cfRule>
    <cfRule type="cellIs" dxfId="578" priority="578" operator="equal">
      <formula>"Alto"</formula>
    </cfRule>
    <cfRule type="cellIs" dxfId="577" priority="579" operator="equal">
      <formula>"Moderado"</formula>
    </cfRule>
    <cfRule type="cellIs" dxfId="576" priority="580" operator="equal">
      <formula>"Bajo"</formula>
    </cfRule>
  </conditionalFormatting>
  <conditionalFormatting sqref="AG154">
    <cfRule type="cellIs" dxfId="575" priority="573" operator="equal">
      <formula>"Extremo"</formula>
    </cfRule>
    <cfRule type="cellIs" dxfId="574" priority="574" operator="equal">
      <formula>"Alto"</formula>
    </cfRule>
    <cfRule type="cellIs" dxfId="573" priority="575" operator="equal">
      <formula>"Moderado"</formula>
    </cfRule>
    <cfRule type="cellIs" dxfId="572" priority="576" operator="equal">
      <formula>"Bajo"</formula>
    </cfRule>
  </conditionalFormatting>
  <conditionalFormatting sqref="AF155">
    <cfRule type="cellIs" dxfId="571" priority="569" operator="equal">
      <formula>"Extremo"</formula>
    </cfRule>
    <cfRule type="cellIs" dxfId="570" priority="570" operator="equal">
      <formula>"Alto"</formula>
    </cfRule>
    <cfRule type="cellIs" dxfId="569" priority="571" operator="equal">
      <formula>"Moderado"</formula>
    </cfRule>
    <cfRule type="cellIs" dxfId="568" priority="572" operator="equal">
      <formula>"Bajo"</formula>
    </cfRule>
  </conditionalFormatting>
  <conditionalFormatting sqref="AG155">
    <cfRule type="cellIs" dxfId="567" priority="565" operator="equal">
      <formula>"Extremo"</formula>
    </cfRule>
    <cfRule type="cellIs" dxfId="566" priority="566" operator="equal">
      <formula>"Alto"</formula>
    </cfRule>
    <cfRule type="cellIs" dxfId="565" priority="567" operator="equal">
      <formula>"Moderado"</formula>
    </cfRule>
    <cfRule type="cellIs" dxfId="564" priority="568" operator="equal">
      <formula>"Bajo"</formula>
    </cfRule>
  </conditionalFormatting>
  <conditionalFormatting sqref="AF156">
    <cfRule type="cellIs" dxfId="563" priority="561" operator="equal">
      <formula>"Extremo"</formula>
    </cfRule>
    <cfRule type="cellIs" dxfId="562" priority="562" operator="equal">
      <formula>"Alto"</formula>
    </cfRule>
    <cfRule type="cellIs" dxfId="561" priority="563" operator="equal">
      <formula>"Moderado"</formula>
    </cfRule>
    <cfRule type="cellIs" dxfId="560" priority="564" operator="equal">
      <formula>"Bajo"</formula>
    </cfRule>
  </conditionalFormatting>
  <conditionalFormatting sqref="AH156:AH157">
    <cfRule type="cellIs" dxfId="559" priority="557" operator="equal">
      <formula>"Extremo"</formula>
    </cfRule>
    <cfRule type="cellIs" dxfId="558" priority="558" operator="equal">
      <formula>"Alto"</formula>
    </cfRule>
    <cfRule type="cellIs" dxfId="557" priority="559" operator="equal">
      <formula>"Moderado"</formula>
    </cfRule>
    <cfRule type="cellIs" dxfId="556" priority="560" operator="equal">
      <formula>"Bajo"</formula>
    </cfRule>
  </conditionalFormatting>
  <conditionalFormatting sqref="AG156">
    <cfRule type="cellIs" dxfId="555" priority="553" operator="equal">
      <formula>"Extremo"</formula>
    </cfRule>
    <cfRule type="cellIs" dxfId="554" priority="554" operator="equal">
      <formula>"Alto"</formula>
    </cfRule>
    <cfRule type="cellIs" dxfId="553" priority="555" operator="equal">
      <formula>"Moderado"</formula>
    </cfRule>
    <cfRule type="cellIs" dxfId="552" priority="556" operator="equal">
      <formula>"Bajo"</formula>
    </cfRule>
  </conditionalFormatting>
  <conditionalFormatting sqref="AF157">
    <cfRule type="cellIs" dxfId="551" priority="549" operator="equal">
      <formula>"Extremo"</formula>
    </cfRule>
    <cfRule type="cellIs" dxfId="550" priority="550" operator="equal">
      <formula>"Alto"</formula>
    </cfRule>
    <cfRule type="cellIs" dxfId="549" priority="551" operator="equal">
      <formula>"Moderado"</formula>
    </cfRule>
    <cfRule type="cellIs" dxfId="548" priority="552" operator="equal">
      <formula>"Bajo"</formula>
    </cfRule>
  </conditionalFormatting>
  <conditionalFormatting sqref="AG157">
    <cfRule type="cellIs" dxfId="547" priority="545" operator="equal">
      <formula>"Extremo"</formula>
    </cfRule>
    <cfRule type="cellIs" dxfId="546" priority="546" operator="equal">
      <formula>"Alto"</formula>
    </cfRule>
    <cfRule type="cellIs" dxfId="545" priority="547" operator="equal">
      <formula>"Moderado"</formula>
    </cfRule>
    <cfRule type="cellIs" dxfId="544" priority="548" operator="equal">
      <formula>"Bajo"</formula>
    </cfRule>
  </conditionalFormatting>
  <conditionalFormatting sqref="AF158">
    <cfRule type="cellIs" dxfId="543" priority="541" operator="equal">
      <formula>"Extremo"</formula>
    </cfRule>
    <cfRule type="cellIs" dxfId="542" priority="542" operator="equal">
      <formula>"Alto"</formula>
    </cfRule>
    <cfRule type="cellIs" dxfId="541" priority="543" operator="equal">
      <formula>"Moderado"</formula>
    </cfRule>
    <cfRule type="cellIs" dxfId="540" priority="544" operator="equal">
      <formula>"Bajo"</formula>
    </cfRule>
  </conditionalFormatting>
  <conditionalFormatting sqref="AH158:AH159">
    <cfRule type="cellIs" dxfId="539" priority="537" operator="equal">
      <formula>"Extremo"</formula>
    </cfRule>
    <cfRule type="cellIs" dxfId="538" priority="538" operator="equal">
      <formula>"Alto"</formula>
    </cfRule>
    <cfRule type="cellIs" dxfId="537" priority="539" operator="equal">
      <formula>"Moderado"</formula>
    </cfRule>
    <cfRule type="cellIs" dxfId="536" priority="540" operator="equal">
      <formula>"Bajo"</formula>
    </cfRule>
  </conditionalFormatting>
  <conditionalFormatting sqref="AG158">
    <cfRule type="cellIs" dxfId="535" priority="533" operator="equal">
      <formula>"Extremo"</formula>
    </cfRule>
    <cfRule type="cellIs" dxfId="534" priority="534" operator="equal">
      <formula>"Alto"</formula>
    </cfRule>
    <cfRule type="cellIs" dxfId="533" priority="535" operator="equal">
      <formula>"Moderado"</formula>
    </cfRule>
    <cfRule type="cellIs" dxfId="532" priority="536" operator="equal">
      <formula>"Bajo"</formula>
    </cfRule>
  </conditionalFormatting>
  <conditionalFormatting sqref="AF159">
    <cfRule type="cellIs" dxfId="531" priority="529" operator="equal">
      <formula>"Extremo"</formula>
    </cfRule>
    <cfRule type="cellIs" dxfId="530" priority="530" operator="equal">
      <formula>"Alto"</formula>
    </cfRule>
    <cfRule type="cellIs" dxfId="529" priority="531" operator="equal">
      <formula>"Moderado"</formula>
    </cfRule>
    <cfRule type="cellIs" dxfId="528" priority="532" operator="equal">
      <formula>"Bajo"</formula>
    </cfRule>
  </conditionalFormatting>
  <conditionalFormatting sqref="AG159">
    <cfRule type="cellIs" dxfId="527" priority="525" operator="equal">
      <formula>"Extremo"</formula>
    </cfRule>
    <cfRule type="cellIs" dxfId="526" priority="526" operator="equal">
      <formula>"Alto"</formula>
    </cfRule>
    <cfRule type="cellIs" dxfId="525" priority="527" operator="equal">
      <formula>"Moderado"</formula>
    </cfRule>
    <cfRule type="cellIs" dxfId="524" priority="528" operator="equal">
      <formula>"Bajo"</formula>
    </cfRule>
  </conditionalFormatting>
  <conditionalFormatting sqref="AF90:AF93">
    <cfRule type="cellIs" dxfId="523" priority="521" operator="equal">
      <formula>"Extremo"</formula>
    </cfRule>
    <cfRule type="cellIs" dxfId="522" priority="522" operator="equal">
      <formula>"Alto"</formula>
    </cfRule>
    <cfRule type="cellIs" dxfId="521" priority="523" operator="equal">
      <formula>"Moderado"</formula>
    </cfRule>
    <cfRule type="cellIs" dxfId="520" priority="524" operator="equal">
      <formula>"Bajo"</formula>
    </cfRule>
  </conditionalFormatting>
  <conditionalFormatting sqref="AG90:AG93">
    <cfRule type="cellIs" dxfId="519" priority="517" operator="equal">
      <formula>"Extremo"</formula>
    </cfRule>
    <cfRule type="cellIs" dxfId="518" priority="518" operator="equal">
      <formula>"Alto"</formula>
    </cfRule>
    <cfRule type="cellIs" dxfId="517" priority="519" operator="equal">
      <formula>"Moderado"</formula>
    </cfRule>
    <cfRule type="cellIs" dxfId="516" priority="520" operator="equal">
      <formula>"Bajo"</formula>
    </cfRule>
  </conditionalFormatting>
  <conditionalFormatting sqref="AF94">
    <cfRule type="cellIs" dxfId="515" priority="513" operator="equal">
      <formula>"Extremo"</formula>
    </cfRule>
    <cfRule type="cellIs" dxfId="514" priority="514" operator="equal">
      <formula>"Alto"</formula>
    </cfRule>
    <cfRule type="cellIs" dxfId="513" priority="515" operator="equal">
      <formula>"Moderado"</formula>
    </cfRule>
    <cfRule type="cellIs" dxfId="512" priority="516" operator="equal">
      <formula>"Bajo"</formula>
    </cfRule>
  </conditionalFormatting>
  <conditionalFormatting sqref="AG94">
    <cfRule type="cellIs" dxfId="511" priority="509" operator="equal">
      <formula>"Extremo"</formula>
    </cfRule>
    <cfRule type="cellIs" dxfId="510" priority="510" operator="equal">
      <formula>"Alto"</formula>
    </cfRule>
    <cfRule type="cellIs" dxfId="509" priority="511" operator="equal">
      <formula>"Moderado"</formula>
    </cfRule>
    <cfRule type="cellIs" dxfId="508" priority="512" operator="equal">
      <formula>"Bajo"</formula>
    </cfRule>
  </conditionalFormatting>
  <conditionalFormatting sqref="AF34:AF35">
    <cfRule type="cellIs" dxfId="507" priority="505" operator="equal">
      <formula>"Extremo"</formula>
    </cfRule>
    <cfRule type="cellIs" dxfId="506" priority="506" operator="equal">
      <formula>"Alto"</formula>
    </cfRule>
    <cfRule type="cellIs" dxfId="505" priority="507" operator="equal">
      <formula>"Moderado"</formula>
    </cfRule>
    <cfRule type="cellIs" dxfId="504" priority="508" operator="equal">
      <formula>"Bajo"</formula>
    </cfRule>
  </conditionalFormatting>
  <conditionalFormatting sqref="AG34:AH35">
    <cfRule type="cellIs" dxfId="503" priority="501" operator="equal">
      <formula>"Extremo"</formula>
    </cfRule>
    <cfRule type="cellIs" dxfId="502" priority="502" operator="equal">
      <formula>"Alto"</formula>
    </cfRule>
    <cfRule type="cellIs" dxfId="501" priority="503" operator="equal">
      <formula>"Moderado"</formula>
    </cfRule>
    <cfRule type="cellIs" dxfId="500" priority="504" operator="equal">
      <formula>"Bajo"</formula>
    </cfRule>
  </conditionalFormatting>
  <conditionalFormatting sqref="AN34">
    <cfRule type="cellIs" dxfId="499" priority="497" operator="equal">
      <formula>"Extremo"</formula>
    </cfRule>
    <cfRule type="cellIs" dxfId="498" priority="498" operator="equal">
      <formula>"Alto"</formula>
    </cfRule>
    <cfRule type="cellIs" dxfId="497" priority="499" operator="equal">
      <formula>"Moderado"</formula>
    </cfRule>
    <cfRule type="cellIs" dxfId="496" priority="500" operator="equal">
      <formula>"Bajo"</formula>
    </cfRule>
  </conditionalFormatting>
  <conditionalFormatting sqref="AN35">
    <cfRule type="cellIs" dxfId="495" priority="493" operator="equal">
      <formula>"Extremo"</formula>
    </cfRule>
    <cfRule type="cellIs" dxfId="494" priority="494" operator="equal">
      <formula>"Alto"</formula>
    </cfRule>
    <cfRule type="cellIs" dxfId="493" priority="495" operator="equal">
      <formula>"Moderado"</formula>
    </cfRule>
    <cfRule type="cellIs" dxfId="492" priority="496" operator="equal">
      <formula>"Bajo"</formula>
    </cfRule>
  </conditionalFormatting>
  <conditionalFormatting sqref="AF36">
    <cfRule type="cellIs" dxfId="491" priority="489" operator="equal">
      <formula>"Extremo"</formula>
    </cfRule>
    <cfRule type="cellIs" dxfId="490" priority="490" operator="equal">
      <formula>"Alto"</formula>
    </cfRule>
    <cfRule type="cellIs" dxfId="489" priority="491" operator="equal">
      <formula>"Moderado"</formula>
    </cfRule>
    <cfRule type="cellIs" dxfId="488" priority="492" operator="equal">
      <formula>"Bajo"</formula>
    </cfRule>
  </conditionalFormatting>
  <conditionalFormatting sqref="AG36">
    <cfRule type="cellIs" dxfId="487" priority="485" operator="equal">
      <formula>"Extremo"</formula>
    </cfRule>
    <cfRule type="cellIs" dxfId="486" priority="486" operator="equal">
      <formula>"Alto"</formula>
    </cfRule>
    <cfRule type="cellIs" dxfId="485" priority="487" operator="equal">
      <formula>"Moderado"</formula>
    </cfRule>
    <cfRule type="cellIs" dxfId="484" priority="488" operator="equal">
      <formula>"Bajo"</formula>
    </cfRule>
  </conditionalFormatting>
  <conditionalFormatting sqref="AH36">
    <cfRule type="cellIs" dxfId="483" priority="481" operator="equal">
      <formula>"Extremo"</formula>
    </cfRule>
    <cfRule type="cellIs" dxfId="482" priority="482" operator="equal">
      <formula>"Alto"</formula>
    </cfRule>
    <cfRule type="cellIs" dxfId="481" priority="483" operator="equal">
      <formula>"Moderado"</formula>
    </cfRule>
    <cfRule type="cellIs" dxfId="480" priority="484" operator="equal">
      <formula>"Bajo"</formula>
    </cfRule>
  </conditionalFormatting>
  <conditionalFormatting sqref="AN36">
    <cfRule type="cellIs" dxfId="479" priority="477" operator="equal">
      <formula>"Extremo"</formula>
    </cfRule>
    <cfRule type="cellIs" dxfId="478" priority="478" operator="equal">
      <formula>"Alto"</formula>
    </cfRule>
    <cfRule type="cellIs" dxfId="477" priority="479" operator="equal">
      <formula>"Moderado"</formula>
    </cfRule>
    <cfRule type="cellIs" dxfId="476" priority="480" operator="equal">
      <formula>"Bajo"</formula>
    </cfRule>
  </conditionalFormatting>
  <conditionalFormatting sqref="AF37:AF38">
    <cfRule type="cellIs" dxfId="475" priority="473" operator="equal">
      <formula>"Extremo"</formula>
    </cfRule>
    <cfRule type="cellIs" dxfId="474" priority="474" operator="equal">
      <formula>"Alto"</formula>
    </cfRule>
    <cfRule type="cellIs" dxfId="473" priority="475" operator="equal">
      <formula>"Moderado"</formula>
    </cfRule>
    <cfRule type="cellIs" dxfId="472" priority="476" operator="equal">
      <formula>"Bajo"</formula>
    </cfRule>
  </conditionalFormatting>
  <conditionalFormatting sqref="AG37:AG38">
    <cfRule type="cellIs" dxfId="471" priority="469" operator="equal">
      <formula>"Extremo"</formula>
    </cfRule>
    <cfRule type="cellIs" dxfId="470" priority="470" operator="equal">
      <formula>"Alto"</formula>
    </cfRule>
    <cfRule type="cellIs" dxfId="469" priority="471" operator="equal">
      <formula>"Moderado"</formula>
    </cfRule>
    <cfRule type="cellIs" dxfId="468" priority="472" operator="equal">
      <formula>"Bajo"</formula>
    </cfRule>
  </conditionalFormatting>
  <conditionalFormatting sqref="AH37">
    <cfRule type="cellIs" dxfId="467" priority="465" operator="equal">
      <formula>"Extremo"</formula>
    </cfRule>
    <cfRule type="cellIs" dxfId="466" priority="466" operator="equal">
      <formula>"Alto"</formula>
    </cfRule>
    <cfRule type="cellIs" dxfId="465" priority="467" operator="equal">
      <formula>"Moderado"</formula>
    </cfRule>
    <cfRule type="cellIs" dxfId="464" priority="468" operator="equal">
      <formula>"Bajo"</formula>
    </cfRule>
  </conditionalFormatting>
  <conditionalFormatting sqref="AH38">
    <cfRule type="cellIs" dxfId="463" priority="461" operator="equal">
      <formula>"Extremo"</formula>
    </cfRule>
    <cfRule type="cellIs" dxfId="462" priority="462" operator="equal">
      <formula>"Alto"</formula>
    </cfRule>
    <cfRule type="cellIs" dxfId="461" priority="463" operator="equal">
      <formula>"Moderado"</formula>
    </cfRule>
    <cfRule type="cellIs" dxfId="460" priority="464" operator="equal">
      <formula>"Bajo"</formula>
    </cfRule>
  </conditionalFormatting>
  <conditionalFormatting sqref="AN37">
    <cfRule type="cellIs" dxfId="459" priority="457" operator="equal">
      <formula>"Extremo"</formula>
    </cfRule>
    <cfRule type="cellIs" dxfId="458" priority="458" operator="equal">
      <formula>"Alto"</formula>
    </cfRule>
    <cfRule type="cellIs" dxfId="457" priority="459" operator="equal">
      <formula>"Moderado"</formula>
    </cfRule>
    <cfRule type="cellIs" dxfId="456" priority="460" operator="equal">
      <formula>"Bajo"</formula>
    </cfRule>
  </conditionalFormatting>
  <conditionalFormatting sqref="AN38">
    <cfRule type="cellIs" dxfId="455" priority="453" operator="equal">
      <formula>"Extremo"</formula>
    </cfRule>
    <cfRule type="cellIs" dxfId="454" priority="454" operator="equal">
      <formula>"Alto"</formula>
    </cfRule>
    <cfRule type="cellIs" dxfId="453" priority="455" operator="equal">
      <formula>"Moderado"</formula>
    </cfRule>
    <cfRule type="cellIs" dxfId="452" priority="456" operator="equal">
      <formula>"Bajo"</formula>
    </cfRule>
  </conditionalFormatting>
  <conditionalFormatting sqref="AF13:AF15">
    <cfRule type="cellIs" dxfId="451" priority="449" operator="equal">
      <formula>"Extremo"</formula>
    </cfRule>
    <cfRule type="cellIs" dxfId="450" priority="450" operator="equal">
      <formula>"Alto"</formula>
    </cfRule>
    <cfRule type="cellIs" dxfId="449" priority="451" operator="equal">
      <formula>"Moderado"</formula>
    </cfRule>
    <cfRule type="cellIs" dxfId="448" priority="452" operator="equal">
      <formula>"Bajo"</formula>
    </cfRule>
  </conditionalFormatting>
  <conditionalFormatting sqref="AF16:AF18">
    <cfRule type="cellIs" dxfId="447" priority="445" operator="equal">
      <formula>"Extremo"</formula>
    </cfRule>
    <cfRule type="cellIs" dxfId="446" priority="446" operator="equal">
      <formula>"Alto"</formula>
    </cfRule>
    <cfRule type="cellIs" dxfId="445" priority="447" operator="equal">
      <formula>"Moderado"</formula>
    </cfRule>
    <cfRule type="cellIs" dxfId="444" priority="448" operator="equal">
      <formula>"Bajo"</formula>
    </cfRule>
  </conditionalFormatting>
  <conditionalFormatting sqref="AF19:AF20">
    <cfRule type="cellIs" dxfId="443" priority="441" operator="equal">
      <formula>"Extremo"</formula>
    </cfRule>
    <cfRule type="cellIs" dxfId="442" priority="442" operator="equal">
      <formula>"Alto"</formula>
    </cfRule>
    <cfRule type="cellIs" dxfId="441" priority="443" operator="equal">
      <formula>"Moderado"</formula>
    </cfRule>
    <cfRule type="cellIs" dxfId="440" priority="444" operator="equal">
      <formula>"Bajo"</formula>
    </cfRule>
  </conditionalFormatting>
  <conditionalFormatting sqref="AF21">
    <cfRule type="cellIs" dxfId="439" priority="437" operator="equal">
      <formula>"Extremo"</formula>
    </cfRule>
    <cfRule type="cellIs" dxfId="438" priority="438" operator="equal">
      <formula>"Alto"</formula>
    </cfRule>
    <cfRule type="cellIs" dxfId="437" priority="439" operator="equal">
      <formula>"Moderado"</formula>
    </cfRule>
    <cfRule type="cellIs" dxfId="436" priority="440" operator="equal">
      <formula>"Bajo"</formula>
    </cfRule>
  </conditionalFormatting>
  <conditionalFormatting sqref="AF22:AF26">
    <cfRule type="cellIs" dxfId="435" priority="433" operator="equal">
      <formula>"Extremo"</formula>
    </cfRule>
    <cfRule type="cellIs" dxfId="434" priority="434" operator="equal">
      <formula>"Alto"</formula>
    </cfRule>
    <cfRule type="cellIs" dxfId="433" priority="435" operator="equal">
      <formula>"Moderado"</formula>
    </cfRule>
    <cfRule type="cellIs" dxfId="432" priority="436" operator="equal">
      <formula>"Bajo"</formula>
    </cfRule>
  </conditionalFormatting>
  <conditionalFormatting sqref="AG26">
    <cfRule type="cellIs" dxfId="431" priority="429" operator="equal">
      <formula>"Extremo"</formula>
    </cfRule>
    <cfRule type="cellIs" dxfId="430" priority="430" operator="equal">
      <formula>"Alto"</formula>
    </cfRule>
    <cfRule type="cellIs" dxfId="429" priority="431" operator="equal">
      <formula>"Moderado"</formula>
    </cfRule>
    <cfRule type="cellIs" dxfId="428" priority="432" operator="equal">
      <formula>"Bajo"</formula>
    </cfRule>
  </conditionalFormatting>
  <conditionalFormatting sqref="AF27">
    <cfRule type="cellIs" dxfId="427" priority="425" operator="equal">
      <formula>"Extremo"</formula>
    </cfRule>
    <cfRule type="cellIs" dxfId="426" priority="426" operator="equal">
      <formula>"Alto"</formula>
    </cfRule>
    <cfRule type="cellIs" dxfId="425" priority="427" operator="equal">
      <formula>"Moderado"</formula>
    </cfRule>
    <cfRule type="cellIs" dxfId="424" priority="428" operator="equal">
      <formula>"Bajo"</formula>
    </cfRule>
  </conditionalFormatting>
  <conditionalFormatting sqref="AF75:AF77">
    <cfRule type="cellIs" dxfId="423" priority="421" operator="equal">
      <formula>"Extremo"</formula>
    </cfRule>
    <cfRule type="cellIs" dxfId="422" priority="422" operator="equal">
      <formula>"Alto"</formula>
    </cfRule>
    <cfRule type="cellIs" dxfId="421" priority="423" operator="equal">
      <formula>"Moderado"</formula>
    </cfRule>
    <cfRule type="cellIs" dxfId="420" priority="424" operator="equal">
      <formula>"Bajo"</formula>
    </cfRule>
  </conditionalFormatting>
  <conditionalFormatting sqref="AG75:AH77">
    <cfRule type="cellIs" dxfId="419" priority="417" operator="equal">
      <formula>"Extremo"</formula>
    </cfRule>
    <cfRule type="cellIs" dxfId="418" priority="418" operator="equal">
      <formula>"Alto"</formula>
    </cfRule>
    <cfRule type="cellIs" dxfId="417" priority="419" operator="equal">
      <formula>"Moderado"</formula>
    </cfRule>
    <cfRule type="cellIs" dxfId="416" priority="420" operator="equal">
      <formula>"Bajo"</formula>
    </cfRule>
  </conditionalFormatting>
  <conditionalFormatting sqref="AF78:AF80">
    <cfRule type="cellIs" dxfId="415" priority="413" operator="equal">
      <formula>"Extremo"</formula>
    </cfRule>
    <cfRule type="cellIs" dxfId="414" priority="414" operator="equal">
      <formula>"Alto"</formula>
    </cfRule>
    <cfRule type="cellIs" dxfId="413" priority="415" operator="equal">
      <formula>"Moderado"</formula>
    </cfRule>
    <cfRule type="cellIs" dxfId="412" priority="416" operator="equal">
      <formula>"Bajo"</formula>
    </cfRule>
  </conditionalFormatting>
  <conditionalFormatting sqref="AG78:AH80">
    <cfRule type="cellIs" dxfId="411" priority="409" operator="equal">
      <formula>"Extremo"</formula>
    </cfRule>
    <cfRule type="cellIs" dxfId="410" priority="410" operator="equal">
      <formula>"Alto"</formula>
    </cfRule>
    <cfRule type="cellIs" dxfId="409" priority="411" operator="equal">
      <formula>"Moderado"</formula>
    </cfRule>
    <cfRule type="cellIs" dxfId="408" priority="412" operator="equal">
      <formula>"Bajo"</formula>
    </cfRule>
  </conditionalFormatting>
  <conditionalFormatting sqref="AF81:AF82">
    <cfRule type="cellIs" dxfId="407" priority="405" operator="equal">
      <formula>"Extremo"</formula>
    </cfRule>
    <cfRule type="cellIs" dxfId="406" priority="406" operator="equal">
      <formula>"Alto"</formula>
    </cfRule>
    <cfRule type="cellIs" dxfId="405" priority="407" operator="equal">
      <formula>"Moderado"</formula>
    </cfRule>
    <cfRule type="cellIs" dxfId="404" priority="408" operator="equal">
      <formula>"Bajo"</formula>
    </cfRule>
  </conditionalFormatting>
  <conditionalFormatting sqref="AH81:AH82">
    <cfRule type="cellIs" dxfId="403" priority="401" operator="equal">
      <formula>"Extremo"</formula>
    </cfRule>
    <cfRule type="cellIs" dxfId="402" priority="402" operator="equal">
      <formula>"Alto"</formula>
    </cfRule>
    <cfRule type="cellIs" dxfId="401" priority="403" operator="equal">
      <formula>"Moderado"</formula>
    </cfRule>
    <cfRule type="cellIs" dxfId="400" priority="404" operator="equal">
      <formula>"Bajo"</formula>
    </cfRule>
  </conditionalFormatting>
  <conditionalFormatting sqref="AG81">
    <cfRule type="cellIs" dxfId="399" priority="397" operator="equal">
      <formula>"Extremo"</formula>
    </cfRule>
    <cfRule type="cellIs" dxfId="398" priority="398" operator="equal">
      <formula>"Alto"</formula>
    </cfRule>
    <cfRule type="cellIs" dxfId="397" priority="399" operator="equal">
      <formula>"Moderado"</formula>
    </cfRule>
    <cfRule type="cellIs" dxfId="396" priority="400" operator="equal">
      <formula>"Bajo"</formula>
    </cfRule>
  </conditionalFormatting>
  <conditionalFormatting sqref="AG82">
    <cfRule type="cellIs" dxfId="395" priority="393" operator="equal">
      <formula>"Extremo"</formula>
    </cfRule>
    <cfRule type="cellIs" dxfId="394" priority="394" operator="equal">
      <formula>"Alto"</formula>
    </cfRule>
    <cfRule type="cellIs" dxfId="393" priority="395" operator="equal">
      <formula>"Moderado"</formula>
    </cfRule>
    <cfRule type="cellIs" dxfId="392" priority="396" operator="equal">
      <formula>"Bajo"</formula>
    </cfRule>
  </conditionalFormatting>
  <conditionalFormatting sqref="AF83">
    <cfRule type="cellIs" dxfId="391" priority="389" operator="equal">
      <formula>"Extremo"</formula>
    </cfRule>
    <cfRule type="cellIs" dxfId="390" priority="390" operator="equal">
      <formula>"Alto"</formula>
    </cfRule>
    <cfRule type="cellIs" dxfId="389" priority="391" operator="equal">
      <formula>"Moderado"</formula>
    </cfRule>
    <cfRule type="cellIs" dxfId="388" priority="392" operator="equal">
      <formula>"Bajo"</formula>
    </cfRule>
  </conditionalFormatting>
  <conditionalFormatting sqref="AH83">
    <cfRule type="cellIs" dxfId="387" priority="385" operator="equal">
      <formula>"Extremo"</formula>
    </cfRule>
    <cfRule type="cellIs" dxfId="386" priority="386" operator="equal">
      <formula>"Alto"</formula>
    </cfRule>
    <cfRule type="cellIs" dxfId="385" priority="387" operator="equal">
      <formula>"Moderado"</formula>
    </cfRule>
    <cfRule type="cellIs" dxfId="384" priority="388" operator="equal">
      <formula>"Bajo"</formula>
    </cfRule>
  </conditionalFormatting>
  <conditionalFormatting sqref="AG83">
    <cfRule type="cellIs" dxfId="383" priority="381" operator="equal">
      <formula>"Extremo"</formula>
    </cfRule>
    <cfRule type="cellIs" dxfId="382" priority="382" operator="equal">
      <formula>"Alto"</formula>
    </cfRule>
    <cfRule type="cellIs" dxfId="381" priority="383" operator="equal">
      <formula>"Moderado"</formula>
    </cfRule>
    <cfRule type="cellIs" dxfId="380" priority="384" operator="equal">
      <formula>"Bajo"</formula>
    </cfRule>
  </conditionalFormatting>
  <conditionalFormatting sqref="AF84">
    <cfRule type="cellIs" dxfId="379" priority="377" operator="equal">
      <formula>"Extremo"</formula>
    </cfRule>
    <cfRule type="cellIs" dxfId="378" priority="378" operator="equal">
      <formula>"Alto"</formula>
    </cfRule>
    <cfRule type="cellIs" dxfId="377" priority="379" operator="equal">
      <formula>"Moderado"</formula>
    </cfRule>
    <cfRule type="cellIs" dxfId="376" priority="380" operator="equal">
      <formula>"Bajo"</formula>
    </cfRule>
  </conditionalFormatting>
  <conditionalFormatting sqref="AH84">
    <cfRule type="cellIs" dxfId="375" priority="373" operator="equal">
      <formula>"Extremo"</formula>
    </cfRule>
    <cfRule type="cellIs" dxfId="374" priority="374" operator="equal">
      <formula>"Alto"</formula>
    </cfRule>
    <cfRule type="cellIs" dxfId="373" priority="375" operator="equal">
      <formula>"Moderado"</formula>
    </cfRule>
    <cfRule type="cellIs" dxfId="372" priority="376" operator="equal">
      <formula>"Bajo"</formula>
    </cfRule>
  </conditionalFormatting>
  <conditionalFormatting sqref="AG84">
    <cfRule type="cellIs" dxfId="371" priority="369" operator="equal">
      <formula>"Extremo"</formula>
    </cfRule>
    <cfRule type="cellIs" dxfId="370" priority="370" operator="equal">
      <formula>"Alto"</formula>
    </cfRule>
    <cfRule type="cellIs" dxfId="369" priority="371" operator="equal">
      <formula>"Moderado"</formula>
    </cfRule>
    <cfRule type="cellIs" dxfId="368" priority="372" operator="equal">
      <formula>"Bajo"</formula>
    </cfRule>
  </conditionalFormatting>
  <conditionalFormatting sqref="AF85:AF86">
    <cfRule type="cellIs" dxfId="367" priority="365" operator="equal">
      <formula>"Extremo"</formula>
    </cfRule>
    <cfRule type="cellIs" dxfId="366" priority="366" operator="equal">
      <formula>"Alto"</formula>
    </cfRule>
    <cfRule type="cellIs" dxfId="365" priority="367" operator="equal">
      <formula>"Moderado"</formula>
    </cfRule>
    <cfRule type="cellIs" dxfId="364" priority="368" operator="equal">
      <formula>"Bajo"</formula>
    </cfRule>
  </conditionalFormatting>
  <conditionalFormatting sqref="AG85:AH86">
    <cfRule type="cellIs" dxfId="363" priority="361" operator="equal">
      <formula>"Extremo"</formula>
    </cfRule>
    <cfRule type="cellIs" dxfId="362" priority="362" operator="equal">
      <formula>"Alto"</formula>
    </cfRule>
    <cfRule type="cellIs" dxfId="361" priority="363" operator="equal">
      <formula>"Moderado"</formula>
    </cfRule>
    <cfRule type="cellIs" dxfId="360" priority="364" operator="equal">
      <formula>"Bajo"</formula>
    </cfRule>
  </conditionalFormatting>
  <conditionalFormatting sqref="AF87">
    <cfRule type="cellIs" dxfId="359" priority="357" operator="equal">
      <formula>"Extremo"</formula>
    </cfRule>
    <cfRule type="cellIs" dxfId="358" priority="358" operator="equal">
      <formula>"Alto"</formula>
    </cfRule>
    <cfRule type="cellIs" dxfId="357" priority="359" operator="equal">
      <formula>"Moderado"</formula>
    </cfRule>
    <cfRule type="cellIs" dxfId="356" priority="360" operator="equal">
      <formula>"Bajo"</formula>
    </cfRule>
  </conditionalFormatting>
  <conditionalFormatting sqref="AG87:AH87">
    <cfRule type="cellIs" dxfId="355" priority="353" operator="equal">
      <formula>"Extremo"</formula>
    </cfRule>
    <cfRule type="cellIs" dxfId="354" priority="354" operator="equal">
      <formula>"Alto"</formula>
    </cfRule>
    <cfRule type="cellIs" dxfId="353" priority="355" operator="equal">
      <formula>"Moderado"</formula>
    </cfRule>
    <cfRule type="cellIs" dxfId="352" priority="356" operator="equal">
      <formula>"Bajo"</formula>
    </cfRule>
  </conditionalFormatting>
  <conditionalFormatting sqref="AF88">
    <cfRule type="cellIs" dxfId="351" priority="349" operator="equal">
      <formula>"Extremo"</formula>
    </cfRule>
    <cfRule type="cellIs" dxfId="350" priority="350" operator="equal">
      <formula>"Alto"</formula>
    </cfRule>
    <cfRule type="cellIs" dxfId="349" priority="351" operator="equal">
      <formula>"Moderado"</formula>
    </cfRule>
    <cfRule type="cellIs" dxfId="348" priority="352" operator="equal">
      <formula>"Bajo"</formula>
    </cfRule>
  </conditionalFormatting>
  <conditionalFormatting sqref="AG88:AH88">
    <cfRule type="cellIs" dxfId="347" priority="345" operator="equal">
      <formula>"Extremo"</formula>
    </cfRule>
    <cfRule type="cellIs" dxfId="346" priority="346" operator="equal">
      <formula>"Alto"</formula>
    </cfRule>
    <cfRule type="cellIs" dxfId="345" priority="347" operator="equal">
      <formula>"Moderado"</formula>
    </cfRule>
    <cfRule type="cellIs" dxfId="344" priority="348" operator="equal">
      <formula>"Bajo"</formula>
    </cfRule>
  </conditionalFormatting>
  <conditionalFormatting sqref="AF89">
    <cfRule type="cellIs" dxfId="343" priority="341" operator="equal">
      <formula>"Extremo"</formula>
    </cfRule>
    <cfRule type="cellIs" dxfId="342" priority="342" operator="equal">
      <formula>"Alto"</formula>
    </cfRule>
    <cfRule type="cellIs" dxfId="341" priority="343" operator="equal">
      <formula>"Moderado"</formula>
    </cfRule>
    <cfRule type="cellIs" dxfId="340" priority="344" operator="equal">
      <formula>"Bajo"</formula>
    </cfRule>
  </conditionalFormatting>
  <conditionalFormatting sqref="AG89">
    <cfRule type="cellIs" dxfId="339" priority="337" operator="equal">
      <formula>"Extremo"</formula>
    </cfRule>
    <cfRule type="cellIs" dxfId="338" priority="338" operator="equal">
      <formula>"Alto"</formula>
    </cfRule>
    <cfRule type="cellIs" dxfId="337" priority="339" operator="equal">
      <formula>"Moderado"</formula>
    </cfRule>
    <cfRule type="cellIs" dxfId="336" priority="340" operator="equal">
      <formula>"Bajo"</formula>
    </cfRule>
  </conditionalFormatting>
  <conditionalFormatting sqref="AF45:AF46">
    <cfRule type="cellIs" dxfId="335" priority="329" operator="equal">
      <formula>"Extremo"</formula>
    </cfRule>
  </conditionalFormatting>
  <conditionalFormatting sqref="AF45:AF46">
    <cfRule type="cellIs" dxfId="334" priority="330" operator="equal">
      <formula>"Alto"</formula>
    </cfRule>
  </conditionalFormatting>
  <conditionalFormatting sqref="AF45:AF46">
    <cfRule type="cellIs" dxfId="333" priority="331" operator="equal">
      <formula>"Moderado"</formula>
    </cfRule>
  </conditionalFormatting>
  <conditionalFormatting sqref="AF45:AF46">
    <cfRule type="cellIs" dxfId="332" priority="332" operator="equal">
      <formula>"Bajo"</formula>
    </cfRule>
  </conditionalFormatting>
  <conditionalFormatting sqref="AH45:AH46">
    <cfRule type="cellIs" dxfId="331" priority="333" operator="equal">
      <formula>"Extremo"</formula>
    </cfRule>
  </conditionalFormatting>
  <conditionalFormatting sqref="AH45:AH46">
    <cfRule type="cellIs" dxfId="330" priority="334" operator="equal">
      <formula>"Alto"</formula>
    </cfRule>
  </conditionalFormatting>
  <conditionalFormatting sqref="AH45:AH46">
    <cfRule type="cellIs" dxfId="329" priority="335" operator="equal">
      <formula>"Moderado"</formula>
    </cfRule>
  </conditionalFormatting>
  <conditionalFormatting sqref="AH45:AH46">
    <cfRule type="cellIs" dxfId="328" priority="336" operator="equal">
      <formula>"Bajo"</formula>
    </cfRule>
  </conditionalFormatting>
  <conditionalFormatting sqref="AG45">
    <cfRule type="cellIs" dxfId="327" priority="325" operator="equal">
      <formula>"Extremo"</formula>
    </cfRule>
  </conditionalFormatting>
  <conditionalFormatting sqref="AG45">
    <cfRule type="cellIs" dxfId="326" priority="326" operator="equal">
      <formula>"Alto"</formula>
    </cfRule>
  </conditionalFormatting>
  <conditionalFormatting sqref="AG45">
    <cfRule type="cellIs" dxfId="325" priority="327" operator="equal">
      <formula>"Moderado"</formula>
    </cfRule>
  </conditionalFormatting>
  <conditionalFormatting sqref="AG45">
    <cfRule type="cellIs" dxfId="324" priority="328" operator="equal">
      <formula>"Bajo"</formula>
    </cfRule>
  </conditionalFormatting>
  <conditionalFormatting sqref="AG46">
    <cfRule type="cellIs" dxfId="323" priority="321" operator="equal">
      <formula>"Extremo"</formula>
    </cfRule>
  </conditionalFormatting>
  <conditionalFormatting sqref="AG46">
    <cfRule type="cellIs" dxfId="322" priority="322" operator="equal">
      <formula>"Alto"</formula>
    </cfRule>
  </conditionalFormatting>
  <conditionalFormatting sqref="AG46">
    <cfRule type="cellIs" dxfId="321" priority="323" operator="equal">
      <formula>"Moderado"</formula>
    </cfRule>
  </conditionalFormatting>
  <conditionalFormatting sqref="AG46">
    <cfRule type="cellIs" dxfId="320" priority="324" operator="equal">
      <formula>"Bajo"</formula>
    </cfRule>
  </conditionalFormatting>
  <conditionalFormatting sqref="AF47">
    <cfRule type="cellIs" dxfId="319" priority="313" operator="equal">
      <formula>"Extremo"</formula>
    </cfRule>
  </conditionalFormatting>
  <conditionalFormatting sqref="AF47">
    <cfRule type="cellIs" dxfId="318" priority="314" operator="equal">
      <formula>"Alto"</formula>
    </cfRule>
  </conditionalFormatting>
  <conditionalFormatting sqref="AF47">
    <cfRule type="cellIs" dxfId="317" priority="315" operator="equal">
      <formula>"Moderado"</formula>
    </cfRule>
  </conditionalFormatting>
  <conditionalFormatting sqref="AF47">
    <cfRule type="cellIs" dxfId="316" priority="316" operator="equal">
      <formula>"Bajo"</formula>
    </cfRule>
  </conditionalFormatting>
  <conditionalFormatting sqref="AH47">
    <cfRule type="cellIs" dxfId="315" priority="317" operator="equal">
      <formula>"Extremo"</formula>
    </cfRule>
  </conditionalFormatting>
  <conditionalFormatting sqref="AH47">
    <cfRule type="cellIs" dxfId="314" priority="318" operator="equal">
      <formula>"Alto"</formula>
    </cfRule>
  </conditionalFormatting>
  <conditionalFormatting sqref="AH47">
    <cfRule type="cellIs" dxfId="313" priority="319" operator="equal">
      <formula>"Moderado"</formula>
    </cfRule>
  </conditionalFormatting>
  <conditionalFormatting sqref="AH47">
    <cfRule type="cellIs" dxfId="312" priority="320" operator="equal">
      <formula>"Bajo"</formula>
    </cfRule>
  </conditionalFormatting>
  <conditionalFormatting sqref="AG47">
    <cfRule type="cellIs" dxfId="311" priority="309" operator="equal">
      <formula>"Extremo"</formula>
    </cfRule>
  </conditionalFormatting>
  <conditionalFormatting sqref="AG47">
    <cfRule type="cellIs" dxfId="310" priority="310" operator="equal">
      <formula>"Alto"</formula>
    </cfRule>
  </conditionalFormatting>
  <conditionalFormatting sqref="AG47">
    <cfRule type="cellIs" dxfId="309" priority="311" operator="equal">
      <formula>"Moderado"</formula>
    </cfRule>
  </conditionalFormatting>
  <conditionalFormatting sqref="AG47">
    <cfRule type="cellIs" dxfId="308" priority="312" operator="equal">
      <formula>"Bajo"</formula>
    </cfRule>
  </conditionalFormatting>
  <conditionalFormatting sqref="AH48">
    <cfRule type="cellIs" dxfId="307" priority="305" operator="equal">
      <formula>"Extremo"</formula>
    </cfRule>
  </conditionalFormatting>
  <conditionalFormatting sqref="AH48">
    <cfRule type="cellIs" dxfId="306" priority="306" operator="equal">
      <formula>"Alto"</formula>
    </cfRule>
  </conditionalFormatting>
  <conditionalFormatting sqref="AH48">
    <cfRule type="cellIs" dxfId="305" priority="307" operator="equal">
      <formula>"Moderado"</formula>
    </cfRule>
  </conditionalFormatting>
  <conditionalFormatting sqref="AH48">
    <cfRule type="cellIs" dxfId="304" priority="308" operator="equal">
      <formula>"Bajo"</formula>
    </cfRule>
  </conditionalFormatting>
  <conditionalFormatting sqref="AF48">
    <cfRule type="cellIs" dxfId="303" priority="301" operator="equal">
      <formula>"Extremo"</formula>
    </cfRule>
  </conditionalFormatting>
  <conditionalFormatting sqref="AF48">
    <cfRule type="cellIs" dxfId="302" priority="302" operator="equal">
      <formula>"Alto"</formula>
    </cfRule>
  </conditionalFormatting>
  <conditionalFormatting sqref="AF48">
    <cfRule type="cellIs" dxfId="301" priority="303" operator="equal">
      <formula>"Moderado"</formula>
    </cfRule>
  </conditionalFormatting>
  <conditionalFormatting sqref="AF48">
    <cfRule type="cellIs" dxfId="300" priority="304" operator="equal">
      <formula>"Bajo"</formula>
    </cfRule>
  </conditionalFormatting>
  <conditionalFormatting sqref="AG48">
    <cfRule type="cellIs" dxfId="299" priority="297" operator="equal">
      <formula>"Extremo"</formula>
    </cfRule>
  </conditionalFormatting>
  <conditionalFormatting sqref="AG48">
    <cfRule type="cellIs" dxfId="298" priority="298" operator="equal">
      <formula>"Alto"</formula>
    </cfRule>
  </conditionalFormatting>
  <conditionalFormatting sqref="AG48">
    <cfRule type="cellIs" dxfId="297" priority="299" operator="equal">
      <formula>"Moderado"</formula>
    </cfRule>
  </conditionalFormatting>
  <conditionalFormatting sqref="AG48">
    <cfRule type="cellIs" dxfId="296" priority="300" operator="equal">
      <formula>"Bajo"</formula>
    </cfRule>
  </conditionalFormatting>
  <conditionalFormatting sqref="AF50">
    <cfRule type="cellIs" dxfId="295" priority="289" operator="equal">
      <formula>"Extremo"</formula>
    </cfRule>
  </conditionalFormatting>
  <conditionalFormatting sqref="AF50">
    <cfRule type="cellIs" dxfId="294" priority="290" operator="equal">
      <formula>"Alto"</formula>
    </cfRule>
  </conditionalFormatting>
  <conditionalFormatting sqref="AF50">
    <cfRule type="cellIs" dxfId="293" priority="291" operator="equal">
      <formula>"Moderado"</formula>
    </cfRule>
  </conditionalFormatting>
  <conditionalFormatting sqref="AF50">
    <cfRule type="cellIs" dxfId="292" priority="292" operator="equal">
      <formula>"Bajo"</formula>
    </cfRule>
  </conditionalFormatting>
  <conditionalFormatting sqref="AG50:AH50">
    <cfRule type="cellIs" dxfId="291" priority="293" operator="equal">
      <formula>"Extremo"</formula>
    </cfRule>
  </conditionalFormatting>
  <conditionalFormatting sqref="AG50:AH50">
    <cfRule type="cellIs" dxfId="290" priority="294" operator="equal">
      <formula>"Alto"</formula>
    </cfRule>
  </conditionalFormatting>
  <conditionalFormatting sqref="AG50:AH50">
    <cfRule type="cellIs" dxfId="289" priority="295" operator="equal">
      <formula>"Moderado"</formula>
    </cfRule>
  </conditionalFormatting>
  <conditionalFormatting sqref="AG50:AH50">
    <cfRule type="cellIs" dxfId="288" priority="296" operator="equal">
      <formula>"Bajo"</formula>
    </cfRule>
  </conditionalFormatting>
  <conditionalFormatting sqref="AF49">
    <cfRule type="cellIs" dxfId="287" priority="285" operator="equal">
      <formula>"Extremo"</formula>
    </cfRule>
    <cfRule type="cellIs" dxfId="286" priority="286" operator="equal">
      <formula>"Alto"</formula>
    </cfRule>
    <cfRule type="cellIs" dxfId="285" priority="287" operator="equal">
      <formula>"Moderado"</formula>
    </cfRule>
    <cfRule type="cellIs" dxfId="284" priority="288" operator="equal">
      <formula>"Bajo"</formula>
    </cfRule>
  </conditionalFormatting>
  <conditionalFormatting sqref="AG49:AH49">
    <cfRule type="cellIs" dxfId="283" priority="281" operator="equal">
      <formula>"Extremo"</formula>
    </cfRule>
    <cfRule type="cellIs" dxfId="282" priority="282" operator="equal">
      <formula>"Alto"</formula>
    </cfRule>
    <cfRule type="cellIs" dxfId="281" priority="283" operator="equal">
      <formula>"Moderado"</formula>
    </cfRule>
    <cfRule type="cellIs" dxfId="280" priority="284" operator="equal">
      <formula>"Bajo"</formula>
    </cfRule>
  </conditionalFormatting>
  <conditionalFormatting sqref="AF39:AF41">
    <cfRule type="cellIs" dxfId="279" priority="277" operator="equal">
      <formula>"Extremo"</formula>
    </cfRule>
    <cfRule type="cellIs" dxfId="278" priority="278" operator="equal">
      <formula>"Alto"</formula>
    </cfRule>
    <cfRule type="cellIs" dxfId="277" priority="279" operator="equal">
      <formula>"Moderado"</formula>
    </cfRule>
    <cfRule type="cellIs" dxfId="276" priority="280" operator="equal">
      <formula>"Bajo"</formula>
    </cfRule>
  </conditionalFormatting>
  <conditionalFormatting sqref="AG39:AH40 AG41">
    <cfRule type="cellIs" dxfId="275" priority="273" operator="equal">
      <formula>"Extremo"</formula>
    </cfRule>
  </conditionalFormatting>
  <conditionalFormatting sqref="AG39:AH40 AG41">
    <cfRule type="cellIs" dxfId="274" priority="274" operator="equal">
      <formula>"Alto"</formula>
    </cfRule>
  </conditionalFormatting>
  <conditionalFormatting sqref="AG39:AH40 AG41">
    <cfRule type="cellIs" dxfId="273" priority="275" operator="equal">
      <formula>"Moderado"</formula>
    </cfRule>
  </conditionalFormatting>
  <conditionalFormatting sqref="AG39:AH40 AG41">
    <cfRule type="cellIs" dxfId="272" priority="276" operator="equal">
      <formula>"Bajo"</formula>
    </cfRule>
  </conditionalFormatting>
  <conditionalFormatting sqref="AH69 AH67">
    <cfRule type="cellIs" dxfId="271" priority="269" operator="equal">
      <formula>"Extremo"</formula>
    </cfRule>
  </conditionalFormatting>
  <conditionalFormatting sqref="AH69 AH67">
    <cfRule type="cellIs" dxfId="270" priority="270" operator="equal">
      <formula>"Alto"</formula>
    </cfRule>
  </conditionalFormatting>
  <conditionalFormatting sqref="AH69 AH67">
    <cfRule type="cellIs" dxfId="269" priority="271" operator="equal">
      <formula>"Moderado"</formula>
    </cfRule>
  </conditionalFormatting>
  <conditionalFormatting sqref="AH69 AH67">
    <cfRule type="cellIs" dxfId="268" priority="272" operator="equal">
      <formula>"Bajo"</formula>
    </cfRule>
  </conditionalFormatting>
  <conditionalFormatting sqref="AF67">
    <cfRule type="cellIs" dxfId="267" priority="261" operator="equal">
      <formula>"Extremo"</formula>
    </cfRule>
  </conditionalFormatting>
  <conditionalFormatting sqref="AF67">
    <cfRule type="cellIs" dxfId="266" priority="262" operator="equal">
      <formula>"Alto"</formula>
    </cfRule>
  </conditionalFormatting>
  <conditionalFormatting sqref="AF67">
    <cfRule type="cellIs" dxfId="265" priority="263" operator="equal">
      <formula>"Moderado"</formula>
    </cfRule>
  </conditionalFormatting>
  <conditionalFormatting sqref="AF67">
    <cfRule type="cellIs" dxfId="264" priority="264" operator="equal">
      <formula>"Bajo"</formula>
    </cfRule>
  </conditionalFormatting>
  <conditionalFormatting sqref="AG67">
    <cfRule type="cellIs" dxfId="263" priority="265" operator="equal">
      <formula>"Extremo"</formula>
    </cfRule>
  </conditionalFormatting>
  <conditionalFormatting sqref="AG67">
    <cfRule type="cellIs" dxfId="262" priority="266" operator="equal">
      <formula>"Alto"</formula>
    </cfRule>
  </conditionalFormatting>
  <conditionalFormatting sqref="AG67">
    <cfRule type="cellIs" dxfId="261" priority="267" operator="equal">
      <formula>"Moderado"</formula>
    </cfRule>
  </conditionalFormatting>
  <conditionalFormatting sqref="AG67">
    <cfRule type="cellIs" dxfId="260" priority="268" operator="equal">
      <formula>"Bajo"</formula>
    </cfRule>
  </conditionalFormatting>
  <conditionalFormatting sqref="AH68">
    <cfRule type="cellIs" dxfId="259" priority="257" operator="equal">
      <formula>"Extremo"</formula>
    </cfRule>
  </conditionalFormatting>
  <conditionalFormatting sqref="AH68">
    <cfRule type="cellIs" dxfId="258" priority="258" operator="equal">
      <formula>"Alto"</formula>
    </cfRule>
  </conditionalFormatting>
  <conditionalFormatting sqref="AH68">
    <cfRule type="cellIs" dxfId="257" priority="259" operator="equal">
      <formula>"Moderado"</formula>
    </cfRule>
  </conditionalFormatting>
  <conditionalFormatting sqref="AH68">
    <cfRule type="cellIs" dxfId="256" priority="260" operator="equal">
      <formula>"Bajo"</formula>
    </cfRule>
  </conditionalFormatting>
  <conditionalFormatting sqref="AF68">
    <cfRule type="cellIs" dxfId="255" priority="249" operator="equal">
      <formula>"Extremo"</formula>
    </cfRule>
  </conditionalFormatting>
  <conditionalFormatting sqref="AF68">
    <cfRule type="cellIs" dxfId="254" priority="250" operator="equal">
      <formula>"Alto"</formula>
    </cfRule>
  </conditionalFormatting>
  <conditionalFormatting sqref="AF68">
    <cfRule type="cellIs" dxfId="253" priority="251" operator="equal">
      <formula>"Moderado"</formula>
    </cfRule>
  </conditionalFormatting>
  <conditionalFormatting sqref="AF68">
    <cfRule type="cellIs" dxfId="252" priority="252" operator="equal">
      <formula>"Bajo"</formula>
    </cfRule>
  </conditionalFormatting>
  <conditionalFormatting sqref="AG68">
    <cfRule type="cellIs" dxfId="251" priority="253" operator="equal">
      <formula>"Extremo"</formula>
    </cfRule>
  </conditionalFormatting>
  <conditionalFormatting sqref="AG68">
    <cfRule type="cellIs" dxfId="250" priority="254" operator="equal">
      <formula>"Alto"</formula>
    </cfRule>
  </conditionalFormatting>
  <conditionalFormatting sqref="AG68">
    <cfRule type="cellIs" dxfId="249" priority="255" operator="equal">
      <formula>"Moderado"</formula>
    </cfRule>
  </conditionalFormatting>
  <conditionalFormatting sqref="AG68">
    <cfRule type="cellIs" dxfId="248" priority="256" operator="equal">
      <formula>"Bajo"</formula>
    </cfRule>
  </conditionalFormatting>
  <conditionalFormatting sqref="AF69">
    <cfRule type="cellIs" dxfId="247" priority="241" operator="equal">
      <formula>"Extremo"</formula>
    </cfRule>
  </conditionalFormatting>
  <conditionalFormatting sqref="AF69">
    <cfRule type="cellIs" dxfId="246" priority="242" operator="equal">
      <formula>"Alto"</formula>
    </cfRule>
  </conditionalFormatting>
  <conditionalFormatting sqref="AF69">
    <cfRule type="cellIs" dxfId="245" priority="243" operator="equal">
      <formula>"Moderado"</formula>
    </cfRule>
  </conditionalFormatting>
  <conditionalFormatting sqref="AF69">
    <cfRule type="cellIs" dxfId="244" priority="244" operator="equal">
      <formula>"Bajo"</formula>
    </cfRule>
  </conditionalFormatting>
  <conditionalFormatting sqref="AG69">
    <cfRule type="cellIs" dxfId="243" priority="245" operator="equal">
      <formula>"Extremo"</formula>
    </cfRule>
  </conditionalFormatting>
  <conditionalFormatting sqref="AG69">
    <cfRule type="cellIs" dxfId="242" priority="246" operator="equal">
      <formula>"Alto"</formula>
    </cfRule>
  </conditionalFormatting>
  <conditionalFormatting sqref="AG69">
    <cfRule type="cellIs" dxfId="241" priority="247" operator="equal">
      <formula>"Moderado"</formula>
    </cfRule>
  </conditionalFormatting>
  <conditionalFormatting sqref="AG69">
    <cfRule type="cellIs" dxfId="240" priority="248" operator="equal">
      <formula>"Bajo"</formula>
    </cfRule>
  </conditionalFormatting>
  <conditionalFormatting sqref="AF52:AF53">
    <cfRule type="cellIs" dxfId="239" priority="237" operator="equal">
      <formula>"Extremo"</formula>
    </cfRule>
    <cfRule type="cellIs" dxfId="238" priority="238" operator="equal">
      <formula>"Alto"</formula>
    </cfRule>
    <cfRule type="cellIs" dxfId="237" priority="239" operator="equal">
      <formula>"Moderado"</formula>
    </cfRule>
    <cfRule type="cellIs" dxfId="236" priority="240" operator="equal">
      <formula>"Bajo"</formula>
    </cfRule>
  </conditionalFormatting>
  <conditionalFormatting sqref="AF54:AF56">
    <cfRule type="cellIs" dxfId="235" priority="233" operator="equal">
      <formula>"Extremo"</formula>
    </cfRule>
    <cfRule type="cellIs" dxfId="234" priority="234" operator="equal">
      <formula>"Alto"</formula>
    </cfRule>
    <cfRule type="cellIs" dxfId="233" priority="235" operator="equal">
      <formula>"Moderado"</formula>
    </cfRule>
    <cfRule type="cellIs" dxfId="232" priority="236" operator="equal">
      <formula>"Bajo"</formula>
    </cfRule>
  </conditionalFormatting>
  <conditionalFormatting sqref="AF57:AF58">
    <cfRule type="cellIs" dxfId="231" priority="229" operator="equal">
      <formula>"Extremo"</formula>
    </cfRule>
    <cfRule type="cellIs" dxfId="230" priority="230" operator="equal">
      <formula>"Alto"</formula>
    </cfRule>
    <cfRule type="cellIs" dxfId="229" priority="231" operator="equal">
      <formula>"Moderado"</formula>
    </cfRule>
    <cfRule type="cellIs" dxfId="228" priority="232" operator="equal">
      <formula>"Bajo"</formula>
    </cfRule>
  </conditionalFormatting>
  <conditionalFormatting sqref="AF59:AF60">
    <cfRule type="cellIs" dxfId="227" priority="225" operator="equal">
      <formula>"Extremo"</formula>
    </cfRule>
    <cfRule type="cellIs" dxfId="226" priority="226" operator="equal">
      <formula>"Alto"</formula>
    </cfRule>
    <cfRule type="cellIs" dxfId="225" priority="227" operator="equal">
      <formula>"Moderado"</formula>
    </cfRule>
    <cfRule type="cellIs" dxfId="224" priority="228" operator="equal">
      <formula>"Bajo"</formula>
    </cfRule>
  </conditionalFormatting>
  <conditionalFormatting sqref="AF61:AF62">
    <cfRule type="cellIs" dxfId="223" priority="221" operator="equal">
      <formula>"Extremo"</formula>
    </cfRule>
    <cfRule type="cellIs" dxfId="222" priority="222" operator="equal">
      <formula>"Alto"</formula>
    </cfRule>
    <cfRule type="cellIs" dxfId="221" priority="223" operator="equal">
      <formula>"Moderado"</formula>
    </cfRule>
    <cfRule type="cellIs" dxfId="220" priority="224" operator="equal">
      <formula>"Bajo"</formula>
    </cfRule>
  </conditionalFormatting>
  <conditionalFormatting sqref="AF6:AH6">
    <cfRule type="cellIs" dxfId="219" priority="217" operator="equal">
      <formula>"Extremo"</formula>
    </cfRule>
  </conditionalFormatting>
  <conditionalFormatting sqref="AF6:AH6">
    <cfRule type="cellIs" dxfId="218" priority="218" operator="equal">
      <formula>"Alto"</formula>
    </cfRule>
  </conditionalFormatting>
  <conditionalFormatting sqref="AF6:AH6">
    <cfRule type="cellIs" dxfId="217" priority="219" operator="equal">
      <formula>"Moderado"</formula>
    </cfRule>
  </conditionalFormatting>
  <conditionalFormatting sqref="AF6:AH6">
    <cfRule type="cellIs" dxfId="216" priority="220" operator="equal">
      <formula>"Bajo"</formula>
    </cfRule>
  </conditionalFormatting>
  <conditionalFormatting sqref="AH7">
    <cfRule type="cellIs" dxfId="215" priority="213" operator="equal">
      <formula>"Extremo"</formula>
    </cfRule>
  </conditionalFormatting>
  <conditionalFormatting sqref="AH7">
    <cfRule type="cellIs" dxfId="214" priority="214" operator="equal">
      <formula>"Alto"</formula>
    </cfRule>
  </conditionalFormatting>
  <conditionalFormatting sqref="AH7">
    <cfRule type="cellIs" dxfId="213" priority="215" operator="equal">
      <formula>"Moderado"</formula>
    </cfRule>
  </conditionalFormatting>
  <conditionalFormatting sqref="AH7">
    <cfRule type="cellIs" dxfId="212" priority="216" operator="equal">
      <formula>"Bajo"</formula>
    </cfRule>
  </conditionalFormatting>
  <conditionalFormatting sqref="AF8:AF9 AG8 AH9">
    <cfRule type="cellIs" dxfId="211" priority="205" operator="equal">
      <formula>"Extremo"</formula>
    </cfRule>
  </conditionalFormatting>
  <conditionalFormatting sqref="AF8:AF9 AG8 AH9">
    <cfRule type="cellIs" dxfId="210" priority="206" operator="equal">
      <formula>"Alto"</formula>
    </cfRule>
  </conditionalFormatting>
  <conditionalFormatting sqref="AF8:AF9 AG8 AH9">
    <cfRule type="cellIs" dxfId="209" priority="207" operator="equal">
      <formula>"Moderado"</formula>
    </cfRule>
  </conditionalFormatting>
  <conditionalFormatting sqref="AF8:AF9 AG8 AH9">
    <cfRule type="cellIs" dxfId="208" priority="208" operator="equal">
      <formula>"Bajo"</formula>
    </cfRule>
  </conditionalFormatting>
  <conditionalFormatting sqref="AG8:AH9">
    <cfRule type="cellIs" dxfId="207" priority="209" operator="equal">
      <formula>"Extremo"</formula>
    </cfRule>
  </conditionalFormatting>
  <conditionalFormatting sqref="AG8:AH9">
    <cfRule type="cellIs" dxfId="206" priority="210" operator="equal">
      <formula>"Alto"</formula>
    </cfRule>
  </conditionalFormatting>
  <conditionalFormatting sqref="AG8:AH9">
    <cfRule type="cellIs" dxfId="205" priority="211" operator="equal">
      <formula>"Moderado"</formula>
    </cfRule>
  </conditionalFormatting>
  <conditionalFormatting sqref="AG8:AH9">
    <cfRule type="cellIs" dxfId="204" priority="212" operator="equal">
      <formula>"Bajo"</formula>
    </cfRule>
  </conditionalFormatting>
  <conditionalFormatting sqref="AF10:AF11 AG10 AH11">
    <cfRule type="cellIs" dxfId="203" priority="197" operator="equal">
      <formula>"Extremo"</formula>
    </cfRule>
  </conditionalFormatting>
  <conditionalFormatting sqref="AF10:AF11 AG10 AH11">
    <cfRule type="cellIs" dxfId="202" priority="198" operator="equal">
      <formula>"Alto"</formula>
    </cfRule>
  </conditionalFormatting>
  <conditionalFormatting sqref="AF10:AF11 AG10 AH11">
    <cfRule type="cellIs" dxfId="201" priority="199" operator="equal">
      <formula>"Moderado"</formula>
    </cfRule>
  </conditionalFormatting>
  <conditionalFormatting sqref="AF10:AF11 AG10 AH11">
    <cfRule type="cellIs" dxfId="200" priority="200" operator="equal">
      <formula>"Bajo"</formula>
    </cfRule>
  </conditionalFormatting>
  <conditionalFormatting sqref="AG10:AH11">
    <cfRule type="cellIs" dxfId="199" priority="201" operator="equal">
      <formula>"Extremo"</formula>
    </cfRule>
  </conditionalFormatting>
  <conditionalFormatting sqref="AG10:AH11">
    <cfRule type="cellIs" dxfId="198" priority="202" operator="equal">
      <formula>"Alto"</formula>
    </cfRule>
  </conditionalFormatting>
  <conditionalFormatting sqref="AG10:AH11">
    <cfRule type="cellIs" dxfId="197" priority="203" operator="equal">
      <formula>"Moderado"</formula>
    </cfRule>
  </conditionalFormatting>
  <conditionalFormatting sqref="AG10:AH11">
    <cfRule type="cellIs" dxfId="196" priority="204" operator="equal">
      <formula>"Bajo"</formula>
    </cfRule>
  </conditionalFormatting>
  <conditionalFormatting sqref="AF12">
    <cfRule type="cellIs" dxfId="195" priority="189" operator="equal">
      <formula>"Extremo"</formula>
    </cfRule>
  </conditionalFormatting>
  <conditionalFormatting sqref="AF12">
    <cfRule type="cellIs" dxfId="194" priority="190" operator="equal">
      <formula>"Alto"</formula>
    </cfRule>
  </conditionalFormatting>
  <conditionalFormatting sqref="AF12">
    <cfRule type="cellIs" dxfId="193" priority="191" operator="equal">
      <formula>"Moderado"</formula>
    </cfRule>
  </conditionalFormatting>
  <conditionalFormatting sqref="AF12">
    <cfRule type="cellIs" dxfId="192" priority="192" operator="equal">
      <formula>"Bajo"</formula>
    </cfRule>
  </conditionalFormatting>
  <conditionalFormatting sqref="AG12:AH12">
    <cfRule type="cellIs" dxfId="191" priority="193" operator="equal">
      <formula>"Extremo"</formula>
    </cfRule>
  </conditionalFormatting>
  <conditionalFormatting sqref="AG12:AH12">
    <cfRule type="cellIs" dxfId="190" priority="194" operator="equal">
      <formula>"Alto"</formula>
    </cfRule>
  </conditionalFormatting>
  <conditionalFormatting sqref="AG12:AH12">
    <cfRule type="cellIs" dxfId="189" priority="195" operator="equal">
      <formula>"Moderado"</formula>
    </cfRule>
  </conditionalFormatting>
  <conditionalFormatting sqref="AG12:AH12">
    <cfRule type="cellIs" dxfId="188" priority="196" operator="equal">
      <formula>"Bajo"</formula>
    </cfRule>
  </conditionalFormatting>
  <conditionalFormatting sqref="AF70:AF71">
    <cfRule type="cellIs" dxfId="187" priority="177" operator="equal">
      <formula>"Extremo"</formula>
    </cfRule>
  </conditionalFormatting>
  <conditionalFormatting sqref="AF70:AF71">
    <cfRule type="cellIs" dxfId="186" priority="178" operator="equal">
      <formula>"Alto"</formula>
    </cfRule>
  </conditionalFormatting>
  <conditionalFormatting sqref="AF70:AF71">
    <cfRule type="cellIs" dxfId="185" priority="179" operator="equal">
      <formula>"Moderado"</formula>
    </cfRule>
  </conditionalFormatting>
  <conditionalFormatting sqref="AF70:AF71">
    <cfRule type="cellIs" dxfId="184" priority="180" operator="equal">
      <formula>"Bajo"</formula>
    </cfRule>
  </conditionalFormatting>
  <conditionalFormatting sqref="AG70:AG71">
    <cfRule type="cellIs" dxfId="183" priority="181" operator="equal">
      <formula>"Extremo"</formula>
    </cfRule>
  </conditionalFormatting>
  <conditionalFormatting sqref="AG70:AG71">
    <cfRule type="cellIs" dxfId="182" priority="182" operator="equal">
      <formula>"Alto"</formula>
    </cfRule>
  </conditionalFormatting>
  <conditionalFormatting sqref="AG70:AG71">
    <cfRule type="cellIs" dxfId="181" priority="183" operator="equal">
      <formula>"Moderado"</formula>
    </cfRule>
  </conditionalFormatting>
  <conditionalFormatting sqref="AG70:AG71">
    <cfRule type="cellIs" dxfId="180" priority="184" operator="equal">
      <formula>"Bajo"</formula>
    </cfRule>
  </conditionalFormatting>
  <conditionalFormatting sqref="AG70:AH71">
    <cfRule type="cellIs" dxfId="179" priority="185" operator="equal">
      <formula>"Extremo"</formula>
    </cfRule>
  </conditionalFormatting>
  <conditionalFormatting sqref="AG70:AH71">
    <cfRule type="cellIs" dxfId="178" priority="186" operator="equal">
      <formula>"Alto"</formula>
    </cfRule>
  </conditionalFormatting>
  <conditionalFormatting sqref="AG70:AH71">
    <cfRule type="cellIs" dxfId="177" priority="187" operator="equal">
      <formula>"Moderado"</formula>
    </cfRule>
  </conditionalFormatting>
  <conditionalFormatting sqref="AG70:AH71">
    <cfRule type="cellIs" dxfId="176" priority="188" operator="equal">
      <formula>"Bajo"</formula>
    </cfRule>
  </conditionalFormatting>
  <conditionalFormatting sqref="AF72">
    <cfRule type="cellIs" dxfId="175" priority="161" operator="equal">
      <formula>"Extremo"</formula>
    </cfRule>
  </conditionalFormatting>
  <conditionalFormatting sqref="AF72">
    <cfRule type="cellIs" dxfId="174" priority="162" operator="equal">
      <formula>"Alto"</formula>
    </cfRule>
  </conditionalFormatting>
  <conditionalFormatting sqref="AF72">
    <cfRule type="cellIs" dxfId="173" priority="163" operator="equal">
      <formula>"Moderado"</formula>
    </cfRule>
  </conditionalFormatting>
  <conditionalFormatting sqref="AF72">
    <cfRule type="cellIs" dxfId="172" priority="164" operator="equal">
      <formula>"Bajo"</formula>
    </cfRule>
  </conditionalFormatting>
  <conditionalFormatting sqref="AG72">
    <cfRule type="cellIs" dxfId="171" priority="165" operator="equal">
      <formula>"Extremo"</formula>
    </cfRule>
  </conditionalFormatting>
  <conditionalFormatting sqref="AG72">
    <cfRule type="cellIs" dxfId="170" priority="166" operator="equal">
      <formula>"Alto"</formula>
    </cfRule>
  </conditionalFormatting>
  <conditionalFormatting sqref="AG72">
    <cfRule type="cellIs" dxfId="169" priority="167" operator="equal">
      <formula>"Moderado"</formula>
    </cfRule>
  </conditionalFormatting>
  <conditionalFormatting sqref="AG72">
    <cfRule type="cellIs" dxfId="168" priority="168" operator="equal">
      <formula>"Bajo"</formula>
    </cfRule>
  </conditionalFormatting>
  <conditionalFormatting sqref="AG72:AH72">
    <cfRule type="cellIs" dxfId="167" priority="169" operator="equal">
      <formula>"Extremo"</formula>
    </cfRule>
  </conditionalFormatting>
  <conditionalFormatting sqref="AG72:AH72">
    <cfRule type="cellIs" dxfId="166" priority="170" operator="equal">
      <formula>"Alto"</formula>
    </cfRule>
  </conditionalFormatting>
  <conditionalFormatting sqref="AG72:AH72">
    <cfRule type="cellIs" dxfId="165" priority="171" operator="equal">
      <formula>"Moderado"</formula>
    </cfRule>
  </conditionalFormatting>
  <conditionalFormatting sqref="AG72:AH72">
    <cfRule type="cellIs" dxfId="164" priority="172" operator="equal">
      <formula>"Bajo"</formula>
    </cfRule>
  </conditionalFormatting>
  <conditionalFormatting sqref="AG72:AH72">
    <cfRule type="cellIs" dxfId="163" priority="173" operator="equal">
      <formula>"Extremo"</formula>
    </cfRule>
  </conditionalFormatting>
  <conditionalFormatting sqref="AG72:AH72">
    <cfRule type="cellIs" dxfId="162" priority="174" operator="equal">
      <formula>"Alto"</formula>
    </cfRule>
  </conditionalFormatting>
  <conditionalFormatting sqref="AG72:AH72">
    <cfRule type="cellIs" dxfId="161" priority="175" operator="equal">
      <formula>"Moderado"</formula>
    </cfRule>
  </conditionalFormatting>
  <conditionalFormatting sqref="AG72:AH72">
    <cfRule type="cellIs" dxfId="160" priority="176" operator="equal">
      <formula>"Bajo"</formula>
    </cfRule>
  </conditionalFormatting>
  <conditionalFormatting sqref="AF73:AF74">
    <cfRule type="cellIs" dxfId="159" priority="141" operator="equal">
      <formula>"Extremo"</formula>
    </cfRule>
  </conditionalFormatting>
  <conditionalFormatting sqref="AF73:AF74">
    <cfRule type="cellIs" dxfId="158" priority="142" operator="equal">
      <formula>"Alto"</formula>
    </cfRule>
  </conditionalFormatting>
  <conditionalFormatting sqref="AF73:AF74">
    <cfRule type="cellIs" dxfId="157" priority="143" operator="equal">
      <formula>"Moderado"</formula>
    </cfRule>
  </conditionalFormatting>
  <conditionalFormatting sqref="AF73:AF74">
    <cfRule type="cellIs" dxfId="156" priority="144" operator="equal">
      <formula>"Bajo"</formula>
    </cfRule>
  </conditionalFormatting>
  <conditionalFormatting sqref="AG73:AG74">
    <cfRule type="cellIs" dxfId="155" priority="145" operator="equal">
      <formula>"Extremo"</formula>
    </cfRule>
  </conditionalFormatting>
  <conditionalFormatting sqref="AG73:AG74">
    <cfRule type="cellIs" dxfId="154" priority="146" operator="equal">
      <formula>"Alto"</formula>
    </cfRule>
  </conditionalFormatting>
  <conditionalFormatting sqref="AG73:AG74">
    <cfRule type="cellIs" dxfId="153" priority="147" operator="equal">
      <formula>"Moderado"</formula>
    </cfRule>
  </conditionalFormatting>
  <conditionalFormatting sqref="AG73:AG74">
    <cfRule type="cellIs" dxfId="152" priority="148" operator="equal">
      <formula>"Bajo"</formula>
    </cfRule>
  </conditionalFormatting>
  <conditionalFormatting sqref="AG73:AH74">
    <cfRule type="cellIs" dxfId="151" priority="149" operator="equal">
      <formula>"Extremo"</formula>
    </cfRule>
  </conditionalFormatting>
  <conditionalFormatting sqref="AG73:AH74">
    <cfRule type="cellIs" dxfId="150" priority="150" operator="equal">
      <formula>"Alto"</formula>
    </cfRule>
  </conditionalFormatting>
  <conditionalFormatting sqref="AG73:AH74">
    <cfRule type="cellIs" dxfId="149" priority="151" operator="equal">
      <formula>"Moderado"</formula>
    </cfRule>
  </conditionalFormatting>
  <conditionalFormatting sqref="AG73:AH74">
    <cfRule type="cellIs" dxfId="148" priority="152" operator="equal">
      <formula>"Bajo"</formula>
    </cfRule>
  </conditionalFormatting>
  <conditionalFormatting sqref="AG73:AH74">
    <cfRule type="cellIs" dxfId="147" priority="153" operator="equal">
      <formula>"Extremo"</formula>
    </cfRule>
  </conditionalFormatting>
  <conditionalFormatting sqref="AG73:AH74">
    <cfRule type="cellIs" dxfId="146" priority="154" operator="equal">
      <formula>"Alto"</formula>
    </cfRule>
  </conditionalFormatting>
  <conditionalFormatting sqref="AG73:AH74">
    <cfRule type="cellIs" dxfId="145" priority="155" operator="equal">
      <formula>"Moderado"</formula>
    </cfRule>
  </conditionalFormatting>
  <conditionalFormatting sqref="AG73:AH74">
    <cfRule type="cellIs" dxfId="144" priority="156" operator="equal">
      <formula>"Bajo"</formula>
    </cfRule>
  </conditionalFormatting>
  <conditionalFormatting sqref="AG73:AH74">
    <cfRule type="cellIs" dxfId="143" priority="157" operator="equal">
      <formula>"Extremo"</formula>
    </cfRule>
  </conditionalFormatting>
  <conditionalFormatting sqref="AG73:AH74">
    <cfRule type="cellIs" dxfId="142" priority="158" operator="equal">
      <formula>"Alto"</formula>
    </cfRule>
  </conditionalFormatting>
  <conditionalFormatting sqref="AG73:AH74">
    <cfRule type="cellIs" dxfId="141" priority="159" operator="equal">
      <formula>"Moderado"</formula>
    </cfRule>
  </conditionalFormatting>
  <conditionalFormatting sqref="AG73:AH74">
    <cfRule type="cellIs" dxfId="140" priority="160" operator="equal">
      <formula>"Bajo"</formula>
    </cfRule>
  </conditionalFormatting>
  <conditionalFormatting sqref="AF28:AF31">
    <cfRule type="cellIs" dxfId="139" priority="137" operator="equal">
      <formula>"Extremo"</formula>
    </cfRule>
    <cfRule type="cellIs" dxfId="138" priority="138" operator="equal">
      <formula>"Alto"</formula>
    </cfRule>
    <cfRule type="cellIs" dxfId="137" priority="139" operator="equal">
      <formula>"Moderado"</formula>
    </cfRule>
    <cfRule type="cellIs" dxfId="136" priority="140" operator="equal">
      <formula>"Bajo"</formula>
    </cfRule>
  </conditionalFormatting>
  <conditionalFormatting sqref="AG28:AH31">
    <cfRule type="cellIs" dxfId="135" priority="133" operator="equal">
      <formula>"Extremo"</formula>
    </cfRule>
    <cfRule type="cellIs" dxfId="134" priority="134" operator="equal">
      <formula>"Alto"</formula>
    </cfRule>
    <cfRule type="cellIs" dxfId="133" priority="135" operator="equal">
      <formula>"Moderado"</formula>
    </cfRule>
    <cfRule type="cellIs" dxfId="132" priority="136" operator="equal">
      <formula>"Bajo"</formula>
    </cfRule>
  </conditionalFormatting>
  <conditionalFormatting sqref="AF32:AF33">
    <cfRule type="cellIs" dxfId="131" priority="129" operator="equal">
      <formula>"Extremo"</formula>
    </cfRule>
    <cfRule type="cellIs" dxfId="130" priority="130" operator="equal">
      <formula>"Alto"</formula>
    </cfRule>
    <cfRule type="cellIs" dxfId="129" priority="131" operator="equal">
      <formula>"Moderado"</formula>
    </cfRule>
    <cfRule type="cellIs" dxfId="128" priority="132" operator="equal">
      <formula>"Bajo"</formula>
    </cfRule>
  </conditionalFormatting>
  <conditionalFormatting sqref="AG32:AH33">
    <cfRule type="cellIs" dxfId="127" priority="125" operator="equal">
      <formula>"Extremo"</formula>
    </cfRule>
    <cfRule type="cellIs" dxfId="126" priority="126" operator="equal">
      <formula>"Alto"</formula>
    </cfRule>
    <cfRule type="cellIs" dxfId="125" priority="127" operator="equal">
      <formula>"Moderado"</formula>
    </cfRule>
    <cfRule type="cellIs" dxfId="124" priority="128" operator="equal">
      <formula>"Bajo"</formula>
    </cfRule>
  </conditionalFormatting>
  <conditionalFormatting sqref="AF42:AF43">
    <cfRule type="cellIs" dxfId="123" priority="121" operator="equal">
      <formula>"Extremo"</formula>
    </cfRule>
    <cfRule type="cellIs" dxfId="122" priority="122" operator="equal">
      <formula>"Alto"</formula>
    </cfRule>
    <cfRule type="cellIs" dxfId="121" priority="123" operator="equal">
      <formula>"Moderado"</formula>
    </cfRule>
    <cfRule type="cellIs" dxfId="120" priority="124" operator="equal">
      <formula>"Bajo"</formula>
    </cfRule>
  </conditionalFormatting>
  <conditionalFormatting sqref="AG42:AG43">
    <cfRule type="cellIs" dxfId="119" priority="117" operator="equal">
      <formula>"Extremo"</formula>
    </cfRule>
    <cfRule type="cellIs" dxfId="118" priority="118" operator="equal">
      <formula>"Alto"</formula>
    </cfRule>
    <cfRule type="cellIs" dxfId="117" priority="119" operator="equal">
      <formula>"Moderado"</formula>
    </cfRule>
    <cfRule type="cellIs" dxfId="116" priority="120" operator="equal">
      <formula>"Bajo"</formula>
    </cfRule>
  </conditionalFormatting>
  <conditionalFormatting sqref="AF99:AF102">
    <cfRule type="cellIs" dxfId="115" priority="113" operator="equal">
      <formula>"Extremo"</formula>
    </cfRule>
    <cfRule type="cellIs" dxfId="114" priority="114" operator="equal">
      <formula>"Alto"</formula>
    </cfRule>
    <cfRule type="cellIs" dxfId="113" priority="115" operator="equal">
      <formula>"Moderado"</formula>
    </cfRule>
    <cfRule type="cellIs" dxfId="112" priority="116" operator="equal">
      <formula>"Bajo"</formula>
    </cfRule>
  </conditionalFormatting>
  <conditionalFormatting sqref="AG99:AH102">
    <cfRule type="cellIs" dxfId="111" priority="109" operator="equal">
      <formula>"Extremo"</formula>
    </cfRule>
    <cfRule type="cellIs" dxfId="110" priority="110" operator="equal">
      <formula>"Alto"</formula>
    </cfRule>
    <cfRule type="cellIs" dxfId="109" priority="111" operator="equal">
      <formula>"Moderado"</formula>
    </cfRule>
    <cfRule type="cellIs" dxfId="108" priority="112" operator="equal">
      <formula>"Bajo"</formula>
    </cfRule>
  </conditionalFormatting>
  <conditionalFormatting sqref="AH51">
    <cfRule type="cellIs" dxfId="107" priority="105" operator="equal">
      <formula>"Extremo"</formula>
    </cfRule>
  </conditionalFormatting>
  <conditionalFormatting sqref="AH51">
    <cfRule type="cellIs" dxfId="106" priority="106" operator="equal">
      <formula>"Alto"</formula>
    </cfRule>
  </conditionalFormatting>
  <conditionalFormatting sqref="AH51">
    <cfRule type="cellIs" dxfId="105" priority="107" operator="equal">
      <formula>"Moderado"</formula>
    </cfRule>
  </conditionalFormatting>
  <conditionalFormatting sqref="AH51">
    <cfRule type="cellIs" dxfId="104" priority="108" operator="equal">
      <formula>"Bajo"</formula>
    </cfRule>
  </conditionalFormatting>
  <conditionalFormatting sqref="AF51">
    <cfRule type="cellIs" dxfId="103" priority="97" operator="equal">
      <formula>"Extremo"</formula>
    </cfRule>
  </conditionalFormatting>
  <conditionalFormatting sqref="AF51">
    <cfRule type="cellIs" dxfId="102" priority="98" operator="equal">
      <formula>"Alto"</formula>
    </cfRule>
  </conditionalFormatting>
  <conditionalFormatting sqref="AF51">
    <cfRule type="cellIs" dxfId="101" priority="99" operator="equal">
      <formula>"Moderado"</formula>
    </cfRule>
  </conditionalFormatting>
  <conditionalFormatting sqref="AF51">
    <cfRule type="cellIs" dxfId="100" priority="100" operator="equal">
      <formula>"Bajo"</formula>
    </cfRule>
  </conditionalFormatting>
  <conditionalFormatting sqref="AG51">
    <cfRule type="cellIs" dxfId="99" priority="101" operator="equal">
      <formula>"Extremo"</formula>
    </cfRule>
  </conditionalFormatting>
  <conditionalFormatting sqref="AG51">
    <cfRule type="cellIs" dxfId="98" priority="102" operator="equal">
      <formula>"Alto"</formula>
    </cfRule>
  </conditionalFormatting>
  <conditionalFormatting sqref="AG51">
    <cfRule type="cellIs" dxfId="97" priority="103" operator="equal">
      <formula>"Moderado"</formula>
    </cfRule>
  </conditionalFormatting>
  <conditionalFormatting sqref="AG51">
    <cfRule type="cellIs" dxfId="96" priority="104" operator="equal">
      <formula>"Bajo"</formula>
    </cfRule>
  </conditionalFormatting>
  <conditionalFormatting sqref="AF95 AF97:AF98">
    <cfRule type="cellIs" dxfId="95" priority="93" operator="equal">
      <formula>"Extremo"</formula>
    </cfRule>
    <cfRule type="cellIs" dxfId="94" priority="94" operator="equal">
      <formula>"Alto"</formula>
    </cfRule>
    <cfRule type="cellIs" dxfId="93" priority="95" operator="equal">
      <formula>"Moderado"</formula>
    </cfRule>
    <cfRule type="cellIs" dxfId="92" priority="96" operator="equal">
      <formula>"Bajo"</formula>
    </cfRule>
  </conditionalFormatting>
  <conditionalFormatting sqref="AG95 AG97:AG98">
    <cfRule type="cellIs" dxfId="91" priority="89" operator="equal">
      <formula>"Extremo"</formula>
    </cfRule>
    <cfRule type="cellIs" dxfId="90" priority="90" operator="equal">
      <formula>"Alto"</formula>
    </cfRule>
    <cfRule type="cellIs" dxfId="89" priority="91" operator="equal">
      <formula>"Moderado"</formula>
    </cfRule>
    <cfRule type="cellIs" dxfId="88" priority="92" operator="equal">
      <formula>"Bajo"</formula>
    </cfRule>
  </conditionalFormatting>
  <conditionalFormatting sqref="AF96">
    <cfRule type="cellIs" dxfId="87" priority="85" operator="equal">
      <formula>"Extremo"</formula>
    </cfRule>
    <cfRule type="cellIs" dxfId="86" priority="86" operator="equal">
      <formula>"Alto"</formula>
    </cfRule>
    <cfRule type="cellIs" dxfId="85" priority="87" operator="equal">
      <formula>"Moderado"</formula>
    </cfRule>
    <cfRule type="cellIs" dxfId="84" priority="88" operator="equal">
      <formula>"Bajo"</formula>
    </cfRule>
  </conditionalFormatting>
  <conditionalFormatting sqref="AG96">
    <cfRule type="cellIs" dxfId="83" priority="81" operator="equal">
      <formula>"Extremo"</formula>
    </cfRule>
    <cfRule type="cellIs" dxfId="82" priority="82" operator="equal">
      <formula>"Alto"</formula>
    </cfRule>
    <cfRule type="cellIs" dxfId="81" priority="83" operator="equal">
      <formula>"Moderado"</formula>
    </cfRule>
    <cfRule type="cellIs" dxfId="80" priority="84" operator="equal">
      <formula>"Bajo"</formula>
    </cfRule>
  </conditionalFormatting>
  <conditionalFormatting sqref="AF63:AF66">
    <cfRule type="cellIs" dxfId="79" priority="77" operator="equal">
      <formula>"Extremo"</formula>
    </cfRule>
    <cfRule type="cellIs" dxfId="78" priority="78" operator="equal">
      <formula>"Alto"</formula>
    </cfRule>
    <cfRule type="cellIs" dxfId="77" priority="79" operator="equal">
      <formula>"Moderado"</formula>
    </cfRule>
    <cfRule type="cellIs" dxfId="76" priority="80" operator="equal">
      <formula>"Bajo"</formula>
    </cfRule>
  </conditionalFormatting>
  <conditionalFormatting sqref="AH63:AH65">
    <cfRule type="cellIs" dxfId="75" priority="73" operator="equal">
      <formula>"Extremo"</formula>
    </cfRule>
    <cfRule type="cellIs" dxfId="74" priority="74" operator="equal">
      <formula>"Alto"</formula>
    </cfRule>
    <cfRule type="cellIs" dxfId="73" priority="75" operator="equal">
      <formula>"Moderado"</formula>
    </cfRule>
    <cfRule type="cellIs" dxfId="72" priority="76" operator="equal">
      <formula>"Bajo"</formula>
    </cfRule>
  </conditionalFormatting>
  <conditionalFormatting sqref="AG66">
    <cfRule type="cellIs" dxfId="71" priority="69" operator="equal">
      <formula>"Extremo"</formula>
    </cfRule>
    <cfRule type="cellIs" dxfId="70" priority="70" operator="equal">
      <formula>"Alto"</formula>
    </cfRule>
    <cfRule type="cellIs" dxfId="69" priority="71" operator="equal">
      <formula>"Moderado"</formula>
    </cfRule>
    <cfRule type="cellIs" dxfId="68" priority="72" operator="equal">
      <formula>"Bajo"</formula>
    </cfRule>
  </conditionalFormatting>
  <conditionalFormatting sqref="AH66">
    <cfRule type="cellIs" dxfId="67" priority="65" operator="equal">
      <formula>"Extremo"</formula>
    </cfRule>
    <cfRule type="cellIs" dxfId="66" priority="66" operator="equal">
      <formula>"Alto"</formula>
    </cfRule>
    <cfRule type="cellIs" dxfId="65" priority="67" operator="equal">
      <formula>"Moderado"</formula>
    </cfRule>
    <cfRule type="cellIs" dxfId="64" priority="68" operator="equal">
      <formula>"Bajo"</formula>
    </cfRule>
  </conditionalFormatting>
  <conditionalFormatting sqref="AG65">
    <cfRule type="cellIs" dxfId="63" priority="61" operator="equal">
      <formula>"Extremo"</formula>
    </cfRule>
    <cfRule type="cellIs" dxfId="62" priority="62" operator="equal">
      <formula>"Alto"</formula>
    </cfRule>
    <cfRule type="cellIs" dxfId="61" priority="63" operator="equal">
      <formula>"Moderado"</formula>
    </cfRule>
    <cfRule type="cellIs" dxfId="60" priority="64" operator="equal">
      <formula>"Bajo"</formula>
    </cfRule>
  </conditionalFormatting>
  <conditionalFormatting sqref="AG64">
    <cfRule type="cellIs" dxfId="59" priority="57" operator="equal">
      <formula>"Extremo"</formula>
    </cfRule>
    <cfRule type="cellIs" dxfId="58" priority="58" operator="equal">
      <formula>"Alto"</formula>
    </cfRule>
    <cfRule type="cellIs" dxfId="57" priority="59" operator="equal">
      <formula>"Moderado"</formula>
    </cfRule>
    <cfRule type="cellIs" dxfId="56" priority="60" operator="equal">
      <formula>"Bajo"</formula>
    </cfRule>
  </conditionalFormatting>
  <conditionalFormatting sqref="AG63">
    <cfRule type="cellIs" dxfId="55" priority="53" operator="equal">
      <formula>"Extremo"</formula>
    </cfRule>
    <cfRule type="cellIs" dxfId="54" priority="54" operator="equal">
      <formula>"Alto"</formula>
    </cfRule>
    <cfRule type="cellIs" dxfId="53" priority="55" operator="equal">
      <formula>"Moderado"</formula>
    </cfRule>
    <cfRule type="cellIs" dxfId="52" priority="56" operator="equal">
      <formula>"Bajo"</formula>
    </cfRule>
  </conditionalFormatting>
  <conditionalFormatting sqref="AF128">
    <cfRule type="cellIs" dxfId="51" priority="49" operator="equal">
      <formula>"Extremo"</formula>
    </cfRule>
    <cfRule type="cellIs" dxfId="50" priority="50" operator="equal">
      <formula>"Alto"</formula>
    </cfRule>
    <cfRule type="cellIs" dxfId="49" priority="51" operator="equal">
      <formula>"Moderado"</formula>
    </cfRule>
    <cfRule type="cellIs" dxfId="48" priority="52" operator="equal">
      <formula>"Bajo"</formula>
    </cfRule>
  </conditionalFormatting>
  <conditionalFormatting sqref="AF129">
    <cfRule type="cellIs" dxfId="47" priority="45" operator="equal">
      <formula>"Extremo"</formula>
    </cfRule>
    <cfRule type="cellIs" dxfId="46" priority="46" operator="equal">
      <formula>"Alto"</formula>
    </cfRule>
    <cfRule type="cellIs" dxfId="45" priority="47" operator="equal">
      <formula>"Moderado"</formula>
    </cfRule>
    <cfRule type="cellIs" dxfId="44" priority="48" operator="equal">
      <formula>"Bajo"</formula>
    </cfRule>
  </conditionalFormatting>
  <conditionalFormatting sqref="AF130">
    <cfRule type="cellIs" dxfId="43" priority="41" operator="equal">
      <formula>"Extremo"</formula>
    </cfRule>
    <cfRule type="cellIs" dxfId="42" priority="42" operator="equal">
      <formula>"Alto"</formula>
    </cfRule>
    <cfRule type="cellIs" dxfId="41" priority="43" operator="equal">
      <formula>"Moderado"</formula>
    </cfRule>
    <cfRule type="cellIs" dxfId="40" priority="44" operator="equal">
      <formula>"Bajo"</formula>
    </cfRule>
  </conditionalFormatting>
  <conditionalFormatting sqref="AF131">
    <cfRule type="cellIs" dxfId="39" priority="37" operator="equal">
      <formula>"Extremo"</formula>
    </cfRule>
    <cfRule type="cellIs" dxfId="38" priority="38" operator="equal">
      <formula>"Alto"</formula>
    </cfRule>
    <cfRule type="cellIs" dxfId="37" priority="39" operator="equal">
      <formula>"Moderado"</formula>
    </cfRule>
    <cfRule type="cellIs" dxfId="36" priority="40" operator="equal">
      <formula>"Bajo"</formula>
    </cfRule>
  </conditionalFormatting>
  <conditionalFormatting sqref="AF132">
    <cfRule type="cellIs" dxfId="35" priority="33" operator="equal">
      <formula>"Extremo"</formula>
    </cfRule>
    <cfRule type="cellIs" dxfId="34" priority="34" operator="equal">
      <formula>"Alto"</formula>
    </cfRule>
    <cfRule type="cellIs" dxfId="33" priority="35" operator="equal">
      <formula>"Moderado"</formula>
    </cfRule>
    <cfRule type="cellIs" dxfId="32" priority="36" operator="equal">
      <formula>"Bajo"</formula>
    </cfRule>
  </conditionalFormatting>
  <conditionalFormatting sqref="AF133">
    <cfRule type="cellIs" dxfId="31" priority="29" operator="equal">
      <formula>"Extremo"</formula>
    </cfRule>
    <cfRule type="cellIs" dxfId="30" priority="30" operator="equal">
      <formula>"Alto"</formula>
    </cfRule>
    <cfRule type="cellIs" dxfId="29" priority="31" operator="equal">
      <formula>"Moderado"</formula>
    </cfRule>
    <cfRule type="cellIs" dxfId="28" priority="32" operator="equal">
      <formula>"Bajo"</formula>
    </cfRule>
  </conditionalFormatting>
  <conditionalFormatting sqref="AF134">
    <cfRule type="cellIs" dxfId="27" priority="25" operator="equal">
      <formula>"Extremo"</formula>
    </cfRule>
    <cfRule type="cellIs" dxfId="26" priority="26" operator="equal">
      <formula>"Alto"</formula>
    </cfRule>
    <cfRule type="cellIs" dxfId="25" priority="27" operator="equal">
      <formula>"Moderado"</formula>
    </cfRule>
    <cfRule type="cellIs" dxfId="24" priority="28" operator="equal">
      <formula>"Bajo"</formula>
    </cfRule>
  </conditionalFormatting>
  <conditionalFormatting sqref="AF135">
    <cfRule type="cellIs" dxfId="23" priority="21" operator="equal">
      <formula>"Extremo"</formula>
    </cfRule>
    <cfRule type="cellIs" dxfId="22" priority="22" operator="equal">
      <formula>"Alto"</formula>
    </cfRule>
    <cfRule type="cellIs" dxfId="21" priority="23" operator="equal">
      <formula>"Moderado"</formula>
    </cfRule>
    <cfRule type="cellIs" dxfId="20" priority="24" operator="equal">
      <formula>"Bajo"</formula>
    </cfRule>
  </conditionalFormatting>
  <conditionalFormatting sqref="AF136">
    <cfRule type="cellIs" dxfId="19" priority="17" operator="equal">
      <formula>"Extremo"</formula>
    </cfRule>
    <cfRule type="cellIs" dxfId="18" priority="18" operator="equal">
      <formula>"Alto"</formula>
    </cfRule>
    <cfRule type="cellIs" dxfId="17" priority="19" operator="equal">
      <formula>"Moderado"</formula>
    </cfRule>
    <cfRule type="cellIs" dxfId="16" priority="20" operator="equal">
      <formula>"Bajo"</formula>
    </cfRule>
  </conditionalFormatting>
  <conditionalFormatting sqref="AF137">
    <cfRule type="cellIs" dxfId="15" priority="13" operator="equal">
      <formula>"Extremo"</formula>
    </cfRule>
    <cfRule type="cellIs" dxfId="14" priority="14" operator="equal">
      <formula>"Alto"</formula>
    </cfRule>
    <cfRule type="cellIs" dxfId="13" priority="15" operator="equal">
      <formula>"Moderado"</formula>
    </cfRule>
    <cfRule type="cellIs" dxfId="12" priority="16" operator="equal">
      <formula>"Bajo"</formula>
    </cfRule>
  </conditionalFormatting>
  <conditionalFormatting sqref="AF138">
    <cfRule type="cellIs" dxfId="11" priority="9" operator="equal">
      <formula>"Extremo"</formula>
    </cfRule>
    <cfRule type="cellIs" dxfId="10" priority="10" operator="equal">
      <formula>"Alto"</formula>
    </cfRule>
    <cfRule type="cellIs" dxfId="9" priority="11" operator="equal">
      <formula>"Moderado"</formula>
    </cfRule>
    <cfRule type="cellIs" dxfId="8" priority="12" operator="equal">
      <formula>"Bajo"</formula>
    </cfRule>
  </conditionalFormatting>
  <conditionalFormatting sqref="AF139">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conditionalFormatting sqref="AF140:AF144">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3">
    <dataValidation allowBlank="1" showInputMessage="1" showErrorMessage="1" error="Recuerde que las acciones se generan bajo la medida de mitigar el riesgo" sqref="AM106:AN106"/>
    <dataValidation type="list" allowBlank="1" showInputMessage="1" showErrorMessage="1" sqref="AF49 AO13:AO43 AO52:AO66 AF13:AF43 AO11 AF7 AF52:AF66 AO68:AO69 AO71 AO49 AO7 AO9 AF75:AF159 AN83 AO74:AO159">
      <formula1>$BQ$2:$BQ$3</formula1>
    </dataValidation>
    <dataValidation type="list" allowBlank="1" showErrorMessage="1" sqref="AF45:AF48 AO45:AO48 AF50:AF51 AF67:AF74 AO67 AF6 AF8:AF12 AO12 AO70 AO72:AO73 AO50:AO51 AO6 AO8 AO10">
      <formula1>$BQ$2:$BQ$3</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30">
        <x14:dataValidation type="list" allowBlank="1" showInputMessage="1" showErrorMessage="1">
          <x14:formula1>
            <xm:f>'C:\Users\gdelgadillo\Downloads\[mapa-riesgos-de-gestion-planeacion-del-transporte-e-infraestructura-2021-version-1.0 (1).xlsx]Tabla Impacto'!#REF!</xm:f>
          </x14:formula1>
          <xm:sqref>L6:L12</xm:sqref>
        </x14:dataValidation>
        <x14:dataValidation type="list" allowBlank="1" showInputMessage="1" showErrorMessage="1">
          <x14:formula1>
            <xm:f>'C:\Users\gdelgadillo\Downloads\[mapa-riesgos-de-gestion-planeacion-del-transporte-e-infraestructura-2021-version-1.0 (1).xlsx]Opciones Tratamiento'!#REF!</xm:f>
          </x14:formula1>
          <xm:sqref>AI6:AI12 H6:H12 D6:D12</xm:sqref>
        </x14:dataValidation>
        <x14:dataValidation type="list" allowBlank="1" showInputMessage="1" showErrorMessage="1">
          <x14:formula1>
            <xm:f>'C:\Users\gdelgadillo\Downloads\[mapa-riesgos-de-gestion-planeacion-del-transporte-e-infraestructura-2021-version-1.0 (1).xlsx]Tabla Valoración controles'!#REF!</xm:f>
          </x14:formula1>
          <xm:sqref>T6:U12 W6:Y12</xm:sqref>
        </x14:dataValidation>
        <x14:dataValidation type="custom" allowBlank="1" showInputMessage="1" showErrorMessage="1" error="Recuerde que las acciones se generan bajo la medida de mitigar el riesgo">
          <x14:formula1>
            <xm:f>IF(OR(AI7='C:\Users\gdelgadillo\Downloads\[mapa-riesgos-de-gestion-planeacion-del-transporte-e-infraestructura-2021-version-1.0 (1).xlsx]Opciones Tratamiento'!#REF!,AI7='C:\Users\gdelgadillo\Downloads\[mapa-riesgos-de-gestion-planeacion-del-transporte-e-infraestructura-2021-version-1.0 (1).xlsx]Opciones Tratamiento'!#REF!,AI7='C:\Users\gdelgadillo\Downloads\[mapa-riesgos-de-gestion-planeacion-del-transporte-e-infraestructura-2021-version-1.0 (1).xlsx]Opciones Tratamiento'!#REF!),ISBLANK(AI7),ISTEXT(AI7))</xm:f>
          </x14:formula1>
          <xm:sqref>AN7 AN9 AN11</xm:sqref>
        </x14:dataValidation>
        <x14:dataValidation type="custom" allowBlank="1" showInputMessage="1" showErrorMessage="1" error="Recuerde que las acciones se generan bajo la medida de mitigar el riesgo">
          <x14:formula1>
            <xm:f>IF(OR(AI7='C:\Users\gdelgadillo\Downloads\[mapa-riesgos-de-gestion-planeacion-del-transporte-e-infraestructura-2021-version-1.0 (1).xlsx]Opciones Tratamiento'!#REF!,AI7='C:\Users\gdelgadillo\Downloads\[mapa-riesgos-de-gestion-planeacion-del-transporte-e-infraestructura-2021-version-1.0 (1).xlsx]Opciones Tratamiento'!#REF!,AI7='C:\Users\gdelgadillo\Downloads\[mapa-riesgos-de-gestion-planeacion-del-transporte-e-infraestructura-2021-version-1.0 (1).xlsx]Opciones Tratamiento'!#REF!),ISBLANK(AI7),ISTEXT(AI7))</xm:f>
          </x14:formula1>
          <xm:sqref>AM7 AM9 AM11</xm:sqref>
        </x14:dataValidation>
        <x14:dataValidation type="custom" allowBlank="1" showInputMessage="1" showErrorMessage="1" error="Recuerde que las acciones se generan bajo la medida de mitigar el riesgo">
          <x14:formula1>
            <xm:f>IF(OR(AI6='C:\Users\gdelgadillo\Downloads\[mapa-riesgos-de-gestion-planeacion-del-transporte-e-infraestructura-2021-version-1.0 (1).xlsx]Opciones Tratamiento'!#REF!,AI6='C:\Users\gdelgadillo\Downloads\[mapa-riesgos-de-gestion-planeacion-del-transporte-e-infraestructura-2021-version-1.0 (1).xlsx]Opciones Tratamiento'!#REF!,AI6='C:\Users\gdelgadillo\Downloads\[mapa-riesgos-de-gestion-planeacion-del-transporte-e-infraestructura-2021-version-1.0 (1).xlsx]Opciones Tratamiento'!#REF!),ISBLANK(AI6),ISTEXT(AI6))</xm:f>
          </x14:formula1>
          <xm:sqref>AL6:AL12</xm:sqref>
        </x14:dataValidation>
        <x14:dataValidation type="custom" allowBlank="1" showInputMessage="1" showErrorMessage="1" error="Recuerde que las acciones se generan bajo la medida de mitigar el riesgo">
          <x14:formula1>
            <xm:f>IF(OR(AI6='C:\Users\gdelgadillo\Downloads\[mapa-riesgos-de-gestion-planeacion-del-transporte-e-infraestructura-2021-version-1.0 (1).xlsx]Opciones Tratamiento'!#REF!,AI6='C:\Users\gdelgadillo\Downloads\[mapa-riesgos-de-gestion-planeacion-del-transporte-e-infraestructura-2021-version-1.0 (1).xlsx]Opciones Tratamiento'!#REF!,AI6='C:\Users\gdelgadillo\Downloads\[mapa-riesgos-de-gestion-planeacion-del-transporte-e-infraestructura-2021-version-1.0 (1).xlsx]Opciones Tratamiento'!#REF!),ISBLANK(AI6),ISTEXT(AI6))</xm:f>
          </x14:formula1>
          <xm:sqref>AK6:AK12</xm:sqref>
        </x14:dataValidation>
        <x14:dataValidation type="custom" allowBlank="1" showInputMessage="1" showErrorMessage="1" error="Recuerde que las acciones se generan bajo la medida de mitigar el riesgo">
          <x14:formula1>
            <xm:f>IF(OR(AI6='C:\Users\gdelgadillo\Downloads\[mapa-riesgos-de-gestion-planeacion-del-transporte-e-infraestructura-2021-version-1.0 (1).xlsx]Opciones Tratamiento'!#REF!,AI6='C:\Users\gdelgadillo\Downloads\[mapa-riesgos-de-gestion-planeacion-del-transporte-e-infraestructura-2021-version-1.0 (1).xlsx]Opciones Tratamiento'!#REF!,AI6='C:\Users\gdelgadillo\Downloads\[mapa-riesgos-de-gestion-planeacion-del-transporte-e-infraestructura-2021-version-1.0 (1).xlsx]Opciones Tratamiento'!#REF!),ISBLANK(AI6),ISTEXT(AI6))</xm:f>
          </x14:formula1>
          <xm:sqref>AJ6:AJ12</xm:sqref>
        </x14:dataValidation>
        <x14:dataValidation type="list" allowBlank="1" showInputMessage="1" showErrorMessage="1">
          <x14:formula1>
            <xm:f>'C:\Users\gdelgadillo\Downloads\[mapa-riesgos-de-gestion-administrativa-2021-version-1.0.xlsx]Opciones Tratamiento'!#REF!</xm:f>
          </x14:formula1>
          <xm:sqref>D13:D27 H13:H27 AI13:AI26</xm:sqref>
        </x14:dataValidation>
        <x14:dataValidation type="list" allowBlank="1" showInputMessage="1" showErrorMessage="1">
          <x14:formula1>
            <xm:f>'C:\Users\gdelgadillo\Downloads\[mapa-riesgos-de-gestion-administrativa-2021-version-1.0.xlsx]Tabla Impacto'!#REF!</xm:f>
          </x14:formula1>
          <xm:sqref>L13:L27</xm:sqref>
        </x14:dataValidation>
        <x14:dataValidation type="list" allowBlank="1" showInputMessage="1" showErrorMessage="1">
          <x14:formula1>
            <xm:f>'C:\Users\gdelgadillo\Downloads\[mapa-riesgos-de-gestion-administrativa-2021-version-1.0.xlsx]Tabla Valoración controles'!#REF!</xm:f>
          </x14:formula1>
          <xm:sqref>T13:U27 W13:Y27</xm:sqref>
        </x14:dataValidation>
        <x14:dataValidation type="custom" allowBlank="1" showInputMessage="1" showErrorMessage="1" error="Recuerde que las acciones se generan bajo la medida de mitigar el riesgo">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AN13:AN18 AN20</xm:sqref>
        </x14:dataValidation>
        <x14:dataValidation type="custom" allowBlank="1" showInputMessage="1" showErrorMessage="1" error="Recuerde que las acciones se generan bajo la medida de mitigar el riesgo">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AM13:AM18 AM20</xm:sqref>
        </x14:dataValidation>
        <x14:dataValidation type="custom" allowBlank="1" showInputMessage="1" showErrorMessage="1" error="Recuerde que las acciones se generan bajo la medida de mitigar el riesgo">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AL13:AL26</xm:sqref>
        </x14:dataValidation>
        <x14:dataValidation type="custom" allowBlank="1" showInputMessage="1" showErrorMessage="1" error="Recuerde que las acciones se generan bajo la medida de mitigar el riesgo">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AK13:AK26</xm:sqref>
        </x14:dataValidation>
        <x14:dataValidation type="custom" allowBlank="1" showInputMessage="1" showErrorMessage="1" error="Recuerde que las acciones se generan bajo la medida de mitigar el riesgo">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AJ13:AJ26</xm:sqref>
        </x14:dataValidation>
        <x14:dataValidation type="list" allowBlank="1" showInputMessage="1" showErrorMessage="1">
          <x14:formula1>
            <xm:f>'C:\Users\gdelgadillo\Downloads\[mapa-riesgos-de-gestion-comunicaciones-y-cultura-para-la-movilidad-2021-version-1.0.xlsx]Opciones Tratamiento'!#REF!</xm:f>
          </x14:formula1>
          <xm:sqref>D28:D33 AI28:AI33 H28:H33</xm:sqref>
        </x14:dataValidation>
        <x14:dataValidation type="list" allowBlank="1" showInputMessage="1" showErrorMessage="1">
          <x14:formula1>
            <xm:f>'C:\Users\gdelgadillo\Downloads\[mapa-riesgos-de-gestion-comunicaciones-y-cultura-para-la-movilidad-2021-version-1.0.xlsx]Tabla Impacto'!#REF!</xm:f>
          </x14:formula1>
          <xm:sqref>L28:L33</xm:sqref>
        </x14:dataValidation>
        <x14:dataValidation type="list" allowBlank="1" showInputMessage="1" showErrorMessage="1">
          <x14:formula1>
            <xm:f>'C:\Users\gdelgadillo\Downloads\[mapa-riesgos-de-gestion-comunicaciones-y-cultura-para-la-movilidad-2021-version-1.0.xlsx]Tabla Valoración controles'!#REF!</xm:f>
          </x14:formula1>
          <xm:sqref>T28:U33 W28:Y33</xm:sqref>
        </x14:dataValidation>
        <x14:dataValidation type="custom" allowBlank="1" showInputMessage="1" showErrorMessage="1" error="Recuerde que las acciones se generan bajo la medida de mitigar el riesgo">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AN30:AN31 AN33</xm:sqref>
        </x14:dataValidation>
        <x14:dataValidation type="custom" allowBlank="1" showInputMessage="1" showErrorMessage="1" error="Recuerde que las acciones se generan bajo la medida de mitigar el riesgo">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AM30:AM31 AM33</xm:sqref>
        </x14:dataValidation>
        <x14:dataValidation type="custom" allowBlank="1" showInputMessage="1" showErrorMessage="1" error="Recuerde que las acciones se generan bajo la medida de mitigar el riesgo">
          <x14:formula1>
            <xm:f>IF(OR(AI28='C:\Users\gdelgadillo\Downloads\[mapa-riesgos-de-gestion-comunicaciones-y-cultura-para-la-movilidad-2021-version-1.0.xlsx]Opciones Tratamiento'!#REF!,AI28='C:\Users\gdelgadillo\Downloads\[mapa-riesgos-de-gestion-comunicaciones-y-cultura-para-la-movilidad-2021-version-1.0.xlsx]Opciones Tratamiento'!#REF!,AI28='C:\Users\gdelgadillo\Downloads\[mapa-riesgos-de-gestion-comunicaciones-y-cultura-para-la-movilidad-2021-version-1.0.xlsx]Opciones Tratamiento'!#REF!),ISBLANK(AI28),ISTEXT(AI28))</xm:f>
          </x14:formula1>
          <xm:sqref>AL28:AL33 AM32</xm:sqref>
        </x14:dataValidation>
        <x14:dataValidation type="custom" allowBlank="1" showInputMessage="1" showErrorMessage="1" error="Recuerde que las acciones se generan bajo la medida de mitigar el riesgo">
          <x14:formula1>
            <xm:f>IF(OR(AI28='C:\Users\gdelgadillo\Downloads\[mapa-riesgos-de-gestion-comunicaciones-y-cultura-para-la-movilidad-2021-version-1.0.xlsx]Opciones Tratamiento'!#REF!,AI28='C:\Users\gdelgadillo\Downloads\[mapa-riesgos-de-gestion-comunicaciones-y-cultura-para-la-movilidad-2021-version-1.0.xlsx]Opciones Tratamiento'!#REF!,AI28='C:\Users\gdelgadillo\Downloads\[mapa-riesgos-de-gestion-comunicaciones-y-cultura-para-la-movilidad-2021-version-1.0.xlsx]Opciones Tratamiento'!#REF!),ISBLANK(AI28),ISTEXT(AI28))</xm:f>
          </x14:formula1>
          <xm:sqref>AK28:AK33</xm:sqref>
        </x14:dataValidation>
        <x14:dataValidation type="custom" allowBlank="1" showInputMessage="1" showErrorMessage="1" error="Recuerde que las acciones se generan bajo la medida de mitigar el riesgo">
          <x14:formula1>
            <xm:f>IF(OR(AI28='C:\Users\gdelgadillo\Downloads\[mapa-riesgos-de-gestion-comunicaciones-y-cultura-para-la-movilidad-2021-version-1.0.xlsx]Opciones Tratamiento'!#REF!,AI28='C:\Users\gdelgadillo\Downloads\[mapa-riesgos-de-gestion-comunicaciones-y-cultura-para-la-movilidad-2021-version-1.0.xlsx]Opciones Tratamiento'!#REF!,AI28='C:\Users\gdelgadillo\Downloads\[mapa-riesgos-de-gestion-comunicaciones-y-cultura-para-la-movilidad-2021-version-1.0.xlsx]Opciones Tratamiento'!#REF!),ISBLANK(AI28),ISTEXT(AI28))</xm:f>
          </x14:formula1>
          <xm:sqref>AJ28:AJ33</xm:sqref>
        </x14:dataValidation>
        <x14:dataValidation type="list" allowBlank="1" showInputMessage="1" showErrorMessage="1">
          <x14:formula1>
            <xm:f>'C:\Users\gdelgadillo\Downloads\[mapa-riesgos-de-gestion-contravencional-y-del-transporte-publico-2021-version-1.0.xlsx]Opciones Tratamiento'!#REF!</xm:f>
          </x14:formula1>
          <xm:sqref>AI34:AI38 H34:H38 D34:D38</xm:sqref>
        </x14:dataValidation>
        <x14:dataValidation type="list" allowBlank="1" showInputMessage="1" showErrorMessage="1">
          <x14:formula1>
            <xm:f>'C:\Users\gdelgadillo\Downloads\[mapa-riesgos-de-gestion-contravencional-y-del-transporte-publico-2021-version-1.0.xlsx]Tabla Impacto'!#REF!</xm:f>
          </x14:formula1>
          <xm:sqref>L34:L38</xm:sqref>
        </x14:dataValidation>
        <x14:dataValidation type="list" allowBlank="1" showInputMessage="1" showErrorMessage="1">
          <x14:formula1>
            <xm:f>'C:\Users\gdelgadillo\Downloads\[mapa-riesgos-de-gestion-contravencional-y-del-transporte-publico-2021-version-1.0.xlsx]Tabla Valoración controles'!#REF!</xm:f>
          </x14:formula1>
          <xm:sqref>T34:U38 W34:Y38</xm:sqref>
        </x14:dataValidation>
        <x14:dataValidation type="custom" allowBlank="1" showInputMessage="1" showErrorMessage="1" error="Recuerde que las acciones se generan bajo la medida de mitigar el riesgo">
          <x14:formula1>
            <xm:f>IF(OR(AI34='C:\Users\gdelgadillo\Downloads\[mapa-riesgos-de-gestion-contravencional-y-del-transporte-publico-2021-version-1.0.xlsx]Opciones Tratamiento'!#REF!,AI34='C:\Users\gdelgadillo\Downloads\[mapa-riesgos-de-gestion-contravencional-y-del-transporte-publico-2021-version-1.0.xlsx]Opciones Tratamiento'!#REF!,AI34='C:\Users\gdelgadillo\Downloads\[mapa-riesgos-de-gestion-contravencional-y-del-transporte-publico-2021-version-1.0.xlsx]Opciones Tratamiento'!#REF!),ISBLANK(AI34),ISTEXT(AI34))</xm:f>
          </x14:formula1>
          <xm:sqref>AL34:AL38</xm:sqref>
        </x14:dataValidation>
        <x14:dataValidation type="custom" allowBlank="1" showInputMessage="1" showErrorMessage="1" error="Recuerde que las acciones se generan bajo la medida de mitigar el riesgo">
          <x14:formula1>
            <xm:f>IF(OR(AI34='C:\Users\gdelgadillo\Downloads\[mapa-riesgos-de-gestion-contravencional-y-del-transporte-publico-2021-version-1.0.xlsx]Opciones Tratamiento'!#REF!,AI34='C:\Users\gdelgadillo\Downloads\[mapa-riesgos-de-gestion-contravencional-y-del-transporte-publico-2021-version-1.0.xlsx]Opciones Tratamiento'!#REF!,AI34='C:\Users\gdelgadillo\Downloads\[mapa-riesgos-de-gestion-contravencional-y-del-transporte-publico-2021-version-1.0.xlsx]Opciones Tratamiento'!#REF!),ISBLANK(AI34),ISTEXT(AI34))</xm:f>
          </x14:formula1>
          <xm:sqref>AK34:AK38</xm:sqref>
        </x14:dataValidation>
        <x14:dataValidation type="custom" allowBlank="1" showInputMessage="1" showErrorMessage="1" error="Recuerde que las acciones se generan bajo la medida de mitigar el riesgo">
          <x14:formula1>
            <xm:f>IF(OR(AI34='C:\Users\gdelgadillo\Downloads\[mapa-riesgos-de-gestion-contravencional-y-del-transporte-publico-2021-version-1.0.xlsx]Opciones Tratamiento'!#REF!,AI34='C:\Users\gdelgadillo\Downloads\[mapa-riesgos-de-gestion-contravencional-y-del-transporte-publico-2021-version-1.0.xlsx]Opciones Tratamiento'!#REF!,AI34='C:\Users\gdelgadillo\Downloads\[mapa-riesgos-de-gestion-contravencional-y-del-transporte-publico-2021-version-1.0.xlsx]Opciones Tratamiento'!#REF!),ISBLANK(AI34),ISTEXT(AI34))</xm:f>
          </x14:formula1>
          <xm:sqref>AJ34:AJ38</xm:sqref>
        </x14:dataValidation>
        <x14:dataValidation type="list" allowBlank="1" showErrorMessage="1">
          <x14:formula1>
            <xm:f>'C:\Users\gdelgadillo\Downloads\[mapa-riesgos-de-gestion-control-disciplinario-2021-version-1.0.xlsx]Opciones Tratamiento'!#REF!</xm:f>
          </x14:formula1>
          <xm:sqref>D39:D41 H39:H41 AI39:AI41</xm:sqref>
        </x14:dataValidation>
        <x14:dataValidation type="list" allowBlank="1" showErrorMessage="1">
          <x14:formula1>
            <xm:f>'C:\Users\gdelgadillo\Downloads\[mapa-riesgos-de-gestion-control-disciplinario-2021-version-1.0.xlsx]Tabla Valoración controles'!#REF!</xm:f>
          </x14:formula1>
          <xm:sqref>T39:U41 W39:Y41</xm:sqref>
        </x14:dataValidation>
        <x14:dataValidation type="list" allowBlank="1" showErrorMessage="1">
          <x14:formula1>
            <xm:f>'C:\Users\gdelgadillo\Downloads\[mapa-riesgos-de-gestion-control-disciplinario-2021-version-1.0.xlsx]Tabla Impacto'!#REF!</xm:f>
          </x14:formula1>
          <xm:sqref>L39:L41</xm:sqref>
        </x14:dataValidation>
        <x14:dataValidation type="custom" allowBlank="1" showInputMessage="1" showErrorMessage="1" prompt="Recuerde que las acciones se generan bajo la medida de mitigar el riesgo">
          <x14:formula1>
            <xm:f>IF(OR(AI39='C:\Users\gdelgadillo\Downloads\[mapa-riesgos-de-gestion-control-disciplinario-2021-version-1.0.xlsx]Opciones Tratamiento'!#REF!,AI39='C:\Users\gdelgadillo\Downloads\[mapa-riesgos-de-gestion-control-disciplinario-2021-version-1.0.xlsx]Opciones Tratamiento'!#REF!,AI39='C:\Users\gdelgadillo\Downloads\[mapa-riesgos-de-gestion-control-disciplinario-2021-version-1.0.xlsx]Opciones Tratamiento'!#REF!),ISBLANK(AI39),ISTEXT(AI39))</xm:f>
          </x14:formula1>
          <xm:sqref>AL39:AL41</xm:sqref>
        </x14:dataValidation>
        <x14:dataValidation type="custom" allowBlank="1" showInputMessage="1" showErrorMessage="1" prompt="Recuerde que las acciones se generan bajo la medida de mitigar el riesgo">
          <x14:formula1>
            <xm:f>IF(OR(AI39='C:\Users\gdelgadillo\Downloads\[mapa-riesgos-de-gestion-control-disciplinario-2021-version-1.0.xlsx]Opciones Tratamiento'!#REF!,AI39='C:\Users\gdelgadillo\Downloads\[mapa-riesgos-de-gestion-control-disciplinario-2021-version-1.0.xlsx]Opciones Tratamiento'!#REF!,AI39='C:\Users\gdelgadillo\Downloads\[mapa-riesgos-de-gestion-control-disciplinario-2021-version-1.0.xlsx]Opciones Tratamiento'!#REF!),ISBLANK(AI39),ISTEXT(AI39))</xm:f>
          </x14:formula1>
          <xm:sqref>AK39:AK41</xm:sqref>
        </x14:dataValidation>
        <x14:dataValidation type="custom" allowBlank="1" showInputMessage="1" showErrorMessage="1" prompt="Recuerde que las acciones se generan bajo la medida de mitigar el riesgo">
          <x14:formula1>
            <xm:f>IF(OR(AI39='C:\Users\gdelgadillo\Downloads\[mapa-riesgos-de-gestion-control-disciplinario-2021-version-1.0.xlsx]Opciones Tratamiento'!#REF!,AI39='C:\Users\gdelgadillo\Downloads\[mapa-riesgos-de-gestion-control-disciplinario-2021-version-1.0.xlsx]Opciones Tratamiento'!#REF!,AI39='C:\Users\gdelgadillo\Downloads\[mapa-riesgos-de-gestion-control-disciplinario-2021-version-1.0.xlsx]Opciones Tratamiento'!#REF!),ISBLANK(AI39),ISTEXT(AI39))</xm:f>
          </x14:formula1>
          <xm:sqref>AM39:AM41</xm:sqref>
        </x14:dataValidation>
        <x14:dataValidation type="custom" allowBlank="1" showInputMessage="1" showErrorMessage="1" prompt="Recuerde que las acciones se generan bajo la medida de mitigar el riesgo">
          <x14:formula1>
            <xm:f>IF(OR(AI39='C:\Users\gdelgadillo\Downloads\[mapa-riesgos-de-gestion-control-disciplinario-2021-version-1.0.xlsx]Opciones Tratamiento'!#REF!,AI39='C:\Users\gdelgadillo\Downloads\[mapa-riesgos-de-gestion-control-disciplinario-2021-version-1.0.xlsx]Opciones Tratamiento'!#REF!,AI39='C:\Users\gdelgadillo\Downloads\[mapa-riesgos-de-gestion-control-disciplinario-2021-version-1.0.xlsx]Opciones Tratamiento'!#REF!),ISBLANK(AI39),ISTEXT(AI39))</xm:f>
          </x14:formula1>
          <xm:sqref>AJ39:AJ41</xm:sqref>
        </x14:dataValidation>
        <x14:dataValidation type="custom" allowBlank="1" showInputMessage="1" showErrorMessage="1" prompt="Recuerde que las acciones se generan bajo la medida de mitigar el riesgo">
          <x14:formula1>
            <xm:f>IF(OR(AI39='C:\Users\gdelgadillo\Downloads\[mapa-riesgos-de-gestion-control-disciplinario-2021-version-1.0.xlsx]Opciones Tratamiento'!#REF!,AI39='C:\Users\gdelgadillo\Downloads\[mapa-riesgos-de-gestion-control-disciplinario-2021-version-1.0.xlsx]Opciones Tratamiento'!#REF!,AI39='C:\Users\gdelgadillo\Downloads\[mapa-riesgos-de-gestion-control-disciplinario-2021-version-1.0.xlsx]Opciones Tratamiento'!#REF!),ISBLANK(AI39),ISTEXT(AI39))</xm:f>
          </x14:formula1>
          <xm:sqref>AN39:AN41</xm:sqref>
        </x14:dataValidation>
        <x14:dataValidation type="list" allowBlank="1" showInputMessage="1" showErrorMessage="1">
          <x14:formula1>
            <xm:f>'C:\Users\gdelgadillo\Downloads\[mapa-riesgos-de-gestion-control-y-evaluacion-a-la-gestion-2021-version-1.0.xlsx]Tabla Impacto'!#REF!</xm:f>
          </x14:formula1>
          <xm:sqref>L42:L43</xm:sqref>
        </x14:dataValidation>
        <x14:dataValidation type="list" allowBlank="1" showInputMessage="1" showErrorMessage="1">
          <x14:formula1>
            <xm:f>'C:\Users\gdelgadillo\Downloads\[mapa-riesgos-de-gestion-control-y-evaluacion-a-la-gestion-2021-version-1.0.xlsx]Opciones Tratamiento'!#REF!</xm:f>
          </x14:formula1>
          <xm:sqref>AI42:AI43 D42:D43 H42:H43</xm:sqref>
        </x14:dataValidation>
        <x14:dataValidation type="list" allowBlank="1" showInputMessage="1" showErrorMessage="1">
          <x14:formula1>
            <xm:f>'C:\Users\gdelgadillo\Downloads\[mapa-riesgos-de-gestion-control-y-evaluacion-a-la-gestion-2021-version-1.0.xlsx]Tabla Valoración controles'!#REF!</xm:f>
          </x14:formula1>
          <xm:sqref>T42:U43 W42:Y43</xm:sqref>
        </x14:dataValidation>
        <x14:dataValidation type="custom" allowBlank="1" showInputMessage="1" showErrorMessage="1" error="Recuerde que las acciones se generan bajo la medida de mitigar el riesgo">
          <x14:formula1>
            <xm:f>IF(OR(AI42='C:\Users\gdelgadillo\Downloads\[mapa-riesgos-de-gestion-control-y-evaluacion-a-la-gestion-2021-version-1.0.xlsx]Opciones Tratamiento'!#REF!,AI42='C:\Users\gdelgadillo\Downloads\[mapa-riesgos-de-gestion-control-y-evaluacion-a-la-gestion-2021-version-1.0.xlsx]Opciones Tratamiento'!#REF!,AI42='C:\Users\gdelgadillo\Downloads\[mapa-riesgos-de-gestion-control-y-evaluacion-a-la-gestion-2021-version-1.0.xlsx]Opciones Tratamiento'!#REF!),ISBLANK(AI42),ISTEXT(AI42))</xm:f>
          </x14:formula1>
          <xm:sqref>AN42:AN43</xm:sqref>
        </x14:dataValidation>
        <x14:dataValidation type="custom" allowBlank="1" showInputMessage="1" showErrorMessage="1" error="Recuerde que las acciones se generan bajo la medida de mitigar el riesgo">
          <x14:formula1>
            <xm:f>IF(OR(AI42='C:\Users\gdelgadillo\Downloads\[mapa-riesgos-de-gestion-control-y-evaluacion-a-la-gestion-2021-version-1.0.xlsx]Opciones Tratamiento'!#REF!,AI42='C:\Users\gdelgadillo\Downloads\[mapa-riesgos-de-gestion-control-y-evaluacion-a-la-gestion-2021-version-1.0.xlsx]Opciones Tratamiento'!#REF!,AI42='C:\Users\gdelgadillo\Downloads\[mapa-riesgos-de-gestion-control-y-evaluacion-a-la-gestion-2021-version-1.0.xlsx]Opciones Tratamiento'!#REF!),ISBLANK(AI42),ISTEXT(AI42))</xm:f>
          </x14:formula1>
          <xm:sqref>AM42:AM43</xm:sqref>
        </x14:dataValidation>
        <x14:dataValidation type="custom" allowBlank="1" showInputMessage="1" showErrorMessage="1" error="Recuerde que las acciones se generan bajo la medida de mitigar el riesgo">
          <x14:formula1>
            <xm:f>IF(OR(AI42='C:\Users\gdelgadillo\Downloads\[mapa-riesgos-de-gestion-control-y-evaluacion-a-la-gestion-2021-version-1.0.xlsx]Opciones Tratamiento'!#REF!,AI42='C:\Users\gdelgadillo\Downloads\[mapa-riesgos-de-gestion-control-y-evaluacion-a-la-gestion-2021-version-1.0.xlsx]Opciones Tratamiento'!#REF!,AI42='C:\Users\gdelgadillo\Downloads\[mapa-riesgos-de-gestion-control-y-evaluacion-a-la-gestion-2021-version-1.0.xlsx]Opciones Tratamiento'!#REF!),ISBLANK(AI42),ISTEXT(AI42))</xm:f>
          </x14:formula1>
          <xm:sqref>AL42:AL43</xm:sqref>
        </x14:dataValidation>
        <x14:dataValidation type="custom" allowBlank="1" showInputMessage="1" showErrorMessage="1" error="Recuerde que las acciones se generan bajo la medida de mitigar el riesgo">
          <x14:formula1>
            <xm:f>IF(OR(AI42='C:\Users\gdelgadillo\Downloads\[mapa-riesgos-de-gestion-control-y-evaluacion-a-la-gestion-2021-version-1.0.xlsx]Opciones Tratamiento'!#REF!,AI42='C:\Users\gdelgadillo\Downloads\[mapa-riesgos-de-gestion-control-y-evaluacion-a-la-gestion-2021-version-1.0.xlsx]Opciones Tratamiento'!#REF!,AI42='C:\Users\gdelgadillo\Downloads\[mapa-riesgos-de-gestion-control-y-evaluacion-a-la-gestion-2021-version-1.0.xlsx]Opciones Tratamiento'!#REF!),ISBLANK(AI42),ISTEXT(AI42))</xm:f>
          </x14:formula1>
          <xm:sqref>AK42:AK43</xm:sqref>
        </x14:dataValidation>
        <x14:dataValidation type="custom" allowBlank="1" showInputMessage="1" showErrorMessage="1" error="Recuerde que las acciones se generan bajo la medida de mitigar el riesgo">
          <x14:formula1>
            <xm:f>IF(OR(AI42='C:\Users\gdelgadillo\Downloads\[mapa-riesgos-de-gestion-control-y-evaluacion-a-la-gestion-2021-version-1.0.xlsx]Opciones Tratamiento'!#REF!,AI42='C:\Users\gdelgadillo\Downloads\[mapa-riesgos-de-gestion-control-y-evaluacion-a-la-gestion-2021-version-1.0.xlsx]Opciones Tratamiento'!#REF!,AI42='C:\Users\gdelgadillo\Downloads\[mapa-riesgos-de-gestion-control-y-evaluacion-a-la-gestion-2021-version-1.0.xlsx]Opciones Tratamiento'!#REF!),ISBLANK(AI42),ISTEXT(AI42))</xm:f>
          </x14:formula1>
          <xm:sqref>AJ42:AJ43</xm:sqref>
        </x14:dataValidation>
        <x14:dataValidation type="list" allowBlank="1" showInputMessage="1" showErrorMessage="1">
          <x14:formula1>
            <xm:f>'C:\Users\gdelgadillo\Downloads\[mapa-riesgos-de-gestion-de-transito-y-control-del-transito-y-transporte-2021-version-1.0.xlsx]Opciones Tratamiento'!#REF!</xm:f>
          </x14:formula1>
          <xm:sqref>AI44:AI51 H44:H51 D44:D51</xm:sqref>
        </x14:dataValidation>
        <x14:dataValidation type="list" allowBlank="1" showInputMessage="1" showErrorMessage="1">
          <x14:formula1>
            <xm:f>'C:\Users\gdelgadillo\Downloads\[mapa-riesgos-de-gestion-de-transito-y-control-del-transito-y-transporte-2021-version-1.0.xlsx]Tabla Impacto'!#REF!</xm:f>
          </x14:formula1>
          <xm:sqref>L44:L51</xm:sqref>
        </x14:dataValidation>
        <x14:dataValidation type="list" allowBlank="1" showInputMessage="1" showErrorMessage="1">
          <x14:formula1>
            <xm:f>'C:\Users\gdelgadillo\Downloads\[mapa-riesgos-de-gestion-de-transito-y-control-del-transito-y-transporte-2021-version-1.0.xlsx]Tabla Valoración controles'!#REF!</xm:f>
          </x14:formula1>
          <xm:sqref>T44:U51 W44:Y51</xm:sqref>
        </x14:dataValidation>
        <x14:dataValidation type="custom" allowBlank="1" showInputMessage="1" showErrorMessage="1" error="Recuerde que las acciones se generan bajo la medida de mitigar el riesgo">
          <x14:formula1>
            <xm:f>IF(OR(AI44='C:\Users\gdelgadillo\Downloads\[mapa-riesgos-de-gestion-de-transito-y-control-del-transito-y-transporte-2021-version-1.0.xlsx]Opciones Tratamiento'!#REF!,AI44='C:\Users\gdelgadillo\Downloads\[mapa-riesgos-de-gestion-de-transito-y-control-del-transito-y-transporte-2021-version-1.0.xlsx]Opciones Tratamiento'!#REF!,AI44='C:\Users\gdelgadillo\Downloads\[mapa-riesgos-de-gestion-de-transito-y-control-del-transito-y-transporte-2021-version-1.0.xlsx]Opciones Tratamiento'!#REF!),ISBLANK(AI44),ISTEXT(AI44))</xm:f>
          </x14:formula1>
          <xm:sqref>AL44:AL51</xm:sqref>
        </x14:dataValidation>
        <x14:dataValidation type="custom" allowBlank="1" showInputMessage="1" showErrorMessage="1" error="Recuerde que las acciones se generan bajo la medida de mitigar el riesgo">
          <x14:formula1>
            <xm:f>IF(OR(AI44='C:\Users\gdelgadillo\Downloads\[mapa-riesgos-de-gestion-de-transito-y-control-del-transito-y-transporte-2021-version-1.0.xlsx]Opciones Tratamiento'!#REF!,AI44='C:\Users\gdelgadillo\Downloads\[mapa-riesgos-de-gestion-de-transito-y-control-del-transito-y-transporte-2021-version-1.0.xlsx]Opciones Tratamiento'!#REF!,AI44='C:\Users\gdelgadillo\Downloads\[mapa-riesgos-de-gestion-de-transito-y-control-del-transito-y-transporte-2021-version-1.0.xlsx]Opciones Tratamiento'!#REF!),ISBLANK(AI44),ISTEXT(AI44))</xm:f>
          </x14:formula1>
          <xm:sqref>AK44:AK51</xm:sqref>
        </x14:dataValidation>
        <x14:dataValidation type="custom" allowBlank="1" showInputMessage="1" showErrorMessage="1" error="Recuerde que las acciones se generan bajo la medida de mitigar el riesgo">
          <x14:formula1>
            <xm:f>IF(OR(AI44='C:\Users\gdelgadillo\Downloads\[mapa-riesgos-de-gestion-de-transito-y-control-del-transito-y-transporte-2021-version-1.0.xlsx]Opciones Tratamiento'!#REF!,AI44='C:\Users\gdelgadillo\Downloads\[mapa-riesgos-de-gestion-de-transito-y-control-del-transito-y-transporte-2021-version-1.0.xlsx]Opciones Tratamiento'!#REF!,AI44='C:\Users\gdelgadillo\Downloads\[mapa-riesgos-de-gestion-de-transito-y-control-del-transito-y-transporte-2021-version-1.0.xlsx]Opciones Tratamiento'!#REF!),ISBLANK(AI44),ISTEXT(AI44))</xm:f>
          </x14:formula1>
          <xm:sqref>AJ44:AJ51</xm:sqref>
        </x14:dataValidation>
        <x14:dataValidation type="list" allowBlank="1" showInputMessage="1" showErrorMessage="1">
          <x14:formula1>
            <xm:f>'C:\Users\gdelgadillo\Downloads\[mapa-riesgos-de-gestion-financiera-2021-version-1.0.xlsx]Opciones Tratamiento'!#REF!</xm:f>
          </x14:formula1>
          <xm:sqref>D52:D62 AI52:AI62 H52:H62</xm:sqref>
        </x14:dataValidation>
        <x14:dataValidation type="list" allowBlank="1" showInputMessage="1" showErrorMessage="1">
          <x14:formula1>
            <xm:f>'C:\Users\gdelgadillo\Downloads\[mapa-riesgos-de-gestion-financiera-2021-version-1.0.xlsx]Tabla Impacto'!#REF!</xm:f>
          </x14:formula1>
          <xm:sqref>L52:L62</xm:sqref>
        </x14:dataValidation>
        <x14:dataValidation type="list" allowBlank="1" showInputMessage="1" showErrorMessage="1">
          <x14:formula1>
            <xm:f>'C:\Users\gdelgadillo\Downloads\[mapa-riesgos-de-gestion-financiera-2021-version-1.0.xlsx]Tabla Valoración controles'!#REF!</xm:f>
          </x14:formula1>
          <xm:sqref>T52:U62 W52:Y62</xm:sqref>
        </x14:dataValidation>
        <x14:dataValidation type="custom" allowBlank="1" showInputMessage="1" showErrorMessage="1" error="Recuerde que las acciones se generan bajo la medida de mitigar el riesgo">
          <x14:formula1>
            <xm:f>IF(OR(AI53='C:\Users\gdelgadillo\Downloads\[mapa-riesgos-de-gestion-financiera-2021-version-1.0.xlsx]Opciones Tratamiento'!#REF!,AI53='C:\Users\gdelgadillo\Downloads\[mapa-riesgos-de-gestion-financiera-2021-version-1.0.xlsx]Opciones Tratamiento'!#REF!,AI53='C:\Users\gdelgadillo\Downloads\[mapa-riesgos-de-gestion-financiera-2021-version-1.0.xlsx]Opciones Tratamiento'!#REF!),ISBLANK(AI53),ISTEXT(AI53))</xm:f>
          </x14:formula1>
          <xm:sqref>AN53 AN55:AN56 AN58 AN60:AN62</xm:sqref>
        </x14:dataValidation>
        <x14:dataValidation type="custom" allowBlank="1" showInputMessage="1" showErrorMessage="1" error="Recuerde que las acciones se generan bajo la medida de mitigar el riesgo">
          <x14:formula1>
            <xm:f>IF(OR(AI53='C:\Users\gdelgadillo\Downloads\[mapa-riesgos-de-gestion-financiera-2021-version-1.0.xlsx]Opciones Tratamiento'!#REF!,AI53='C:\Users\gdelgadillo\Downloads\[mapa-riesgos-de-gestion-financiera-2021-version-1.0.xlsx]Opciones Tratamiento'!#REF!,AI53='C:\Users\gdelgadillo\Downloads\[mapa-riesgos-de-gestion-financiera-2021-version-1.0.xlsx]Opciones Tratamiento'!#REF!),ISBLANK(AI53),ISTEXT(AI53))</xm:f>
          </x14:formula1>
          <xm:sqref>AM53 AM55:AM56 AM58 AM60:AM62</xm:sqref>
        </x14:dataValidation>
        <x14:dataValidation type="custom" allowBlank="1" showInputMessage="1" showErrorMessage="1" error="Recuerde que las acciones se generan bajo la medida de mitigar el riesgo">
          <x14:formula1>
            <xm:f>IF(OR(AI52='C:\Users\gdelgadillo\Downloads\[mapa-riesgos-de-gestion-financiera-2021-version-1.0.xlsx]Opciones Tratamiento'!#REF!,AI52='C:\Users\gdelgadillo\Downloads\[mapa-riesgos-de-gestion-financiera-2021-version-1.0.xlsx]Opciones Tratamiento'!#REF!,AI52='C:\Users\gdelgadillo\Downloads\[mapa-riesgos-de-gestion-financiera-2021-version-1.0.xlsx]Opciones Tratamiento'!#REF!),ISBLANK(AI52),ISTEXT(AI52))</xm:f>
          </x14:formula1>
          <xm:sqref>AL52:AL62</xm:sqref>
        </x14:dataValidation>
        <x14:dataValidation type="custom" allowBlank="1" showInputMessage="1" showErrorMessage="1" error="Recuerde que las acciones se generan bajo la medida de mitigar el riesgo">
          <x14:formula1>
            <xm:f>IF(OR(AI52='C:\Users\gdelgadillo\Downloads\[mapa-riesgos-de-gestion-financiera-2021-version-1.0.xlsx]Opciones Tratamiento'!#REF!,AI52='C:\Users\gdelgadillo\Downloads\[mapa-riesgos-de-gestion-financiera-2021-version-1.0.xlsx]Opciones Tratamiento'!#REF!,AI52='C:\Users\gdelgadillo\Downloads\[mapa-riesgos-de-gestion-financiera-2021-version-1.0.xlsx]Opciones Tratamiento'!#REF!),ISBLANK(AI52),ISTEXT(AI52))</xm:f>
          </x14:formula1>
          <xm:sqref>AK52:AK62</xm:sqref>
        </x14:dataValidation>
        <x14:dataValidation type="custom" allowBlank="1" showInputMessage="1" showErrorMessage="1" error="Recuerde que las acciones se generan bajo la medida de mitigar el riesgo">
          <x14:formula1>
            <xm:f>IF(OR(AI52='C:\Users\gdelgadillo\Downloads\[mapa-riesgos-de-gestion-financiera-2021-version-1.0.xlsx]Opciones Tratamiento'!#REF!,AI52='C:\Users\gdelgadillo\Downloads\[mapa-riesgos-de-gestion-financiera-2021-version-1.0.xlsx]Opciones Tratamiento'!#REF!,AI52='C:\Users\gdelgadillo\Downloads\[mapa-riesgos-de-gestion-financiera-2021-version-1.0.xlsx]Opciones Tratamiento'!#REF!),ISBLANK(AI52),ISTEXT(AI52))</xm:f>
          </x14:formula1>
          <xm:sqref>AJ52:AJ62</xm:sqref>
        </x14:dataValidation>
        <x14:dataValidation type="list" allowBlank="1" showInputMessage="1" showErrorMessage="1">
          <x14:formula1>
            <xm:f>'C:\Users\gdelgadillo\Downloads\[mapa-riesgos-de-gestion-ingenieria-de-transito-2021-version-1.0.xlsx]Opciones Tratamiento'!#REF!</xm:f>
          </x14:formula1>
          <xm:sqref>D63:D69 AI63:AI69 H63:H69</xm:sqref>
        </x14:dataValidation>
        <x14:dataValidation type="list" allowBlank="1" showInputMessage="1" showErrorMessage="1">
          <x14:formula1>
            <xm:f>'C:\Users\gdelgadillo\Downloads\[mapa-riesgos-de-gestion-ingenieria-de-transito-2021-version-1.0.xlsx]Tabla Impacto'!#REF!</xm:f>
          </x14:formula1>
          <xm:sqref>L63:L69</xm:sqref>
        </x14:dataValidation>
        <x14:dataValidation type="list" allowBlank="1" showInputMessage="1" showErrorMessage="1">
          <x14:formula1>
            <xm:f>'C:\Users\gdelgadillo\Downloads\[mapa-riesgos-de-gestion-ingenieria-de-transito-2021-version-1.0.xlsx]Tabla Valoración controles'!#REF!</xm:f>
          </x14:formula1>
          <xm:sqref>T63:U69 W63:Y69</xm:sqref>
        </x14:dataValidation>
        <x14:dataValidation type="custom" allowBlank="1" showInputMessage="1" showErrorMessage="1" error="Recuerde que las acciones se generan bajo la medida de mitigar el riesgo">
          <x14:formula1>
            <xm:f>IF(OR(AI64='C:\Users\gdelgadillo\Downloads\[mapa-riesgos-de-gestion-ingenieria-de-transito-2021-version-1.0.xlsx]Opciones Tratamiento'!#REF!,AI64='C:\Users\gdelgadillo\Downloads\[mapa-riesgos-de-gestion-ingenieria-de-transito-2021-version-1.0.xlsx]Opciones Tratamiento'!#REF!,AI64='C:\Users\gdelgadillo\Downloads\[mapa-riesgos-de-gestion-ingenieria-de-transito-2021-version-1.0.xlsx]Opciones Tratamiento'!#REF!),ISBLANK(AI64),ISTEXT(AI64))</xm:f>
          </x14:formula1>
          <xm:sqref>AN68:AN69 AN64:AN65</xm:sqref>
        </x14:dataValidation>
        <x14:dataValidation type="custom" allowBlank="1" showInputMessage="1" showErrorMessage="1" error="Recuerde que las acciones se generan bajo la medida de mitigar el riesgo">
          <x14:formula1>
            <xm:f>IF(OR(AI64='C:\Users\gdelgadillo\Downloads\[mapa-riesgos-de-gestion-ingenieria-de-transito-2021-version-1.0.xlsx]Opciones Tratamiento'!#REF!,AI64='C:\Users\gdelgadillo\Downloads\[mapa-riesgos-de-gestion-ingenieria-de-transito-2021-version-1.0.xlsx]Opciones Tratamiento'!#REF!,AI64='C:\Users\gdelgadillo\Downloads\[mapa-riesgos-de-gestion-ingenieria-de-transito-2021-version-1.0.xlsx]Opciones Tratamiento'!#REF!),ISBLANK(AI64),ISTEXT(AI64))</xm:f>
          </x14:formula1>
          <xm:sqref>AM68:AM69 AM64:AM65</xm:sqref>
        </x14:dataValidation>
        <x14:dataValidation type="custom" allowBlank="1" showInputMessage="1" showErrorMessage="1" error="Recuerde que las acciones se generan bajo la medida de mitigar el riesgo">
          <x14:formula1>
            <xm:f>IF(OR(AI63='C:\Users\gdelgadillo\Downloads\[mapa-riesgos-de-gestion-ingenieria-de-transito-2021-version-1.0.xlsx]Opciones Tratamiento'!#REF!,AI63='C:\Users\gdelgadillo\Downloads\[mapa-riesgos-de-gestion-ingenieria-de-transito-2021-version-1.0.xlsx]Opciones Tratamiento'!#REF!,AI63='C:\Users\gdelgadillo\Downloads\[mapa-riesgos-de-gestion-ingenieria-de-transito-2021-version-1.0.xlsx]Opciones Tratamiento'!#REF!),ISBLANK(AI63),ISTEXT(AI63))</xm:f>
          </x14:formula1>
          <xm:sqref>AL63:AL69</xm:sqref>
        </x14:dataValidation>
        <x14:dataValidation type="custom" allowBlank="1" showInputMessage="1" showErrorMessage="1" error="Recuerde que las acciones se generan bajo la medida de mitigar el riesgo">
          <x14:formula1>
            <xm:f>IF(OR(AI63='C:\Users\gdelgadillo\Downloads\[mapa-riesgos-de-gestion-ingenieria-de-transito-2021-version-1.0.xlsx]Opciones Tratamiento'!#REF!,AI63='C:\Users\gdelgadillo\Downloads\[mapa-riesgos-de-gestion-ingenieria-de-transito-2021-version-1.0.xlsx]Opciones Tratamiento'!#REF!,AI63='C:\Users\gdelgadillo\Downloads\[mapa-riesgos-de-gestion-ingenieria-de-transito-2021-version-1.0.xlsx]Opciones Tratamiento'!#REF!),ISBLANK(AI63),ISTEXT(AI63))</xm:f>
          </x14:formula1>
          <xm:sqref>AK63:AK69</xm:sqref>
        </x14:dataValidation>
        <x14:dataValidation type="custom" allowBlank="1" showInputMessage="1" showErrorMessage="1" error="Recuerde que las acciones se generan bajo la medida de mitigar el riesgo">
          <x14:formula1>
            <xm:f>IF(OR(AI63='C:\Users\gdelgadillo\Downloads\[mapa-riesgos-de-gestion-ingenieria-de-transito-2021-version-1.0.xlsx]Opciones Tratamiento'!#REF!,AI63='C:\Users\gdelgadillo\Downloads\[mapa-riesgos-de-gestion-ingenieria-de-transito-2021-version-1.0.xlsx]Opciones Tratamiento'!#REF!,AI63='C:\Users\gdelgadillo\Downloads\[mapa-riesgos-de-gestion-ingenieria-de-transito-2021-version-1.0.xlsx]Opciones Tratamiento'!#REF!),ISBLANK(AI63),ISTEXT(AI63))</xm:f>
          </x14:formula1>
          <xm:sqref>AJ63:AJ69</xm:sqref>
        </x14:dataValidation>
        <x14:dataValidation type="list" allowBlank="1" showInputMessage="1" showErrorMessage="1">
          <x14:formula1>
            <xm:f>'C:\Users\gdelgadillo\Downloads\[mapa-riesgos-de-gestion-inteligencia-para-la-movilidad-2021-version-1.0.xlsx]Opciones Tratamiento'!#REF!</xm:f>
          </x14:formula1>
          <xm:sqref>H70:H71 H73:H74 AI70:AI74 D73:D74 D70:D71</xm:sqref>
        </x14:dataValidation>
        <x14:dataValidation type="list" allowBlank="1" showInputMessage="1" showErrorMessage="1">
          <x14:formula1>
            <xm:f>'C:\Users\gdelgadillo\Downloads\[mapa-riesgos-de-gestion-inteligencia-para-la-movilidad-2021-version-1.0.xlsx]Tabla Impacto'!#REF!</xm:f>
          </x14:formula1>
          <xm:sqref>L70:L74</xm:sqref>
        </x14:dataValidation>
        <x14:dataValidation type="list" allowBlank="1" showInputMessage="1" showErrorMessage="1">
          <x14:formula1>
            <xm:f>'C:\Users\gdelgadillo\Downloads\[mapa-riesgos-de-gestion-inteligencia-para-la-movilidad-2021-version-1.0.xlsx]Tabla Valoración controles'!#REF!</xm:f>
          </x14:formula1>
          <xm:sqref>T70:U74 W70:Y74</xm:sqref>
        </x14:dataValidation>
        <x14:dataValidation type="custom" allowBlank="1" showInputMessage="1" showErrorMessage="1" error="Recuerde que las acciones se generan bajo la medida de mitigar el riesgo">
          <x14:formula1>
            <xm:f>IF(OR(AI71='C:\Users\gdelgadillo\Downloads\[mapa-riesgos-de-gestion-inteligencia-para-la-movilidad-2021-version-1.0.xlsx]Opciones Tratamiento'!#REF!,AI71='C:\Users\gdelgadillo\Downloads\[mapa-riesgos-de-gestion-inteligencia-para-la-movilidad-2021-version-1.0.xlsx]Opciones Tratamiento'!#REF!,AI71='C:\Users\gdelgadillo\Downloads\[mapa-riesgos-de-gestion-inteligencia-para-la-movilidad-2021-version-1.0.xlsx]Opciones Tratamiento'!#REF!),ISBLANK(AI71),ISTEXT(AI71))</xm:f>
          </x14:formula1>
          <xm:sqref>AN71 AN74</xm:sqref>
        </x14:dataValidation>
        <x14:dataValidation type="custom" allowBlank="1" showInputMessage="1" showErrorMessage="1" error="Recuerde que las acciones se generan bajo la medida de mitigar el riesgo">
          <x14:formula1>
            <xm:f>IF(OR(AI71='C:\Users\gdelgadillo\Downloads\[mapa-riesgos-de-gestion-inteligencia-para-la-movilidad-2021-version-1.0.xlsx]Opciones Tratamiento'!#REF!,AI71='C:\Users\gdelgadillo\Downloads\[mapa-riesgos-de-gestion-inteligencia-para-la-movilidad-2021-version-1.0.xlsx]Opciones Tratamiento'!#REF!,AI71='C:\Users\gdelgadillo\Downloads\[mapa-riesgos-de-gestion-inteligencia-para-la-movilidad-2021-version-1.0.xlsx]Opciones Tratamiento'!#REF!),ISBLANK(AI71),ISTEXT(AI71))</xm:f>
          </x14:formula1>
          <xm:sqref>AM71 AM74</xm:sqref>
        </x14:dataValidation>
        <x14:dataValidation type="custom" allowBlank="1" showInputMessage="1" showErrorMessage="1" error="Recuerde que las acciones se generan bajo la medida de mitigar el riesgo">
          <x14:formula1>
            <xm:f>IF(OR(AI70='C:\Users\gdelgadillo\Downloads\[mapa-riesgos-de-gestion-inteligencia-para-la-movilidad-2021-version-1.0.xlsx]Opciones Tratamiento'!#REF!,AI70='C:\Users\gdelgadillo\Downloads\[mapa-riesgos-de-gestion-inteligencia-para-la-movilidad-2021-version-1.0.xlsx]Opciones Tratamiento'!#REF!,AI70='C:\Users\gdelgadillo\Downloads\[mapa-riesgos-de-gestion-inteligencia-para-la-movilidad-2021-version-1.0.xlsx]Opciones Tratamiento'!#REF!),ISBLANK(AI70),ISTEXT(AI70))</xm:f>
          </x14:formula1>
          <xm:sqref>AL70:AL74</xm:sqref>
        </x14:dataValidation>
        <x14:dataValidation type="custom" allowBlank="1" showInputMessage="1" showErrorMessage="1" error="Recuerde que las acciones se generan bajo la medida de mitigar el riesgo">
          <x14:formula1>
            <xm:f>IF(OR(AI70='C:\Users\gdelgadillo\Downloads\[mapa-riesgos-de-gestion-inteligencia-para-la-movilidad-2021-version-1.0.xlsx]Opciones Tratamiento'!#REF!,AI70='C:\Users\gdelgadillo\Downloads\[mapa-riesgos-de-gestion-inteligencia-para-la-movilidad-2021-version-1.0.xlsx]Opciones Tratamiento'!#REF!,AI70='C:\Users\gdelgadillo\Downloads\[mapa-riesgos-de-gestion-inteligencia-para-la-movilidad-2021-version-1.0.xlsx]Opciones Tratamiento'!#REF!),ISBLANK(AI70),ISTEXT(AI70))</xm:f>
          </x14:formula1>
          <xm:sqref>AK70:AK74</xm:sqref>
        </x14:dataValidation>
        <x14:dataValidation type="custom" allowBlank="1" showInputMessage="1" showErrorMessage="1" error="Recuerde que las acciones se generan bajo la medida de mitigar el riesgo">
          <x14:formula1>
            <xm:f>IF(OR(AI70='C:\Users\gdelgadillo\Downloads\[mapa-riesgos-de-gestion-inteligencia-para-la-movilidad-2021-version-1.0.xlsx]Opciones Tratamiento'!#REF!,AI70='C:\Users\gdelgadillo\Downloads\[mapa-riesgos-de-gestion-inteligencia-para-la-movilidad-2021-version-1.0.xlsx]Opciones Tratamiento'!#REF!,AI70='C:\Users\gdelgadillo\Downloads\[mapa-riesgos-de-gestion-inteligencia-para-la-movilidad-2021-version-1.0.xlsx]Opciones Tratamiento'!#REF!),ISBLANK(AI70),ISTEXT(AI70))</xm:f>
          </x14:formula1>
          <xm:sqref>AJ70:AJ74</xm:sqref>
        </x14:dataValidation>
        <x14:dataValidation type="list" allowBlank="1" showInputMessage="1" showErrorMessage="1">
          <x14:formula1>
            <xm:f>'C:\Users\gdelgadillo\Downloads\[mapa-riesgos-de-gestion-juridica-2021-version-1.0.xlsx]Opciones Tratamiento'!#REF!</xm:f>
          </x14:formula1>
          <xm:sqref>H75:H89 D75:D89 AI75:AI89</xm:sqref>
        </x14:dataValidation>
        <x14:dataValidation type="list" allowBlank="1" showInputMessage="1" showErrorMessage="1">
          <x14:formula1>
            <xm:f>'C:\Users\gdelgadillo\Downloads\[mapa-riesgos-de-gestion-juridica-2021-version-1.0.xlsx]Tabla Impacto'!#REF!</xm:f>
          </x14:formula1>
          <xm:sqref>L75:L89</xm:sqref>
        </x14:dataValidation>
        <x14:dataValidation type="list" allowBlank="1" showInputMessage="1" showErrorMessage="1">
          <x14:formula1>
            <xm:f>'C:\Users\gdelgadillo\Downloads\[mapa-riesgos-de-gestion-juridica-2021-version-1.0.xlsx]Tabla Valoración controles'!#REF!</xm:f>
          </x14:formula1>
          <xm:sqref>T75:U89 W75:Y89</xm:sqref>
        </x14:dataValidation>
        <x14:dataValidation type="custom" allowBlank="1" showInputMessage="1" showErrorMessage="1" error="Recuerde que las acciones se generan bajo la medida de mitigar el riesgo">
          <x14:formula1>
            <xm:f>IF(OR(AI76='C:\Users\gdelgadillo\Downloads\[mapa-riesgos-de-gestion-juridica-2021-version-1.0.xlsx]Opciones Tratamiento'!#REF!,AI76='C:\Users\gdelgadillo\Downloads\[mapa-riesgos-de-gestion-juridica-2021-version-1.0.xlsx]Opciones Tratamiento'!#REF!,AI76='C:\Users\gdelgadillo\Downloads\[mapa-riesgos-de-gestion-juridica-2021-version-1.0.xlsx]Opciones Tratamiento'!#REF!),ISBLANK(AI76),ISTEXT(AI76))</xm:f>
          </x14:formula1>
          <xm:sqref>AN76:AN77 AN79:AN80 AN82 AN84 AN86 AN89</xm:sqref>
        </x14:dataValidation>
        <x14:dataValidation type="custom" allowBlank="1" showInputMessage="1" showErrorMessage="1" error="Recuerde que las acciones se generan bajo la medida de mitigar el riesgo">
          <x14:formula1>
            <xm:f>IF(OR(AI76='C:\Users\gdelgadillo\Downloads\[mapa-riesgos-de-gestion-juridica-2021-version-1.0.xlsx]Opciones Tratamiento'!#REF!,AI76='C:\Users\gdelgadillo\Downloads\[mapa-riesgos-de-gestion-juridica-2021-version-1.0.xlsx]Opciones Tratamiento'!#REF!,AI76='C:\Users\gdelgadillo\Downloads\[mapa-riesgos-de-gestion-juridica-2021-version-1.0.xlsx]Opciones Tratamiento'!#REF!),ISBLANK(AI76),ISTEXT(AI76))</xm:f>
          </x14:formula1>
          <xm:sqref>AM76:AM77 AM79:AM80 AM82 AM84 AM86 AM89</xm:sqref>
        </x14:dataValidation>
        <x14:dataValidation type="custom" allowBlank="1" showInputMessage="1" showErrorMessage="1" error="Recuerde que las acciones se generan bajo la medida de mitigar el riesgo">
          <x14:formula1>
            <xm:f>IF(OR(AI75='C:\Users\gdelgadillo\Downloads\[mapa-riesgos-de-gestion-juridica-2021-version-1.0.xlsx]Opciones Tratamiento'!#REF!,AI75='C:\Users\gdelgadillo\Downloads\[mapa-riesgos-de-gestion-juridica-2021-version-1.0.xlsx]Opciones Tratamiento'!#REF!,AI75='C:\Users\gdelgadillo\Downloads\[mapa-riesgos-de-gestion-juridica-2021-version-1.0.xlsx]Opciones Tratamiento'!#REF!),ISBLANK(AI75),ISTEXT(AI75))</xm:f>
          </x14:formula1>
          <xm:sqref>AL75:AL82 AL84:AL86 AL88:AL89</xm:sqref>
        </x14:dataValidation>
        <x14:dataValidation type="custom" allowBlank="1" showInputMessage="1" showErrorMessage="1" error="Recuerde que las acciones se generan bajo la medida de mitigar el riesgo">
          <x14:formula1>
            <xm:f>IF(OR(AI75='C:\Users\gdelgadillo\Downloads\[mapa-riesgos-de-gestion-juridica-2021-version-1.0.xlsx]Opciones Tratamiento'!#REF!,AI75='C:\Users\gdelgadillo\Downloads\[mapa-riesgos-de-gestion-juridica-2021-version-1.0.xlsx]Opciones Tratamiento'!#REF!,AI75='C:\Users\gdelgadillo\Downloads\[mapa-riesgos-de-gestion-juridica-2021-version-1.0.xlsx]Opciones Tratamiento'!#REF!),ISBLANK(AI75),ISTEXT(AI75))</xm:f>
          </x14:formula1>
          <xm:sqref>AK75:AK89</xm:sqref>
        </x14:dataValidation>
        <x14:dataValidation type="custom" allowBlank="1" showInputMessage="1" showErrorMessage="1" error="Recuerde que las acciones se generan bajo la medida de mitigar el riesgo">
          <x14:formula1>
            <xm:f>IF(OR(AI75='C:\Users\gdelgadillo\Downloads\[mapa-riesgos-de-gestion-juridica-2021-version-1.0.xlsx]Opciones Tratamiento'!#REF!,AI75='C:\Users\gdelgadillo\Downloads\[mapa-riesgos-de-gestion-juridica-2021-version-1.0.xlsx]Opciones Tratamiento'!#REF!,AI75='C:\Users\gdelgadillo\Downloads\[mapa-riesgos-de-gestion-juridica-2021-version-1.0.xlsx]Opciones Tratamiento'!#REF!),ISBLANK(AI75),ISTEXT(AI75))</xm:f>
          </x14:formula1>
          <xm:sqref>AJ75:AJ89</xm:sqref>
        </x14:dataValidation>
        <x14:dataValidation type="list" allowBlank="1" showInputMessage="1" showErrorMessage="1">
          <x14:formula1>
            <xm:f>'C:\Users\gdelgadillo\Downloads\[mapa-riesgos-de-gestion-seguridad-vial-2021-version-1.0.xlsx]Tabla Impacto'!#REF!</xm:f>
          </x14:formula1>
          <xm:sqref>L106:L108</xm:sqref>
        </x14:dataValidation>
        <x14:dataValidation type="list" allowBlank="1" showInputMessage="1" showErrorMessage="1">
          <x14:formula1>
            <xm:f>'C:\Users\gdelgadillo\Downloads\[mapa-riesgos-de-gestion-seguridad-vial-2021-version-1.0.xlsx]Opciones Tratamiento'!#REF!</xm:f>
          </x14:formula1>
          <xm:sqref>AI106:AI108 D106:D108 H106:H108</xm:sqref>
        </x14:dataValidation>
        <x14:dataValidation type="list" allowBlank="1" showInputMessage="1" showErrorMessage="1">
          <x14:formula1>
            <xm:f>'C:\Users\gdelgadillo\Downloads\[mapa-riesgos-de-gestion-seguridad-vial-2021-version-1.0.xlsx]Tabla Valoración controles'!#REF!</xm:f>
          </x14:formula1>
          <xm:sqref>T106:U108 W106:Y108</xm:sqref>
        </x14:dataValidation>
        <x14:dataValidation type="custom" allowBlank="1" showInputMessage="1" showErrorMessage="1" error="Recuerde que las acciones se generan bajo la medida de mitigar el riesgo">
          <x14:formula1>
            <xm:f>IF(OR(AI107='C:\Users\gdelgadillo\Downloads\[mapa-riesgos-de-gestion-seguridad-vial-2021-version-1.0.xlsx]Opciones Tratamiento'!#REF!,AI107='C:\Users\gdelgadillo\Downloads\[mapa-riesgos-de-gestion-seguridad-vial-2021-version-1.0.xlsx]Opciones Tratamiento'!#REF!,AI107='C:\Users\gdelgadillo\Downloads\[mapa-riesgos-de-gestion-seguridad-vial-2021-version-1.0.xlsx]Opciones Tratamiento'!#REF!),ISBLANK(AI107),ISTEXT(AI107))</xm:f>
          </x14:formula1>
          <xm:sqref>AN107:AN108</xm:sqref>
        </x14:dataValidation>
        <x14:dataValidation type="custom" allowBlank="1" showInputMessage="1" showErrorMessage="1" error="Recuerde que las acciones se generan bajo la medida de mitigar el riesgo">
          <x14:formula1>
            <xm:f>IF(OR(AI107='C:\Users\gdelgadillo\Downloads\[mapa-riesgos-de-gestion-seguridad-vial-2021-version-1.0.xlsx]Opciones Tratamiento'!#REF!,AI107='C:\Users\gdelgadillo\Downloads\[mapa-riesgos-de-gestion-seguridad-vial-2021-version-1.0.xlsx]Opciones Tratamiento'!#REF!,AI107='C:\Users\gdelgadillo\Downloads\[mapa-riesgos-de-gestion-seguridad-vial-2021-version-1.0.xlsx]Opciones Tratamiento'!#REF!),ISBLANK(AI107),ISTEXT(AI107))</xm:f>
          </x14:formula1>
          <xm:sqref>AM107:AM108</xm:sqref>
        </x14:dataValidation>
        <x14:dataValidation type="custom" allowBlank="1" showInputMessage="1" showErrorMessage="1" error="Recuerde que las acciones se generan bajo la medida de mitigar el riesgo">
          <x14:formula1>
            <xm:f>IF(OR(AI106='C:\Users\gdelgadillo\Downloads\[mapa-riesgos-de-gestion-seguridad-vial-2021-version-1.0.xlsx]Opciones Tratamiento'!#REF!,AI106='C:\Users\gdelgadillo\Downloads\[mapa-riesgos-de-gestion-seguridad-vial-2021-version-1.0.xlsx]Opciones Tratamiento'!#REF!,AI106='C:\Users\gdelgadillo\Downloads\[mapa-riesgos-de-gestion-seguridad-vial-2021-version-1.0.xlsx]Opciones Tratamiento'!#REF!),ISBLANK(AI106),ISTEXT(AI106))</xm:f>
          </x14:formula1>
          <xm:sqref>AL106:AL108</xm:sqref>
        </x14:dataValidation>
        <x14:dataValidation type="custom" allowBlank="1" showInputMessage="1" showErrorMessage="1" error="Recuerde que las acciones se generan bajo la medida de mitigar el riesgo">
          <x14:formula1>
            <xm:f>IF(OR(AI106='C:\Users\gdelgadillo\Downloads\[mapa-riesgos-de-gestion-seguridad-vial-2021-version-1.0.xlsx]Opciones Tratamiento'!#REF!,AI106='C:\Users\gdelgadillo\Downloads\[mapa-riesgos-de-gestion-seguridad-vial-2021-version-1.0.xlsx]Opciones Tratamiento'!#REF!,AI106='C:\Users\gdelgadillo\Downloads\[mapa-riesgos-de-gestion-seguridad-vial-2021-version-1.0.xlsx]Opciones Tratamiento'!#REF!),ISBLANK(AI106),ISTEXT(AI106))</xm:f>
          </x14:formula1>
          <xm:sqref>AK106:AK108</xm:sqref>
        </x14:dataValidation>
        <x14:dataValidation type="custom" allowBlank="1" showInputMessage="1" showErrorMessage="1" error="Recuerde que las acciones se generan bajo la medida de mitigar el riesgo">
          <x14:formula1>
            <xm:f>IF(OR(AI106='C:\Users\gdelgadillo\Downloads\[mapa-riesgos-de-gestion-seguridad-vial-2021-version-1.0.xlsx]Opciones Tratamiento'!#REF!,AI106='C:\Users\gdelgadillo\Downloads\[mapa-riesgos-de-gestion-seguridad-vial-2021-version-1.0.xlsx]Opciones Tratamiento'!#REF!,AI106='C:\Users\gdelgadillo\Downloads\[mapa-riesgos-de-gestion-seguridad-vial-2021-version-1.0.xlsx]Opciones Tratamiento'!#REF!),ISBLANK(AI106),ISTEXT(AI106))</xm:f>
          </x14:formula1>
          <xm:sqref>AJ106:AJ108</xm:sqref>
        </x14:dataValidation>
        <x14:dataValidation type="list" allowBlank="1" showInputMessage="1" showErrorMessage="1">
          <x14:formula1>
            <xm:f>'C:\Users\gdelgadillo\Downloads\[mapa-riesgos-de-gestion-social-2021-version-1.0.xlsx]Opciones Tratamiento'!#REF!</xm:f>
          </x14:formula1>
          <xm:sqref>H109:H117 D109:D117 AI109:AI117</xm:sqref>
        </x14:dataValidation>
        <x14:dataValidation type="list" allowBlank="1" showInputMessage="1" showErrorMessage="1">
          <x14:formula1>
            <xm:f>'C:\Users\gdelgadillo\Downloads\[mapa-riesgos-de-gestion-social-2021-version-1.0.xlsx]Tabla Impacto'!#REF!</xm:f>
          </x14:formula1>
          <xm:sqref>L109:L117</xm:sqref>
        </x14:dataValidation>
        <x14:dataValidation type="list" allowBlank="1" showInputMessage="1" showErrorMessage="1">
          <x14:formula1>
            <xm:f>'C:\Users\gdelgadillo\Downloads\[mapa-riesgos-de-gestion-social-2021-version-1.0.xlsx]Tabla Valoración controles'!#REF!</xm:f>
          </x14:formula1>
          <xm:sqref>T109:U117 W109:Y117</xm:sqref>
        </x14:dataValidation>
        <x14:dataValidation type="custom" allowBlank="1" showInputMessage="1" showErrorMessage="1" error="Recuerde que las acciones se generan bajo la medida de mitigar el riesgo">
          <x14:formula1>
            <xm:f>IF(OR(AI110='C:\Users\gdelgadillo\Downloads\[mapa-riesgos-de-gestion-social-2021-version-1.0.xlsx]Opciones Tratamiento'!#REF!,AI110='C:\Users\gdelgadillo\Downloads\[mapa-riesgos-de-gestion-social-2021-version-1.0.xlsx]Opciones Tratamiento'!#REF!,AI110='C:\Users\gdelgadillo\Downloads\[mapa-riesgos-de-gestion-social-2021-version-1.0.xlsx]Opciones Tratamiento'!#REF!),ISBLANK(AI110),ISTEXT(AI110))</xm:f>
          </x14:formula1>
          <xm:sqref>AN110:AN112 AN114:AN117</xm:sqref>
        </x14:dataValidation>
        <x14:dataValidation type="custom" allowBlank="1" showInputMessage="1" showErrorMessage="1" error="Recuerde que las acciones se generan bajo la medida de mitigar el riesgo">
          <x14:formula1>
            <xm:f>IF(OR(AI110='C:\Users\gdelgadillo\Downloads\[mapa-riesgos-de-gestion-social-2021-version-1.0.xlsx]Opciones Tratamiento'!#REF!,AI110='C:\Users\gdelgadillo\Downloads\[mapa-riesgos-de-gestion-social-2021-version-1.0.xlsx]Opciones Tratamiento'!#REF!,AI110='C:\Users\gdelgadillo\Downloads\[mapa-riesgos-de-gestion-social-2021-version-1.0.xlsx]Opciones Tratamiento'!#REF!),ISBLANK(AI110),ISTEXT(AI110))</xm:f>
          </x14:formula1>
          <xm:sqref>AM110:AM112 AM114:AM117</xm:sqref>
        </x14:dataValidation>
        <x14:dataValidation type="custom" allowBlank="1" showInputMessage="1" showErrorMessage="1" error="Recuerde que las acciones se generan bajo la medida de mitigar el riesgo">
          <x14:formula1>
            <xm:f>IF(OR(AI109='C:\Users\gdelgadillo\Downloads\[mapa-riesgos-de-gestion-social-2021-version-1.0.xlsx]Opciones Tratamiento'!#REF!,AI109='C:\Users\gdelgadillo\Downloads\[mapa-riesgos-de-gestion-social-2021-version-1.0.xlsx]Opciones Tratamiento'!#REF!,AI109='C:\Users\gdelgadillo\Downloads\[mapa-riesgos-de-gestion-social-2021-version-1.0.xlsx]Opciones Tratamiento'!#REF!),ISBLANK(AI109),ISTEXT(AI109))</xm:f>
          </x14:formula1>
          <xm:sqref>AL109:AL117</xm:sqref>
        </x14:dataValidation>
        <x14:dataValidation type="custom" allowBlank="1" showInputMessage="1" showErrorMessage="1" error="Recuerde que las acciones se generan bajo la medida de mitigar el riesgo">
          <x14:formula1>
            <xm:f>IF(OR(AI109='C:\Users\gdelgadillo\Downloads\[mapa-riesgos-de-gestion-social-2021-version-1.0.xlsx]Opciones Tratamiento'!#REF!,AI109='C:\Users\gdelgadillo\Downloads\[mapa-riesgos-de-gestion-social-2021-version-1.0.xlsx]Opciones Tratamiento'!#REF!,AI109='C:\Users\gdelgadillo\Downloads\[mapa-riesgos-de-gestion-social-2021-version-1.0.xlsx]Opciones Tratamiento'!#REF!),ISBLANK(AI109),ISTEXT(AI109))</xm:f>
          </x14:formula1>
          <xm:sqref>AK109:AK117</xm:sqref>
        </x14:dataValidation>
        <x14:dataValidation type="custom" allowBlank="1" showInputMessage="1" showErrorMessage="1" error="Recuerde que las acciones se generan bajo la medida de mitigar el riesgo">
          <x14:formula1>
            <xm:f>IF(OR(AI109='C:\Users\gdelgadillo\Downloads\[mapa-riesgos-de-gestion-social-2021-version-1.0.xlsx]Opciones Tratamiento'!#REF!,AI109='C:\Users\gdelgadillo\Downloads\[mapa-riesgos-de-gestion-social-2021-version-1.0.xlsx]Opciones Tratamiento'!#REF!,AI109='C:\Users\gdelgadillo\Downloads\[mapa-riesgos-de-gestion-social-2021-version-1.0.xlsx]Opciones Tratamiento'!#REF!),ISBLANK(AI109),ISTEXT(AI109))</xm:f>
          </x14:formula1>
          <xm:sqref>AJ109:AJ117</xm:sqref>
        </x14:dataValidation>
        <x14:dataValidation type="list" allowBlank="1" showInputMessage="1" showErrorMessage="1">
          <x14:formula1>
            <xm:f>'C:\Users\gdelgadillo\Downloads\[mapa-riesgos-de-gestion-talento-humano-2021-version-1.0.xlsx]Opciones Tratamiento'!#REF!</xm:f>
          </x14:formula1>
          <xm:sqref>AI118:AI127 H118:H127 D118:D127</xm:sqref>
        </x14:dataValidation>
        <x14:dataValidation type="list" allowBlank="1" showInputMessage="1" showErrorMessage="1">
          <x14:formula1>
            <xm:f>'C:\Users\gdelgadillo\Downloads\[mapa-riesgos-de-gestion-talento-humano-2021-version-1.0.xlsx]Tabla Impacto'!#REF!</xm:f>
          </x14:formula1>
          <xm:sqref>L118:L127</xm:sqref>
        </x14:dataValidation>
        <x14:dataValidation type="list" allowBlank="1" showInputMessage="1" showErrorMessage="1">
          <x14:formula1>
            <xm:f>'C:\Users\gdelgadillo\Downloads\[mapa-riesgos-de-gestion-talento-humano-2021-version-1.0.xlsx]Tabla Valoración controles'!#REF!</xm:f>
          </x14:formula1>
          <xm:sqref>T118:U127 W118:Y127</xm:sqref>
        </x14:dataValidation>
        <x14:dataValidation type="custom" allowBlank="1" showInputMessage="1" showErrorMessage="1" error="Recuerde que las acciones se generan bajo la medida de mitigar el riesgo">
          <x14:formula1>
            <xm:f>IF(OR(AI118='C:\Users\gdelgadillo\Downloads\[mapa-riesgos-de-gestion-talento-humano-2021-version-1.0.xlsx]Opciones Tratamiento'!#REF!,AI118='C:\Users\gdelgadillo\Downloads\[mapa-riesgos-de-gestion-talento-humano-2021-version-1.0.xlsx]Opciones Tratamiento'!#REF!,AI118='C:\Users\gdelgadillo\Downloads\[mapa-riesgos-de-gestion-talento-humano-2021-version-1.0.xlsx]Opciones Tratamiento'!#REF!),ISBLANK(AI118),ISTEXT(AI118))</xm:f>
          </x14:formula1>
          <xm:sqref>AL118:AL127</xm:sqref>
        </x14:dataValidation>
        <x14:dataValidation type="custom" allowBlank="1" showInputMessage="1" showErrorMessage="1" error="Recuerde que las acciones se generan bajo la medida de mitigar el riesgo">
          <x14:formula1>
            <xm:f>IF(OR(AI118='C:\Users\gdelgadillo\Downloads\[mapa-riesgos-de-gestion-talento-humano-2021-version-1.0.xlsx]Opciones Tratamiento'!#REF!,AI118='C:\Users\gdelgadillo\Downloads\[mapa-riesgos-de-gestion-talento-humano-2021-version-1.0.xlsx]Opciones Tratamiento'!#REF!,AI118='C:\Users\gdelgadillo\Downloads\[mapa-riesgos-de-gestion-talento-humano-2021-version-1.0.xlsx]Opciones Tratamiento'!#REF!),ISBLANK(AI118),ISTEXT(AI118))</xm:f>
          </x14:formula1>
          <xm:sqref>AK118:AK127</xm:sqref>
        </x14:dataValidation>
        <x14:dataValidation type="custom" allowBlank="1" showInputMessage="1" showErrorMessage="1" error="Recuerde que las acciones se generan bajo la medida de mitigar el riesgo">
          <x14:formula1>
            <xm:f>IF(OR(AI118='C:\Users\gdelgadillo\Downloads\[mapa-riesgos-de-gestion-talento-humano-2021-version-1.0.xlsx]Opciones Tratamiento'!#REF!,AI118='C:\Users\gdelgadillo\Downloads\[mapa-riesgos-de-gestion-talento-humano-2021-version-1.0.xlsx]Opciones Tratamiento'!#REF!,AI118='C:\Users\gdelgadillo\Downloads\[mapa-riesgos-de-gestion-talento-humano-2021-version-1.0.xlsx]Opciones Tratamiento'!#REF!),ISBLANK(AI118),ISTEXT(AI118))</xm:f>
          </x14:formula1>
          <xm:sqref>AJ118:AJ127</xm:sqref>
        </x14:dataValidation>
        <x14:dataValidation type="list" allowBlank="1" showInputMessage="1" showErrorMessage="1">
          <x14:formula1>
            <xm:f>'C:\Users\gdelgadillo\Downloads\[mapa-riesgos-de-gestion-tramites-y-sevicios-a-la-cidadania-2021-version-1.0.xlsx]Opciones Tratamiento'!#REF!</xm:f>
          </x14:formula1>
          <xm:sqref>AI145:AI159 H145:H159 D145:D159</xm:sqref>
        </x14:dataValidation>
        <x14:dataValidation type="list" allowBlank="1" showInputMessage="1" showErrorMessage="1">
          <x14:formula1>
            <xm:f>'C:\Users\gdelgadillo\Downloads\[mapa-riesgos-de-gestion-tramites-y-sevicios-a-la-cidadania-2021-version-1.0.xlsx]Tabla Impacto'!#REF!</xm:f>
          </x14:formula1>
          <xm:sqref>L145:L159</xm:sqref>
        </x14:dataValidation>
        <x14:dataValidation type="list" allowBlank="1" showInputMessage="1" showErrorMessage="1">
          <x14:formula1>
            <xm:f>'C:\Users\gdelgadillo\Downloads\[mapa-riesgos-de-gestion-tramites-y-sevicios-a-la-cidadania-2021-version-1.0.xlsx]Tabla Valoración controles'!#REF!</xm:f>
          </x14:formula1>
          <xm:sqref>T145:U159 W145:Y159</xm:sqref>
        </x14:dataValidation>
        <x14:dataValidation type="custom" allowBlank="1" showInputMessage="1" showErrorMessage="1" error="Recuerde que las acciones se generan bajo la medida de mitigar el riesgo">
          <x14:formula1>
            <xm:f>IF(OR(AI146='C:\Users\gdelgadillo\Downloads\[mapa-riesgos-de-gestion-tramites-y-sevicios-a-la-cidadania-2021-version-1.0.xlsx]Opciones Tratamiento'!#REF!,AI146='C:\Users\gdelgadillo\Downloads\[mapa-riesgos-de-gestion-tramites-y-sevicios-a-la-cidadania-2021-version-1.0.xlsx]Opciones Tratamiento'!#REF!,AI146='C:\Users\gdelgadillo\Downloads\[mapa-riesgos-de-gestion-tramites-y-sevicios-a-la-cidadania-2021-version-1.0.xlsx]Opciones Tratamiento'!#REF!),ISBLANK(AI146),ISTEXT(AI146))</xm:f>
          </x14:formula1>
          <xm:sqref>AN146:AN150 AN152:AN155 AN157 AN159</xm:sqref>
        </x14:dataValidation>
        <x14:dataValidation type="custom" allowBlank="1" showInputMessage="1" showErrorMessage="1" error="Recuerde que las acciones se generan bajo la medida de mitigar el riesgo">
          <x14:formula1>
            <xm:f>IF(OR(AI146='C:\Users\gdelgadillo\Downloads\[mapa-riesgos-de-gestion-tramites-y-sevicios-a-la-cidadania-2021-version-1.0.xlsx]Opciones Tratamiento'!#REF!,AI146='C:\Users\gdelgadillo\Downloads\[mapa-riesgos-de-gestion-tramites-y-sevicios-a-la-cidadania-2021-version-1.0.xlsx]Opciones Tratamiento'!#REF!,AI146='C:\Users\gdelgadillo\Downloads\[mapa-riesgos-de-gestion-tramites-y-sevicios-a-la-cidadania-2021-version-1.0.xlsx]Opciones Tratamiento'!#REF!),ISBLANK(AI146),ISTEXT(AI146))</xm:f>
          </x14:formula1>
          <xm:sqref>AM146:AM150 AM152:AM155 AM157 AM159</xm:sqref>
        </x14:dataValidation>
        <x14:dataValidation type="custom" allowBlank="1" showInputMessage="1" showErrorMessage="1" error="Recuerde que las acciones se generan bajo la medida de mitigar el riesgo">
          <x14:formula1>
            <xm:f>IF(OR(AI145='C:\Users\gdelgadillo\Downloads\[mapa-riesgos-de-gestion-tramites-y-sevicios-a-la-cidadania-2021-version-1.0.xlsx]Opciones Tratamiento'!#REF!,AI145='C:\Users\gdelgadillo\Downloads\[mapa-riesgos-de-gestion-tramites-y-sevicios-a-la-cidadania-2021-version-1.0.xlsx]Opciones Tratamiento'!#REF!,AI145='C:\Users\gdelgadillo\Downloads\[mapa-riesgos-de-gestion-tramites-y-sevicios-a-la-cidadania-2021-version-1.0.xlsx]Opciones Tratamiento'!#REF!),ISBLANK(AI145),ISTEXT(AI145))</xm:f>
          </x14:formula1>
          <xm:sqref>AL145:AL159</xm:sqref>
        </x14:dataValidation>
        <x14:dataValidation type="custom" allowBlank="1" showInputMessage="1" showErrorMessage="1" error="Recuerde que las acciones se generan bajo la medida de mitigar el riesgo">
          <x14:formula1>
            <xm:f>IF(OR(AI145='C:\Users\gdelgadillo\Downloads\[mapa-riesgos-de-gestion-tramites-y-sevicios-a-la-cidadania-2021-version-1.0.xlsx]Opciones Tratamiento'!#REF!,AI145='C:\Users\gdelgadillo\Downloads\[mapa-riesgos-de-gestion-tramites-y-sevicios-a-la-cidadania-2021-version-1.0.xlsx]Opciones Tratamiento'!#REF!,AI145='C:\Users\gdelgadillo\Downloads\[mapa-riesgos-de-gestion-tramites-y-sevicios-a-la-cidadania-2021-version-1.0.xlsx]Opciones Tratamiento'!#REF!),ISBLANK(AI145),ISTEXT(AI145))</xm:f>
          </x14:formula1>
          <xm:sqref>AK145:AK159</xm:sqref>
        </x14:dataValidation>
        <x14:dataValidation type="custom" allowBlank="1" showInputMessage="1" showErrorMessage="1" error="Recuerde que las acciones se generan bajo la medida de mitigar el riesgo">
          <x14:formula1>
            <xm:f>IF(OR(AI145='C:\Users\gdelgadillo\Downloads\[mapa-riesgos-de-gestion-tramites-y-sevicios-a-la-cidadania-2021-version-1.0.xlsx]Opciones Tratamiento'!#REF!,AI145='C:\Users\gdelgadillo\Downloads\[mapa-riesgos-de-gestion-tramites-y-sevicios-a-la-cidadania-2021-version-1.0.xlsx]Opciones Tratamiento'!#REF!,AI145='C:\Users\gdelgadillo\Downloads\[mapa-riesgos-de-gestion-tramites-y-sevicios-a-la-cidadania-2021-version-1.0.xlsx]Opciones Tratamiento'!#REF!),ISBLANK(AI145),ISTEXT(AI145))</xm:f>
          </x14:formula1>
          <xm:sqref>AJ145:AJ159</xm:sqref>
        </x14:dataValidation>
        <x14:dataValidation type="list" allowBlank="1" showInputMessage="1" showErrorMessage="1">
          <x14:formula1>
            <xm:f>'C:\Users\gdelgadillo\Downloads\[mapa-riesgos-de-gestion-oficina-asesora-de-planeacion-institucional-2021-version-1.0.xlsx]Opciones Tratamiento'!#REF!</xm:f>
          </x14:formula1>
          <xm:sqref>H90:H105 AI90:AI105 D90:D105</xm:sqref>
        </x14:dataValidation>
        <x14:dataValidation type="list" allowBlank="1" showInputMessage="1" showErrorMessage="1">
          <x14:formula1>
            <xm:f>'C:\Users\gdelgadillo\Downloads\[mapa-riesgos-de-gestion-oficina-asesora-de-planeacion-institucional-2021-version-1.0.xlsx]Tabla Impacto'!#REF!</xm:f>
          </x14:formula1>
          <xm:sqref>L90:L105</xm:sqref>
        </x14:dataValidation>
        <x14:dataValidation type="list" allowBlank="1" showInputMessage="1" showErrorMessage="1">
          <x14:formula1>
            <xm:f>'C:\Users\gdelgadillo\Downloads\[mapa-riesgos-de-gestion-oficina-asesora-de-planeacion-institucional-2021-version-1.0.xlsx]Tabla Valoración controles'!#REF!</xm:f>
          </x14:formula1>
          <xm:sqref>W90:Y105 T90:U105</xm:sqref>
        </x14:dataValidation>
        <x14:dataValidation type="custom" allowBlank="1" showInputMessage="1" showErrorMessage="1" error="Recuerde que las acciones se generan bajo la medida de mitigar el riesgo">
          <x14:formula1>
            <xm:f>IF(OR(AI91='C:\Users\gdelgadillo\Downloads\[mapa-riesgos-de-gestion-oficina-asesora-de-planeacion-institucional-2021-version-1.0.xlsx]Opciones Tratamiento'!#REF!,AI91='C:\Users\gdelgadillo\Downloads\[mapa-riesgos-de-gestion-oficina-asesora-de-planeacion-institucional-2021-version-1.0.xlsx]Opciones Tratamiento'!#REF!,AI91='C:\Users\gdelgadillo\Downloads\[mapa-riesgos-de-gestion-oficina-asesora-de-planeacion-institucional-2021-version-1.0.xlsx]Opciones Tratamiento'!#REF!),ISBLANK(AI91),ISTEXT(AI91))</xm:f>
          </x14:formula1>
          <xm:sqref>AN100:AN105 AN91:AN94 AN96:AN98</xm:sqref>
        </x14:dataValidation>
        <x14:dataValidation type="custom" allowBlank="1" showInputMessage="1" showErrorMessage="1" error="Recuerde que las acciones se generan bajo la medida de mitigar el riesgo">
          <x14:formula1>
            <xm:f>IF(OR(AI91='C:\Users\gdelgadillo\Downloads\[mapa-riesgos-de-gestion-oficina-asesora-de-planeacion-institucional-2021-version-1.0.xlsx]Opciones Tratamiento'!#REF!,AI91='C:\Users\gdelgadillo\Downloads\[mapa-riesgos-de-gestion-oficina-asesora-de-planeacion-institucional-2021-version-1.0.xlsx]Opciones Tratamiento'!#REF!,AI91='C:\Users\gdelgadillo\Downloads\[mapa-riesgos-de-gestion-oficina-asesora-de-planeacion-institucional-2021-version-1.0.xlsx]Opciones Tratamiento'!#REF!),ISBLANK(AI91),ISTEXT(AI91))</xm:f>
          </x14:formula1>
          <xm:sqref>AM100:AM105 AM91:AM94 AM96:AM98</xm:sqref>
        </x14:dataValidation>
        <x14:dataValidation type="custom" allowBlank="1" showInputMessage="1" showErrorMessage="1" error="Recuerde que las acciones se generan bajo la medida de mitigar el riesgo">
          <x14:formula1>
            <xm:f>IF(OR(AI91='C:\Users\gdelgadillo\Downloads\[mapa-riesgos-de-gestion-oficina-asesora-de-planeacion-institucional-2021-version-1.0.xlsx]Opciones Tratamiento'!#REF!,AI91='C:\Users\gdelgadillo\Downloads\[mapa-riesgos-de-gestion-oficina-asesora-de-planeacion-institucional-2021-version-1.0.xlsx]Opciones Tratamiento'!#REF!,AI91='C:\Users\gdelgadillo\Downloads\[mapa-riesgos-de-gestion-oficina-asesora-de-planeacion-institucional-2021-version-1.0.xlsx]Opciones Tratamiento'!#REF!),ISBLANK(AI91),ISTEXT(AI91))</xm:f>
          </x14:formula1>
          <xm:sqref>AL91:AL105</xm:sqref>
        </x14:dataValidation>
        <x14:dataValidation type="custom" allowBlank="1" showInputMessage="1" showErrorMessage="1" error="Recuerde que las acciones se generan bajo la medida de mitigar el riesgo">
          <x14:formula1>
            <xm:f>IF(OR(AI91='C:\Users\gdelgadillo\Downloads\[mapa-riesgos-de-gestion-oficina-asesora-de-planeacion-institucional-2021-version-1.0.xlsx]Opciones Tratamiento'!#REF!,AI91='C:\Users\gdelgadillo\Downloads\[mapa-riesgos-de-gestion-oficina-asesora-de-planeacion-institucional-2021-version-1.0.xlsx]Opciones Tratamiento'!#REF!,AI91='C:\Users\gdelgadillo\Downloads\[mapa-riesgos-de-gestion-oficina-asesora-de-planeacion-institucional-2021-version-1.0.xlsx]Opciones Tratamiento'!#REF!),ISBLANK(AI91),ISTEXT(AI91))</xm:f>
          </x14:formula1>
          <xm:sqref>AK91:AK105</xm:sqref>
        </x14:dataValidation>
        <x14:dataValidation type="custom" allowBlank="1" showInputMessage="1" showErrorMessage="1" error="Recuerde que las acciones se generan bajo la medida de mitigar el riesgo">
          <x14:formula1>
            <xm:f>IF(OR(AI91='C:\Users\gdelgadillo\Downloads\[mapa-riesgos-de-gestion-oficina-asesora-de-planeacion-institucional-2021-version-1.0.xlsx]Opciones Tratamiento'!#REF!,AI91='C:\Users\gdelgadillo\Downloads\[mapa-riesgos-de-gestion-oficina-asesora-de-planeacion-institucional-2021-version-1.0.xlsx]Opciones Tratamiento'!#REF!,AI91='C:\Users\gdelgadillo\Downloads\[mapa-riesgos-de-gestion-oficina-asesora-de-planeacion-institucional-2021-version-1.0.xlsx]Opciones Tratamiento'!#REF!),ISBLANK(AI91),ISTEXT(AI91))</xm:f>
          </x14:formula1>
          <xm:sqref>AJ91:AJ105</xm:sqref>
        </x14:dataValidation>
        <x14:dataValidation type="list" allowBlank="1" showInputMessage="1" showErrorMessage="1">
          <x14:formula1>
            <xm:f>'C:\Users\gdelgadillo\Downloads\[mapa-riesgos-de-gestion-tics-2021-version-1.0.xlsx]Opciones Tratamiento'!#REF!</xm:f>
          </x14:formula1>
          <xm:sqref>D128:D144 H128:H144 AI128:AI144</xm:sqref>
        </x14:dataValidation>
        <x14:dataValidation type="list" allowBlank="1" showInputMessage="1" showErrorMessage="1">
          <x14:formula1>
            <xm:f>'C:\Users\gdelgadillo\Downloads\[mapa-riesgos-de-gestion-tics-2021-version-1.0.xlsx]Tabla Impacto'!#REF!</xm:f>
          </x14:formula1>
          <xm:sqref>L128:L144</xm:sqref>
        </x14:dataValidation>
        <x14:dataValidation type="list" allowBlank="1" showInputMessage="1" showErrorMessage="1">
          <x14:formula1>
            <xm:f>'C:\Users\gdelgadillo\Downloads\[mapa-riesgos-de-gestion-tics-2021-version-1.0.xlsx]Tabla Valoración controles'!#REF!</xm:f>
          </x14:formula1>
          <xm:sqref>W128:Y144 T128:U144</xm:sqref>
        </x14:dataValidation>
        <x14:dataValidation type="custom" allowBlank="1" showInputMessage="1" showErrorMessage="1" error="Recuerde que las acciones se generan bajo la medida de mitigar el riesgo">
          <x14:formula1>
            <xm:f>IF(OR(AI129='C:\Users\gdelgadillo\Downloads\[mapa-riesgos-de-gestion-tics-2021-version-1.0.xlsx]Opciones Tratamiento'!#REF!,AI129='C:\Users\gdelgadillo\Downloads\[mapa-riesgos-de-gestion-tics-2021-version-1.0.xlsx]Opciones Tratamiento'!#REF!,AI129='C:\Users\gdelgadillo\Downloads\[mapa-riesgos-de-gestion-tics-2021-version-1.0.xlsx]Opciones Tratamiento'!#REF!),ISBLANK(AI129),ISTEXT(AI129))</xm:f>
          </x14:formula1>
          <xm:sqref>AN129:AN130 AN132 AN134 AN136 AN138:AN139 AN141:AN144</xm:sqref>
        </x14:dataValidation>
        <x14:dataValidation type="custom" allowBlank="1" showInputMessage="1" showErrorMessage="1" error="Recuerde que las acciones se generan bajo la medida de mitigar el riesgo">
          <x14:formula1>
            <xm:f>IF(OR(AI129='C:\Users\gdelgadillo\Downloads\[mapa-riesgos-de-gestion-tics-2021-version-1.0.xlsx]Opciones Tratamiento'!#REF!,AI129='C:\Users\gdelgadillo\Downloads\[mapa-riesgos-de-gestion-tics-2021-version-1.0.xlsx]Opciones Tratamiento'!#REF!,AI129='C:\Users\gdelgadillo\Downloads\[mapa-riesgos-de-gestion-tics-2021-version-1.0.xlsx]Opciones Tratamiento'!#REF!),ISBLANK(AI129),ISTEXT(AI129))</xm:f>
          </x14:formula1>
          <xm:sqref>AM129:AM130 AM132 AM134 AM136 AM138:AM139 AM141:AM144</xm:sqref>
        </x14:dataValidation>
        <x14:dataValidation type="custom" allowBlank="1" showInputMessage="1" showErrorMessage="1" error="Recuerde que las acciones se generan bajo la medida de mitigar el riesgo">
          <x14:formula1>
            <xm:f>IF(OR(AI128='C:\Users\gdelgadillo\Downloads\[mapa-riesgos-de-gestion-tics-2021-version-1.0.xlsx]Opciones Tratamiento'!#REF!,AI128='C:\Users\gdelgadillo\Downloads\[mapa-riesgos-de-gestion-tics-2021-version-1.0.xlsx]Opciones Tratamiento'!#REF!,AI128='C:\Users\gdelgadillo\Downloads\[mapa-riesgos-de-gestion-tics-2021-version-1.0.xlsx]Opciones Tratamiento'!#REF!),ISBLANK(AI128),ISTEXT(AI128))</xm:f>
          </x14:formula1>
          <xm:sqref>AL128:AL144</xm:sqref>
        </x14:dataValidation>
        <x14:dataValidation type="custom" allowBlank="1" showInputMessage="1" showErrorMessage="1" error="Recuerde que las acciones se generan bajo la medida de mitigar el riesgo">
          <x14:formula1>
            <xm:f>IF(OR(AI128='C:\Users\gdelgadillo\Downloads\[mapa-riesgos-de-gestion-tics-2021-version-1.0.xlsx]Opciones Tratamiento'!#REF!,AI128='C:\Users\gdelgadillo\Downloads\[mapa-riesgos-de-gestion-tics-2021-version-1.0.xlsx]Opciones Tratamiento'!#REF!,AI128='C:\Users\gdelgadillo\Downloads\[mapa-riesgos-de-gestion-tics-2021-version-1.0.xlsx]Opciones Tratamiento'!#REF!),ISBLANK(AI128),ISTEXT(AI128))</xm:f>
          </x14:formula1>
          <xm:sqref>AK128:AK144</xm:sqref>
        </x14:dataValidation>
        <x14:dataValidation type="custom" allowBlank="1" showInputMessage="1" showErrorMessage="1" error="Recuerde que las acciones se generan bajo la medida de mitigar el riesgo">
          <x14:formula1>
            <xm:f>IF(OR(AI128='C:\Users\gdelgadillo\Downloads\[mapa-riesgos-de-gestion-tics-2021-version-1.0.xlsx]Opciones Tratamiento'!#REF!,AI128='C:\Users\gdelgadillo\Downloads\[mapa-riesgos-de-gestion-tics-2021-version-1.0.xlsx]Opciones Tratamiento'!#REF!,AI128='C:\Users\gdelgadillo\Downloads\[mapa-riesgos-de-gestion-tics-2021-version-1.0.xlsx]Opciones Tratamiento'!#REF!),ISBLANK(AI128),ISTEXT(AI128))</xm:f>
          </x14:formula1>
          <xm:sqref>AJ128:AJ144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Hoja3</vt:lpstr>
      <vt:lpstr>Hoja2</vt:lpstr>
      <vt:lpstr>MONITOREO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Delgadillo Molano</dc:creator>
  <cp:lastModifiedBy>hp</cp:lastModifiedBy>
  <dcterms:created xsi:type="dcterms:W3CDTF">2021-03-25T13:31:00Z</dcterms:created>
  <dcterms:modified xsi:type="dcterms:W3CDTF">2021-08-18T21:39:01Z</dcterms:modified>
</cp:coreProperties>
</file>