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Subsecretria de Gestión Corporativa\7570\2022\Diciembre 2022\"/>
    </mc:Choice>
  </mc:AlternateContent>
  <bookViews>
    <workbookView xWindow="-120" yWindow="-120" windowWidth="20730" windowHeight="11040" firstSheet="2" activeTab="3"/>
  </bookViews>
  <sheets>
    <sheet name="1. Generalidades" sheetId="1" r:id="rId1"/>
    <sheet name="Anexo_Hoja de vida Indicador" sheetId="2" r:id="rId2"/>
    <sheet name="2. Actividades_Tareas_vig" sheetId="3" r:id="rId3"/>
    <sheet name="3. Metas Proyecto de Inv" sheetId="15" r:id="rId4"/>
    <sheet name="4.Magnitud_Presupuesto" sheetId="5" r:id="rId5"/>
    <sheet name="5. Metas_PDD" sheetId="6" r:id="rId6"/>
    <sheet name="6. Seguimiento presupuestal" sheetId="7" r:id="rId7"/>
    <sheet name="7. Territorialización" sheetId="8" r:id="rId8"/>
    <sheet name="ANEXO_ODS" sheetId="9" state="hidden" r:id="rId9"/>
    <sheet name="ANEXO_VARIABLES" sheetId="10" state="hidden" r:id="rId10"/>
    <sheet name="GLOSARIO" sheetId="11" state="hidden" r:id="rId11"/>
    <sheet name="INSTRUCCIÓN DE DILIGENCIAMIENTO" sheetId="12" state="hidden" r:id="rId12"/>
    <sheet name="INSTRUCTIVO DE DILIGENCIAMIENTO" sheetId="14" r:id="rId13"/>
    <sheet name="LISTAS_1" sheetId="13" r:id="rId14"/>
  </sheets>
  <externalReferences>
    <externalReference r:id="rId15"/>
    <externalReference r:id="rId16"/>
    <externalReference r:id="rId17"/>
    <externalReference r:id="rId18"/>
  </externalReferences>
  <definedNames>
    <definedName name="_xlnm._FilterDatabase" localSheetId="2" hidden="1">'2. Actividades_Tareas_vig'!$C$3:$AR$8</definedName>
    <definedName name="_xlnm._FilterDatabase" localSheetId="4" hidden="1">'4.Magnitud_Presupuesto'!$A$4:$AE$11</definedName>
    <definedName name="Meses">[1]Listas!$A$2:$A$13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5" l="1"/>
  <c r="AO12" i="15" l="1"/>
  <c r="AN12" i="15"/>
  <c r="AK12" i="15"/>
  <c r="AJ12" i="15"/>
  <c r="AG12" i="15"/>
  <c r="AF12" i="15"/>
  <c r="AC12" i="15"/>
  <c r="AB12" i="15"/>
  <c r="AO11" i="15"/>
  <c r="AN11" i="15"/>
  <c r="AK11" i="15"/>
  <c r="AJ11" i="15"/>
  <c r="AG11" i="15"/>
  <c r="AF11" i="15"/>
  <c r="AC11" i="15"/>
  <c r="AB11" i="15"/>
  <c r="AO10" i="15"/>
  <c r="AN10" i="15"/>
  <c r="AK10" i="15"/>
  <c r="AJ10" i="15"/>
  <c r="AG10" i="15"/>
  <c r="AF10" i="15"/>
  <c r="AC10" i="15"/>
  <c r="AB10" i="15"/>
  <c r="AO9" i="15"/>
  <c r="AN9" i="15"/>
  <c r="AK9" i="15"/>
  <c r="AJ9" i="15"/>
  <c r="AG9" i="15"/>
  <c r="AF9" i="15"/>
  <c r="AC9" i="15"/>
  <c r="AB9" i="15"/>
  <c r="AE18" i="3"/>
  <c r="AO8" i="15" s="1"/>
  <c r="AN8" i="15"/>
  <c r="AK8" i="15"/>
  <c r="AJ8" i="15"/>
  <c r="AG8" i="15"/>
  <c r="AF8" i="15"/>
  <c r="AC8" i="15"/>
  <c r="AB8" i="15"/>
  <c r="AB7" i="15"/>
  <c r="AC7" i="15"/>
  <c r="AG7" i="15"/>
  <c r="AF7" i="15"/>
  <c r="AK7" i="15"/>
  <c r="AJ7" i="15"/>
  <c r="AO7" i="15"/>
  <c r="AN7" i="15"/>
  <c r="AJ6" i="15"/>
  <c r="AO6" i="15"/>
  <c r="AN6" i="15"/>
  <c r="AO5" i="15"/>
  <c r="AN5" i="15"/>
  <c r="AE9" i="3"/>
  <c r="AD9" i="3"/>
  <c r="AB49" i="5"/>
  <c r="Q6" i="6"/>
  <c r="AE10" i="3" l="1"/>
  <c r="AD10" i="3"/>
  <c r="X10" i="3"/>
  <c r="W10" i="3"/>
  <c r="Q10" i="3"/>
  <c r="P10" i="3"/>
  <c r="J10" i="3"/>
  <c r="I10" i="3"/>
  <c r="AE4" i="3" l="1"/>
  <c r="AD4" i="3"/>
  <c r="X4" i="3"/>
  <c r="W4" i="3"/>
  <c r="Q4" i="3"/>
  <c r="P4" i="3"/>
  <c r="J4" i="3"/>
  <c r="I4" i="3"/>
  <c r="I53" i="5"/>
  <c r="L46" i="5" l="1"/>
  <c r="L40" i="5"/>
  <c r="L34" i="5"/>
  <c r="L28" i="5"/>
  <c r="L22" i="5"/>
  <c r="L16" i="5"/>
  <c r="L10" i="5"/>
  <c r="Y46" i="5"/>
  <c r="Y40" i="5"/>
  <c r="Y34" i="5"/>
  <c r="Y28" i="5"/>
  <c r="Y22" i="5"/>
  <c r="Y16" i="5"/>
  <c r="Y10" i="5"/>
  <c r="R46" i="5"/>
  <c r="R40" i="5"/>
  <c r="R34" i="5"/>
  <c r="R28" i="5"/>
  <c r="R22" i="5"/>
  <c r="R16" i="5"/>
  <c r="R10" i="5"/>
  <c r="I46" i="5"/>
  <c r="I40" i="5"/>
  <c r="I34" i="5"/>
  <c r="I28" i="5"/>
  <c r="I22" i="5"/>
  <c r="I16" i="5"/>
  <c r="I10" i="5"/>
  <c r="AK6" i="15"/>
  <c r="AG6" i="15"/>
  <c r="AF6" i="15"/>
  <c r="AC6" i="15"/>
  <c r="AB6" i="15"/>
  <c r="AK5" i="15"/>
  <c r="AJ5" i="15"/>
  <c r="AG5" i="15"/>
  <c r="AF5" i="15"/>
  <c r="AC5" i="15"/>
  <c r="AB5" i="15"/>
  <c r="AO4" i="15"/>
  <c r="AN4" i="15"/>
  <c r="AK4" i="15"/>
  <c r="AJ4" i="15"/>
  <c r="AG4" i="15"/>
  <c r="AF4" i="15"/>
  <c r="AC4" i="15"/>
  <c r="AB4" i="15"/>
  <c r="AH12" i="15" l="1"/>
  <c r="AV12" i="15"/>
  <c r="AW5" i="15"/>
  <c r="G7" i="5" s="1"/>
  <c r="AL8" i="15"/>
  <c r="AD9" i="15"/>
  <c r="AD10" i="15"/>
  <c r="AH6" i="15"/>
  <c r="AH8" i="15"/>
  <c r="AL10" i="15"/>
  <c r="AP9" i="15"/>
  <c r="AP10" i="15"/>
  <c r="AP11" i="15"/>
  <c r="AP12" i="15"/>
  <c r="AL6" i="15"/>
  <c r="AW11" i="15"/>
  <c r="G43" i="5" s="1"/>
  <c r="AP7" i="15"/>
  <c r="AD8" i="15"/>
  <c r="AV10" i="15"/>
  <c r="AH5" i="15"/>
  <c r="AH7" i="15"/>
  <c r="AV9" i="15"/>
  <c r="AH11" i="15"/>
  <c r="AL7" i="15"/>
  <c r="AH9" i="15"/>
  <c r="AV11" i="15"/>
  <c r="AL12" i="15"/>
  <c r="AV5" i="15"/>
  <c r="AP5" i="15"/>
  <c r="AP6" i="15"/>
  <c r="AV7" i="15"/>
  <c r="AL9" i="15"/>
  <c r="AD11" i="15"/>
  <c r="AW10" i="15"/>
  <c r="AW6" i="15"/>
  <c r="AV8" i="15"/>
  <c r="AW7" i="15"/>
  <c r="AW8" i="15"/>
  <c r="G25" i="5" s="1"/>
  <c r="AW12" i="15"/>
  <c r="AV6" i="15"/>
  <c r="AL11" i="15"/>
  <c r="AL5" i="15"/>
  <c r="AH10" i="15"/>
  <c r="AD6" i="15"/>
  <c r="AW9" i="15"/>
  <c r="AD7" i="15"/>
  <c r="AD5" i="15"/>
  <c r="AD12" i="15"/>
  <c r="AP8" i="15"/>
  <c r="W9" i="3"/>
  <c r="AX5" i="15" l="1"/>
  <c r="AX11" i="15"/>
  <c r="AX12" i="15"/>
  <c r="G49" i="5"/>
  <c r="AX6" i="15"/>
  <c r="G13" i="5"/>
  <c r="AX10" i="15"/>
  <c r="G37" i="5"/>
  <c r="AX9" i="15"/>
  <c r="G31" i="5"/>
  <c r="AX7" i="15"/>
  <c r="G19" i="5"/>
  <c r="AX8" i="15"/>
  <c r="AE43" i="3"/>
  <c r="AD43" i="3"/>
  <c r="X43" i="3"/>
  <c r="W43" i="3"/>
  <c r="Q43" i="3"/>
  <c r="P43" i="3"/>
  <c r="J43" i="3"/>
  <c r="I43" i="3"/>
  <c r="AE41" i="3"/>
  <c r="AD41" i="3"/>
  <c r="X41" i="3"/>
  <c r="W41" i="3"/>
  <c r="Q41" i="3"/>
  <c r="P41" i="3"/>
  <c r="J41" i="3"/>
  <c r="I41" i="3"/>
  <c r="AI42" i="3"/>
  <c r="AI41" i="3"/>
  <c r="AB42" i="3"/>
  <c r="AB41" i="3"/>
  <c r="N42" i="3"/>
  <c r="N41" i="3"/>
  <c r="AN36" i="3"/>
  <c r="AI36" i="3"/>
  <c r="AM36" i="3"/>
  <c r="AB36" i="3"/>
  <c r="U36" i="3"/>
  <c r="AE31" i="3"/>
  <c r="AD31" i="3"/>
  <c r="X31" i="3"/>
  <c r="W31" i="3"/>
  <c r="Q31" i="3"/>
  <c r="P31" i="3"/>
  <c r="N36" i="3"/>
  <c r="J31" i="3"/>
  <c r="I31" i="3"/>
  <c r="AD18" i="3"/>
  <c r="X18" i="3"/>
  <c r="W18" i="3"/>
  <c r="Q18" i="3"/>
  <c r="P18" i="3"/>
  <c r="I18" i="3"/>
  <c r="AN28" i="3"/>
  <c r="AN29" i="3"/>
  <c r="AN30" i="3"/>
  <c r="AM28" i="3"/>
  <c r="AM29" i="3"/>
  <c r="AM30" i="3"/>
  <c r="AI30" i="3"/>
  <c r="AI29" i="3"/>
  <c r="AI28" i="3"/>
  <c r="AB30" i="3"/>
  <c r="AB29" i="3"/>
  <c r="AB28" i="3"/>
  <c r="U30" i="3"/>
  <c r="U29" i="3"/>
  <c r="U28" i="3"/>
  <c r="N30" i="3"/>
  <c r="N29" i="3"/>
  <c r="N28" i="3"/>
  <c r="AF41" i="3" l="1"/>
  <c r="AF18" i="3"/>
  <c r="Y41" i="3"/>
  <c r="AO36" i="3"/>
  <c r="AO30" i="3"/>
  <c r="R31" i="3"/>
  <c r="R18" i="3"/>
  <c r="Y31" i="3"/>
  <c r="AF31" i="3"/>
  <c r="AO29" i="3"/>
  <c r="AO28" i="3"/>
  <c r="Y18" i="3"/>
  <c r="L53" i="5"/>
  <c r="N61" i="7" l="1"/>
  <c r="N62" i="7"/>
  <c r="N63" i="7"/>
  <c r="N64" i="7"/>
  <c r="N65" i="7"/>
  <c r="N67" i="7"/>
  <c r="N68" i="7"/>
  <c r="N69" i="7"/>
  <c r="N70" i="7"/>
  <c r="N71" i="7"/>
  <c r="N72" i="7"/>
  <c r="N73" i="7"/>
  <c r="N74" i="7"/>
  <c r="N75" i="7"/>
  <c r="N76" i="7"/>
  <c r="N77" i="7"/>
  <c r="N78" i="7"/>
  <c r="N79" i="7"/>
  <c r="N80" i="7"/>
  <c r="N81" i="7"/>
  <c r="N82" i="7"/>
  <c r="L61" i="2"/>
  <c r="N58" i="7" l="1"/>
  <c r="N59" i="7"/>
  <c r="N60" i="7"/>
  <c r="N57" i="7"/>
  <c r="O58" i="7"/>
  <c r="O59" i="7"/>
  <c r="O60" i="7"/>
  <c r="O61" i="7"/>
  <c r="O62" i="7"/>
  <c r="O63" i="7"/>
  <c r="O64" i="7"/>
  <c r="O65" i="7"/>
  <c r="O67" i="7"/>
  <c r="O68" i="7"/>
  <c r="O69" i="7"/>
  <c r="O70" i="7"/>
  <c r="O71" i="7"/>
  <c r="O72" i="7"/>
  <c r="O73" i="7"/>
  <c r="O74" i="7"/>
  <c r="O75" i="7"/>
  <c r="O76" i="7"/>
  <c r="O77" i="7"/>
  <c r="O78" i="7"/>
  <c r="O79" i="7"/>
  <c r="O80" i="7"/>
  <c r="O81" i="7"/>
  <c r="O82" i="7"/>
  <c r="Q37" i="3" l="1"/>
  <c r="P37" i="3"/>
  <c r="Q9" i="3"/>
  <c r="P9" i="3"/>
  <c r="J37" i="3"/>
  <c r="J18" i="3"/>
  <c r="J9" i="3"/>
  <c r="I37" i="3"/>
  <c r="AH3" i="3"/>
  <c r="AG3" i="3"/>
  <c r="AE3" i="3"/>
  <c r="AD3" i="3"/>
  <c r="AA3" i="3"/>
  <c r="Z3" i="3"/>
  <c r="X3" i="3"/>
  <c r="W3" i="3"/>
  <c r="T3" i="3"/>
  <c r="S3" i="3"/>
  <c r="Q3" i="3"/>
  <c r="P3" i="3"/>
  <c r="M3" i="3"/>
  <c r="L3" i="3"/>
  <c r="J3" i="3"/>
  <c r="I3" i="3"/>
  <c r="W90" i="7" l="1"/>
  <c r="S90" i="7"/>
  <c r="O90" i="7"/>
  <c r="K90" i="7"/>
  <c r="G90" i="7"/>
  <c r="W89" i="7"/>
  <c r="S89" i="7"/>
  <c r="O89" i="7"/>
  <c r="K89" i="7"/>
  <c r="G89" i="7"/>
  <c r="W88" i="7"/>
  <c r="S88" i="7"/>
  <c r="O88" i="7"/>
  <c r="K88" i="7"/>
  <c r="G88" i="7"/>
  <c r="M83" i="7" l="1"/>
  <c r="L83" i="7"/>
  <c r="K83" i="7"/>
  <c r="J83" i="7"/>
  <c r="I83" i="7"/>
  <c r="H83" i="7"/>
  <c r="G83" i="7"/>
  <c r="F83" i="7"/>
  <c r="E83" i="7"/>
  <c r="D83" i="7"/>
  <c r="O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B14" i="7"/>
  <c r="B16" i="7"/>
  <c r="B17" i="7"/>
  <c r="B13" i="7"/>
  <c r="C14" i="7"/>
  <c r="C15" i="7"/>
  <c r="C16" i="7"/>
  <c r="C17" i="7"/>
  <c r="C13" i="7"/>
  <c r="C6" i="7"/>
  <c r="C7" i="7"/>
  <c r="C8" i="7"/>
  <c r="C9" i="7"/>
  <c r="C5" i="7"/>
  <c r="Q9" i="6"/>
  <c r="R9" i="6" s="1"/>
  <c r="Q8" i="6"/>
  <c r="R8" i="6" s="1"/>
  <c r="Q7" i="6"/>
  <c r="R7" i="6" s="1"/>
  <c r="R5" i="6"/>
  <c r="R4" i="6"/>
  <c r="G42" i="5"/>
  <c r="H42" i="5" s="1"/>
  <c r="AA53" i="5"/>
  <c r="Z53" i="5"/>
  <c r="Y53" i="5"/>
  <c r="X53" i="5"/>
  <c r="W53" i="5"/>
  <c r="V53" i="5"/>
  <c r="S53" i="5"/>
  <c r="R53" i="5"/>
  <c r="Q53" i="5"/>
  <c r="P53" i="5"/>
  <c r="M53" i="5"/>
  <c r="K53" i="5"/>
  <c r="J53" i="5"/>
  <c r="AA52" i="5"/>
  <c r="Z52" i="5"/>
  <c r="Y52" i="5"/>
  <c r="X52" i="5"/>
  <c r="W52" i="5"/>
  <c r="V52" i="5"/>
  <c r="S52" i="5"/>
  <c r="R52" i="5"/>
  <c r="Q52" i="5"/>
  <c r="P52" i="5"/>
  <c r="M52" i="5"/>
  <c r="L52" i="5"/>
  <c r="K52" i="5"/>
  <c r="J52" i="5"/>
  <c r="I52" i="5"/>
  <c r="H52" i="5"/>
  <c r="AC51" i="5"/>
  <c r="AB51" i="5"/>
  <c r="T51" i="5"/>
  <c r="U51" i="5" s="1"/>
  <c r="N51" i="5"/>
  <c r="O51" i="5" s="1"/>
  <c r="H51" i="5"/>
  <c r="AC50" i="5"/>
  <c r="AB50" i="5"/>
  <c r="T50" i="5"/>
  <c r="U50" i="5" s="1"/>
  <c r="N50" i="5"/>
  <c r="O50" i="5" s="1"/>
  <c r="H50" i="5"/>
  <c r="AC49" i="5"/>
  <c r="T49" i="5"/>
  <c r="U49" i="5" s="1"/>
  <c r="N49" i="5"/>
  <c r="O49" i="5" s="1"/>
  <c r="AC48" i="5"/>
  <c r="AB48" i="5"/>
  <c r="T48" i="5"/>
  <c r="U48" i="5" s="1"/>
  <c r="N48" i="5"/>
  <c r="O48" i="5" s="1"/>
  <c r="G48" i="5"/>
  <c r="H48" i="5" s="1"/>
  <c r="AC47" i="5"/>
  <c r="AB47" i="5"/>
  <c r="T47" i="5"/>
  <c r="U47" i="5" s="1"/>
  <c r="N47" i="5"/>
  <c r="O47" i="5" s="1"/>
  <c r="H47" i="5"/>
  <c r="AA46" i="5"/>
  <c r="Z46" i="5"/>
  <c r="X46" i="5"/>
  <c r="W46" i="5"/>
  <c r="V46" i="5"/>
  <c r="S46" i="5"/>
  <c r="Q46" i="5"/>
  <c r="P46" i="5"/>
  <c r="K46" i="5"/>
  <c r="J46" i="5"/>
  <c r="F46" i="5"/>
  <c r="AC45" i="5"/>
  <c r="AB45" i="5"/>
  <c r="T45" i="5"/>
  <c r="U45" i="5" s="1"/>
  <c r="N45" i="5"/>
  <c r="O45" i="5" s="1"/>
  <c r="H45" i="5"/>
  <c r="AC44" i="5"/>
  <c r="AB44" i="5"/>
  <c r="T44" i="5"/>
  <c r="U44" i="5" s="1"/>
  <c r="N44" i="5"/>
  <c r="O44" i="5" s="1"/>
  <c r="H44" i="5"/>
  <c r="AC43" i="5"/>
  <c r="AB43" i="5"/>
  <c r="T43" i="5"/>
  <c r="U43" i="5" s="1"/>
  <c r="N43" i="5"/>
  <c r="O43" i="5" s="1"/>
  <c r="AC42" i="5"/>
  <c r="AD42" i="5" s="1"/>
  <c r="AB42" i="5"/>
  <c r="T42" i="5"/>
  <c r="U42" i="5" s="1"/>
  <c r="M42" i="5"/>
  <c r="N42" i="5" s="1"/>
  <c r="O42" i="5" s="1"/>
  <c r="AC41" i="5"/>
  <c r="AB41" i="5"/>
  <c r="T41" i="5"/>
  <c r="U41" i="5" s="1"/>
  <c r="N41" i="5"/>
  <c r="O41" i="5" s="1"/>
  <c r="H41" i="5"/>
  <c r="AA40" i="5"/>
  <c r="Z40" i="5"/>
  <c r="X40" i="5"/>
  <c r="W40" i="5"/>
  <c r="V40" i="5"/>
  <c r="S40" i="5"/>
  <c r="Q40" i="5"/>
  <c r="P40" i="5"/>
  <c r="M40" i="5"/>
  <c r="K40" i="5"/>
  <c r="J40" i="5"/>
  <c r="F40" i="5"/>
  <c r="AC39" i="5"/>
  <c r="AB39" i="5"/>
  <c r="T39" i="5"/>
  <c r="U39" i="5" s="1"/>
  <c r="N39" i="5"/>
  <c r="O39" i="5" s="1"/>
  <c r="H39" i="5"/>
  <c r="AC38" i="5"/>
  <c r="AB38" i="5"/>
  <c r="T38" i="5"/>
  <c r="U38" i="5" s="1"/>
  <c r="N38" i="5"/>
  <c r="O38" i="5" s="1"/>
  <c r="H38" i="5"/>
  <c r="AB37" i="5"/>
  <c r="T37" i="5"/>
  <c r="U37" i="5" s="1"/>
  <c r="N37" i="5"/>
  <c r="O37" i="5" s="1"/>
  <c r="AC36" i="5"/>
  <c r="AB36" i="5"/>
  <c r="T36" i="5"/>
  <c r="U36" i="5" s="1"/>
  <c r="N36" i="5"/>
  <c r="O36" i="5" s="1"/>
  <c r="G36" i="5"/>
  <c r="H36" i="5" s="1"/>
  <c r="AC35" i="5"/>
  <c r="AB35" i="5"/>
  <c r="T35" i="5"/>
  <c r="U35" i="5" s="1"/>
  <c r="N35" i="5"/>
  <c r="O35" i="5" s="1"/>
  <c r="H35" i="5"/>
  <c r="AA34" i="5"/>
  <c r="Z34" i="5"/>
  <c r="X34" i="5"/>
  <c r="W34" i="5"/>
  <c r="V34" i="5"/>
  <c r="S34" i="5"/>
  <c r="Q34" i="5"/>
  <c r="P34" i="5"/>
  <c r="M34" i="5"/>
  <c r="K34" i="5"/>
  <c r="J34" i="5"/>
  <c r="F34" i="5"/>
  <c r="AC33" i="5"/>
  <c r="AB33" i="5"/>
  <c r="T33" i="5"/>
  <c r="U33" i="5" s="1"/>
  <c r="N33" i="5"/>
  <c r="O33" i="5" s="1"/>
  <c r="H33" i="5"/>
  <c r="AC32" i="5"/>
  <c r="AB32" i="5"/>
  <c r="T32" i="5"/>
  <c r="U32" i="5" s="1"/>
  <c r="N32" i="5"/>
  <c r="O32" i="5" s="1"/>
  <c r="H32" i="5"/>
  <c r="AC31" i="5"/>
  <c r="AB31" i="5"/>
  <c r="T31" i="5"/>
  <c r="U31" i="5" s="1"/>
  <c r="N31" i="5"/>
  <c r="O31" i="5" s="1"/>
  <c r="AC30" i="5"/>
  <c r="AB30" i="5"/>
  <c r="T30" i="5"/>
  <c r="U30" i="5" s="1"/>
  <c r="N30" i="5"/>
  <c r="O30" i="5" s="1"/>
  <c r="G30" i="5"/>
  <c r="AC29" i="5"/>
  <c r="AB29" i="5"/>
  <c r="T29" i="5"/>
  <c r="U29" i="5" s="1"/>
  <c r="N29" i="5"/>
  <c r="O29" i="5" s="1"/>
  <c r="H29" i="5"/>
  <c r="AA28" i="5"/>
  <c r="Z28" i="5"/>
  <c r="X28" i="5"/>
  <c r="W28" i="5"/>
  <c r="V28" i="5"/>
  <c r="S28" i="5"/>
  <c r="Q28" i="5"/>
  <c r="P28" i="5"/>
  <c r="M28" i="5"/>
  <c r="K28" i="5"/>
  <c r="J28" i="5"/>
  <c r="F28" i="5"/>
  <c r="AC27" i="5"/>
  <c r="AB27" i="5"/>
  <c r="T27" i="5"/>
  <c r="U27" i="5" s="1"/>
  <c r="N27" i="5"/>
  <c r="O27" i="5" s="1"/>
  <c r="H27" i="5"/>
  <c r="AC26" i="5"/>
  <c r="AB26" i="5"/>
  <c r="T26" i="5"/>
  <c r="U26" i="5" s="1"/>
  <c r="N26" i="5"/>
  <c r="O26" i="5" s="1"/>
  <c r="H26" i="5"/>
  <c r="AC25" i="5"/>
  <c r="AB25" i="5"/>
  <c r="T25" i="5"/>
  <c r="U25" i="5" s="1"/>
  <c r="N25" i="5"/>
  <c r="O25" i="5" s="1"/>
  <c r="AC24" i="5"/>
  <c r="AB24" i="5"/>
  <c r="T24" i="5"/>
  <c r="U24" i="5" s="1"/>
  <c r="N24" i="5"/>
  <c r="O24" i="5" s="1"/>
  <c r="G24" i="5"/>
  <c r="H24" i="5" s="1"/>
  <c r="AC23" i="5"/>
  <c r="AB23" i="5"/>
  <c r="T23" i="5"/>
  <c r="U23" i="5" s="1"/>
  <c r="N23" i="5"/>
  <c r="O23" i="5" s="1"/>
  <c r="H23" i="5"/>
  <c r="AA22" i="5"/>
  <c r="Z22" i="5"/>
  <c r="X22" i="5"/>
  <c r="W22" i="5"/>
  <c r="V22" i="5"/>
  <c r="S22" i="5"/>
  <c r="Q22" i="5"/>
  <c r="P22" i="5"/>
  <c r="M22" i="5"/>
  <c r="K22" i="5"/>
  <c r="J22" i="5"/>
  <c r="F22" i="5"/>
  <c r="AC21" i="5"/>
  <c r="AB21" i="5"/>
  <c r="T21" i="5"/>
  <c r="U21" i="5" s="1"/>
  <c r="N21" i="5"/>
  <c r="O21" i="5" s="1"/>
  <c r="H21" i="5"/>
  <c r="AC20" i="5"/>
  <c r="AB20" i="5"/>
  <c r="T20" i="5"/>
  <c r="U20" i="5" s="1"/>
  <c r="N20" i="5"/>
  <c r="O20" i="5" s="1"/>
  <c r="H20" i="5"/>
  <c r="AC19" i="5"/>
  <c r="AB19" i="5"/>
  <c r="T19" i="5"/>
  <c r="U19" i="5" s="1"/>
  <c r="N19" i="5"/>
  <c r="O19" i="5" s="1"/>
  <c r="AC18" i="5"/>
  <c r="AB18" i="5"/>
  <c r="T18" i="5"/>
  <c r="U18" i="5" s="1"/>
  <c r="N18" i="5"/>
  <c r="O18" i="5" s="1"/>
  <c r="G18" i="5"/>
  <c r="H18" i="5" s="1"/>
  <c r="AC17" i="5"/>
  <c r="AB17" i="5"/>
  <c r="T17" i="5"/>
  <c r="U17" i="5" s="1"/>
  <c r="N17" i="5"/>
  <c r="O17" i="5" s="1"/>
  <c r="H17" i="5"/>
  <c r="AA16" i="5"/>
  <c r="Z16" i="5"/>
  <c r="X16" i="5"/>
  <c r="W16" i="5"/>
  <c r="V16" i="5"/>
  <c r="S16" i="5"/>
  <c r="Q16" i="5"/>
  <c r="M16" i="5"/>
  <c r="K16" i="5"/>
  <c r="J16" i="5"/>
  <c r="F16" i="5"/>
  <c r="AC15" i="5"/>
  <c r="AB15" i="5"/>
  <c r="T15" i="5"/>
  <c r="U15" i="5" s="1"/>
  <c r="N15" i="5"/>
  <c r="O15" i="5" s="1"/>
  <c r="H15" i="5"/>
  <c r="AC14" i="5"/>
  <c r="AB14" i="5"/>
  <c r="T14" i="5"/>
  <c r="U14" i="5" s="1"/>
  <c r="N14" i="5"/>
  <c r="O14" i="5" s="1"/>
  <c r="H14" i="5"/>
  <c r="AC13" i="5"/>
  <c r="AB13" i="5"/>
  <c r="T13" i="5"/>
  <c r="U13" i="5" s="1"/>
  <c r="N13" i="5"/>
  <c r="O13" i="5" s="1"/>
  <c r="AC12" i="5"/>
  <c r="AB12" i="5"/>
  <c r="T12" i="5"/>
  <c r="U12" i="5" s="1"/>
  <c r="N12" i="5"/>
  <c r="O12" i="5" s="1"/>
  <c r="G12" i="5"/>
  <c r="H12" i="5" s="1"/>
  <c r="AC11" i="5"/>
  <c r="AB11" i="5"/>
  <c r="T11" i="5"/>
  <c r="U11" i="5" s="1"/>
  <c r="N11" i="5"/>
  <c r="O11" i="5" s="1"/>
  <c r="H11" i="5"/>
  <c r="AA10" i="5"/>
  <c r="Z10" i="5"/>
  <c r="X10" i="5"/>
  <c r="W10" i="5"/>
  <c r="V10" i="5"/>
  <c r="S10" i="5"/>
  <c r="Q10" i="5"/>
  <c r="P10" i="5"/>
  <c r="M10" i="5"/>
  <c r="K10" i="5"/>
  <c r="J10" i="5"/>
  <c r="F10" i="5"/>
  <c r="AC9" i="5"/>
  <c r="AB9" i="5"/>
  <c r="T9" i="5"/>
  <c r="U9" i="5" s="1"/>
  <c r="N9" i="5"/>
  <c r="O9" i="5" s="1"/>
  <c r="H9" i="5"/>
  <c r="AC8" i="5"/>
  <c r="AB8" i="5"/>
  <c r="T8" i="5"/>
  <c r="U8" i="5" s="1"/>
  <c r="N8" i="5"/>
  <c r="H8" i="5"/>
  <c r="AC7" i="5"/>
  <c r="AB7" i="5"/>
  <c r="T7" i="5"/>
  <c r="U7" i="5" s="1"/>
  <c r="N7" i="5"/>
  <c r="AC6" i="5"/>
  <c r="AB6" i="5"/>
  <c r="T6" i="5"/>
  <c r="U6" i="5" s="1"/>
  <c r="N6" i="5"/>
  <c r="O6" i="5" s="1"/>
  <c r="G6" i="5"/>
  <c r="AC5" i="5"/>
  <c r="AB5" i="5"/>
  <c r="T5" i="5"/>
  <c r="N5" i="5"/>
  <c r="O5" i="5" s="1"/>
  <c r="H5" i="5"/>
  <c r="D14" i="7" l="1"/>
  <c r="AD35" i="5"/>
  <c r="AD15" i="5"/>
  <c r="D16" i="7"/>
  <c r="AD20" i="5"/>
  <c r="AD48" i="5"/>
  <c r="AC46" i="5"/>
  <c r="AD18" i="5"/>
  <c r="AD24" i="5"/>
  <c r="AD45" i="5"/>
  <c r="D13" i="7"/>
  <c r="AB28" i="5"/>
  <c r="AD32" i="5"/>
  <c r="AD21" i="5"/>
  <c r="AD5" i="5"/>
  <c r="AD8" i="5"/>
  <c r="AD39" i="5"/>
  <c r="AD51" i="5"/>
  <c r="D6" i="7"/>
  <c r="D9" i="7"/>
  <c r="AD14" i="5"/>
  <c r="AC16" i="5"/>
  <c r="AB22" i="5"/>
  <c r="AD44" i="5"/>
  <c r="D8" i="7"/>
  <c r="AD11" i="5"/>
  <c r="O8" i="5"/>
  <c r="D17" i="7"/>
  <c r="AD30" i="5"/>
  <c r="AD33" i="5"/>
  <c r="F5" i="7"/>
  <c r="AD23" i="5"/>
  <c r="N16" i="5"/>
  <c r="O16" i="5" s="1"/>
  <c r="T28" i="5"/>
  <c r="U28" i="5" s="1"/>
  <c r="T16" i="5"/>
  <c r="U16" i="5" s="1"/>
  <c r="N52" i="5"/>
  <c r="O52" i="5" s="1"/>
  <c r="N22" i="5"/>
  <c r="O22" i="5" s="1"/>
  <c r="G28" i="5"/>
  <c r="H28" i="5" s="1"/>
  <c r="U5" i="5"/>
  <c r="AD6" i="5"/>
  <c r="AD9" i="5"/>
  <c r="T10" i="5"/>
  <c r="U10" i="5" s="1"/>
  <c r="AD27" i="5"/>
  <c r="T34" i="5"/>
  <c r="U34" i="5" s="1"/>
  <c r="AD38" i="5"/>
  <c r="M46" i="5"/>
  <c r="N46" i="5" s="1"/>
  <c r="O46" i="5" s="1"/>
  <c r="AB52" i="5"/>
  <c r="AC52" i="5"/>
  <c r="AD52" i="5" s="1"/>
  <c r="E13" i="7"/>
  <c r="T46" i="5"/>
  <c r="U46" i="5" s="1"/>
  <c r="AD47" i="5"/>
  <c r="E17" i="7"/>
  <c r="G17" i="7" s="1"/>
  <c r="N34" i="5"/>
  <c r="O34" i="5" s="1"/>
  <c r="N40" i="5"/>
  <c r="O40" i="5" s="1"/>
  <c r="E16" i="7"/>
  <c r="G16" i="7" s="1"/>
  <c r="N10" i="5"/>
  <c r="O10" i="5" s="1"/>
  <c r="AC22" i="5"/>
  <c r="AD26" i="5"/>
  <c r="AC40" i="5"/>
  <c r="AB46" i="5"/>
  <c r="T52" i="5"/>
  <c r="U52" i="5" s="1"/>
  <c r="E14" i="7"/>
  <c r="G14" i="7" s="1"/>
  <c r="AC53" i="5"/>
  <c r="AD12" i="5"/>
  <c r="AD36" i="5"/>
  <c r="F9" i="7"/>
  <c r="F8" i="7"/>
  <c r="AB16" i="5"/>
  <c r="AD17" i="5"/>
  <c r="T22" i="5"/>
  <c r="U22" i="5" s="1"/>
  <c r="AC28" i="5"/>
  <c r="T40" i="5"/>
  <c r="U40" i="5" s="1"/>
  <c r="AD50" i="5"/>
  <c r="F6" i="7"/>
  <c r="D5" i="7"/>
  <c r="P49" i="7"/>
  <c r="P30" i="7"/>
  <c r="AD49" i="5"/>
  <c r="AD43" i="5"/>
  <c r="AD37" i="5"/>
  <c r="AB40" i="5"/>
  <c r="AC34" i="5"/>
  <c r="D15" i="7"/>
  <c r="AD31" i="5"/>
  <c r="AB34" i="5"/>
  <c r="AD25" i="5"/>
  <c r="AD19" i="5"/>
  <c r="AD13" i="5"/>
  <c r="AB53" i="5"/>
  <c r="E15" i="7"/>
  <c r="AC10" i="5"/>
  <c r="AB10" i="5"/>
  <c r="T53" i="5"/>
  <c r="U53" i="5" s="1"/>
  <c r="F7" i="7"/>
  <c r="N53" i="5"/>
  <c r="O53" i="5" s="1"/>
  <c r="N28" i="5"/>
  <c r="O28" i="5" s="1"/>
  <c r="D7" i="7"/>
  <c r="O7" i="5"/>
  <c r="P23" i="7"/>
  <c r="P43" i="7"/>
  <c r="P47" i="7"/>
  <c r="P76" i="7"/>
  <c r="P25" i="7"/>
  <c r="P29" i="7"/>
  <c r="P33" i="7"/>
  <c r="P57" i="7"/>
  <c r="P69" i="7"/>
  <c r="P61" i="7"/>
  <c r="P48" i="7"/>
  <c r="P56" i="7"/>
  <c r="P51" i="7"/>
  <c r="P37" i="7"/>
  <c r="P46" i="7"/>
  <c r="P27" i="7"/>
  <c r="P39" i="7"/>
  <c r="P55" i="7"/>
  <c r="P65" i="7"/>
  <c r="P31" i="7"/>
  <c r="P38" i="7"/>
  <c r="P35" i="7"/>
  <c r="P54" i="7"/>
  <c r="P58" i="7"/>
  <c r="P70" i="7"/>
  <c r="P50" i="7"/>
  <c r="O83" i="7"/>
  <c r="P40" i="7"/>
  <c r="P79" i="7"/>
  <c r="P41" i="7"/>
  <c r="P80" i="7"/>
  <c r="P28" i="7"/>
  <c r="P45" i="7"/>
  <c r="P77" i="7"/>
  <c r="P22" i="7"/>
  <c r="P32" i="7"/>
  <c r="P42" i="7"/>
  <c r="P52" i="7"/>
  <c r="P73" i="7"/>
  <c r="P26" i="7"/>
  <c r="P36" i="7"/>
  <c r="P53" i="7"/>
  <c r="P74" i="7"/>
  <c r="P81" i="7"/>
  <c r="N83" i="7"/>
  <c r="P24" i="7"/>
  <c r="P34" i="7"/>
  <c r="P44" i="7"/>
  <c r="P62" i="7"/>
  <c r="P21" i="7"/>
  <c r="R6" i="6"/>
  <c r="AD29" i="5"/>
  <c r="H30" i="5"/>
  <c r="AD7" i="5"/>
  <c r="H6" i="5"/>
  <c r="AD41" i="5"/>
  <c r="AD16" i="5" l="1"/>
  <c r="AD46" i="5"/>
  <c r="G13" i="7"/>
  <c r="AD22" i="5"/>
  <c r="AD28" i="5"/>
  <c r="B15" i="7"/>
  <c r="AD34" i="5"/>
  <c r="AD40" i="5"/>
  <c r="AD53" i="5"/>
  <c r="AD10" i="5"/>
  <c r="G15" i="7"/>
  <c r="P83" i="7"/>
  <c r="AI5" i="3" l="1"/>
  <c r="AI6" i="3"/>
  <c r="AI7" i="3"/>
  <c r="AI8" i="3"/>
  <c r="AI11" i="3"/>
  <c r="AI12" i="3"/>
  <c r="AI13" i="3"/>
  <c r="AI14" i="3"/>
  <c r="AI15" i="3"/>
  <c r="AI16" i="3"/>
  <c r="AI17" i="3"/>
  <c r="AI19" i="3"/>
  <c r="AI20" i="3"/>
  <c r="AI21" i="3"/>
  <c r="AI22" i="3"/>
  <c r="AI23" i="3"/>
  <c r="AI24" i="3"/>
  <c r="AI25" i="3"/>
  <c r="AI26" i="3"/>
  <c r="AI27" i="3"/>
  <c r="AI32" i="3"/>
  <c r="AI33" i="3"/>
  <c r="AI34" i="3"/>
  <c r="AI35" i="3"/>
  <c r="AI38" i="3"/>
  <c r="AI39" i="3"/>
  <c r="AI40" i="3"/>
  <c r="AI44" i="3"/>
  <c r="AI45" i="3"/>
  <c r="AN44" i="3"/>
  <c r="AN40" i="3"/>
  <c r="AN33" i="3"/>
  <c r="AN13" i="3"/>
  <c r="AB45" i="3"/>
  <c r="AB44" i="3"/>
  <c r="AB43" i="3"/>
  <c r="AB40" i="3"/>
  <c r="AB39" i="3"/>
  <c r="AB38" i="3"/>
  <c r="AB37" i="3"/>
  <c r="AB35" i="3"/>
  <c r="AB34" i="3"/>
  <c r="AB33" i="3"/>
  <c r="AB32" i="3"/>
  <c r="AB31" i="3"/>
  <c r="AB27" i="3"/>
  <c r="AB26" i="3"/>
  <c r="AB25" i="3"/>
  <c r="AB24" i="3"/>
  <c r="AB23" i="3"/>
  <c r="AB22" i="3"/>
  <c r="AB21" i="3"/>
  <c r="AB20" i="3"/>
  <c r="AB19" i="3"/>
  <c r="AB18" i="3"/>
  <c r="AB17" i="3"/>
  <c r="AB16" i="3"/>
  <c r="AB15" i="3"/>
  <c r="AB14" i="3"/>
  <c r="AB13" i="3"/>
  <c r="AB12" i="3"/>
  <c r="AB11" i="3"/>
  <c r="AB10" i="3"/>
  <c r="AB9" i="3"/>
  <c r="AB8" i="3"/>
  <c r="AB7" i="3"/>
  <c r="AB6" i="3"/>
  <c r="AB5" i="3"/>
  <c r="AB4" i="3"/>
  <c r="U45" i="3"/>
  <c r="U44" i="3"/>
  <c r="U43" i="3"/>
  <c r="U42" i="3"/>
  <c r="U41" i="3"/>
  <c r="U40" i="3"/>
  <c r="U39" i="3"/>
  <c r="U38" i="3"/>
  <c r="U37" i="3"/>
  <c r="U35" i="3"/>
  <c r="U34" i="3"/>
  <c r="U33" i="3"/>
  <c r="U32" i="3"/>
  <c r="U31" i="3"/>
  <c r="U27" i="3"/>
  <c r="U26" i="3"/>
  <c r="U25" i="3"/>
  <c r="U24" i="3"/>
  <c r="U23" i="3"/>
  <c r="U22" i="3"/>
  <c r="U21" i="3"/>
  <c r="U20" i="3"/>
  <c r="U19" i="3"/>
  <c r="U18" i="3"/>
  <c r="U17" i="3"/>
  <c r="U16" i="3"/>
  <c r="U15" i="3"/>
  <c r="U14" i="3"/>
  <c r="U13" i="3"/>
  <c r="U12" i="3"/>
  <c r="U11" i="3"/>
  <c r="U10" i="3"/>
  <c r="U9" i="3"/>
  <c r="U8" i="3"/>
  <c r="U7" i="3"/>
  <c r="U6" i="3"/>
  <c r="U5" i="3"/>
  <c r="U4" i="3"/>
  <c r="AD37" i="3"/>
  <c r="X37" i="3"/>
  <c r="W37" i="3"/>
  <c r="X9" i="3"/>
  <c r="N5" i="3"/>
  <c r="N6" i="3"/>
  <c r="N7" i="3"/>
  <c r="N8" i="3"/>
  <c r="N9" i="3"/>
  <c r="N10" i="3"/>
  <c r="N11" i="3"/>
  <c r="N12" i="3"/>
  <c r="N13" i="3"/>
  <c r="N14" i="3"/>
  <c r="N15" i="3"/>
  <c r="N16" i="3"/>
  <c r="N17" i="3"/>
  <c r="N18" i="3"/>
  <c r="N19" i="3"/>
  <c r="N20" i="3"/>
  <c r="N21" i="3"/>
  <c r="N22" i="3"/>
  <c r="N23" i="3"/>
  <c r="N24" i="3"/>
  <c r="N25" i="3"/>
  <c r="N26" i="3"/>
  <c r="N27" i="3"/>
  <c r="N31" i="3"/>
  <c r="N32" i="3"/>
  <c r="N33" i="3"/>
  <c r="N34" i="3"/>
  <c r="N35" i="3"/>
  <c r="N37" i="3"/>
  <c r="N38" i="3"/>
  <c r="N39" i="3"/>
  <c r="N40" i="3"/>
  <c r="N43" i="3"/>
  <c r="N44" i="3"/>
  <c r="N45" i="3"/>
  <c r="N4" i="3"/>
  <c r="AN45" i="3"/>
  <c r="AM45" i="3"/>
  <c r="AM44" i="3"/>
  <c r="AM43" i="3"/>
  <c r="AN42" i="3"/>
  <c r="AM42" i="3"/>
  <c r="AM41" i="3"/>
  <c r="AM40" i="3"/>
  <c r="AN39" i="3"/>
  <c r="AM39" i="3"/>
  <c r="AN38" i="3"/>
  <c r="AM38" i="3"/>
  <c r="AM37" i="3"/>
  <c r="AN35" i="3"/>
  <c r="AM35" i="3"/>
  <c r="AN34" i="3"/>
  <c r="AM34" i="3"/>
  <c r="AM33" i="3"/>
  <c r="AN32" i="3"/>
  <c r="AM32" i="3"/>
  <c r="AM31" i="3"/>
  <c r="AN27" i="3"/>
  <c r="AM27" i="3"/>
  <c r="AN26" i="3"/>
  <c r="AM26" i="3"/>
  <c r="AM25" i="3"/>
  <c r="AN24" i="3"/>
  <c r="AM24" i="3"/>
  <c r="AN23" i="3"/>
  <c r="AM23" i="3"/>
  <c r="AN22" i="3"/>
  <c r="AM22" i="3"/>
  <c r="AN21" i="3"/>
  <c r="AM21" i="3"/>
  <c r="AM20" i="3"/>
  <c r="AN19" i="3"/>
  <c r="AM19" i="3"/>
  <c r="AM18" i="3"/>
  <c r="AN17" i="3"/>
  <c r="AM17" i="3"/>
  <c r="AN16" i="3"/>
  <c r="AM16" i="3"/>
  <c r="AN15" i="3"/>
  <c r="AM15" i="3"/>
  <c r="AN14" i="3"/>
  <c r="AM14" i="3"/>
  <c r="AM13" i="3"/>
  <c r="AN12" i="3"/>
  <c r="AM12" i="3"/>
  <c r="AN11" i="3"/>
  <c r="AM11" i="3"/>
  <c r="AM10" i="3"/>
  <c r="AM9" i="3"/>
  <c r="AP9" i="3" s="1"/>
  <c r="I9" i="3"/>
  <c r="AN8" i="3"/>
  <c r="AM8" i="3"/>
  <c r="AN7" i="3"/>
  <c r="AM7" i="3"/>
  <c r="AN6" i="3"/>
  <c r="AM6" i="3"/>
  <c r="AN5" i="3"/>
  <c r="AM5" i="3"/>
  <c r="AM4" i="3"/>
  <c r="V92" i="7"/>
  <c r="U92" i="7"/>
  <c r="T92" i="7"/>
  <c r="R92" i="7"/>
  <c r="Q92" i="7"/>
  <c r="P92" i="7"/>
  <c r="N92" i="7"/>
  <c r="M92" i="7"/>
  <c r="L92" i="7"/>
  <c r="J92" i="7"/>
  <c r="I92" i="7"/>
  <c r="H92" i="7"/>
  <c r="F92" i="7"/>
  <c r="E92" i="7"/>
  <c r="D92" i="7"/>
  <c r="AP10" i="3" l="1"/>
  <c r="AP4" i="3"/>
  <c r="AP43" i="3"/>
  <c r="AP41" i="3"/>
  <c r="AP31" i="3"/>
  <c r="AP18" i="3"/>
  <c r="AO5" i="3"/>
  <c r="Y4" i="3"/>
  <c r="R9" i="3"/>
  <c r="AO22" i="3"/>
  <c r="Y9" i="3"/>
  <c r="AO27" i="3"/>
  <c r="R43" i="3"/>
  <c r="Y10" i="3"/>
  <c r="R10" i="3"/>
  <c r="K31" i="3"/>
  <c r="O92" i="7"/>
  <c r="W92" i="7"/>
  <c r="S92" i="7"/>
  <c r="G92" i="7"/>
  <c r="K92" i="7"/>
  <c r="AO42" i="3"/>
  <c r="AO7" i="3"/>
  <c r="AO33" i="3"/>
  <c r="K9" i="3"/>
  <c r="AO32" i="3"/>
  <c r="AO38" i="3"/>
  <c r="R37" i="3"/>
  <c r="Y37" i="3"/>
  <c r="AO11" i="3"/>
  <c r="AO23" i="3"/>
  <c r="AO35" i="3"/>
  <c r="AO12" i="3"/>
  <c r="AO16" i="3"/>
  <c r="AO19" i="3"/>
  <c r="AP37" i="3"/>
  <c r="R41" i="3"/>
  <c r="AO8" i="3"/>
  <c r="AO13" i="3"/>
  <c r="AO21" i="3"/>
  <c r="Y43" i="3"/>
  <c r="AO40" i="3"/>
  <c r="AO14" i="3"/>
  <c r="AO39" i="3"/>
  <c r="AO44" i="3"/>
  <c r="AO15" i="3"/>
  <c r="K41" i="3"/>
  <c r="K43" i="3"/>
  <c r="AN25" i="3"/>
  <c r="AO25" i="3" s="1"/>
  <c r="AN20" i="3"/>
  <c r="AO20" i="3" s="1"/>
  <c r="AO6" i="3"/>
  <c r="AO26" i="3"/>
  <c r="AO34" i="3"/>
  <c r="AO17" i="3"/>
  <c r="AO24" i="3"/>
  <c r="AO45" i="3"/>
  <c r="R4" i="3"/>
  <c r="K37" i="3"/>
  <c r="K18" i="3"/>
  <c r="K10" i="3"/>
  <c r="K4" i="3"/>
  <c r="F15" i="7" l="1"/>
  <c r="F16" i="7"/>
  <c r="F17" i="7"/>
  <c r="H13" i="7"/>
  <c r="F13" i="7"/>
  <c r="H15" i="7" l="1"/>
  <c r="H17" i="7"/>
  <c r="H16" i="7"/>
  <c r="E9" i="7"/>
  <c r="E6" i="7"/>
  <c r="G8" i="7"/>
  <c r="H14" i="7"/>
  <c r="F14" i="7"/>
  <c r="E8" i="7"/>
  <c r="G9" i="7"/>
  <c r="E7" i="7"/>
  <c r="G7" i="7"/>
  <c r="G6" i="7"/>
  <c r="G5" i="7"/>
  <c r="E5" i="7"/>
  <c r="T25" i="10" l="1"/>
  <c r="S25" i="10"/>
  <c r="R25" i="10"/>
  <c r="AA34" i="8"/>
  <c r="Z34" i="8"/>
  <c r="Y34" i="8"/>
  <c r="X34" i="8"/>
  <c r="W34" i="8"/>
  <c r="V34" i="8"/>
  <c r="U34" i="8"/>
  <c r="T34" i="8"/>
  <c r="S34" i="8"/>
  <c r="R34" i="8"/>
  <c r="Q34" i="8"/>
  <c r="P34" i="8"/>
  <c r="O34" i="8"/>
  <c r="N34" i="8"/>
  <c r="M34" i="8"/>
  <c r="L34" i="8"/>
  <c r="K34" i="8"/>
  <c r="J34" i="8"/>
  <c r="I34" i="8"/>
  <c r="H34" i="8"/>
  <c r="G34" i="8"/>
  <c r="F34" i="8"/>
  <c r="E34" i="8"/>
  <c r="D34" i="8"/>
  <c r="J9" i="8"/>
  <c r="I9" i="8"/>
  <c r="H9" i="8"/>
  <c r="G9" i="8"/>
  <c r="F9" i="8"/>
  <c r="E9" i="8"/>
  <c r="D9" i="8"/>
  <c r="C9" i="8"/>
  <c r="L8" i="8"/>
  <c r="K8" i="8"/>
  <c r="L7" i="8"/>
  <c r="K7" i="8"/>
  <c r="J6" i="8"/>
  <c r="I6" i="8"/>
  <c r="H6" i="8"/>
  <c r="G6" i="8"/>
  <c r="F6" i="8"/>
  <c r="E6" i="8"/>
  <c r="D6" i="8"/>
  <c r="C6" i="8"/>
  <c r="L5" i="8"/>
  <c r="K5" i="8"/>
  <c r="L4" i="8"/>
  <c r="K4" i="8"/>
  <c r="L9" i="8" l="1"/>
  <c r="K6" i="8"/>
  <c r="K9" i="8"/>
  <c r="L6" i="8"/>
  <c r="AN4" i="3" l="1"/>
  <c r="AI4" i="3"/>
  <c r="AO4" i="3" l="1"/>
  <c r="AQ4" i="3"/>
  <c r="AR4" i="3" s="1"/>
  <c r="AF4" i="3"/>
  <c r="AN43" i="3" l="1"/>
  <c r="AN41" i="3"/>
  <c r="AI18" i="3"/>
  <c r="AI43" i="3"/>
  <c r="AN31" i="3"/>
  <c r="AN37" i="3"/>
  <c r="AQ37" i="3" s="1"/>
  <c r="AR37" i="3" s="1"/>
  <c r="AN18" i="3"/>
  <c r="AE37" i="3"/>
  <c r="AI37" i="3"/>
  <c r="AI10" i="3"/>
  <c r="AN10" i="3"/>
  <c r="AI31" i="3"/>
  <c r="AI9" i="3"/>
  <c r="AN9" i="3"/>
  <c r="AO9" i="3" s="1"/>
  <c r="AQ10" i="3" l="1"/>
  <c r="AR10" i="3" s="1"/>
  <c r="AO43" i="3"/>
  <c r="AQ43" i="3"/>
  <c r="AR43" i="3" s="1"/>
  <c r="AQ41" i="3"/>
  <c r="AR41" i="3" s="1"/>
  <c r="AQ31" i="3"/>
  <c r="AR31" i="3" s="1"/>
  <c r="AO18" i="3"/>
  <c r="AQ18" i="3"/>
  <c r="AR18" i="3" s="1"/>
  <c r="AO37" i="3"/>
  <c r="AF43" i="3"/>
  <c r="AF37" i="3"/>
  <c r="H7" i="5"/>
  <c r="G10" i="5"/>
  <c r="H10" i="5" s="1"/>
  <c r="AF9" i="3"/>
  <c r="AO31" i="3"/>
  <c r="AQ9" i="3"/>
  <c r="AR9" i="3" s="1"/>
  <c r="AF10" i="3"/>
  <c r="AO10" i="3"/>
  <c r="AO41" i="3"/>
  <c r="H25" i="5" l="1"/>
  <c r="H49" i="5" l="1"/>
  <c r="G22" i="5"/>
  <c r="H22" i="5" s="1"/>
  <c r="H19" i="5"/>
  <c r="H31" i="5" l="1"/>
  <c r="G34" i="5"/>
  <c r="H34" i="5" s="1"/>
  <c r="H13" i="5"/>
  <c r="G16" i="5"/>
  <c r="H16" i="5" s="1"/>
  <c r="H37" i="5"/>
  <c r="G40" i="5"/>
  <c r="H40" i="5" s="1"/>
  <c r="H43" i="5"/>
  <c r="G46" i="5"/>
  <c r="H46" i="5" s="1"/>
</calcChain>
</file>

<file path=xl/comments1.xml><?xml version="1.0" encoding="utf-8"?>
<comments xmlns="http://schemas.openxmlformats.org/spreadsheetml/2006/main">
  <authors>
    <author>Sofia</author>
  </authors>
  <commentList>
    <comment ref="AC14" authorId="0" shapeId="0">
      <text>
        <r>
          <rPr>
            <b/>
            <sz val="9"/>
            <color indexed="81"/>
            <rFont val="Tahoma"/>
            <family val="2"/>
          </rPr>
          <t>Sofia:</t>
        </r>
        <r>
          <rPr>
            <sz val="9"/>
            <color indexed="81"/>
            <rFont val="Tahoma"/>
            <family val="2"/>
          </rPr>
          <t xml:space="preserve">
Pendiente Contrato</t>
        </r>
      </text>
    </comment>
  </commentList>
</comments>
</file>

<file path=xl/sharedStrings.xml><?xml version="1.0" encoding="utf-8"?>
<sst xmlns="http://schemas.openxmlformats.org/spreadsheetml/2006/main" count="3244" uniqueCount="1594">
  <si>
    <t>SISTEMA INTEGRADO DE GESTION DISTRITAL  BAJO EL ESTÁNDAR MIPG</t>
  </si>
  <si>
    <t>PROCESO DIRECCIONAMIENTO ESTRATÉGICO</t>
  </si>
  <si>
    <t>Formato de programación y seguimiento al Plan Operativo Anual de Proyectos de Inversión</t>
  </si>
  <si>
    <t>Código: PE01-PR01-F01</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</si>
  <si>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</si>
  <si>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</si>
  <si>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</si>
  <si>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</si>
  <si>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</si>
  <si>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</si>
  <si>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</si>
  <si>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</si>
  <si>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</si>
  <si>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14. Movilidad segura</t>
  </si>
  <si>
    <t>Logro</t>
  </si>
  <si>
    <t>Número y nombre del Proyecto de Inversión</t>
  </si>
  <si>
    <t>7579.  Implementación del Plan de Distrital de Seguridad Vial en Bogotá</t>
  </si>
  <si>
    <t>Objetivo general del Proyecto de Inversión</t>
  </si>
  <si>
    <t>Código BPIN</t>
  </si>
  <si>
    <t>Subsecretaría Responsable</t>
  </si>
  <si>
    <t>Subsecretaría de Política de Movilidad</t>
  </si>
  <si>
    <t>Dependencia</t>
  </si>
  <si>
    <t>Oficina de seguridad vial</t>
  </si>
  <si>
    <t>Ordenador de gasto</t>
  </si>
  <si>
    <t>Período de seguimiento</t>
  </si>
  <si>
    <t>De</t>
  </si>
  <si>
    <t>Enero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</si>
  <si>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</si>
  <si>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</si>
  <si>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</si>
  <si>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</si>
  <si>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</si>
  <si>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</si>
  <si>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</si>
  <si>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</si>
  <si>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</si>
  <si>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SI</t>
  </si>
  <si>
    <t>N/A</t>
  </si>
  <si>
    <t>Fecha</t>
  </si>
  <si>
    <t>NO</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</si>
  <si>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</si>
  <si>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</si>
  <si>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</si>
  <si>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</si>
  <si>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</si>
  <si>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</si>
  <si>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</si>
  <si>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</si>
  <si>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</si>
  <si>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</si>
  <si>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</si>
  <si>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</si>
  <si>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</si>
  <si>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</si>
  <si>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</si>
  <si>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</si>
  <si>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</si>
  <si>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</si>
  <si>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</si>
  <si>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</si>
  <si>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</si>
  <si>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</si>
  <si>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</si>
  <si>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</si>
  <si>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</si>
  <si>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</si>
  <si>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Ubicación estratégica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</si>
  <si>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</si>
  <si>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</si>
  <si>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</si>
  <si>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</si>
  <si>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</si>
  <si>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</si>
  <si>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</si>
  <si>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</si>
  <si>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</si>
  <si>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</si>
  <si>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</si>
  <si>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</si>
  <si>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</si>
  <si>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</si>
  <si>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</si>
  <si>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</si>
  <si>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</si>
  <si>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</si>
  <si>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</si>
  <si>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</si>
  <si>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</si>
  <si>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</si>
  <si>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Plan de Seguridad Vial</t>
  </si>
  <si>
    <t>Resumen Cuatrienio</t>
  </si>
  <si>
    <t>Presupuesto _Compromisos</t>
  </si>
  <si>
    <t>Presupuesto _Giros</t>
  </si>
  <si>
    <t>Presupuesto_reservas</t>
  </si>
  <si>
    <t>Objetivo específico proyecto de inversión</t>
  </si>
  <si>
    <t>Descripción Meta</t>
  </si>
  <si>
    <t>Tipo de meta</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</si>
  <si>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</si>
  <si>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</si>
  <si>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</si>
  <si>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</si>
  <si>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</si>
  <si>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</si>
  <si>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</si>
  <si>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</si>
  <si>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</si>
  <si>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</si>
  <si>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</si>
  <si>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</si>
  <si>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</si>
  <si>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</si>
  <si>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</si>
  <si>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</si>
  <si>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</si>
  <si>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</si>
  <si>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Suma</t>
  </si>
  <si>
    <t>Total meta</t>
  </si>
  <si>
    <t>Magnitud-Vigencia</t>
  </si>
  <si>
    <t>Avance  Cualitativo Metas Plan de Desarrollo</t>
  </si>
  <si>
    <t>Magnitud _anualización metas Plan de Desarrollo</t>
  </si>
  <si>
    <t xml:space="preserve">Código y Meta Proyecto de Inversión_Asociada
</t>
  </si>
  <si>
    <t>Código Meta Plan de Desarrollo
(Combine acorde al total de metas proyecto asociadas a la meta)</t>
  </si>
  <si>
    <t>Meta Plan de Desarrollo
(Combine acorde al total de metas proyecto asociadas a la meta)</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</si>
  <si>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</si>
  <si>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</si>
  <si>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</si>
  <si>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</si>
  <si>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</si>
  <si>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</si>
  <si>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</si>
  <si>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</si>
  <si>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</si>
  <si>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</si>
  <si>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</si>
  <si>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</si>
  <si>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</si>
  <si>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1-Implementar el 40% del Plan Distrital de Seguridad Vial (adicionales a lo implementado hasta el momento)</t>
  </si>
  <si>
    <t>TOTAL PDD</t>
  </si>
  <si>
    <t>Resumen de Vigencia del Proyecto de Inversión</t>
  </si>
  <si>
    <t>Apropiación Inicial</t>
  </si>
  <si>
    <t>Apropiación Vigente</t>
  </si>
  <si>
    <t>Presupuesto comprometido</t>
  </si>
  <si>
    <t>%</t>
  </si>
  <si>
    <t>Giros de la Vigencia</t>
  </si>
  <si>
    <t>Resumen Reservas del Proyecto de Inversión</t>
  </si>
  <si>
    <t>Reservas constituidas</t>
  </si>
  <si>
    <t>Reservas Definitivas</t>
  </si>
  <si>
    <t>Giros</t>
  </si>
  <si>
    <t>Sin Giro</t>
  </si>
  <si>
    <t>Meta</t>
  </si>
  <si>
    <t>Insumo</t>
  </si>
  <si>
    <t>Concepto de gasto</t>
  </si>
  <si>
    <t>Programación a 31 dic 2020</t>
  </si>
  <si>
    <t>Ejecucióna  a  31 dic 2020</t>
  </si>
  <si>
    <t>Programación a 31 dic 2021</t>
  </si>
  <si>
    <t>Ejecucióna a  31 dic 2021</t>
  </si>
  <si>
    <t>Programación a 31 dic 2022</t>
  </si>
  <si>
    <t>Ejecucióna a  31 dic 2022</t>
  </si>
  <si>
    <t>Programación a 31 dic 2023</t>
  </si>
  <si>
    <t>Ejecucióna a  31 dic 2023</t>
  </si>
  <si>
    <t>Programación a 31 dic 2024</t>
  </si>
  <si>
    <t>Ejecucióna a  31 dic 2024</t>
  </si>
  <si>
    <t xml:space="preserve">Programación Total </t>
  </si>
  <si>
    <t>Ejecución Total</t>
  </si>
  <si>
    <t>% de Ejecución Total</t>
  </si>
  <si>
    <t>03-04-0281</t>
  </si>
  <si>
    <t>Gastos imprevistos</t>
  </si>
  <si>
    <t>Servicios para la comunidad, sociales y personales</t>
  </si>
  <si>
    <t>Transporte</t>
  </si>
  <si>
    <t>08-20-0105</t>
  </si>
  <si>
    <t>Servicios prestados a las empresas y servicios de producción</t>
  </si>
  <si>
    <t>08-20-0104</t>
  </si>
  <si>
    <t>Servicios financieros y conexos</t>
  </si>
  <si>
    <t>Servicios de leasing</t>
  </si>
  <si>
    <t>Servicios inmobiliarios</t>
  </si>
  <si>
    <t>Vigencias Futuras</t>
  </si>
  <si>
    <t>Descripción</t>
  </si>
  <si>
    <t>Numero de Contrato</t>
  </si>
  <si>
    <t>Programación
_2020</t>
  </si>
  <si>
    <t>Compromisos_
2020</t>
  </si>
  <si>
    <t>Giros_
2020</t>
  </si>
  <si>
    <t>% Giros 2020</t>
  </si>
  <si>
    <t>Programación
_2021</t>
  </si>
  <si>
    <t>Compromisos_
2021</t>
  </si>
  <si>
    <t>Giros_
2021</t>
  </si>
  <si>
    <t>% Giros 2021</t>
  </si>
  <si>
    <t>Programación
_2022</t>
  </si>
  <si>
    <t>Compromisos_
2022</t>
  </si>
  <si>
    <t>Giros_
2022</t>
  </si>
  <si>
    <t>% Giros 2022</t>
  </si>
  <si>
    <t>Adquisición de activos financieros</t>
  </si>
  <si>
    <t>Disminución de pasivos</t>
  </si>
  <si>
    <t>Impuestos, pagos de derechos, contribuciones, multas y sanciones</t>
  </si>
  <si>
    <t>Transferencias corrientes y de capital</t>
  </si>
  <si>
    <t>Total</t>
  </si>
  <si>
    <t>Pagos vigencias anteriores fenecidas</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</si>
  <si>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</si>
  <si>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</si>
  <si>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</si>
  <si>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</si>
  <si>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</si>
  <si>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</si>
  <si>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</si>
  <si>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</si>
  <si>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</si>
  <si>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</si>
  <si>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</si>
  <si>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</si>
  <si>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</si>
  <si>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</si>
  <si>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</si>
  <si>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</si>
  <si>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</si>
  <si>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</si>
  <si>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</si>
  <si>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</si>
  <si>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</si>
  <si>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</si>
  <si>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</si>
  <si>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</si>
  <si>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</si>
  <si>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</si>
  <si>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</si>
  <si>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</si>
  <si>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</si>
  <si>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</si>
  <si>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</si>
  <si>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</si>
  <si>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</si>
  <si>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</si>
  <si>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</si>
  <si>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</si>
  <si>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</si>
  <si>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</si>
  <si>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</si>
  <si>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</si>
  <si>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</si>
  <si>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</si>
  <si>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</si>
  <si>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</si>
  <si>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</si>
  <si>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</si>
  <si>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</si>
  <si>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</si>
  <si>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</si>
  <si>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</si>
  <si>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</si>
  <si>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</si>
  <si>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</si>
  <si>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</si>
  <si>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</si>
  <si>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</si>
  <si>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</si>
  <si>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</si>
  <si>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</si>
  <si>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</si>
  <si>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</si>
  <si>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</si>
  <si>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</si>
  <si>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</si>
  <si>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</si>
  <si>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</si>
  <si>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</si>
  <si>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</si>
  <si>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</si>
  <si>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</si>
  <si>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</si>
  <si>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</si>
  <si>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</si>
  <si>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</si>
  <si>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</si>
  <si>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</si>
  <si>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</si>
  <si>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</si>
  <si>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</si>
  <si>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</si>
  <si>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</si>
  <si>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</si>
  <si>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</si>
  <si>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</si>
  <si>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</si>
  <si>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</si>
  <si>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</si>
  <si>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</si>
  <si>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</si>
  <si>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</si>
  <si>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</si>
  <si>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</si>
  <si>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</si>
  <si>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</si>
  <si>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</si>
  <si>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</si>
  <si>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</si>
  <si>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</si>
  <si>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</si>
  <si>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</si>
  <si>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</si>
  <si>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</si>
  <si>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</si>
  <si>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</si>
  <si>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</si>
  <si>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</si>
  <si>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</si>
  <si>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</si>
  <si>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</si>
  <si>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</si>
  <si>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</si>
  <si>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</si>
  <si>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</si>
  <si>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</si>
  <si>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</si>
  <si>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</si>
  <si>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</si>
  <si>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</si>
  <si>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</si>
  <si>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</si>
  <si>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</si>
  <si>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</si>
  <si>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</si>
  <si>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</si>
  <si>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</si>
  <si>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</si>
  <si>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</si>
  <si>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</si>
  <si>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</si>
  <si>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</si>
  <si>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</si>
  <si>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</si>
  <si>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</si>
  <si>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</si>
  <si>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</si>
  <si>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</si>
  <si>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</si>
  <si>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</si>
  <si>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</si>
  <si>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</si>
  <si>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</si>
  <si>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</si>
  <si>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</si>
  <si>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</si>
  <si>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</si>
  <si>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</si>
  <si>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</si>
  <si>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</si>
  <si>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</si>
  <si>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</si>
  <si>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</si>
  <si>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</si>
  <si>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</si>
  <si>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</si>
  <si>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</si>
  <si>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</si>
  <si>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</si>
  <si>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</si>
  <si>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</si>
  <si>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</si>
  <si>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</si>
  <si>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</si>
  <si>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</si>
  <si>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</si>
  <si>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</si>
  <si>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</si>
  <si>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</si>
  <si>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</si>
  <si>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</si>
  <si>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</si>
  <si>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</si>
  <si>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</si>
  <si>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</si>
  <si>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</si>
  <si>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</si>
  <si>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</si>
  <si>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</si>
  <si>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</si>
  <si>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</si>
  <si>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</si>
  <si>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</si>
  <si>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</si>
  <si>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</si>
  <si>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</si>
  <si>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</si>
  <si>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</si>
  <si>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</si>
  <si>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</si>
  <si>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</si>
  <si>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</si>
  <si>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</si>
  <si>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</si>
  <si>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</si>
  <si>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</si>
  <si>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</si>
  <si>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</si>
  <si>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</si>
  <si>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</si>
  <si>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</si>
  <si>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</si>
  <si>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</si>
  <si>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</si>
  <si>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</si>
  <si>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</si>
  <si>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</si>
  <si>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</si>
  <si>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</si>
  <si>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</si>
  <si>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</si>
  <si>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</si>
  <si>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</si>
  <si>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</si>
  <si>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</si>
  <si>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</si>
  <si>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</si>
  <si>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</si>
  <si>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</si>
  <si>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</si>
  <si>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</si>
  <si>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</si>
  <si>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</si>
  <si>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</si>
  <si>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</si>
  <si>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</si>
  <si>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</si>
  <si>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</si>
  <si>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</si>
  <si>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</si>
  <si>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</si>
  <si>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</si>
  <si>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</si>
  <si>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</si>
  <si>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</si>
  <si>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</si>
  <si>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</si>
  <si>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</si>
  <si>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</si>
  <si>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</si>
  <si>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</si>
  <si>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</si>
  <si>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</si>
  <si>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</si>
  <si>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</si>
  <si>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</si>
  <si>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</si>
  <si>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</si>
  <si>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</si>
  <si>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</si>
  <si>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</si>
  <si>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</si>
  <si>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</si>
  <si>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</si>
  <si>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</si>
  <si>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</si>
  <si>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</si>
  <si>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</si>
  <si>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</si>
  <si>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</si>
  <si>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</si>
  <si>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</si>
  <si>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</si>
  <si>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</si>
  <si>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</si>
  <si>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</si>
  <si>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</si>
  <si>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</si>
  <si>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</si>
  <si>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</si>
  <si>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</si>
  <si>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</si>
  <si>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</si>
  <si>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</si>
  <si>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</si>
  <si>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</si>
  <si>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</si>
  <si>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</si>
  <si>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</si>
  <si>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</si>
  <si>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</si>
  <si>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</si>
  <si>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</si>
  <si>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</si>
  <si>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</si>
  <si>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</si>
  <si>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</si>
  <si>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</si>
  <si>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</si>
  <si>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</si>
  <si>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</si>
  <si>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</si>
  <si>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</si>
  <si>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</si>
  <si>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</si>
  <si>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</si>
  <si>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</si>
  <si>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</si>
  <si>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</si>
  <si>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</si>
  <si>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</si>
  <si>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</si>
  <si>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</si>
  <si>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</si>
  <si>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</si>
  <si>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</si>
  <si>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</si>
  <si>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</si>
  <si>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</si>
  <si>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</si>
  <si>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</si>
  <si>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</si>
  <si>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</si>
  <si>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</si>
  <si>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</si>
  <si>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</si>
  <si>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</si>
  <si>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</si>
  <si>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</si>
  <si>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</si>
  <si>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</si>
  <si>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</si>
  <si>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</si>
  <si>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</si>
  <si>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</si>
  <si>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</si>
  <si>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</si>
  <si>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</si>
  <si>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</si>
  <si>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</si>
  <si>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</si>
  <si>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</si>
  <si>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</si>
  <si>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</si>
  <si>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</si>
  <si>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</si>
  <si>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</si>
  <si>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</si>
  <si>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</si>
  <si>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</si>
  <si>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</si>
  <si>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</si>
  <si>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</si>
  <si>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</si>
  <si>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</si>
  <si>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</si>
  <si>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</si>
  <si>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</si>
  <si>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</si>
  <si>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</si>
  <si>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</si>
  <si>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</si>
  <si>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</si>
  <si>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</si>
  <si>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</si>
  <si>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</si>
  <si>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</si>
  <si>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</si>
  <si>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</si>
  <si>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</si>
  <si>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</si>
  <si>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</si>
  <si>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</si>
  <si>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</si>
  <si>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</si>
  <si>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</si>
  <si>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</si>
  <si>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</si>
  <si>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</si>
  <si>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</si>
  <si>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</si>
  <si>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</si>
  <si>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</si>
  <si>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</si>
  <si>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</si>
  <si>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</si>
  <si>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</si>
  <si>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</si>
  <si>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</si>
  <si>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</si>
  <si>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</si>
  <si>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</si>
  <si>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</si>
  <si>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</si>
  <si>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</si>
  <si>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</si>
  <si>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</si>
  <si>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</si>
  <si>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</si>
  <si>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</si>
  <si>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</si>
  <si>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</si>
  <si>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</si>
  <si>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</si>
  <si>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</si>
  <si>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</si>
  <si>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</si>
  <si>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</si>
  <si>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</si>
  <si>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</si>
  <si>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</si>
  <si>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</si>
  <si>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</si>
  <si>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</si>
  <si>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</si>
  <si>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</si>
  <si>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</si>
  <si>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</si>
  <si>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</si>
  <si>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</si>
  <si>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</si>
  <si>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</si>
  <si>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</si>
  <si>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</si>
  <si>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</si>
  <si>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</si>
  <si>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</si>
  <si>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</si>
  <si>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</si>
  <si>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</si>
  <si>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</si>
  <si>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</si>
  <si>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</si>
  <si>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</si>
  <si>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</si>
  <si>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</si>
  <si>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</si>
  <si>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</si>
  <si>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</si>
  <si>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</si>
  <si>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</si>
  <si>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</si>
  <si>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</si>
  <si>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</si>
  <si>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</si>
  <si>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</si>
  <si>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</si>
  <si>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</si>
  <si>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</si>
  <si>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</si>
  <si>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</si>
  <si>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</si>
  <si>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</si>
  <si>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</si>
  <si>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</si>
  <si>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</si>
  <si>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</si>
  <si>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</si>
  <si>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</si>
  <si>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</si>
  <si>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</si>
  <si>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</si>
  <si>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</si>
  <si>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</si>
  <si>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</si>
  <si>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</si>
  <si>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</si>
  <si>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</si>
  <si>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</si>
  <si>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</si>
  <si>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</si>
  <si>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</si>
  <si>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</si>
  <si>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</si>
  <si>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</si>
  <si>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</si>
  <si>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</si>
  <si>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</si>
  <si>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</si>
  <si>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</si>
  <si>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</si>
  <si>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</si>
  <si>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</si>
  <si>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</si>
  <si>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</si>
  <si>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</si>
  <si>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</si>
  <si>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</si>
  <si>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</si>
  <si>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</si>
  <si>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</si>
  <si>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</si>
  <si>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</si>
  <si>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</si>
  <si>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</si>
  <si>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</si>
  <si>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</si>
  <si>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</si>
  <si>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</si>
  <si>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</si>
  <si>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</si>
  <si>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</si>
  <si>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</si>
  <si>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</si>
  <si>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</si>
  <si>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</si>
  <si>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</si>
  <si>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</si>
  <si>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</si>
  <si>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</si>
  <si>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</si>
  <si>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</si>
  <si>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</si>
  <si>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</si>
  <si>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Direccionamiento político</t>
  </si>
  <si>
    <t>SubsistemaSIG</t>
  </si>
  <si>
    <t>Eficacia</t>
  </si>
  <si>
    <t>Mensual</t>
  </si>
  <si>
    <t>Indigena</t>
  </si>
  <si>
    <t>Hombre</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</si>
  <si>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</si>
  <si>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Mano de obra calificada</t>
  </si>
  <si>
    <t>2-Diseñar e implementar el 100% de las nuevas fuentes de fondeo para el SITP y el Sector Movilidad.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</si>
  <si>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</si>
  <si>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</si>
  <si>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</si>
  <si>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</si>
  <si>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</si>
  <si>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</si>
  <si>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</si>
  <si>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</si>
  <si>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</si>
  <si>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</si>
  <si>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</si>
  <si>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</si>
  <si>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</si>
  <si>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Trimestral</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</si>
  <si>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</si>
  <si>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</si>
  <si>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</si>
  <si>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</si>
  <si>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</si>
  <si>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Mano de obra no calificada</t>
  </si>
  <si>
    <t>3-Desarrollar el 100% de las acciones que permitan implementar una política tarifaria más incluyente y sostenible.</t>
  </si>
  <si>
    <t>Marzo</t>
  </si>
  <si>
    <t>Subsecretaría de Servicios a la Ciudadanía</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</si>
  <si>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</si>
  <si>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</si>
  <si>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</si>
  <si>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</si>
  <si>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</si>
  <si>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</si>
  <si>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</si>
  <si>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</si>
  <si>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</si>
  <si>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</si>
  <si>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</si>
  <si>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</si>
  <si>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</si>
  <si>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</si>
  <si>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</si>
  <si>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</si>
  <si>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Materiales</t>
  </si>
  <si>
    <t>1-Desarrollar el 100% de los estudios técnicos, estadísticos, sociales y financieros, que permitan modelar, monitorear y evaluar diferentes alternativas de solución a las necesidades de movilidad.</t>
  </si>
  <si>
    <t>Abril</t>
  </si>
  <si>
    <t>Subsecretaría de Gestión Jurídica</t>
  </si>
  <si>
    <t>5. Construir Bogotá Región con gobierno abierto, transparente y ciudadanía consciente</t>
  </si>
  <si>
    <t>51. Gobierno Abierto</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</si>
  <si>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</si>
  <si>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</si>
  <si>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</si>
  <si>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</si>
  <si>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</si>
  <si>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</si>
  <si>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</si>
  <si>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</si>
  <si>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</si>
  <si>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</si>
  <si>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</si>
  <si>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Servicios domiciliarios</t>
  </si>
  <si>
    <t>1-Realizar seguimiento 100% las acciones de la política pública de la bicicleta</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</si>
  <si>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</si>
  <si>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</si>
  <si>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</si>
  <si>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</si>
  <si>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</si>
  <si>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</si>
  <si>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</si>
  <si>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</si>
  <si>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</si>
  <si>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</si>
  <si>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</si>
  <si>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</si>
  <si>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</si>
  <si>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Terrenos</t>
  </si>
  <si>
    <t>3-Formular e implementar el 100% las acciones de la política pública de movilidad motorizada de cero y baja emisionesRecurso humano</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</si>
  <si>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</si>
  <si>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</si>
  <si>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</si>
  <si>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</si>
  <si>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</si>
  <si>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</si>
  <si>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</si>
  <si>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</si>
  <si>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</si>
  <si>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</si>
  <si>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</si>
  <si>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Edificios</t>
  </si>
  <si>
    <t>2-Gestionar la implementación de un (1) Sistema de Bicicleta Pública (compartida)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</si>
  <si>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</si>
  <si>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</si>
  <si>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</si>
  <si>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</si>
  <si>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</si>
  <si>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</si>
  <si>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</si>
  <si>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</si>
  <si>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</si>
  <si>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</si>
  <si>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Maquinaria y Equipo</t>
  </si>
  <si>
    <t>6-Impulsar el 100% las acciones para adelantar un esquema de transporte alternativo y ambientalmente sostenible mediante el fomento de la micromovilidad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</si>
  <si>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</si>
  <si>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</si>
  <si>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</si>
  <si>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</si>
  <si>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Disminuir la vulnerabilidad por discriminación, violencias y exclusión social por orientación sexual o identidad de género en Bogotá</t>
  </si>
  <si>
    <t>Adquisiciones</t>
  </si>
  <si>
    <t>No aplica</t>
  </si>
  <si>
    <t>Mantenimiento maquinaria y equipo</t>
  </si>
  <si>
    <t>4-Fortalecer y hacer seguimiento al 100% de las políticas, planes, proyectos en el componente ambiental de movilidad</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</si>
  <si>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</si>
  <si>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</si>
  <si>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</si>
  <si>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</si>
  <si>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</si>
  <si>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</si>
  <si>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</si>
  <si>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5-Ejecutar el 100% de acciones de fomento para mejorar la experiencia de viaje del peatón</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</si>
  <si>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</si>
  <si>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</si>
  <si>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</si>
  <si>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</si>
  <si>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</si>
  <si>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</si>
  <si>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</si>
  <si>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Servicios de venta y de distribución</t>
  </si>
  <si>
    <t>2. Realizar 6.500 acciones de prevención vial con actores viales, a fin de propender por la reducción de la siniestralidad en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</si>
  <si>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</si>
  <si>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</si>
  <si>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</si>
  <si>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</si>
  <si>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</si>
  <si>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</si>
  <si>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</si>
  <si>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Servicios de alojamiento comidas y bebidas</t>
  </si>
  <si>
    <t>1. Realizar 65.000 controles preventivos, regulatorios o sancionatorios para la regulación y control del tránsito y el transporte en la ciudad.</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</si>
  <si>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</si>
  <si>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</si>
  <si>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</si>
  <si>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</si>
  <si>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</si>
  <si>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</si>
  <si>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</si>
  <si>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1. Realizar 3´000.000 viajes de acompañamiento a niños, niñas y adolescentes de los colegios distritales con el proyecto Al Colegio en Bici durante el cuatrienio.  </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</si>
  <si>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</si>
  <si>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</si>
  <si>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</si>
  <si>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</si>
  <si>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</si>
  <si>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</si>
  <si>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2. Realizar 440.000 viajes de acompañamiento a niños, niñas y adolescentes de los colegios distritales con el proyecto en el proyecto Ciempiés para el cuatrienio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</si>
  <si>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</si>
  <si>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</si>
  <si>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</si>
  <si>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</si>
  <si>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3. Visitar 380 instituciones educativas en el proyecto de Ruta Pila.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</si>
  <si>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</si>
  <si>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</si>
  <si>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</si>
  <si>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</si>
  <si>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 xml:space="preserve">4. Realizar el control de 24.000 vehículos escolares en el proyecto Ruta Pila para mejorar la experiencia de viaje de niñas, niños y adolescentes.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</si>
  <si>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</si>
  <si>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</si>
  <si>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</si>
  <si>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</si>
  <si>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 Mantener por encima del 99% la disponibilidad del sistema de semaforización</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</si>
  <si>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</si>
  <si>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</si>
  <si>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</si>
  <si>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</si>
  <si>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2. Implementar regulación semafórica en 95 intersecciones de la ciudad</t>
  </si>
  <si>
    <t>Oficina asesora de comunicaciones y cultura para la movilidad</t>
  </si>
  <si>
    <t>389. Implementar y operar el Centro de Orientación a Víctimas por Siniestros Viales.</t>
  </si>
  <si>
    <t>Rafael Uribe</t>
  </si>
  <si>
    <t>4. Mantener en máximo 30% la afectación del tiempo de viaje promedio, para los usuarios de modos motorizados en la infraestructura vial, por efecto de las obras y la implementación de PMT sobre los 14 corredores viales principales-incluidas vías de desvío</t>
  </si>
  <si>
    <t>Oficina de tecnologías de la información y las comunicaciones</t>
  </si>
  <si>
    <t>390.Mantener el tiempo promedio de viaje en los 14 corredores principales de la ciudad para todos los usuarios de la vía.</t>
  </si>
  <si>
    <t>Ciudad Bolívar</t>
  </si>
  <si>
    <t>5. Realizar seguimiento al 40% de los PMT autorizados que generen mayor afectación a los usuarios de la infraestructura vial, verificando que para estos se promueva de manera segura la configuración de infraestructura destinada a peatones y ciclistas</t>
  </si>
  <si>
    <t>413.Diseñar y ejecutar una estrategia para la participación ciudadana incidente, orientada a promover dinámicas de movilidad segura, incluyente, sostenible y accesible</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</si>
  <si>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</si>
  <si>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</si>
  <si>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</si>
  <si>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7. Realizar 100.000 jornadas de gestión en vía</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</si>
  <si>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</si>
  <si>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</si>
  <si>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</si>
  <si>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</si>
  <si>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</si>
  <si>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</si>
  <si>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</si>
  <si>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</si>
  <si>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</si>
  <si>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</si>
  <si>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</si>
  <si>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</si>
  <si>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</si>
  <si>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</si>
  <si>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</si>
  <si>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</si>
  <si>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</si>
  <si>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</si>
  <si>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</si>
  <si>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</si>
  <si>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</si>
  <si>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</si>
  <si>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</si>
  <si>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</si>
  <si>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</si>
  <si>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</si>
  <si>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</si>
  <si>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</si>
  <si>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Si</t>
  </si>
  <si>
    <t>1. Implementar 5.150 medidas integrales de gestión de tránsito, pacificación o tráfico calmado</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</si>
  <si>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</si>
  <si>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</si>
  <si>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</si>
  <si>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</si>
  <si>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</si>
  <si>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</si>
  <si>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</si>
  <si>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</si>
  <si>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</si>
  <si>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</si>
  <si>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</si>
  <si>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</si>
  <si>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</si>
  <si>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</si>
  <si>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</si>
  <si>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</si>
  <si>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</si>
  <si>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</si>
  <si>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</si>
  <si>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</si>
  <si>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</si>
  <si>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</si>
  <si>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</si>
  <si>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</si>
  <si>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</si>
  <si>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</si>
  <si>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</si>
  <si>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</si>
  <si>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</si>
  <si>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</si>
  <si>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</si>
  <si>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</si>
  <si>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</si>
  <si>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</si>
  <si>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</si>
  <si>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</si>
  <si>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</si>
  <si>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</si>
  <si>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</si>
  <si>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</si>
  <si>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</si>
  <si>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</si>
  <si>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</si>
  <si>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</si>
  <si>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</si>
  <si>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</si>
  <si>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</si>
  <si>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</si>
  <si>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Vigencia 2022</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</si>
  <si>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</si>
  <si>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</si>
  <si>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</si>
  <si>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</si>
  <si>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</si>
  <si>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</si>
  <si>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Marcadores a Nivel Táctico</t>
  </si>
  <si>
    <t xml:space="preserve"> PMR
OBJETIVO  PRODUCTO/TRAZADOR PRESUPUESTAL</t>
  </si>
  <si>
    <t>Meta Objetivo de Desarrollo Sostenible_ODS</t>
  </si>
  <si>
    <t>Meta Trazadora</t>
  </si>
  <si>
    <t>Meta Estratégica</t>
  </si>
  <si>
    <t>Plan de Acción de Política Pública</t>
  </si>
  <si>
    <t>Código del Producto (MGA)</t>
  </si>
  <si>
    <t>Indicador de Producto (MGA)</t>
  </si>
  <si>
    <t>Aporta ó está relacionada PMR</t>
  </si>
  <si>
    <t xml:space="preserve">Objetivo </t>
  </si>
  <si>
    <t>Indicador de Objetivo</t>
  </si>
  <si>
    <t>Producto</t>
  </si>
  <si>
    <t>Indicador de Producto</t>
  </si>
  <si>
    <t>Tazador Presupuestal</t>
  </si>
  <si>
    <t>Categoría</t>
  </si>
  <si>
    <t>Indicador</t>
  </si>
  <si>
    <t>Trazador Presupuestal</t>
  </si>
  <si>
    <t>Políticas Públicas</t>
  </si>
  <si>
    <t>Dimensiones MIPG</t>
  </si>
  <si>
    <t>Politicas MIPG</t>
  </si>
  <si>
    <t>Política de MIPG (Decreto 612)</t>
  </si>
  <si>
    <t>Objetivo PMR</t>
  </si>
  <si>
    <t>Indicador Objetivo</t>
  </si>
  <si>
    <t>Categoria</t>
  </si>
  <si>
    <t>1. Fin de la Pobreza</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</si>
  <si>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</si>
  <si>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</si>
  <si>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</si>
  <si>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</si>
  <si>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</si>
  <si>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</si>
  <si>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</si>
  <si>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</si>
  <si>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</si>
  <si>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</si>
  <si>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</si>
  <si>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</si>
  <si>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Aporta (magnitud)</t>
  </si>
  <si>
    <t>2. Hambre cero</t>
  </si>
  <si>
    <t>62. Aumentar en 20% la oferta de transporte público del SITP</t>
  </si>
  <si>
    <t>Politica Pública Ruralidad</t>
  </si>
  <si>
    <t>2. Direccionamiento Estrategico</t>
  </si>
  <si>
    <t>2. Política de Integridad</t>
  </si>
  <si>
    <t>Plan Institucional de Participación-SDM V.2.0 2021</t>
  </si>
  <si>
    <t>2. Mejorar condiciones de seguridad vial</t>
  </si>
  <si>
    <t>106-Porcentaje de Implementación de las campañas de cultura ciudadana</t>
  </si>
  <si>
    <t>2. Seguridad vial</t>
  </si>
  <si>
    <t>19 - Disminuir las fatalidades en accidentes de tránsito</t>
  </si>
  <si>
    <t>Viajes de acompañamiento a niñas, niños y adolescentes de los colegios distritales con el proyecto Ciempiés para el cuatrienio.</t>
  </si>
  <si>
    <t>Relacionada</t>
  </si>
  <si>
    <t>3. Salud y bienestar</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</si>
  <si>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</si>
  <si>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</si>
  <si>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</si>
  <si>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</si>
  <si>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</si>
  <si>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3. Mejorar el tiempo de desplazamiento de los ciudadano</t>
  </si>
  <si>
    <t>107-Número de medidas integrales de gestión de tránsito, pacificación o tráfico calmado implementadas</t>
  </si>
  <si>
    <t>3. Planeación del transporte en la ciudad</t>
  </si>
  <si>
    <t xml:space="preserve">9 - Tiempo promedio de viaje en la ciudad </t>
  </si>
  <si>
    <t>Programas de formación Integración Social-Sena</t>
  </si>
  <si>
    <t>Personas beneficiarias programa Movilidad-SENA</t>
  </si>
  <si>
    <t>4. Educación de calidad</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</si>
  <si>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</si>
  <si>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</si>
  <si>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</si>
  <si>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</si>
  <si>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</si>
  <si>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</si>
  <si>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</si>
  <si>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</si>
  <si>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</si>
  <si>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</si>
  <si>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</si>
  <si>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</si>
  <si>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 xml:space="preserve">5. Igualdad de género </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</si>
  <si>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</si>
  <si>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</si>
  <si>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</si>
  <si>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</si>
  <si>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</si>
  <si>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</si>
  <si>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</si>
  <si>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</si>
  <si>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</si>
  <si>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Aumentar en 20% la oferta de transporte público del SITP</t>
  </si>
  <si>
    <t>Indicador buses/sillas del SITP</t>
  </si>
  <si>
    <t>6. Agua limpia y saneamiento</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</si>
  <si>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</si>
  <si>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</si>
  <si>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</si>
  <si>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</si>
  <si>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</si>
  <si>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110-Porcentaje del Plan Distrital de Seguridad Vial Implementado</t>
  </si>
  <si>
    <t>11. Política pública de la bicicleta</t>
  </si>
  <si>
    <t>A 2024 Reducir en 20% el número de víctimas fatales por siniestros viales para cada uno de los actores de la vía</t>
  </si>
  <si>
    <t>Número de víctimas fatales por siniestros viales para cada uno de los actores de la vía</t>
  </si>
  <si>
    <t>7. Energía asequible y no contaminable</t>
  </si>
  <si>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</si>
  <si>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</si>
  <si>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</si>
  <si>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</si>
  <si>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</si>
  <si>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</si>
  <si>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</si>
  <si>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</si>
  <si>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</si>
  <si>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8. Trabajo decente y crecimiento económico</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</si>
  <si>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</si>
  <si>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</si>
  <si>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</si>
  <si>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</si>
  <si>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</si>
  <si>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</si>
  <si>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9. Industria, innovación e infraestructura</t>
  </si>
  <si>
    <t>Politica Pública Pobreza</t>
  </si>
  <si>
    <t>9. Política de Defensa Jurídica</t>
  </si>
  <si>
    <t>Plan Institucional de Archivos PINAR v.1.0_2021</t>
  </si>
  <si>
    <t>113-Porcentaje de implementación de las estrategias de la gestión de la demanda de transporte</t>
  </si>
  <si>
    <t>Construir 280 km de cicloinfraestructura de la ciudad</t>
  </si>
  <si>
    <t>kilómetros de ciclorruta construidos</t>
  </si>
  <si>
    <t xml:space="preserve">10. Reducción de las desigualdades </t>
  </si>
  <si>
    <t>Politica Pública Discapacidad</t>
  </si>
  <si>
    <t>10. Política de Mejora normativa</t>
  </si>
  <si>
    <t>Plan de Conservación Documental 2021</t>
  </si>
  <si>
    <t>114-Porcentaje de implementación de las acciones de la política pública de la bicicleta</t>
  </si>
  <si>
    <t>Mantener el tiempo promedio de viaje en los 14 corredores principales de la ciudad para todos los usuarios de la vía</t>
  </si>
  <si>
    <t>Tiempo promedio de viaje en los 14 corredores principales de la ciudad</t>
  </si>
  <si>
    <t>11. Ciudades y comunidades sostenibles</t>
  </si>
  <si>
    <t>Politica Pública Cultura Ciudadana y libertad de culto</t>
  </si>
  <si>
    <t>11. Política de Servicio al ciudadano</t>
  </si>
  <si>
    <t>Plan de Preservación Digital a largo plazo 2021</t>
  </si>
  <si>
    <t>103-Estrategia anual sobre Transparencia, Ética y Probidad implementada.</t>
  </si>
  <si>
    <t>Iniciar la construcción de 1 cable aéreo</t>
  </si>
  <si>
    <t>Cables con inicio de construcción</t>
  </si>
  <si>
    <t>12. Producción y consumo responsables</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</si>
  <si>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</si>
  <si>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</si>
  <si>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</si>
  <si>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</si>
  <si>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</si>
  <si>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</si>
  <si>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13. Acción por el clima</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</si>
  <si>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</si>
  <si>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</si>
  <si>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</si>
  <si>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</si>
  <si>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</si>
  <si>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</si>
  <si>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14. Vida Submarina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</si>
  <si>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</si>
  <si>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</si>
  <si>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</si>
  <si>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</si>
  <si>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</si>
  <si>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</si>
  <si>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15. Vida de ecosistemas terrestres</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</si>
  <si>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</si>
  <si>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</si>
  <si>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</si>
  <si>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</si>
  <si>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16. Paz, justicia e instituciones sólidas</t>
  </si>
  <si>
    <t>Politica Pública Talento Humano</t>
  </si>
  <si>
    <t>16. Política de Gestión Documental</t>
  </si>
  <si>
    <t>Plan de Datos Abiertos 2021 V.1.0</t>
  </si>
  <si>
    <t>Porcentaje de avance de las acciones  para aumentar el número de cupos de cicloparqueaderos en infraestructura privada</t>
  </si>
  <si>
    <t>17. Alianzas para Lograr los Objetivos</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</si>
  <si>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</si>
  <si>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</si>
  <si>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</si>
  <si>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</si>
  <si>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</si>
  <si>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 xml:space="preserve">7907. Consolidación del centro de orientación a
víctimas de siniestros viales de Bogotá
</t>
  </si>
  <si>
    <t>Politica Pública Economía Cultural y Creativa</t>
  </si>
  <si>
    <t>18. Política de Gestión del Conocimiento y la Innovación</t>
  </si>
  <si>
    <t>Plan de Tratamiento de Riesgos de Seguridad y Privacidad de la Información V. 1.0</t>
  </si>
  <si>
    <t>Estacionamiento en vía</t>
  </si>
  <si>
    <t>Puesta en marcha</t>
  </si>
  <si>
    <t>TPIEG(GIV)-C05.91.Indirecto.Fortalecimiento Institucional</t>
  </si>
  <si>
    <t>Politica Pública Familias</t>
  </si>
  <si>
    <t>19. Política de Control Interno</t>
  </si>
  <si>
    <t>Plan de Adecuación y Sostenibilidad V3.0</t>
  </si>
  <si>
    <t>Avance en la estructuración del proyecto estaciomiento en vía</t>
  </si>
  <si>
    <t>Politica Pública LGBTI</t>
  </si>
  <si>
    <t>PA02-PL02 Plan Cuatrienal de Gestión Estratégica del Talento Humano V.2.0 de 02-09-2021</t>
  </si>
  <si>
    <t>Espacio público</t>
  </si>
  <si>
    <t>Número de intervenciones en el espacio público</t>
  </si>
  <si>
    <t>TPIEG(GIY)-C90.90.Indirecto.Transformación de imaginarios para la igualdad</t>
  </si>
  <si>
    <t>Politica Pública Servicio al Ciudadano</t>
  </si>
  <si>
    <t>PA02-PL06 Plan de Bienestar Social e Incentivos SDM 2021 V.2.0 de 02-09-2021</t>
  </si>
  <si>
    <t>Politica Pública DDHH</t>
  </si>
  <si>
    <t>PA02-PL07 Plan de Trabajo Anual de la SST SDM 2021 V2.0 de 23-09-2021</t>
  </si>
  <si>
    <t>Politica Pública Vejez</t>
  </si>
  <si>
    <t>Plan Estratégico de Comunicaciones V1.0 2021</t>
  </si>
  <si>
    <t>TPPD(DDA)</t>
  </si>
  <si>
    <t>Politica Pública Adultez</t>
  </si>
  <si>
    <t>TPPD(DDB)</t>
  </si>
  <si>
    <t>Politica Pública Mujer y Equidad de Género</t>
  </si>
  <si>
    <t>TPPD(DDC)</t>
  </si>
  <si>
    <t>TPPD(DDD)</t>
  </si>
  <si>
    <t>TPPD(DDE)</t>
  </si>
  <si>
    <t>TPPD(DDF)</t>
  </si>
  <si>
    <t>TPPD(DDG)</t>
  </si>
  <si>
    <t>TPPD(DDH)</t>
  </si>
  <si>
    <t>TPPD(DDI)</t>
  </si>
  <si>
    <t>TPPD(DDJ)</t>
  </si>
  <si>
    <t>TPPD(DDK)</t>
  </si>
  <si>
    <t>TPPD(DDL)</t>
  </si>
  <si>
    <t>TPPD(DDM)</t>
  </si>
  <si>
    <t>TPPD(DDN)</t>
  </si>
  <si>
    <t>TPPD(DIA)</t>
  </si>
  <si>
    <t>TPPD(DIB)</t>
  </si>
  <si>
    <t>TPPD(DIC)</t>
  </si>
  <si>
    <t>TPPD(DID)</t>
  </si>
  <si>
    <t>TPPD(DIE)</t>
  </si>
  <si>
    <t>TPPD(DIF)</t>
  </si>
  <si>
    <t>TPPD(DIG)</t>
  </si>
  <si>
    <t>TPPD(DIH)</t>
  </si>
  <si>
    <t>TPPD(DII)</t>
  </si>
  <si>
    <t>TPPD(DIJ)</t>
  </si>
  <si>
    <t>TPPD(DIK)</t>
  </si>
  <si>
    <t>TPPD(DIL)</t>
  </si>
  <si>
    <t>TPPD(DIM)</t>
  </si>
  <si>
    <t>TPPD(DIN)</t>
  </si>
  <si>
    <t>pmr</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</si>
  <si>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</si>
  <si>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</si>
  <si>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</si>
  <si>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</si>
  <si>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</si>
  <si>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</si>
  <si>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</si>
  <si>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</si>
  <si>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</si>
  <si>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</si>
  <si>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</si>
  <si>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</si>
  <si>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</si>
  <si>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</si>
  <si>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</si>
  <si>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</si>
  <si>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</si>
  <si>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</si>
  <si>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</si>
  <si>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</si>
  <si>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</si>
  <si>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</si>
  <si>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</si>
  <si>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Porcentaje</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</si>
  <si>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</si>
  <si>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</si>
  <si>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</si>
  <si>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</si>
  <si>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</si>
  <si>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</si>
  <si>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</si>
  <si>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</si>
  <si>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</si>
  <si>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</si>
  <si>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</si>
  <si>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</si>
  <si>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</si>
  <si>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</si>
  <si>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</si>
  <si>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</si>
  <si>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</si>
  <si>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</si>
  <si>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</si>
  <si>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</si>
  <si>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</si>
  <si>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</si>
  <si>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</si>
  <si>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</si>
  <si>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</si>
  <si>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</si>
  <si>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</si>
  <si>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</si>
  <si>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</si>
  <si>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</si>
  <si>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</si>
  <si>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</si>
  <si>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</si>
  <si>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</si>
  <si>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30. Incrementar la efectividad de la gestión pública distrital y local</t>
  </si>
  <si>
    <t>Versión: 8.0</t>
  </si>
  <si>
    <t>Apoyo</t>
  </si>
  <si>
    <t>Número</t>
  </si>
  <si>
    <t>Formulario Único de Reporte de Avances de la Gestión - FURAG</t>
  </si>
  <si>
    <t>Índice de Desempeño Institucional para las entidades del Sector Movilidad</t>
  </si>
  <si>
    <t>Paula Tatiana Arenas González</t>
  </si>
  <si>
    <t>Julieth Rojas Betancour</t>
  </si>
  <si>
    <t>Oficina Asesora de Planeación Institucional</t>
  </si>
  <si>
    <t>16.6. Crear a todos los niveles instituciones eficaces y transparentes que rindan cuentas</t>
  </si>
  <si>
    <t>Aumentar en 5 puntos el Índice de Desempeño Institucional para las entidades del Sector Movilidad, en el marco de las políticas de MIPG</t>
  </si>
  <si>
    <t>Aumentar en 5 puntos el Índice de Desempeño Institucional  para las entidades del Sector Movilidad, en el marco de las políticas de MIPG</t>
  </si>
  <si>
    <t>Programación
_2023</t>
  </si>
  <si>
    <t>Compromisos_
2023</t>
  </si>
  <si>
    <t>Giros_
2023</t>
  </si>
  <si>
    <t>% Giros 2023</t>
  </si>
  <si>
    <t>Programación
_2024</t>
  </si>
  <si>
    <t>Compromisos_
2024</t>
  </si>
  <si>
    <t>Giros_
2024</t>
  </si>
  <si>
    <t>% Giros 2024</t>
  </si>
  <si>
    <t>Excel</t>
  </si>
  <si>
    <t>Numérico</t>
  </si>
  <si>
    <t>Subdirección Administrativa</t>
  </si>
  <si>
    <t>Subdirección Financiera</t>
  </si>
  <si>
    <t>Claudia Elena Parada Aponte</t>
  </si>
  <si>
    <t>Estratégico</t>
  </si>
  <si>
    <t>Actividades Programadas</t>
  </si>
  <si>
    <t>Actividades Ejecutadas</t>
  </si>
  <si>
    <t>529 - Índice de Desempeño Institucional para las entidades del Sector Movilidad</t>
  </si>
  <si>
    <t>Proyecto de Inversión 7568 - Fortalecimiento Institucional De La Secretaria Distrital De Movilidad de Bogotá
Meta PDD 483 - Aumentar en 5 puntos el Índice de Desempeño Institucional  para las entidades del Sector Movilidad, en el marco de las políticas de MIPG</t>
  </si>
  <si>
    <t>Implementar el 100% de la estrategia anual para la sostenibilidad del sistema de Gestión de Calidad</t>
  </si>
  <si>
    <t>Sistemas de información 
implementados</t>
  </si>
  <si>
    <t>TPPD - Movilidad y entornos accesibles e inclusivos (DIJ)</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</si>
  <si>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</si>
  <si>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</si>
  <si>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</si>
  <si>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</si>
  <si>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</si>
  <si>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</si>
  <si>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</si>
  <si>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 xml:space="preserve">OSGAS- </t>
    </r>
    <r>
      <rPr>
        <b/>
        <sz val="10"/>
        <rFont val="Calibri"/>
        <family val="2"/>
      </rPr>
      <t>1.</t>
    </r>
    <r>
      <rPr>
        <sz val="10"/>
        <rFont val="Calibri"/>
        <family val="2"/>
      </rPr>
      <t xml:space="preserve"> Implementar las buenas prácticas antisoborno contenidas en la norma ISO 37001:2016. / </t>
    </r>
    <r>
      <rPr>
        <b/>
        <sz val="10"/>
        <rFont val="Calibri"/>
        <family val="2"/>
      </rPr>
      <t xml:space="preserve">2. </t>
    </r>
    <r>
      <rPr>
        <sz val="10"/>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rFont val="Calibri"/>
        <family val="2"/>
      </rPr>
      <t xml:space="preserve"> 3.</t>
    </r>
    <r>
      <rPr>
        <sz val="10"/>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rFont val="Calibri"/>
        <family val="2"/>
      </rPr>
      <t>4.</t>
    </r>
    <r>
      <rPr>
        <sz val="10"/>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</si>
  <si>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r>
      <t xml:space="preserve">OSGSST- </t>
    </r>
    <r>
      <rPr>
        <b/>
        <sz val="10"/>
        <rFont val="Calibri"/>
        <family val="2"/>
      </rPr>
      <t>1.</t>
    </r>
    <r>
      <rPr>
        <sz val="10"/>
        <rFont val="Calibri"/>
        <family val="2"/>
      </rPr>
      <t xml:space="preserve"> Identificar continua y sistemáticamente los peligros, evaluar, valorar los riesgos en SST y determinar los controles operacionales para su eliminación o mitigación / </t>
    </r>
    <r>
      <rPr>
        <b/>
        <sz val="10"/>
        <rFont val="Calibri"/>
        <family val="2"/>
      </rPr>
      <t>2.</t>
    </r>
    <r>
      <rPr>
        <sz val="10"/>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rFont val="Calibri"/>
        <family val="2"/>
      </rPr>
      <t>3.</t>
    </r>
    <r>
      <rPr>
        <sz val="10"/>
        <rFont val="Calibri"/>
        <family val="2"/>
      </rPr>
      <t xml:space="preserve"> Cumplir la normatividad nacional vigente en materia de riesgos laborales y de otra índole, teniendo en cuenta los requisitos aplicables a la Secretaría. / </t>
    </r>
    <r>
      <rPr>
        <b/>
        <sz val="10"/>
        <rFont val="Calibri"/>
        <family val="2"/>
      </rPr>
      <t>4.</t>
    </r>
    <r>
      <rPr>
        <sz val="10"/>
        <rFont val="Calibri"/>
        <family val="2"/>
      </rPr>
      <t xml:space="preserve"> Definir e implementar planes y estrategias para el mejoramiento continuo de las condiciones de salud y seguridad en el trabajo. </t>
    </r>
  </si>
  <si>
    <t>La información se toma del Informe de la Función Pública y con las acciones adelantadas por el área se suma al resultado deseado</t>
  </si>
  <si>
    <t>3. Realizar  el 100% de las actividades  del Sistema de Seguridad y Salud en el Trabajo que le permitan a la Entidad obtener la certificación ISO 45001</t>
  </si>
  <si>
    <t>05-02-0102</t>
  </si>
  <si>
    <t>Mijail Enrique Montiel</t>
  </si>
  <si>
    <t>Oficina Asesora de Planeación</t>
  </si>
  <si>
    <t>Aplicativo FURAG del Departamento Administrativo de Función Pública</t>
  </si>
  <si>
    <t>Se toma la información que reporta anualmente el DAFP a través del FURAG</t>
  </si>
  <si>
    <t>Información reportada por el FURAG</t>
  </si>
  <si>
    <t>La definida por el DAFP a través del FURAG</t>
  </si>
  <si>
    <t>Histograma de frecuencia</t>
  </si>
  <si>
    <t>https://www.funcionpublica.gov.co/web/mipg/resultados-medicion</t>
  </si>
  <si>
    <t>Fortalecer las capacidades de gestión de T.I. y Proveer una Infraestructura de TI confiable y segura que mejore la gestión de movilidad en sus procesos internos y de cara al ciudadano, y que permitan la continuidad del negocio.</t>
  </si>
  <si>
    <t>Oficina de Tecnologías de la Información y las Comunicaciones</t>
  </si>
  <si>
    <t>PA04_Gestión de TIC's</t>
  </si>
  <si>
    <t xml:space="preserve">Proyecto de Inversión 7570 - Actualización, mantenimiento y gestión de tecnologías de la información y las comunicaciones para la secretaría distrital de movilidad de Bogotá
Meta 1 - Fortalecer y actualizar el 80% de la plataforma tecnológica de la SDM para asegurar la operación y la continuidad de los servicios institucionales </t>
  </si>
  <si>
    <t>Gestión de la plataforma tecnológica</t>
  </si>
  <si>
    <t>Porcentaje actividades ejecutadas</t>
  </si>
  <si>
    <t>Porcentaje actividades programadas</t>
  </si>
  <si>
    <t>Carmen Yanette Ortiz B.</t>
  </si>
  <si>
    <t xml:space="preserve">Documento PETI Actualizado </t>
  </si>
  <si>
    <t>Fortalecer las capacidades de gestión de T.I. y Proveer una Infraestructura de TI confiable y segura que mejore la gestión de movilidad en
sus procesos internos y de cara al ciudadano, y que permitan la continuidad del negocio.</t>
  </si>
  <si>
    <t>Porcentaje de Actividades ejecutadas</t>
  </si>
  <si>
    <t>Porcentaje de Actividades programadas en la vigencia</t>
  </si>
  <si>
    <t>Proyecto de Inversión 7570 - Actualización, mantenimiento y gestión de tecnologías de la información y las comunicaciones para la secretaría distrital de movilidad de Bogotá
Meta 3 - 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</si>
  <si>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</si>
  <si>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Establecer y Promover las bases institucionales para el uso, fortalecimiento, aprovechamiento y sostenibilidad de las TIC en la Entidad, en el sector y con los diferentes actores sociales</t>
  </si>
  <si>
    <t>Proyecto de Inversión 7570 - Actualización, mantenimiento y gestión de tecnologías de la información y las comunicaciones para la secretaría distrital de movilidad de Bogotá
Meta 4 - Mantener el 97 % de disponibilidad de los Servicios tecnológicos de la SDM</t>
  </si>
  <si>
    <t>Disponibilidad de los Servicios tecnológicos de la SDM</t>
  </si>
  <si>
    <t>Contribuir e impulsar el desarrollo y la transformación digital de la entidad y del sector en el marco de la política de Gobierno Digital.</t>
  </si>
  <si>
    <t>Proyecto de Inversión 7570 - Actualización, mantenimiento y gestión de tecnologías de la información y las comunicaciones para la secretaría distrital de movilidad de Bogotá
Meta 5 - Desarrollar y fortalecer el 100% de los sistemas de información administrativos de la Entidad para soportar la operación interna administrativa y de gestión institucional.</t>
  </si>
  <si>
    <t>Gestión de los sistemas de información administrativos de la Entidad.</t>
  </si>
  <si>
    <t>Proyecto de Inversión 7570 - Actualización, mantenimiento y gestión de tecnologías de la información y las comunicaciones para la secretaría distrital de movilidad de Bogotá
Meta 6 - Desarrollar y fortalecer el 100% de los sistemas de información misionales y estratégicos a cargo de la OTIC para que sean utilizados como habilitadores en el desarrollo de las estrategias institucionales y sectoriales.</t>
  </si>
  <si>
    <t>Contribuir e impulsar el desarrollo y la transformación digital de la entidad y del sector en el marco de la política de Gobierno Digital</t>
  </si>
  <si>
    <t>Gestión de  los sistemas de información misionales y estratégicos a cargo de la OTIC.</t>
  </si>
  <si>
    <t>Proyecto de Inversión 7570 - Actualización, mantenimiento y gestión de tecnologías de la información y las comunicaciones para la secretaría distrital de movilidad de Bogotá
Meta 7 - 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</si>
  <si>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</si>
  <si>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Proyecto de Inversión 7570 - Actualización, mantenimiento y gestión de tecnologías de la información y las comunicaciones para la secretaría distrital de movilidad de Bogotá
Meta 8 - Implementar el 100% de la estrategia anual para la sostenibilidad del Subsistema de Gestión Seguridad de la Información en la Entidad.</t>
  </si>
  <si>
    <t>Gestión de la plataforma tecnológica Seguridad de la Información en la Entidad</t>
  </si>
  <si>
    <t>Fortalecer y actualizar el 80% de la plataforma tecnológica de la SDM para asegurar la operación y la continuidad de los servicios institucionales</t>
  </si>
  <si>
    <t>Adquirir y renovar elementos TICS, herramientas tecnológicas, licenciamientos y contratos de soportes.</t>
  </si>
  <si>
    <t>Contratar la mano de obra calificada necesaria para el cumplimiento de la meta, según lo programado en el PAA.</t>
  </si>
  <si>
    <t>Seguimiento a la ejecución del plan estratégico de tecnologías de la información – PETI.</t>
  </si>
  <si>
    <t>Asegurar el 100% de funcionamiento del Sistema Integrado de Información sobre Movilidad Urbano Regional y la disposición de la información de manera accesible, confiable y oportuna.</t>
  </si>
  <si>
    <t>Garantizar herramientas especializadas para modelamiento y predicción de tráfico y herramientas de visualización de datos en SIMUR, entre otros.</t>
  </si>
  <si>
    <t>Asegurar la gestión y almacenamiento de servicio de nube para la entidad</t>
  </si>
  <si>
    <t xml:space="preserve">Licenciamiento Escritorios Virtuales </t>
  </si>
  <si>
    <t>Mantener la plataforma de software visim -vissum correctamente configurada para dar soporte a los servicios especializados de la entidad.</t>
  </si>
  <si>
    <t>Mantener la plataforma de transcad transmodeler correctamente configurada para dar soporte a los servicios especializados de la entidad.</t>
  </si>
  <si>
    <t>Mantener la plataforma de software emme – dynameq correctamente configurada para dar soporte a los servicios especializados de la entidad.</t>
  </si>
  <si>
    <t>Mantener el 97 % de disponibilidad de los Servicios tecnológicos de la SDM</t>
  </si>
  <si>
    <t>Adquirir servicios para gestión y operación de la plataforma tecnológica de la entidad.</t>
  </si>
  <si>
    <t>Dar continuidad al contrato de gestión, administración y operación de la plataforma tecnológica de información y comunicación de la entidad asegurando los servicios, el soporte y atención de requerimientos de usuario, en aras de mantener el desarrollo práctico y de gestión dentro de las actividades propias administrativas.</t>
  </si>
  <si>
    <t>Solución, soporte y garantía WI-FI XTREME NETWORKS</t>
  </si>
  <si>
    <t>Renovación, soporte y garantía  SWITCHS de CORE</t>
  </si>
  <si>
    <t>Renovación, soporte y garantía Fábrica de los Chasis y Nodos de la solución de Computo LENOVO</t>
  </si>
  <si>
    <t>Renovación, soporte y garantía  NAGIOS  XI y NAGIOS</t>
  </si>
  <si>
    <t xml:space="preserve">Renovación, soporte y garantía IBM </t>
  </si>
  <si>
    <t>Renovación, soporte y garantía NETBACKUP VERITAS</t>
  </si>
  <si>
    <t>Renovación, soporte y garantía PALOALTO y el servicio WAF</t>
  </si>
  <si>
    <t>Parametrizar, desarrollar y asegurar sistemas de información para la operación administrativa y gestión institucional.</t>
  </si>
  <si>
    <t>Garantizar la validez jurídica al documento firmado digitalmente, a través de la red informática, de acuerdo a lo establecido por el gobierno colombiano en la ley 527 de 1999 utilizando la firma digital.</t>
  </si>
  <si>
    <t>Asegurar el  mantenimiento, desarrollo e implementación de soluciones informáticas mediante el modelo de fábrica de software para la secretaria distrital de movilidad</t>
  </si>
  <si>
    <t>Contratar la mano de obra calificada necesaria para el cumplimiento de la meta, según lo programado en el PAA</t>
  </si>
  <si>
    <t>Desarrollar y fortalecer el 100% de los sistemas de información misionales y estratégicos a cargo de la OTIC para que sean utilizados como habilitadores en el desarrollo de las estrategias institucionales y sectoriales.</t>
  </si>
  <si>
    <t>Parametrizar, desarrollar, fortalecer y asegurar sistemas de información a cargo de la oficina de tecnologías de la información y las comunicaciones.</t>
  </si>
  <si>
    <t>Asegurar el mantenimiento, desarrollo e implementación de soluciones informáticas mediante el modelo de fábrica de software para la entidad</t>
  </si>
  <si>
    <t>Preparar a la entidad para la activación de servicios ciudadanos digitales y fortalecimiento de la cultura digital.</t>
  </si>
  <si>
    <t>Implementar el 100% de la estrategia anual para la sostenibilidad del Subsistema de Gestión Seguridad de la Información en la Entidad.</t>
  </si>
  <si>
    <t>Adquirir bienes, licenciamiento y servicios para la seguridad de la información de la entidad</t>
  </si>
  <si>
    <t>Asegurar la gestión y monitoreo de la seguridad informática sobre la plataforma tecnológica de la secretaria distrital de movilidad a través de un centro de operaciones de seguridad SOC</t>
  </si>
  <si>
    <t>Garantizar la adecuada implementación del modelo de seguridad de la información en la entidad con   Antivirus Sophos y de la Plataforma Global Suite.</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</si>
  <si>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</si>
  <si>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</si>
  <si>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2399063
Servicios de información 
implementados</t>
  </si>
  <si>
    <t>2399064
Documento para la planeación 
estratégica en TI</t>
  </si>
  <si>
    <t>2399065
Servicios tecnológicos</t>
  </si>
  <si>
    <t>Índice de capacidad en la 
prestación de servicios de tecnología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</si>
  <si>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</si>
  <si>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1. Fortalecer y actualizar el 80% de la plataforma tecnológica de la SDM para asegurar la operación y la continuidad de los servicios institucionales</t>
  </si>
  <si>
    <t>2. 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</si>
  <si>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3. Asegurar el 100% de funcionamiento del Sistema Integrado de Información sobre Movilidad Urbano Regional y la disposición de la información de manera accesible, confiable y oportuna.</t>
  </si>
  <si>
    <t>4. Mantener el 97 % de disponibilidad de los Servicios tecnológicos de la SDM</t>
  </si>
  <si>
    <t>5. Desarrollar y fortalecer el 100% de los sistemas de información administrativos de la Entidad para soportar la operación interna administrativa y
de gestión institucional.</t>
  </si>
  <si>
    <t>6. Desarrollar y fortalecer el 100% de los sistemas de información misionales y estratégicos a cargo de la OTIC para que sean utilizados como</t>
  </si>
  <si>
    <t>7. Desarrollar y fortalecer 100% de iniciativas que impulsen la cultura digital, el fortalecimiento organizacional, el teletrabajo y proyectos de innovación con uso de TIC, que solucionen retos y problemáticas en la Secretaría Distrital de Movilidad.</t>
  </si>
  <si>
    <t>8. Implementar el 100% de la estrategia anual para la sostenibilidad del Subsistema de Gestión Seguridad de la Información en la Entidad.</t>
  </si>
  <si>
    <t>02-01-0734</t>
  </si>
  <si>
    <t>5. Desarrollar y fortalecer el 100% de los sistemas de información administrativos de la Entidad para soportar la operación interna administrativa y de gestión institucional.</t>
  </si>
  <si>
    <t>6. Desarrollar y fortalecer el 100% de los sistemas de información misionales y estratégicos a cargo de la OTIC para que sean utilizados como habilitadores en el desarrollo de las estrategias institucionales y sectoriales.</t>
  </si>
  <si>
    <t>08-20-0005</t>
  </si>
  <si>
    <t>13-02-0005</t>
  </si>
  <si>
    <t>Renovación, soporte y garantía Infoblox</t>
  </si>
  <si>
    <t>BOGDATA</t>
  </si>
  <si>
    <t>Porcentaje %</t>
  </si>
  <si>
    <t>Fortalecer las capacidades de gestión de T.I. y Proveer una Infraestructura de TI confiable y segura que mejore la gestión de movilidad en
sus procesos internos y de cara al ciudadano, y que permitan la continuidad del negocio.
expedición de normas y conceptos, así como toda la gestión de cobro de la cartera de la Secretaría Distrital de Movilidad</t>
  </si>
  <si>
    <t>Establecer y Promover las bases institucionales para el uso, fortalecimiento, aprovechamiento y sostenibilidad de las TIC en la Entidad, en el sector y con los diferentes actores sociales
expedición de normas y conceptos, así como toda la gestión de cobro de la cartera de la Secretaría Distrital de Movilidad</t>
  </si>
  <si>
    <t xml:space="preserve"> </t>
  </si>
  <si>
    <t>Se realizaron las contrataciones de OPS que le aportan al cumplimiento de la meta en la vigencia, contratos 2022-726 y 2022-662</t>
  </si>
  <si>
    <t>MANTENER ACTUALIZADO EL DOCUMENTO peti</t>
  </si>
  <si>
    <t>Para verificar y controlar el avance de las inversiones proyectadas para el documento PETI</t>
  </si>
  <si>
    <t>Para verificar y controlar el avance de las inversiones proyectadas para asegurar el funcionamiento del SIMUR</t>
  </si>
  <si>
    <t>Para verificar y controlar el avance de las inversiones proyectadas para mantener la disponibilidad de los servicios TIC en un 97%</t>
  </si>
  <si>
    <t>Para verificar y controlar el avance de las inversiones proyectadas para cultura digital, teletrabajo e innovación con el uso de TICs</t>
  </si>
  <si>
    <t>Para verificar y controlar el avance de las inversiones proyectadas para la sostenibilidad del SGSI</t>
  </si>
  <si>
    <t>Se realizó la adición al contrato que permite tener los servicios de la Suite de Google para los nuevos funcionarios de la entidad. Contrato 2021-1774</t>
  </si>
  <si>
    <t>Se realizaron las contrataciones y adición de las OPS que le aportan con sus servicios al cumplimiento de la meta en el primer trimestre de la vigencia, contratos 2021-1579, 2022-621 y 2022-707.</t>
  </si>
  <si>
    <t>Se realizaron las adiciones a las OPS que le aportan con sus servicios a la meta, contratos 2021-601 y 2022-549</t>
  </si>
  <si>
    <t>Se realizó la adición al contrato que permite tener el servicio de estampas y firmas digitales para las nuevas autoridades de tránsito, contrato 2021-1784</t>
  </si>
  <si>
    <t>Se realizó la contratación y las adiciones a las OPS que le aportan con sus servicios a la meta, contratos 2021-1115, 2021-1196, 2021-1557 y 2022-621</t>
  </si>
  <si>
    <t>Se realizaron las  adiciones a las OPS que le aportan  con sus servicios a la meta, contratos 2021-638 y 2021-1233</t>
  </si>
  <si>
    <t>Se realizaron las  adiciones a las OPS que le aportan  con sus servicios a la meta, contratos 2021-1197 y 2021-1138</t>
  </si>
  <si>
    <t xml:space="preserve">Se realizó la renovación del soporte y garantía de fábrica de la plataforma IBM de la Entidad la cual le aporta al cumplimiento de la meta </t>
  </si>
  <si>
    <t>Se reporta que no se presentaron retrasos en este periodo</t>
  </si>
  <si>
    <t xml:space="preserve">Ciudadanía de Bogotá región y entidades públicas. </t>
  </si>
  <si>
    <t>Usuarios y ciudadanos</t>
  </si>
  <si>
    <t>Usuarios, ciudadanos y Grupos de valor.</t>
  </si>
  <si>
    <t>Usuarios, ciudadanos y funcionarios.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</si>
  <si>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</si>
  <si>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</si>
  <si>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</si>
  <si>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</si>
  <si>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</si>
  <si>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</si>
  <si>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</si>
  <si>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Consideraciones generales</t>
  </si>
  <si>
    <r>
      <rPr>
        <b/>
        <sz val="10"/>
        <color theme="1"/>
        <rFont val="Calibri"/>
        <family val="2"/>
        <scheme val="minor"/>
      </rPr>
      <t xml:space="preserve">Periodicidad informe: SEGUN CRONOGRAMA DE LA VIGENCIA </t>
    </r>
    <r>
      <rPr>
        <sz val="10"/>
        <color theme="1"/>
        <rFont val="Calibri"/>
        <family val="2"/>
        <scheme val="minor"/>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</si>
  <si>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Anexo_Hoja de vida Indicador</t>
  </si>
  <si>
    <t>Conforme a lo dispuesto en el procedimiento PRF01 se incorpora el formato F11 como formato unico de hoja de vida para el registro de indicadores de la Entidad</t>
  </si>
  <si>
    <t>Actividades_tareas_vigencia</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</si>
  <si>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scheme val="minor"/>
      </rPr>
      <t xml:space="preserve">ciudad, claros y concretos
- </t>
    </r>
    <r>
      <rPr>
        <sz val="10"/>
        <color theme="1"/>
        <rFont val="Calibri"/>
        <family val="2"/>
        <scheme val="minor"/>
      </rPr>
      <t>Si la programación vigente es diferente a la inicialmente programada favor justificar en Observaciones
Con corte trimestral  debe existir coherencia entre lo relacionado en el formato y los productos entregables señalados en la programación del plan de acción.</t>
    </r>
  </si>
  <si>
    <t>Metas Proyecto de Inversión</t>
  </si>
  <si>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</si>
  <si>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</si>
  <si>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</si>
  <si>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</si>
  <si>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</si>
  <si>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Esta pestaña tiene por objeto sintetizar en un archivo la información cuantitativa y cualitativa de avance al corte de la información, en ese sentido: 
No.  META: Este corresponde al establecido en ficha Levi.
DESCRIPCIÓN DE LA META : Transcriba, literalmente, la meta según como se encuentra en Ficha EBI. 
PRESUPUESTO VIGENCIA: información actualizada al corte de la presentación del informe , tanto en programación como en ejecución del presupuesto de la vigencia. La información debe coincidir con las Herramientas Financieras y PREDIS.  Ingresar los valores en pesos en cada una de las columnas habilitadas, las celdas de los porcentajes se encuentran formuladas automáticamente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Convenios importantes para el desarrollo de ciudad, articulaciones, alianzas, trabajos conjuntos, etc.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</si>
  <si>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Territorialización de la inversión</t>
  </si>
  <si>
    <t>Gestión con Valores para Resultado</t>
  </si>
  <si>
    <t xml:space="preserve">Políticas de Gobierno y Seguridad Digital </t>
  </si>
  <si>
    <t>Para verificar y controlar el avance de las inversiones proyectadas para el fortalecimiento y actualización de la plataforma TIC</t>
  </si>
  <si>
    <t xml:space="preserve">Realizar acciones para fortalecerlas capacidades de gestión de T.I. y Proveer una Infraestructura de TI confiable y segura que mejore la gestión de movilidad en sus procesos internos y de cara al ciudadano, </t>
  </si>
  <si>
    <t>Son las actividades ponderadas porcentualmente de acciones para fortalecer  las capacidades de gestión de T.I y proveer una infraestructura confiable  y segura, que en el periodo de reporte se culminaron y se registran en la hoja metas, actividades y tareas de apoyo y evaluación de la SDM</t>
  </si>
  <si>
    <t>Roger Alfonso González Herrera</t>
  </si>
  <si>
    <t>Proyecto de Inversión 7570 - Actualización, mantenimiento y gestión de tecnologías de la información y las comunicaciones para la secretaría distrital de movilidad de Bogotá
Meta 2 - Contar con  un  documento actualizado que sea el hilo conductor, que oriente la transformación digital de la Entidad a través de la construcción de sistemas de información, nuevos servicios digitales, interoperabilidad  y mayor interacción con los usuarios y ciudadanos de Bogotá Región.</t>
  </si>
  <si>
    <t>Son las actividades ponderadas porcentualmente de acciones para fortalecer  las capacidades de gestión de T.I y proveer una infraestructura confiable  y segura, que en el periodo de reporte se culminaron y se registran en la hoja metas, actividades y tareas</t>
  </si>
  <si>
    <t xml:space="preserve">Para verificar y controlar el avance de las inversiones proyectadas para desarrollar y fortalecer los sistemas de información administrativos de la Entidad </t>
  </si>
  <si>
    <t>Para verificar y controlar el avance de las inversiones proyectadas para desarrollar y fortalecer los sistemas de información misionales y estratégicos a cargo de la OTIC</t>
  </si>
  <si>
    <t>PE01_Direccionamiento Estratégico</t>
  </si>
  <si>
    <t>Línea Base SDM - Fuente FURAG</t>
  </si>
  <si>
    <t>Índice de desempeño obtenido en el Formulario Único de Reporte de Avances de la Gestión - FURAG frente a la vigencia anterior.</t>
  </si>
  <si>
    <t>La entidad cuenta con membresía y direcciones IPv6 para la red LAN por un año con LACNINC. Contrato 2022-906</t>
  </si>
  <si>
    <t>Se realizó la adición al contrato que permitió adquirir los tokens adicionales para las necesidades de servicios de nube Azure, contrato 2021-1742</t>
  </si>
  <si>
    <t>Se realizó la adición al contrato que permitió extender los servicios de la plataforma PEAARV, contrato interadministrativo marco 2012-1188.</t>
  </si>
  <si>
    <t>Se realizó la adición a las OPS que le aporta con sus servicios a la meta, contrato 2021-1084</t>
  </si>
  <si>
    <t>Se realizaron las contrataciones y adiciones a las OPS que le aportan con sus servicios a la meta, contratos 2021-617, 2021-1140, 2022-549, 2022-280 y 2022-856</t>
  </si>
  <si>
    <t>Mantener la plataforma de software Oracle virtual machine y Oracle Linux basada en sistemas operativos Oracle virtual machine y Oracle Linux correctamente configurada para dar soporte a los servicios.</t>
  </si>
  <si>
    <t>Adquisición Equipos de Cómputo y periféricos</t>
  </si>
  <si>
    <t>Contar con  un  documento actualizado que sea el hilo conductor, que oriente la transformación digital de la Entidad a través de la construcción de sistemas de información, nuevos servicios digitales, interoperabilidad  y mayor interacción con los usuarios y ciudadanos de Bogotá Región.</t>
  </si>
  <si>
    <t>Asegurar los servicios de plataforma tecnológica para el registro automatizado del permiso especial de acceso al área de restricción vehicular peaarv (pico y placa)</t>
  </si>
  <si>
    <t>Garantizar los servicios de Google apps for work, Google vault y el soporte técnico para la entidad.</t>
  </si>
  <si>
    <t>Mantener la plataforma de software vmware vsphere Enterprise plus bases de datos en sistemas operativos correctamente configurada para dar soporte a los servicios</t>
  </si>
  <si>
    <t>Contar con el software especializado para sistemas de información Geográfica ArcGIS para mantener y administrar la información geográfica de manera centralizada y a la vez permite publicar servicios de mapas, imágenes, búsquedas y localización para la entidad.</t>
  </si>
  <si>
    <t>Análisis cualitativo acumulado meta_vigencia</t>
  </si>
  <si>
    <t>Objetivos de Desarrollo Sostenible _ODS</t>
  </si>
  <si>
    <t>Documentos para la planeación estratégica en TI</t>
  </si>
  <si>
    <t>No meta</t>
  </si>
  <si>
    <t>PAA y Acta de Inicio</t>
  </si>
  <si>
    <t>Excel y PDF</t>
  </si>
  <si>
    <t>Porcentaje de avance en actividades de  fortalecimiento y actualización de la plataforma tecnológica ejecutadas / Porcentaje total  de avance de actividades de  fortalecimiento y actualización de la plataforma tecnológica programadas en la vigencia</t>
  </si>
  <si>
    <t xml:space="preserve">Actividades de fortalecimiento y actualización de la plataforma tecnológica realizadas durante la vigencia.
</t>
  </si>
  <si>
    <t>Actividades de fortalecimiento y actualización de la plataforma tecnológica ejecutadas durante la vigencia.</t>
  </si>
  <si>
    <t>Porcentaje de avance en actividades de  fortalecimiento y actualización de la plataforma tecnológica ejecutadas / Porcentaje total  de avance de actividades de  fortalecimiento y Documento PETI programado en la vigencia</t>
  </si>
  <si>
    <t>Actividades de fortalecimiento y Documento PETI programado en la vigencia  durante la vigencia.</t>
  </si>
  <si>
    <t>Porcentaje de avance en actividades de  fortalecimiento y actualización de la plataforma tecnológica ejecutadas / Porcentaje total  de avance de actividades de  fortalecimiento y Gestión del Sistema Integrado de Información sobre Movilidad Urbano Regional  programadas en la vigencia</t>
  </si>
  <si>
    <t>Actividades de fortalecimiento y Gestión del Sistema Integrado de Información sobre Movilidad Urbano Regional  ejecutadas durante la vigencia.</t>
  </si>
  <si>
    <t>Porcentaje de avance en actividades de  fortalecimiento y actualización de la plataforma tecnológica - ejecutadas / Porcentaje total  de avance de actividades de  fortalecimiento y Disponibilidad de los Servicios tecnológicos de la SDM en la vigencia</t>
  </si>
  <si>
    <t>Actividades de fortalecimiento Disponibilidad de los Servicios tecnológicos de la SDM ejecutadas durante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</si>
  <si>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</si>
  <si>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Actividades de fortalecimiento y Disponibilidad de los Servicios tecnológicos de la SDM ejecutadas durante la vigencia.</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</si>
  <si>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vigenciaSumatoria de CRP de la meta /Sumatoria de presupuesto de la meta en el PAA</t>
  </si>
  <si>
    <t>Actividades de fortalecimiento y sistemas de información misionales y estratégicos a cargo de la OTIC ejecutadas durante la vigencia.</t>
  </si>
  <si>
    <t>Porcentaje de avance en actividades de  fortalecimiento y actualización de la plataforma tecnológica - ejecutadas / Porcentaje total  de avance de actividades de  fortalecimiento y Gestión de innovación con uso de TIC  programadas en la vigencia</t>
  </si>
  <si>
    <t>Actividades de fortalecimiento y iniciativas que impulsen la cultura digital, el fortalecimiento organizacional, el teletrabajo y proyectos de innovación con uso de TIC ejecutadas durante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</si>
  <si>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</si>
  <si>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Actividades de fortalecimiento de la estrategia anual para la sostenibilidad del Subsistema de Gestión Seguridad de la Información en la Entidad ejecutadas durante la vigencia.</t>
  </si>
  <si>
    <t>Gobierno Abierto</t>
  </si>
  <si>
    <t xml:space="preserve">Ciencia y Tecnología </t>
  </si>
  <si>
    <t>O2320101005</t>
  </si>
  <si>
    <t xml:space="preserve">O2320202008   </t>
  </si>
  <si>
    <t>O2320202008</t>
  </si>
  <si>
    <t>O2320202009</t>
  </si>
  <si>
    <t>Actividades de fortalecimiento y actualización de la plataforma tecnológica realizadas durante la vigencia.</t>
  </si>
  <si>
    <t xml:space="preserve">PRESTAR LOS SERVICIOS DE GESTION, ADMINISTRACION Y OPERACION DE LA PLATAFORMA TECNOLOGICA DE INFORMACION Y COMUNICACIONES DE LA SECRETARIA DISTRITAL DE MOVILIDAD INCLUYENDO LOS SERVICIOS DE MANTENIMIENTO PREVENTIVO Y CORRECTIVO, SOPORTE TECNICO Y ATENCION DE REQUERIMIENTOS DE USUARIO  </t>
  </si>
  <si>
    <t>Se realiza el cumplimiento de la planeación establecida frente a este primer trimestre, fortaleciendo y asegurando el funcionamiento  de la plataforma tecnológica de la entidad renovando la membresía con LACNINC, renovando el derecho al uso del pool de direcciones IPv6 y contando con personal calificado asegurando la operación de TICs  el primer trimestre de 2022</t>
  </si>
  <si>
    <t>Se realiza seguimiento a la actualización del Documento PETI y se hacen los ajustes acorde con la estrategia TI para la vigencia, contando con personal calificado que apoye la planeación para ejecución del PETI para la vigencia 2022.</t>
  </si>
  <si>
    <t>Se aseguró el funcionamiento de la plataforma sobre Movilidad Urbano Regional con la adquisición de tokens adicionales para nube Azure,  licencias adicionales de escritorios virtuales de Microsoft y continuidad de los servicios de la plataforma PEAAVR durante el primer trimestre de 2022</t>
  </si>
  <si>
    <t>Se aseguró la disponibilidad de los Servicios tecnológicos de la entidad con la renovación del soporte y garantía de la solución de almacenamiento IBM de la Entidad y  la contratación de personal calificado asegurando la disponibilidad de los servicios tecnológicos el primer trimestre de 2022.</t>
  </si>
  <si>
    <t xml:space="preserve">
Se garantizó la disponibilidad de las herramientas colaborativas de G Suit para los funcionarios nuevos de la entidad, las firmas y estampas digitales para las nuevas autoridades de tránsito,  y aseguró el funcionamiento de los sistemas de información administrativos de la Entidad con la adición a  las OPS personal calificado asegurando el funcionamiento, mantenimiento y soporte de los sistemas de información administrativos de la Entidad el primer trimestre de 2022</t>
  </si>
  <si>
    <t xml:space="preserve">
Se aseguró el funcionamiento de los sistemas de información misionales y estratégicos a cargo de la OTIC con la adición a  las OPS personal calificado asegurando el funcionamiento, mantenimiento y soporte de los sistemas de información misionales y estratégicos de la Entidad el primer trimestre de 2022
</t>
  </si>
  <si>
    <t>Se da inicio al desarrollo de las iniciativas y proyectos de innovación con uso de TIC de la Entidad con la adición a  las OPS personal calificado que apoya el cumplimiento de la meta en el primer trimestre de 2022.</t>
  </si>
  <si>
    <t>Se da inicio al fortalecimiento del Subsistema de Gestión Seguridad de la Información de la SDM con la con la adición a  las OPS personal calificado que aporta al cumplimiento de la meta en el primer trimestre de 2022</t>
  </si>
  <si>
    <t>Se realiza el cumplimiento de la planeación establecida frente a este segundo trimestre, fortaleciendo y asegurando el funcionamiento de la plataforma tecnológica de la entidad realizando la Adquisición de Equipos de Cómputo y periféricos de propiedad de la Entidad para el segundo trimestre de 2022</t>
  </si>
  <si>
    <t>Se aseguró el funcionamiento de la plataforma sobre Movilidad Urbano Regional con la adquisición de Nube de Azure y adicional  escritorios virtuales de Microsoft, durante el segundo trimestre de 2022</t>
  </si>
  <si>
    <t>Renovar el bloque de direcciones ipv6 asignado por LACNIC para la entidad</t>
  </si>
  <si>
    <t>La Entidad Adquirió Equipos de Cómputo y periféricos, con lo cual se pudo entregar herramientas tecnológicas (Portátiles) a la mayoría de directivos con sus conexiones periféricas para una mayor gestión en sus labores, Contratos 2022-932, 2022-933, 2022-934 y 2022-1103.</t>
  </si>
  <si>
    <t xml:space="preserve">La entidad cuenta con el servicio de Nube garantizando un servicio que permite almacenar y procesar, desde la infraestructura de nube para almacenar y procesar grandes volúmenes de datos con el objetivo de desplegar componentes tecnológicos en modalidad IaaS (Infraestructura Como Servicio) y PaaS (Plataforma como servicio con actos niveles de servicios y disponibilidad constante.) Contrato 2021-1742
</t>
  </si>
  <si>
    <t>La Entidad cuenta con el servicio de Escritorios Virtuales para los funcionarios que laboran en las modalidades de Tele Trabajo y Trabajo Inteligente. Se pueden establecer secciones temporales para el acceso de múltiples usuarios optimizando los recursos tecnológicos este es un modelo donde la Entidad adquiere un derecho uso por un tiempo determinado y por la cantidad de suscripciones adquiridas. Este esta directamente asociado con el servicio de Nube. Contrato 2022-922</t>
  </si>
  <si>
    <t>La entidad cuenta con el servicio de Google apps for work, Google vault y herramientas colaborativas para los funcionarios como: Chats Institucional, Videoconferencias, Calendario, Almacenamiento Remoto y documentos en línea de manera colaborativa. Contrato 2022-924</t>
  </si>
  <si>
    <t>Se aseguró la disponibilidad de los Servicios tecnológicos de la plataforma tecnológica de la SDM dando cumplimiento y supervisando las actividades de los mantenimientos preventivos programados sobre la infraestructura tecnológica. Así mismo realizando monitoreo 7x24 desde el (SOC) Centro de Operaciones de Seguridad y realizando gestión a las vulnerabilidades</t>
  </si>
  <si>
    <t xml:space="preserve">
Se garantizó el soporte la operación interna con los servicios con tecnologías de Escritorios virtuales, que se encuentran en la Nube, Correo Electrónico y herramientas de Google apps for work, Google vault y el soporte técnico para la entidad.  
</t>
  </si>
  <si>
    <t xml:space="preserve">Se aseguró el funcionamiento de los sistemas de información misionales y estratégicos a cargo de la OTIC para el segundo trimestre de 2022, con el equipo de profesionales y especializados encargados de realizar desarrollos y mantenimientos al software que soportan dichos sistemas de Información. 
</t>
  </si>
  <si>
    <t xml:space="preserve">Se realizó seguimiento a las iniciativas y proyectos de innovación en colaboración con Innpulsa Colombia Entidad Gubernamental con el objetivo de sacar a delante retos de innovación abierta enfocados a la misionalidad de a la Entidad. </t>
  </si>
  <si>
    <t xml:space="preserve">Se realizó seguimiento al desarrollo de las actividades programadas del Subsistema de Gestión Seguridad de la Información de la Entidad, entre ellas la supervisión de los ejercicios de Hacking Ético y gestión los riesgos a través de la herramienta de global Suite.  </t>
  </si>
  <si>
    <t>Se realiza seguimiento a la actualización y ejecución del Documento PETI y se hacen los ajustes acordes con la estrategia TI para la vigencia.</t>
  </si>
  <si>
    <t>No se presentaron retrasos al corte del informe</t>
  </si>
  <si>
    <t>2. Contar con un documento actualizado que sea el hilo conductor, que oriente la transformación digital de la Entidad a través de la construcción de sistemas de información, nuevos servicios digitales, interoperabilidad y mayor interacción con los usuarios y ciudadanos de Bogotá Región.</t>
  </si>
  <si>
    <t>Asegurar el soporte premier bajo el modelo UNIFIED de MICROSOFT de acceso inmediato a soluciones y archivos de datos que contiene la entidad y configuración de la información para que los usuarios puedan abordar consultas y la solución requerida</t>
  </si>
  <si>
    <t>Asegurar Servicio de comunicaciones de datos mediante canales dedicados inalámbricos de la conexión de Internet y  Wifi en la SDM</t>
  </si>
  <si>
    <t>Asegurar una red de alto rendimiento con baja latencia y transmisión de datos sin pérdidas y para manejar cargas de transacciones pesadas en redes de canal de fibra de alto rendimiento de la Entidad SWITCHS SAM.</t>
  </si>
  <si>
    <t>Asegurar el Sistema de Alimentación Ininterrumpida (UPS) que regula el flujo de energía eléctrica mediante baterías, cuando el suministro eléctrico falla</t>
  </si>
  <si>
    <t>Adicionar los servicios de Google apps for work, Google vault y el soporte técnico para la entidad, ya que se solicita asegurar las cuestas de Usurario nuevas que se requieran para este cierre de año 2022</t>
  </si>
  <si>
    <t>Asegurar los servicios de software especializado requerido para la edición, diseño, Etiquetas y productos audiovisuales de la entidad</t>
  </si>
  <si>
    <t xml:space="preserve">Actualización del Jefe (E) de la OTIC </t>
  </si>
  <si>
    <t>Versión: 2.0</t>
  </si>
  <si>
    <t>No aplica para este periodo</t>
  </si>
  <si>
    <t>Se realizaron las contrataciones de las ordenes de prestación de servicios OPS que le aportan con sus servicios al cumplimiento de la meta en el tercer trimestre de la vigencia, contratos, 2022-1030,  2022-1198, 2022-1395</t>
  </si>
  <si>
    <t xml:space="preserve">Se realizaron las contrataciones de las ordenes de prestación de servicios OPS que le aportan con sus servicios al cumplimiento de la meta en el tercer trimestre de la vigencia, contratos 2022-1030, 2022-1395 </t>
  </si>
  <si>
    <t>Se realizó el  inicio del contrato que permitió la Adquisición del licenciamiento de software especializado transcad transmodeler  en modelación, contrato 2022-1152</t>
  </si>
  <si>
    <t>Se realizó el inicio del contrato que permitió la Adquisición del licenciamiento de software especializado emme – dynameq en modelación, contrato 2022-1357</t>
  </si>
  <si>
    <t>Se realizó el inicio del contrato que permitió asegurar  servicio de estampas y firmas digitales de la SDM, contrato 2022-1516</t>
  </si>
  <si>
    <t>Se realizó el inicio del contrato que permitió asegurar  los desarrollos en la modalidad de Fabrica del Software en la SDM, contrato 2022-915</t>
  </si>
  <si>
    <t>Se realizaron las contrataciones de las ordenes de prestación de servicios OPS que le aportan con sus servicios al cumplimiento de la meta en el tercer trimestre de la vigencia, contrato 2022-1161</t>
  </si>
  <si>
    <t>Se realizó el inicio del contrato que permitió asegurar la gestión del operador tecnológico y la mesa de servicios de la SDM, contrato 2022-1815</t>
  </si>
  <si>
    <t>Se realizó la renovación del licenciamiento de software, soporte y garantía de fábrica de la plataforma de seguridad de la Información digital en la entidad, contrato 2022-1518</t>
  </si>
  <si>
    <t>Se realizaron las contrataciones de las ordenes de prestación de servicios OPS que le aportan con sus servicios al cumplimiento de la meta en el tercer trimestre de la vigencia, contratos 2022-1395 y 2022-1166</t>
  </si>
  <si>
    <t xml:space="preserve">Se realizaron las contrataciones de las ordenes de prestación de servicios OPS que le aportan con sus servicios al cumplimiento de la meta en el tercer trimestre de la vigencia, contratos 2022-1165, 2022-1425, 2022-1186 </t>
  </si>
  <si>
    <t>Se realizó el inicio del contrato que permitió asegurar la información y reporte geográfico en la SDM, contrato 2022-1630</t>
  </si>
  <si>
    <t>Se realizaron las contrataciones de las ordenes de prestación de servicios OPS que le aportan con sus servicios al cumplimiento de la meta en el tercer trimestre de la vigencia, contratos 2022-1237, 2022-1522 y 2022-1175</t>
  </si>
  <si>
    <t>Se realizaron las contrataciones de las ordenes de prestación de servicios OPS que le aportan con sus servicios al cumplimiento de la meta en el tercer trimestre de la vigencia, contrato 2022-1180</t>
  </si>
  <si>
    <t>Se realizó el inicio del contrato que permitió la Adquisición de la herramienta especializada en seguridad de la Información digital (SOC) en la entidad, contrato 2021-1906</t>
  </si>
  <si>
    <t>Se realizó el inicio del contrato que permitió la Adquisición de la herramienta especializada en seguridad de la Información digital (Antivirus Sophos y de la Plataforma Global Suite) en la entidad, contrato 2022-1497 y 2022-1498</t>
  </si>
  <si>
    <t>Se realizaron las contrataciones de las ordenes de prestación de servicios OPS que le aportan con sus servicios al cumplimiento de la meta en el tercer trimestre de la vigencia, contratos 2022-1395, 2022-1174 y 2022-1212</t>
  </si>
  <si>
    <t xml:space="preserve"> En el periodo de julio a septiembre, con el fin de continuar la actualización de la plataforma tecnológica de la Entidad en lo referente a las redes de datos e internet, se desplegó exitosamente el protocolo IPv6 en DualStak en las aplicaciones internas de la entidad.  De otro lado, se logra mantener el equipo de profesionales que aportan su conocimiento y experiencia para el logro de la meta.</t>
  </si>
  <si>
    <t>Para este trimestre se avanzó en la integración del modelo de Arquitectura empresarial al documento en actualización. De igual forma se actualizó el componente presupuestal a fecha agosto 30 de 2022. De otro lado se logra mantener el equipo de profesionales que aportan su conocimiento y experiencia para el logro de la meta.</t>
  </si>
  <si>
    <t>En lo referente a la disposición de la información para asegurar el funcionamiento del Sistema Integrado de Información sobre Movilidad Urbano Regional  para el periodod de julio a septiembrese renovó el licenciamiento de software especializado que tiene aplicación en una amplia gama de tareas de planeación y modelamiento de tráfico, simulaciones viales, redes multimodales, circulación de tráfico, etc. También se renovó el licenciamiento de la herramienta de software que permite el modelado completo de transporte urbano. De otro lado se logra mantener el equipo de profesionales que aportan su conocimiento y experiencia para el logro de la meta.</t>
  </si>
  <si>
    <t>Dentro de la estrategia definida por la OTIC para mantener los servicios tecnológicos, con una disponibilidad del 97%, en este periodo de julio a septiembre se consiguió contratar el operador tecnológico que se encargará de la gestión, administración y operación de la plataforma tecnológica de información y comunicaciones, lo cual además incluye la adquisición de los servicios de mantenimiento preventivo y correctivo, soporte técnico y atención de requerimientos de usuario.  
Por otra parte, dentro de la misma estrategia, pero en relación a la seguridad de la plataforma se contrató la renovación de la garantía y el soporte de fábrica a la infraestructura tecnológica de seguridad de la información y de los sistemas de información que se encuentra de cara a la WEB.
De otro lado se logra mantener el equipo de profesionales que aportan su conocimiento y experiencia para el logro de la meta.</t>
  </si>
  <si>
    <t>En el fortalecimiento de los sistemas de información administrativos de la Entidad, para este periodo de julio a septiembre se contrató el servicio de firma digital y estampa electrónica que  principalmente fortalece al sistema de gestión documental de la entidad, pues la converger   la firma digital y el ORFEO, gestor documental utilizado en la Entidad,    resultado de esta unión, se consigue hacer una gestión y administración verdaderamente eficiente de toda la documentación de la SDM, ahorrando tiempo y esfuerzo. En cuanto al desarrollo de sistemas de información administrativos de la Entidad, durante el periodo de julio a septiembre, se logró contratar con un proveedor el servicio de mantenimiento, desarrollo e implementación de soluciones informáticas mediante el modelo de fábrica de software, para soportar la operación interna administrativa y de gestión institucional.  
De otro lado se logra mantener el equipo de profesionales que aportan su conocimiento y experiencia para el logro de la meta.</t>
  </si>
  <si>
    <t>Dentro de los sistemas de información misionales y estratégicos a cargo de la OTIC, uno de los más representativos es el SIG, o sistema de información Geográfico. Para este periodo de julio a septiembre, se acordó con el fabricante ArcGis la adquisición del software especializado para el SIG, bajo la modalidad de contrato de licencia corporativa “ELA” el cual permite que desde la OTIC se de visto bueno a los certificados de confiabilidad mensual de información geográfica publicada en los mapas de SIMUR relacionados con velocidades y condiciones de movilidad en la ciudad. Con esta herramienta, desde la OTIC el grupo GIS, a partir de la información de diferentes bases de datos, realiza entre otras actividades el diligenciamiento y la estructuración del componente geográfico del catálogo   de Componentes de Información de la SDM con lo cual da lineamiento para las otras fuentes de información no solo de la SDM sino de todo el sector Movilidad. Así mismo, durante el periodo que se está reportando, se logró contratar con un proveedor el servicio de mantenimiento, desarrollo e implementación de soluciones informáticas mediante el modelo de fábrica de software, para desarrollos que sean utilizados como habilitadores en el desarrollo de las estrategias institucionales y sectoriales.
De otro lado se logra mantener el equipo de profesionales que aportan su conocimiento y experiencia para el logro de la meta.</t>
  </si>
  <si>
    <t>El desarrollo de software   utilizando las buenas prácticas de trabajo colaborativo para entornos simples a complejos, con requisitos específicos o cambiantes y poco definidos forma parte de lo necesario para desarrollar y fortalecer iniciativas que impulsen la cultura digital, el fortalecimiento organizacional, el teletrabajo y proyectos de innovación con uso de TIC en la Entidad. Con este objetivo, durante el periodo que se está reportando, se logró contratar con un proveedor el servicio de mantenimiento, desarrollo e implementación de soluciones informáticas mediante el modelo de fábrica de software, para solucionar retos y problemáticas al interior de la entidad. De otro lado se logra mantener el equipo de profesionales que aportan su conocimiento y experiencia para el logro de la meta.</t>
  </si>
  <si>
    <t>Para este periodo, dentro de las actividades que se contemplaron como parte de la estrategia anual para la sostenibilidad del Subsistema de Gestión de Seguridad de la Información en la Entidad se renovó el licenciamiento del software antivirus cuya misión principal es detectar software malicioso en los equipos y dispositivos conectados a la red de datos de la Entidad y eliminarlos incluso antes de que infecten los sistemas. 
Adicionalmente, durante este periodo se renovó el derecho de uso de licenciamiento de la plataforma que permite la gestión de riesgos de la información, esencial dentro de la estrategia para la sostenibilidad del SGSI. Como complemento a lo anteriormente mencionado, se mantuvo el servicio de monitoreo se seguridad a través de un centro de operaciones de seguridad y se logra mantener el equipo de profesionales que aportan su conocimiento y experiencia para el logro de la meta durante el periodo.</t>
  </si>
  <si>
    <t>2022-1815</t>
  </si>
  <si>
    <t>Se realizó el proceso de contración para la Adquisición del licenciamiento de software  especializado visim -vissum en modelación, contrato 2022-1526</t>
  </si>
  <si>
    <t>Software Especializado  Tableau y Alteryx</t>
  </si>
  <si>
    <t>La Entidad cuenta con servicios que incluyen soporte administrado completo, en toda la plataforma de Microsoft, para satisfacer las necesidades complejas, expandir las capacidades en la nube y colaborar de manera más estratégica con Microsoft.</t>
  </si>
  <si>
    <t>Se adquirió una herramienta tecnológica moderna que es la opción de inteligencia de negocios líder en el mercado, con esta herramienta sea hace más fácil explorar y administrar los datos; es la plataforma de análisis integral más eficaz, segura y flexible para los datos de la SDM.</t>
  </si>
  <si>
    <t>Se aseguró el soporte y garantía de fábrica para la plataforma tecnológica de la red inalámbrica de la Entidad y de los ciudadanos que se acercan a la Entidad a realizar sus trámites en persona.</t>
  </si>
  <si>
    <t>Se aseguró el soporte y garantía de los dos (2) switches principales de comunicaciones de la red de datos de la Entidad, que permite tener disponibles los servicios de re a los funcionarios y a la ciudadanía que se acerca a la Entidad a realizar sus trámites en persona .</t>
  </si>
  <si>
    <t>Se aseguró el soporte y garantía Fábrica de los Chasis y Nodos de la solución de Computo que soporta la operación interna de la Entidad.</t>
  </si>
  <si>
    <t xml:space="preserve">Se gestionó y realizó una adición para suministrar cuentas de correo y herramientas colaborativas de ofimática para los agentes de tránsito que ingresaron a la Entidad durante este último trimestre. </t>
  </si>
  <si>
    <t>Se realizó la contratación para mantener la plataforma de software de virtualización  de aplicaciones, sistemas de información y  bases de datos en sistemas operativos correctamente configurada para dar soporte a los servicios administrativos de la Entidad</t>
  </si>
  <si>
    <t>Yohana Pineda Afanador</t>
  </si>
  <si>
    <t xml:space="preserve"> Para la disposición de la información y servicios de interés para la ciudadanía a través de canales digitales, se desplegó el protocolo IPv6, se adquirió el pool de direcciones IPv6 propias de la entidad directamente con LACNIC,  se renovó el servicio de canales de datos entre las sedes de la entidad, canales de internet, que soporta los portales WEB de la Entidad, y adicionalmente se adquirió un canal de internet adicional que además de genrar tráfico de IPv6, garantiza y optimiza el uso de las herramientas ofimáticas colaborativas para los funcionarios de la Entidad, así como de los escritorios virtuales. Adicionalmente, en cumplimiento de la resolución 1126 de 2021, la cual establece lineamientos para las entidades territoriales para continuar el proceso de transición y adopción del nuevo protocolo IPv6, se avanzó en la configuración   de las aplicaciones internas y   se encuentran funcionando el dual-stack todos los portales WEB de la Entidad lo cual garantiza la presencia de la Entidad en internet y la continuidad de los servicios digitales a la ciudadanía en la nueva Internet. Igualmente,  garantizaron los recursos técnicos de la plataforma tecnología,  tanto on-premise como en nube, las herramientas y software especializado para temas de modelación de tráfico necesarios para la información que se publica sobre movilidad en tiempo real a la ciudadanía y se contrató un nuevo operador tecnológico para la gestión, administración y soporte de la plataforma tecnológica que soporta los servicios internos y de cara a la ciudadanía de la Entidad. Así mismo, se garantizó la plataforma tecnológica de seguridad de información. Por otra parte, se aseguró la mano de obra calificada para las diferentes actividades del proyecto durante la vigencia.</t>
  </si>
  <si>
    <t>Se realizaron las contrataciones de las ordenes de prestación de servicios OPS que le aportan con sus servicios al cumplimiento de la meta en el cuarto trimestre de la vigencia, contratos, 2022-1945,  2022-1946, 2022-2019  y la adición a la OPS  2022-1030</t>
  </si>
  <si>
    <t xml:space="preserve">Se realizaron las contrataciones de las ordenes de prestación de servicios OPS que le aportan con sus servicios al cumplimiento de la meta en el cuarto trimestre de la vigencia, contratos 2022-1948, 2022-1983 y 2022-1985. </t>
  </si>
  <si>
    <t>Se realiza la adquisición de servicios de soporte y mantenimiento de la plataforma de virtualización OLX para la Entidad, único entorno operativo autónomo que elimina la complejidad y errores humanos para ofrecer ahorros, seguridad y disponibilidad de costos tecnológicos de virtualización para la Entidad.</t>
  </si>
  <si>
    <t>Se aseguró el soporte y garantía de fábrica de la herramienta de monitoreo de la plataforma tecnológica de la Entidad para detectar y solucionar de forma oportuna las posibles fallas que se presenten o que se puedan prevenir, para mantener la plataforma tecnológica con altos niveles de disponibilidad.</t>
  </si>
  <si>
    <t>Se aseguró el soporte y garantía de fábrica del servidor DDI que permite a la asignación dinámica de direcciones IP en protocolos IPv4 e IPv6, su administración y mantenimiento, para hacer más fácil la administración de la red de datos en Dual-Stack.</t>
  </si>
  <si>
    <t>Se aseguró el soporte y garantía de fábrica de la solución de respaldo y recuperación de información de la Entidad, junto con la opción de respaldar información en una nube privada especializada en backups. Lo cual garantiza que la información de la Entidad se encuentra respaldada con seguridad y disponibilidad</t>
  </si>
  <si>
    <t>Se realizaron la adición de una orden de prestación de servicios OPS que le aporta con sus servicios al cumplimiento de la meta en el cuarto trimestre de la vigencia, contrato 2022-1166</t>
  </si>
  <si>
    <t>Se realizó la adquisición del Sistema de Alimentación Ininterrumpida (UPS) para garantizar la alimentación eléctrica a los equipos conectados a la red eléctrica regulada de la sede en la sede de Paloquemao, en caso de falla de la red eléctrica comercial del sector.</t>
  </si>
  <si>
    <t>Se aseguró el soporte y garantía de fábrica para la  red de fibra de alto rendimiento de la Entidad con los switchs SAN que concentran los equipos ce cómputo y almacenamiento críticos de la Entidad.</t>
  </si>
  <si>
    <t>Se renovaron las licencias y se aseguraron los servicios de software especializado requerido para identificar los activos de la Entidad dentro del inventario del almacén,  y  de otro lado, el software que permite la edición y diseño de productos audiovisuales para el área de comunicaciones de la Entidad.</t>
  </si>
  <si>
    <t>Se realizaron las adiciones de las ordenes de prestación de servicios OPS que le aportan con sus servicios al cumplimiento de la meta en el cuarto trimestre de la vigencia, contratos 2022-280, 2022-1425, 2022-549, 2022-1165.</t>
  </si>
  <si>
    <t>Se realizó la adición de las ordenes de prestación de servicios OPS que le aportan con sus servicios al cumplimiento de la meta en el cuarto trimestre de la vigencia, contratos 2022-621 y 2022-1237.</t>
  </si>
  <si>
    <t>Se realizó la adición de la  orden  de prestación de servicios OPS que le aporta  con sus servicios al cumplimiento de la meta en el cuarto trimestre de la vigencia, contrato 2022-1180.</t>
  </si>
  <si>
    <t>Se realizó la adición de la  orden  de prestación de servicios OPS que le aporta  con sus servicios al cumplimiento de la meta en el cuarto trimestre de la vigencia, contrato 2022-1174.</t>
  </si>
  <si>
    <t>Se realiza la adición de una orden de prestación de servicios OPS que le aporta con sus servicios al cumplimiento de la meta en el cuarto trimestre de la vigencia, contrato 2022-1161</t>
  </si>
  <si>
    <t>Se contrató los canales dedicados de datos que permiten la comunicación entre las diferentes sedes de la Entidad y también el servicio de acceso a Internet  para los funcionarios de la Entidad y los ciudadanos que se acercan a la Entidad a realizar sus trámites en persona.</t>
  </si>
  <si>
    <t>Se renovaron los derechos de uso de software especializado de bases de datos que permite la disposición de importante información y contar con herramientas necesaria para que los profesionales que le aportan a la meta con sus actividades, conocimiento y experiencia aseguren el funcionamiento del Sistema Integrado de Información sobre Movilidad Urbano Regional.</t>
  </si>
  <si>
    <t>Para este trimestre, en el fortalecimiento de los sistemas de información administrativos de la Entidad,  se renovó la suscripción al uso de ACROBAT, que es el software utilizado por la oficina asesora de comunicaciones de la Entidad para la edición, diseño y productos audiovisuales.   
De otro lado se logra ampliar el equipo de profesionales que aportan su conocimiento y experiencia para el logro de la meta.</t>
  </si>
  <si>
    <t>Durante este trimestre se garantizó el equipo de profesionales para realizar las actividades de apoyo de gestión, seguimiento a la operación y administración de los diferentes proyectos que involucran la infraestructura tecnológica para garantizar la correcta prestación y disponibilidad de los servicios tecnológicos para los Sistemas de información geográfica / Plataforma de datos abiertos / visualización de información geográfica: Acceso y disponibilidad de mapas/visores de la ciudad en tiempo real, indicadores, estadísticas, tableros de control e información en formatos de datos abiertos, entre otros.</t>
  </si>
  <si>
    <t>Durante este trimestre, además de fortalecer  iniciativas para impulsar la cultura digital, el fortalecimiento organizacional y el teletrabajo,  se garantizó el equipo de profesionales necesarios para participar en las actividades de  administración, desarrollo, ajustes, soporte  de los sistemas de información de la entidad, para su fortalecimiento organizacional.</t>
  </si>
  <si>
    <t>Para este último trimestre, además de mantener la estrategia anual para la sostenibilidad del Subsistema de Gestión Seguridad de la Información en la Entidad, se garantizó el equipo de trabajo necesario para participar en la elaboración y control de  los reportes de información que aplican en el modelo integrado de planeación y gestión MIPG.</t>
  </si>
  <si>
    <t>Teniendo en cuenta los estándares y las buenas prácticas para las soluciones y servicios de tecnologías de la información, la OTIC garantizó el soporte directo de fábrica y la extensión de garantía de fábrica de las soluciones TI de la Entidad, dentro de las cuales podemos mencionar la solución de almacenamiento y los switchs de SAN, soportados por el fabricante IBM,  la solución DDI soportada por el fabricante INFOBLOX, la solución de respaldo y recuperación de información soportada por el fabricante VERITAS/NERBACKUP y finalmente la solución de cómputo, soportada por el fabricante LENOVO; todas las anteriores contratadas en el cuarto trimestre de 2022 por un periodo de doce (12) meses.</t>
  </si>
  <si>
    <t xml:space="preserve"> Dentro de los logros de esta metra debemos destacar que la Entidad dio cumplimiento a la resolución 2719 de 2017 de Ministerio de Tecnologías de La Información Y Las Comunicaciones de Colombia, por la cual se establecieron los lineamientos para la adopción del protocolo IPv6 en el país, modificada por la resolución 1126 de 2021, donde se estableció que las entidades territoriales deberán finalizar el proceso de transición al protocolo IPv6 a más tardar el 31 de diciembre del 2022. Para ello la entidad cuenta con su propio pool de direcciones adquirido directamente con la entidad encargada del Registro de Direcciones de Internet de América Latina y Caribe -LACNC, que es la organización no gubernamental internacional que se encarga del registro de direcciones de internet de América Latina y el Caribe, los portales WEB de la entidad quedaron generando tráfico IPv6 en 2022 y la red de datos de la entidad quedó configurada en DualStack. Por lo tanto queda garantizada la presencia de la Entidad  en Internet con el nuevo protocolo de red.</t>
  </si>
  <si>
    <t xml:space="preserve"> Teniendo en cuenta que el Plan Estratégico de Tecnologías de la Información - PETI es la ruta orientadora que incorpora iniciativas tecnológicas al proceso de Transformación Digital Institucional, se convirtió en un objetivo integrar el modelo de Arquitectura Empresarial al documento y dirigir el plan al mejor uso de las herramientas y capacidades tecnológicas que apuntan a la efectividad del acceso a la información, sistemas de información y plataforma de TI de la Entidad y que generan confianza en los usuarios, colaboradores y ciudadanía. De otro lado, desde el mes de septiembre y hasta diciembre se llevaron a cabo nueve (9) actividades de sensibilización en temas de TI, de seguridad y otros, a través de charlas para toda la entidad de forma masiva y de manera focalizada en los grupos de trabajo que pertenecen a cada una de las subsecretarías, de igual manera se tuvo el apoyo de aliados tecnológicos con las charlas de Sensibilización en Seguridad; logrando con todas ellas la suma de asistentes y haber podido llegar con esta información aproximadamente a 500 colaboradores de la Entidad.</t>
  </si>
  <si>
    <t>Para lograr la accesibilidad, confiabilidad y oportunidad de la información dispuesta en el Sistema Integrado de Información sobre Movilidad Urbano Regional en lo corrido de la vigencia se apoyó en servicios y herramientas en nube publica, licenciamiento de herramientas, bases de datos y soluciones destinadas a la inteligencia empresarial, que permitieron unir diferentes fuentes de datos, modelizar y analizar datos para después, presentarlos a través de paneles e informes; que puedan ser consultarlos de una manera muy fácil, atractiva e intuitiva.
Con las adquisiciones de la variedad de herramientas y servicios en nube se ha logrado asegurar el 100% de funcionamiento del Sistema Integrado de Información sobre Movilidad Urbano Regional, el cual le permite a la ciudadanía tener información en tiempo real referente a movilidad, accidentalidad, rutas, etc.</t>
  </si>
  <si>
    <t xml:space="preserve">Para mantener en el porcentaje de disponibilidad de los servicios tecnológicos de la entidad en un 97%, en lo transcurrió del año se realizaron importantes renovaciones de garantías y soporte de fábrica de componentes de la infraestructura tecnológica como la solución de networking, soportada por el fabricante DELL, la solución de almacenamiento y los switchs de Storage Area Network -SAN, soportados por el fabricante IBM, la solución de seguridad de la información, soportada por el fabricante PALOALTO, la solución de Wi-Fi, soportada por el fabricante Exteme Networks , la solución DDI soportada por el fabricante INFOBLOX, la solución de respaldo y recuperación de información soportada por el fabricante VERITAS/NERBACKUP y finalmente la solución de cómputo, soportada por el fabricante LENOVO. Así mismo, con el fin de que los servicios tecnológicos dispuestos para la ciudadanía de forma digita dentro del margen establecido en la meta, se contrató el servicio para la gestión, administración y operación de la plataforma tecnológica de información y comunicaciones, lo cual además incluye la adquisición de los servicios de mantenimiento preventivo y correctivo, soporte técnico y atención de requerimientos de usuario, convergencias futuras.  </t>
  </si>
  <si>
    <t>En la tendencia tecnológica postpandemia, donde la virtualidad y la presencialidad se complementan,  la operación interna administrativa y de gestión institucional en nuestra Entidad, se fortaleció con herramientas  destinadas a mejorar la eficiencia en dos grandes áreas: comunicaciones y almacenamiento, a través de la contratación de servicios que incluyeron: correo electrónico (Gmail), servicio d gestión de agenda (Calendar), Servicio de chat de texto (Hangouts), videoconferencias (Meet) y almacenamiento de datos (Drive). Las herramientas anteriormente relacionadas, las cuales son totalmente fiables y seguras, fueron adquiridas dando cobertura a la totalidad de funcionarios y colaboradores de la entidad. Así mismo, se adquirieron suscripciones a software especializado (de impresión de etiquetas, de edición de audiovisuales, etc) de uso en diferentes dependencias de la Entidad.
Por otra parte, para el desarrollo y fortalecimiento de sistemas de información administrativos de la Entidad, se contó con un proveedor para el servicio de mantenimiento, desarrollo e implementación de soluciones informáticas mediante el modelo de fábrica de software.  En ese sentido se realizaron los controles de cambio que permitieron modificaciones, mejoras y seguimiento al software que controla los procesos disciplinarios en la Entidad y de cara al ciudadano se mejoró el rendimiento en la operación de sistemas de información como Detección Electrónica de Infracciones.</t>
  </si>
  <si>
    <t xml:space="preserve"> Se contrató el servicio de mantenimiento, desarrollo e implementación de soluciones informáticas mediante el modelo de fábrica de software, se avanzó en el desarrollo de aplicativos, entre ellos el Sistema de Gestión Contractual, la interoperación con BOGDATA, entre otros,    que serán utilizados como habilitadores en el desarrollo de estrategias institucionales y sectoriales. Igualmente se acordó con uno de los fabricantes más reconocidos en software para sistemas de información geográfica, el licenciamiento de la herramienta con la cual el equipo de profesionales publica información relacionada con condiciones de movilidad en la ciudad (como velocidades, congestiones, etc.), de otro lado se contó con servicios profesionales especializados para el aseguramiento de la calidad de los datos espaciales georreferenciados que son reunidos, gestionados y analizados por los sistemas de información geográfica de la entidad y estructuración de soluciones de big data para la toma de decisiones con el análisis de estos. La información y los datos se encuentra dispuesta para la ciudadanía a través de los portales WEB de la entidad.</t>
  </si>
  <si>
    <t xml:space="preserve">En el cumplimiento de esta meta durante la vigencia se contó con la mano de obra especializada para continuar con la estrategia de trabajo inteligente y teletrabajo, así como para participar en las actividades relacionadas con los sistemas de información de la entidad, y que son el soporte para su fortalecimiento organizacional. Así mismo, se logró contratar el servicio de mantenimiento, desarrollo e implementación de soluciones informáticas mediante el modelo de fábrica de software, para solucionar retos y problemáticas al interior de la entidad. En ese sentido se trabajó en las fases iniciales del sistema que permite realizar registro de actividades de gestión con las comunidades indígenas. </t>
  </si>
  <si>
    <t xml:space="preserve"> En cumplimiento de la meta, se renovó el derecho de uso de la plataforma tecnológica que permitió a la Entidad no solo la identificación, evaluación y gestión de los riesgos de seguridad de la información, permitió la parametrización de probabilidad e impacto, valoración de riesgos, y amenazas por activos; siendo ésta una de las herramientas de uso importante para el equipo de profesionales que aportaron al cumplimiento de la meta. De otro lado, además de que se continuó con el servicio de monitoreo de seguridad de la información a través de un centro de operaciones de seguridad contratado con un tercero, el equipo de profesionales que aportan al cumplimiento de la meta han realizado apoyo y acompañamiento en la realización de ejercicios de Hacking Ético y gestión los riesgos para mitigar cualquier vulnerabilidad que pueda afectar la operación de la Entidad y la disponibilidad de los servicios tecnológicos dispuestos a los ciudadanos a través de la diferentes plataformas de TI de la Entidad.</t>
  </si>
  <si>
    <t xml:space="preserve"> Las contrataciones realizadas en este cuarto Trimestre permitieron que la Entidad mantuviera la buena práctica de asegurar el hardware y el software de su infraestructura tecnológica respaldada con contratos de soporte y garantía extendida directa con los fabricantes de cada una de las soluciones tecnológicas y softwares especializados, así como la actualización de licenciamiento de las soluciones de respaldo y recuperación de información de la Entidad y de sus diferentes protocolos de red.</t>
  </si>
  <si>
    <t>Se dio inicio al desarrollo de una estrategia de seguimiento, que contribuya a la política de gobierno digital con el propósito de mejorar procesos internos de la OTIC, logrando que sean eficientes a través del uso y aprovechamiento de las TIC. La estrategia consiste en la elaboración de matrices de contratos en sus diferentes etapas (Estructuración, evaluación, ejecución, liquidación)  para centralizar y/o unificar la información; de esta manera poder analizarlas con el fin de facilitar la toma de decisiones basadas en datos a partir del aprovechamiento de la información publicada a través de tableros de control. Durante el último trimestre desde el mes de septiembre y hasta diciembre se llevaron a cabo nueve (9) actividades de sensibilización en temas de TI, de seguridad y otros, a través de charlas para toda la entidad de forma masiva y de manera focalizada en los grupos de trabajo que pertenecen a cada una de las subsecretarías,  logrando con todas ellas la suma de asistentes y haber podido llegar con esta información aproximadamente a 500 colaboradores de la Entidad.</t>
  </si>
  <si>
    <t xml:space="preserve">Durante el último trimestre, la OTIC fortaleció los recursos tecnológicos en nube,  optimizados con el soporte premier adquirido con Microsoft, lo que permite hacer un uso  de recursos adecuados en tiempo y requerimientos de cómputo, almacenamiento y procesamiento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</si>
</sst>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0"/>
    <numFmt numFmtId="166" formatCode="_-&quot;$&quot;\ * #,##0_-;\-&quot;$&quot;\ * #,##0_-;_-&quot;$&quot;\ * &quot;-&quot;_-;_-@"/>
    <numFmt numFmtId="167" formatCode="_-* #,##0.000_-;\-* #,##0.000_-;_-* &quot;-&quot;??_-;_-@"/>
    <numFmt numFmtId="168" formatCode="_-&quot;$&quot;* #,##0_-;\-&quot;$&quot;* #,##0_-;_-&quot;$&quot;* &quot;-&quot;??_-;_-@"/>
    <numFmt numFmtId="169" formatCode="_-&quot;$&quot;* #,##0.00_-;\-&quot;$&quot;* #,##0.00_-;_-&quot;$&quot;* &quot;-&quot;??_-;_-@"/>
    <numFmt numFmtId="170" formatCode="_-&quot;$&quot;* #,##0_-;\-&quot;$&quot;* #,##0_-;_-&quot;$&quot;* &quot;-&quot;??_-;_-@_-"/>
    <numFmt numFmtId="171" formatCode="_-* #,##0.00_-;\-* #,##0.00_-;_-* &quot;-&quot;_-;_-@_-"/>
    <numFmt numFmtId="172" formatCode="0.0"/>
    <numFmt numFmtId="173" formatCode="dd/mmm/yyyy"/>
    <numFmt numFmtId="174" formatCode="_-&quot;$&quot;\ * #,##0_-;\-&quot;$&quot;\ * #,##0_-;_-&quot;$&quot;\ * &quot;-&quot;??_-;_-@_-"/>
    <numFmt numFmtId="175" formatCode="_-&quot;$&quot;\ * #,##0.000_-;\-&quot;$&quot;\ * #,##0.000_-;_-&quot;$&quot;\ * &quot;-&quot;??_-;_-@_-"/>
  </numFmts>
  <fonts count="106" x14ac:knownFonts="1">
    <font>
      <sz val="11"/>
      <color theme="1"/>
      <name val="Arial"/>
    </font>
    <font>
      <sz val="11"/>
      <color theme="1"/>
      <name val="Calibri"/>
      <family val="2"/>
      <scheme val="minor"/>
    </font>
    <font>
      <sz val="12"/>
      <color theme="1"/>
      <name val="Arial"/>
      <family val="2"/>
    </font>
    <font>
      <sz val="11"/>
      <name val="Arial"/>
      <family val="2"/>
    </font>
    <font>
      <b/>
      <sz val="12"/>
      <color theme="1"/>
      <name val="Arial"/>
      <family val="2"/>
    </font>
    <font>
      <b/>
      <sz val="12"/>
      <color theme="0"/>
      <name val="Arial"/>
      <family val="2"/>
    </font>
    <font>
      <b/>
      <sz val="12"/>
      <color rgb="FF879739"/>
      <name val="Arial"/>
      <family val="2"/>
    </font>
    <font>
      <b/>
      <sz val="12"/>
      <color theme="9"/>
      <name val="Arial"/>
      <family val="2"/>
    </font>
    <font>
      <sz val="11"/>
      <color theme="0"/>
      <name val="Arial"/>
      <family val="2"/>
    </font>
    <font>
      <b/>
      <sz val="14"/>
      <color rgb="FF82892B"/>
      <name val="Arial"/>
      <family val="2"/>
    </font>
    <font>
      <sz val="12"/>
      <color theme="9"/>
      <name val="Arial"/>
      <family val="2"/>
    </font>
    <font>
      <b/>
      <sz val="14"/>
      <color rgb="FF879739"/>
      <name val="Arial"/>
      <family val="2"/>
    </font>
    <font>
      <b/>
      <sz val="14"/>
      <color theme="9"/>
      <name val="Arial"/>
      <family val="2"/>
    </font>
    <font>
      <b/>
      <u/>
      <sz val="12"/>
      <color theme="9"/>
      <name val="Arial"/>
      <family val="2"/>
    </font>
    <font>
      <u/>
      <sz val="12"/>
      <color theme="9"/>
      <name val="Arial"/>
      <family val="2"/>
    </font>
    <font>
      <sz val="12"/>
      <color rgb="FF7F7F7F"/>
      <name val="Arial"/>
      <family val="2"/>
    </font>
    <font>
      <b/>
      <sz val="16"/>
      <color rgb="FF879739"/>
      <name val="Arial"/>
      <family val="2"/>
    </font>
    <font>
      <sz val="14"/>
      <color theme="1"/>
      <name val="Arial"/>
      <family val="2"/>
    </font>
    <font>
      <sz val="14"/>
      <color rgb="FF7F7F7F"/>
      <name val="Arial"/>
      <family val="2"/>
    </font>
    <font>
      <u/>
      <sz val="12"/>
      <color theme="10"/>
      <name val="Arial"/>
      <family val="2"/>
    </font>
    <font>
      <b/>
      <u/>
      <sz val="12"/>
      <color theme="10"/>
      <name val="Arial"/>
      <family val="2"/>
    </font>
    <font>
      <b/>
      <sz val="12"/>
      <color rgb="FF7F7F7F"/>
      <name val="Arial"/>
      <family val="2"/>
    </font>
    <font>
      <b/>
      <sz val="11"/>
      <color rgb="FF7F7F7F"/>
      <name val="Arial"/>
      <family val="2"/>
    </font>
    <font>
      <sz val="10"/>
      <color theme="1"/>
      <name val="Arial"/>
      <family val="2"/>
    </font>
    <font>
      <b/>
      <sz val="10"/>
      <color theme="1"/>
      <name val="Arial"/>
      <family val="2"/>
    </font>
    <font>
      <sz val="10"/>
      <color theme="0"/>
      <name val="Arial"/>
      <family val="2"/>
    </font>
    <font>
      <sz val="10"/>
      <color rgb="FF7F7F7F"/>
      <name val="Arial"/>
      <family val="2"/>
    </font>
    <font>
      <b/>
      <sz val="10"/>
      <color theme="0"/>
      <name val="Arial"/>
      <family val="2"/>
    </font>
    <font>
      <sz val="10"/>
      <color rgb="FF000000"/>
      <name val="Arial"/>
      <family val="2"/>
    </font>
    <font>
      <b/>
      <sz val="9"/>
      <color theme="1"/>
      <name val="Century Gothic"/>
      <family val="2"/>
    </font>
    <font>
      <i/>
      <sz val="10"/>
      <color rgb="FF008080"/>
      <name val="Arial"/>
      <family val="2"/>
    </font>
    <font>
      <i/>
      <sz val="10"/>
      <color theme="1"/>
      <name val="Arial"/>
      <family val="2"/>
    </font>
    <font>
      <b/>
      <i/>
      <sz val="10"/>
      <color theme="1"/>
      <name val="Arial"/>
      <family val="2"/>
    </font>
    <font>
      <b/>
      <i/>
      <sz val="10"/>
      <color rgb="FF008080"/>
      <name val="Arial"/>
      <family val="2"/>
    </font>
    <font>
      <i/>
      <sz val="10"/>
      <color theme="0"/>
      <name val="Arial"/>
      <family val="2"/>
    </font>
    <font>
      <sz val="9"/>
      <color theme="1"/>
      <name val="Arial"/>
      <family val="2"/>
    </font>
    <font>
      <sz val="11"/>
      <color theme="1"/>
      <name val="Calibri"/>
      <family val="2"/>
    </font>
    <font>
      <b/>
      <sz val="11"/>
      <color theme="0"/>
      <name val="Arial"/>
      <family val="2"/>
    </font>
    <font>
      <sz val="11"/>
      <color theme="1"/>
      <name val="Calibri"/>
      <family val="2"/>
    </font>
    <font>
      <sz val="9"/>
      <color rgb="FF747474"/>
      <name val="Arial"/>
      <family val="2"/>
    </font>
    <font>
      <b/>
      <sz val="10"/>
      <color theme="1"/>
      <name val="Century Gothic"/>
      <family val="2"/>
    </font>
    <font>
      <b/>
      <sz val="9"/>
      <color theme="4"/>
      <name val="Arial"/>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4"/>
      <color rgb="FF3F3F3F"/>
      <name val="Arial"/>
      <family val="2"/>
    </font>
    <font>
      <b/>
      <u/>
      <sz val="11"/>
      <color rgb="FF0000FF"/>
      <name val="Arial"/>
      <family val="2"/>
    </font>
    <font>
      <sz val="11"/>
      <color theme="9"/>
      <name val="Arial"/>
      <family val="2"/>
    </font>
    <font>
      <b/>
      <sz val="11"/>
      <color rgb="FF000000"/>
      <name val="Arial"/>
      <family val="2"/>
    </font>
    <font>
      <sz val="11"/>
      <color theme="1"/>
      <name val="Arial"/>
      <family val="2"/>
    </font>
    <font>
      <sz val="11"/>
      <color theme="1"/>
      <name val="Arial"/>
      <family val="2"/>
    </font>
    <font>
      <sz val="10"/>
      <name val="Arial"/>
      <family val="2"/>
    </font>
    <font>
      <b/>
      <sz val="10"/>
      <color theme="0"/>
      <name val="Calibri"/>
      <family val="2"/>
      <scheme val="minor"/>
    </font>
    <font>
      <b/>
      <sz val="9"/>
      <color theme="1"/>
      <name val="Calibri"/>
      <family val="2"/>
    </font>
    <font>
      <sz val="9"/>
      <color theme="1"/>
      <name val="Calibri"/>
      <family val="2"/>
    </font>
    <font>
      <sz val="9"/>
      <color rgb="FF333333"/>
      <name val="Calibri"/>
      <family val="2"/>
    </font>
    <font>
      <sz val="9"/>
      <name val="Calibri"/>
      <family val="2"/>
    </font>
    <font>
      <sz val="9"/>
      <color rgb="FF000000"/>
      <name val="Calibri"/>
      <family val="2"/>
    </font>
    <font>
      <sz val="9"/>
      <color rgb="FF000000"/>
      <name val="Calibri"/>
      <family val="2"/>
      <scheme val="minor"/>
    </font>
    <font>
      <sz val="9"/>
      <color rgb="FFFF0000"/>
      <name val="Calibri"/>
      <family val="2"/>
    </font>
    <font>
      <sz val="10"/>
      <color rgb="FF000000"/>
      <name val="Calibri"/>
      <family val="2"/>
      <scheme val="major"/>
    </font>
    <font>
      <sz val="10"/>
      <color theme="1"/>
      <name val="Calibri"/>
      <family val="2"/>
      <scheme val="major"/>
    </font>
    <font>
      <b/>
      <sz val="10"/>
      <color theme="1"/>
      <name val="Calibri"/>
      <family val="2"/>
      <scheme val="major"/>
    </font>
    <font>
      <sz val="10"/>
      <color theme="0"/>
      <name val="Calibri"/>
      <family val="2"/>
      <scheme val="major"/>
    </font>
    <font>
      <b/>
      <sz val="10"/>
      <name val="Arial"/>
      <family val="2"/>
    </font>
    <font>
      <sz val="9"/>
      <color rgb="FF000000"/>
      <name val="Arial"/>
      <family val="2"/>
    </font>
    <font>
      <b/>
      <sz val="9"/>
      <color rgb="FF000000"/>
      <name val="Arial"/>
      <family val="2"/>
    </font>
    <font>
      <b/>
      <sz val="9"/>
      <color theme="1"/>
      <name val="Arial"/>
      <family val="2"/>
    </font>
    <font>
      <sz val="8"/>
      <name val="Arial"/>
      <family val="2"/>
    </font>
    <font>
      <sz val="10"/>
      <color theme="1" tint="4.9989318521683403E-2"/>
      <name val="Arial"/>
      <family val="2"/>
    </font>
    <font>
      <sz val="10"/>
      <color theme="1" tint="0.499984740745262"/>
      <name val="Arial"/>
      <family val="2"/>
    </font>
    <font>
      <sz val="11"/>
      <color theme="1"/>
      <name val="Arial"/>
      <family val="2"/>
    </font>
    <font>
      <sz val="10"/>
      <color theme="1"/>
      <name val="Calibri"/>
      <family val="2"/>
    </font>
    <font>
      <sz val="10"/>
      <name val="Calibri"/>
      <family val="2"/>
    </font>
    <font>
      <b/>
      <sz val="10"/>
      <name val="Calibri"/>
      <family val="2"/>
    </font>
    <font>
      <sz val="10"/>
      <color indexed="8"/>
      <name val="Arial"/>
      <family val="2"/>
    </font>
    <font>
      <sz val="10"/>
      <name val="Calibri"/>
      <family val="2"/>
      <scheme val="minor"/>
    </font>
    <font>
      <u/>
      <sz val="11"/>
      <color theme="10"/>
      <name val="Arial"/>
      <family val="2"/>
    </font>
    <font>
      <sz val="10"/>
      <color theme="0"/>
      <name val="Calibri"/>
      <family val="2"/>
      <scheme val="minor"/>
    </font>
    <font>
      <b/>
      <sz val="10"/>
      <color indexed="8"/>
      <name val="Arial"/>
      <family val="2"/>
    </font>
    <font>
      <sz val="10"/>
      <color theme="8" tint="-0.249977111117893"/>
      <name val="Arial"/>
      <family val="2"/>
    </font>
    <font>
      <sz val="11"/>
      <color rgb="FF9C5700"/>
      <name val="Calibri"/>
      <family val="2"/>
      <scheme val="minor"/>
    </font>
    <font>
      <sz val="10"/>
      <color theme="1"/>
      <name val="Calibri"/>
      <family val="2"/>
      <scheme val="minor"/>
    </font>
    <font>
      <b/>
      <sz val="10"/>
      <color rgb="FF738030"/>
      <name val="Calibri"/>
      <family val="2"/>
      <scheme val="minor"/>
    </font>
    <font>
      <sz val="10"/>
      <color rgb="FF738030"/>
      <name val="Calibri"/>
      <family val="2"/>
      <scheme val="minor"/>
    </font>
    <font>
      <b/>
      <sz val="10"/>
      <color rgb="FF3CB1EC"/>
      <name val="Calibri"/>
      <family val="2"/>
      <scheme val="minor"/>
    </font>
    <font>
      <u/>
      <sz val="11"/>
      <color theme="10"/>
      <name val="Calibri"/>
      <family val="2"/>
    </font>
    <font>
      <b/>
      <sz val="10"/>
      <name val="Calibri"/>
      <family val="2"/>
      <scheme val="minor"/>
    </font>
    <font>
      <b/>
      <sz val="10"/>
      <color theme="1"/>
      <name val="Calibri"/>
      <family val="2"/>
      <scheme val="minor"/>
    </font>
    <font>
      <sz val="10"/>
      <color rgb="FF00B050"/>
      <name val="Arial"/>
      <family val="2"/>
    </font>
    <font>
      <sz val="9"/>
      <color indexed="81"/>
      <name val="Tahoma"/>
      <family val="2"/>
    </font>
    <font>
      <b/>
      <sz val="9"/>
      <color indexed="81"/>
      <name val="Tahoma"/>
      <family val="2"/>
    </font>
  </fonts>
  <fills count="4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BFBFBF"/>
        <bgColor rgb="FFBFBFBF"/>
      </patternFill>
    </fill>
    <fill>
      <patternFill patternType="solid">
        <fgColor rgb="FF545D03"/>
        <bgColor rgb="FF545D03"/>
      </patternFill>
    </fill>
    <fill>
      <patternFill patternType="solid">
        <fgColor rgb="FF808E00"/>
        <bgColor rgb="FF808E00"/>
      </patternFill>
    </fill>
    <fill>
      <patternFill patternType="solid">
        <fgColor rgb="FFA5A5A5"/>
        <bgColor rgb="FFA5A5A5"/>
      </patternFill>
    </fill>
    <fill>
      <patternFill patternType="solid">
        <fgColor rgb="FF8D9731"/>
        <bgColor rgb="FF8D9731"/>
      </patternFill>
    </fill>
    <fill>
      <patternFill patternType="solid">
        <fgColor rgb="FF939D33"/>
        <bgColor rgb="FF939D33"/>
      </patternFill>
    </fill>
    <fill>
      <patternFill patternType="solid">
        <fgColor rgb="FFD0CECE"/>
        <bgColor rgb="FFD0CECE"/>
      </patternFill>
    </fill>
    <fill>
      <patternFill patternType="solid">
        <fgColor rgb="FFFFFFFF"/>
        <bgColor rgb="FFFFFFFF"/>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bgColor indexed="64"/>
      </patternFill>
    </fill>
    <fill>
      <patternFill patternType="solid">
        <fgColor theme="0" tint="-4.9989318521683403E-2"/>
        <bgColor theme="0"/>
      </patternFill>
    </fill>
    <fill>
      <patternFill patternType="solid">
        <fgColor theme="0" tint="-0.34998626667073579"/>
        <bgColor indexed="64"/>
      </patternFill>
    </fill>
    <fill>
      <patternFill patternType="solid">
        <fgColor rgb="FF97A606"/>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rgb="FFB6C400"/>
        <bgColor indexed="64"/>
      </patternFill>
    </fill>
    <fill>
      <patternFill patternType="solid">
        <fgColor theme="0"/>
        <bgColor rgb="FFE7E6E6"/>
      </patternFill>
    </fill>
    <fill>
      <patternFill patternType="solid">
        <fgColor rgb="FFB6C400"/>
        <bgColor rgb="FFD8D8D8"/>
      </patternFill>
    </fill>
    <fill>
      <patternFill patternType="solid">
        <fgColor rgb="FFE7ECCA"/>
        <bgColor rgb="FFD0CECE"/>
      </patternFill>
    </fill>
    <fill>
      <patternFill patternType="solid">
        <fgColor rgb="FFE7ECCA"/>
        <bgColor rgb="FFD8D8D8"/>
      </patternFill>
    </fill>
    <fill>
      <patternFill patternType="solid">
        <fgColor rgb="FFE7ECCA"/>
        <bgColor indexed="64"/>
      </patternFill>
    </fill>
    <fill>
      <patternFill patternType="solid">
        <fgColor theme="0"/>
        <bgColor rgb="FFC8C8C8"/>
      </patternFill>
    </fill>
    <fill>
      <patternFill patternType="solid">
        <fgColor theme="0" tint="-0.249977111117893"/>
        <bgColor rgb="FFC8C8C8"/>
      </patternFill>
    </fill>
    <fill>
      <patternFill patternType="solid">
        <fgColor theme="0" tint="-0.249977111117893"/>
        <bgColor indexed="64"/>
      </patternFill>
    </fill>
    <fill>
      <patternFill patternType="solid">
        <fgColor rgb="FF8D9731"/>
        <bgColor indexed="64"/>
      </patternFill>
    </fill>
    <fill>
      <patternFill patternType="solid">
        <fgColor rgb="FFFFEB9C"/>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2"/>
        <bgColor indexed="64"/>
      </patternFill>
    </fill>
  </fills>
  <borders count="118">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style="hair">
        <color rgb="FF000000"/>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diagonal/>
    </border>
    <border>
      <left/>
      <right/>
      <top/>
      <bottom style="hair">
        <color rgb="FF000000"/>
      </bottom>
      <diagonal/>
    </border>
    <border>
      <left/>
      <right/>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rgb="FF000000"/>
      </left>
      <right style="hair">
        <color rgb="FF000000"/>
      </right>
      <top style="hair">
        <color rgb="FF000000"/>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theme="0" tint="-0.14996795556505021"/>
      </left>
      <right style="hair">
        <color theme="0" tint="-0.14996795556505021"/>
      </right>
      <top style="hair">
        <color theme="0" tint="-0.14996795556505021"/>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rgb="FF000000"/>
      </right>
      <top style="hair">
        <color indexed="64"/>
      </top>
      <bottom style="hair">
        <color indexed="64"/>
      </bottom>
      <diagonal/>
    </border>
    <border>
      <left style="hair">
        <color indexed="64"/>
      </left>
      <right style="hair">
        <color rgb="FF000000"/>
      </right>
      <top style="hair">
        <color indexed="64"/>
      </top>
      <bottom/>
      <diagonal/>
    </border>
    <border>
      <left style="hair">
        <color indexed="64"/>
      </left>
      <right style="hair">
        <color rgb="FF000000"/>
      </right>
      <top/>
      <bottom/>
      <diagonal/>
    </border>
    <border>
      <left style="hair">
        <color indexed="64"/>
      </left>
      <right style="hair">
        <color rgb="FF000000"/>
      </right>
      <top/>
      <bottom style="hair">
        <color indexed="64"/>
      </bottom>
      <diagonal/>
    </border>
    <border>
      <left style="hair">
        <color rgb="FF000000"/>
      </left>
      <right style="hair">
        <color rgb="FF000000"/>
      </right>
      <top style="hair">
        <color rgb="FF000000"/>
      </top>
      <bottom style="thin">
        <color indexed="64"/>
      </bottom>
      <diagonal/>
    </border>
    <border>
      <left style="hair">
        <color indexed="64"/>
      </left>
      <right style="hair">
        <color indexed="64"/>
      </right>
      <top style="hair">
        <color indexed="64"/>
      </top>
      <bottom style="thin">
        <color indexed="64"/>
      </bottom>
      <diagonal/>
    </border>
    <border>
      <left style="hair">
        <color theme="0" tint="-0.14996795556505021"/>
      </left>
      <right style="hair">
        <color theme="0" tint="-0.14996795556505021"/>
      </right>
      <top/>
      <bottom style="hair">
        <color indexed="64"/>
      </bottom>
      <diagonal/>
    </border>
  </borders>
  <cellStyleXfs count="16">
    <xf numFmtId="0" fontId="0" fillId="0" borderId="0"/>
    <xf numFmtId="41" fontId="64" fillId="0" borderId="0" applyFont="0" applyFill="0" applyBorder="0" applyAlignment="0" applyProtection="0"/>
    <xf numFmtId="0" fontId="65" fillId="0" borderId="30"/>
    <xf numFmtId="0" fontId="65" fillId="0" borderId="30"/>
    <xf numFmtId="9" fontId="65" fillId="0" borderId="30" applyFont="0" applyFill="0" applyBorder="0" applyAlignment="0" applyProtection="0"/>
    <xf numFmtId="0" fontId="63" fillId="0" borderId="30"/>
    <xf numFmtId="44" fontId="63" fillId="0" borderId="30" applyFont="0" applyFill="0" applyBorder="0" applyAlignment="0" applyProtection="0"/>
    <xf numFmtId="43" fontId="85" fillId="0" borderId="0" applyFont="0" applyFill="0" applyBorder="0" applyAlignment="0" applyProtection="0"/>
    <xf numFmtId="44" fontId="85" fillId="0" borderId="0" applyFont="0" applyFill="0" applyBorder="0" applyAlignment="0" applyProtection="0"/>
    <xf numFmtId="9" fontId="85" fillId="0" borderId="0" applyFont="0" applyFill="0" applyBorder="0" applyAlignment="0" applyProtection="0"/>
    <xf numFmtId="0" fontId="91" fillId="0" borderId="0" applyNumberFormat="0" applyFill="0" applyBorder="0" applyAlignment="0" applyProtection="0"/>
    <xf numFmtId="0" fontId="1" fillId="0" borderId="30"/>
    <xf numFmtId="0" fontId="100" fillId="0" borderId="30" applyNumberFormat="0" applyFill="0" applyBorder="0" applyAlignment="0" applyProtection="0">
      <alignment vertical="top"/>
      <protection locked="0"/>
    </xf>
    <xf numFmtId="0" fontId="95" fillId="35" borderId="30" applyNumberFormat="0" applyBorder="0" applyAlignment="0" applyProtection="0"/>
    <xf numFmtId="9" fontId="63" fillId="0" borderId="30" applyFont="0" applyFill="0" applyBorder="0" applyAlignment="0" applyProtection="0"/>
    <xf numFmtId="43" fontId="63" fillId="0" borderId="30" applyFont="0" applyFill="0" applyBorder="0" applyAlignment="0" applyProtection="0"/>
  </cellStyleXfs>
  <cellXfs count="865">
    <xf numFmtId="0" fontId="0" fillId="0" borderId="0" xfId="0"/>
    <xf numFmtId="0" fontId="2" fillId="2" borderId="1" xfId="0" applyFont="1" applyFill="1" applyBorder="1" applyAlignment="1">
      <alignment vertical="center"/>
    </xf>
    <xf numFmtId="0" fontId="2" fillId="2" borderId="1" xfId="0" applyFont="1" applyFill="1" applyBorder="1"/>
    <xf numFmtId="0" fontId="4" fillId="0" borderId="0" xfId="0" applyFont="1" applyAlignment="1">
      <alignment vertical="center"/>
    </xf>
    <xf numFmtId="0" fontId="4" fillId="0" borderId="7"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2" fillId="3" borderId="1" xfId="0" applyFont="1" applyFill="1" applyBorder="1"/>
    <xf numFmtId="0" fontId="11" fillId="3" borderId="1" xfId="0" applyFont="1" applyFill="1" applyBorder="1" applyAlignment="1">
      <alignment horizontal="center" wrapText="1"/>
    </xf>
    <xf numFmtId="0" fontId="7" fillId="3" borderId="1" xfId="0" applyFont="1" applyFill="1" applyBorder="1"/>
    <xf numFmtId="0" fontId="6" fillId="3" borderId="1" xfId="0" applyFont="1" applyFill="1" applyBorder="1" applyAlignment="1">
      <alignment horizontal="center" wrapText="1"/>
    </xf>
    <xf numFmtId="0" fontId="13" fillId="3" borderId="1" xfId="0" applyFont="1" applyFill="1" applyBorder="1"/>
    <xf numFmtId="0" fontId="14" fillId="2" borderId="1" xfId="0" applyFont="1" applyFill="1" applyBorder="1"/>
    <xf numFmtId="0" fontId="7" fillId="3" borderId="1" xfId="0" applyFont="1" applyFill="1" applyBorder="1" applyAlignment="1">
      <alignment wrapText="1"/>
    </xf>
    <xf numFmtId="0" fontId="2" fillId="3" borderId="1" xfId="0" applyFont="1" applyFill="1" applyBorder="1"/>
    <xf numFmtId="0" fontId="15" fillId="3" borderId="1" xfId="0" applyFont="1" applyFill="1" applyBorder="1" applyAlignment="1">
      <alignment vertical="center" wrapText="1"/>
    </xf>
    <xf numFmtId="0" fontId="17" fillId="3" borderId="1" xfId="0" applyFont="1" applyFill="1" applyBorder="1" applyAlignment="1">
      <alignment vertical="center"/>
    </xf>
    <xf numFmtId="0" fontId="18" fillId="3" borderId="1" xfId="0" applyFont="1" applyFill="1" applyBorder="1" applyAlignment="1">
      <alignment vertical="center"/>
    </xf>
    <xf numFmtId="0" fontId="19" fillId="2" borderId="1" xfId="0" applyFont="1" applyFill="1" applyBorder="1"/>
    <xf numFmtId="0" fontId="20" fillId="3" borderId="1" xfId="0" applyFont="1" applyFill="1" applyBorder="1"/>
    <xf numFmtId="0" fontId="15" fillId="3" borderId="1" xfId="0" applyFont="1" applyFill="1" applyBorder="1"/>
    <xf numFmtId="0" fontId="17" fillId="3" borderId="1" xfId="0" applyFont="1" applyFill="1" applyBorder="1"/>
    <xf numFmtId="0" fontId="18" fillId="3" borderId="1" xfId="0" applyFont="1" applyFill="1" applyBorder="1"/>
    <xf numFmtId="0" fontId="21" fillId="3" borderId="1" xfId="0" applyFont="1" applyFill="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xf numFmtId="0" fontId="23" fillId="0" borderId="0" xfId="0" applyFont="1"/>
    <xf numFmtId="0" fontId="23" fillId="2" borderId="1" xfId="0" applyFont="1" applyFill="1" applyBorder="1"/>
    <xf numFmtId="0" fontId="23" fillId="0" borderId="0" xfId="0" applyFont="1" applyAlignment="1">
      <alignment horizontal="right"/>
    </xf>
    <xf numFmtId="0" fontId="23" fillId="0" borderId="0" xfId="0" applyFont="1" applyAlignment="1">
      <alignment horizontal="right" vertical="center"/>
    </xf>
    <xf numFmtId="0" fontId="23" fillId="2" borderId="1" xfId="0" applyFont="1" applyFill="1" applyBorder="1" applyAlignment="1">
      <alignment horizontal="right" vertical="center"/>
    </xf>
    <xf numFmtId="0" fontId="23" fillId="2" borderId="1"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5" fillId="0" borderId="0" xfId="0" applyFont="1"/>
    <xf numFmtId="0" fontId="25" fillId="2" borderId="1" xfId="0" applyFont="1" applyFill="1" applyBorder="1"/>
    <xf numFmtId="0" fontId="25" fillId="8" borderId="22" xfId="0" applyFont="1" applyFill="1" applyBorder="1" applyAlignment="1">
      <alignment horizontal="center" vertical="center" wrapText="1"/>
    </xf>
    <xf numFmtId="0" fontId="23" fillId="2" borderId="1" xfId="0" applyFont="1" applyFill="1" applyBorder="1" applyAlignment="1">
      <alignment vertical="center"/>
    </xf>
    <xf numFmtId="0" fontId="24" fillId="0" borderId="0" xfId="0" applyFont="1" applyAlignment="1">
      <alignment vertical="center"/>
    </xf>
    <xf numFmtId="0" fontId="23" fillId="0" borderId="0" xfId="0" applyFont="1" applyAlignment="1">
      <alignment horizontal="center"/>
    </xf>
    <xf numFmtId="0" fontId="23" fillId="0" borderId="22" xfId="0" applyFont="1" applyBorder="1"/>
    <xf numFmtId="0" fontId="23" fillId="0" borderId="0" xfId="0" applyFont="1" applyAlignment="1">
      <alignment vertical="center"/>
    </xf>
    <xf numFmtId="0" fontId="25" fillId="2" borderId="1" xfId="0" applyFont="1" applyFill="1" applyBorder="1" applyAlignment="1">
      <alignment vertical="center"/>
    </xf>
    <xf numFmtId="0" fontId="27" fillId="2" borderId="1" xfId="0" applyFont="1" applyFill="1" applyBorder="1" applyAlignment="1">
      <alignment vertical="center"/>
    </xf>
    <xf numFmtId="0" fontId="23" fillId="0" borderId="0" xfId="0" applyFont="1" applyAlignment="1">
      <alignment wrapText="1"/>
    </xf>
    <xf numFmtId="167" fontId="23" fillId="0" borderId="0" xfId="0" applyNumberFormat="1" applyFont="1" applyAlignment="1">
      <alignment horizontal="right" vertical="center"/>
    </xf>
    <xf numFmtId="0" fontId="23" fillId="0" borderId="0" xfId="0" applyFont="1" applyAlignment="1">
      <alignment horizontal="right" vertical="center" wrapText="1"/>
    </xf>
    <xf numFmtId="0" fontId="25" fillId="0" borderId="0" xfId="0" applyFont="1" applyAlignment="1">
      <alignment vertical="center"/>
    </xf>
    <xf numFmtId="0" fontId="35" fillId="0" borderId="0" xfId="0" applyFont="1"/>
    <xf numFmtId="0" fontId="36" fillId="0" borderId="0" xfId="0" applyFont="1"/>
    <xf numFmtId="0" fontId="37" fillId="2" borderId="1" xfId="0" applyFont="1" applyFill="1" applyBorder="1" applyAlignment="1">
      <alignment horizontal="center"/>
    </xf>
    <xf numFmtId="0" fontId="37" fillId="2" borderId="1" xfId="0" applyFont="1" applyFill="1" applyBorder="1" applyAlignment="1">
      <alignment vertical="center" wrapText="1"/>
    </xf>
    <xf numFmtId="0" fontId="8" fillId="2" borderId="1" xfId="0" applyFont="1" applyFill="1" applyBorder="1"/>
    <xf numFmtId="0" fontId="37" fillId="2" borderId="1" xfId="0" applyFont="1" applyFill="1" applyBorder="1" applyAlignment="1">
      <alignment horizontal="center" wrapText="1"/>
    </xf>
    <xf numFmtId="0" fontId="8" fillId="2" borderId="1" xfId="0" applyFont="1" applyFill="1" applyBorder="1" applyAlignment="1">
      <alignment wrapText="1"/>
    </xf>
    <xf numFmtId="0" fontId="8" fillId="6"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0" borderId="0" xfId="0" applyFont="1"/>
    <xf numFmtId="0" fontId="8" fillId="2" borderId="1" xfId="0" applyFont="1" applyFill="1" applyBorder="1" applyAlignment="1">
      <alignment vertical="center" wrapText="1"/>
    </xf>
    <xf numFmtId="0" fontId="8" fillId="0" borderId="0" xfId="0" applyFont="1" applyAlignment="1">
      <alignment vertical="center"/>
    </xf>
    <xf numFmtId="0" fontId="8" fillId="7" borderId="22"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0" borderId="22" xfId="0" applyFont="1" applyBorder="1" applyAlignment="1">
      <alignment horizontal="left" vertical="center"/>
    </xf>
    <xf numFmtId="0" fontId="8" fillId="0" borderId="22" xfId="0" applyFont="1" applyBorder="1" applyAlignment="1">
      <alignment horizontal="center" vertical="center"/>
    </xf>
    <xf numFmtId="1" fontId="8" fillId="0" borderId="22" xfId="0" applyNumberFormat="1" applyFont="1" applyBorder="1" applyAlignment="1">
      <alignment horizontal="center" vertical="center"/>
    </xf>
    <xf numFmtId="0" fontId="8" fillId="6" borderId="22" xfId="0" applyFont="1" applyFill="1" applyBorder="1" applyAlignment="1">
      <alignment horizontal="center" vertical="center"/>
    </xf>
    <xf numFmtId="1" fontId="8" fillId="6" borderId="22" xfId="0" applyNumberFormat="1" applyFont="1" applyFill="1" applyBorder="1" applyAlignment="1">
      <alignment horizontal="center" vertical="center"/>
    </xf>
    <xf numFmtId="0" fontId="38" fillId="0" borderId="0" xfId="0" applyFont="1"/>
    <xf numFmtId="0" fontId="39" fillId="0" borderId="0" xfId="0"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8" fillId="2" borderId="1" xfId="0" applyFont="1" applyFill="1" applyBorder="1"/>
    <xf numFmtId="0" fontId="39" fillId="2" borderId="1" xfId="0" applyFont="1" applyFill="1" applyBorder="1" applyAlignment="1">
      <alignment horizontal="left" vertical="center"/>
    </xf>
    <xf numFmtId="0" fontId="39" fillId="2" borderId="50" xfId="0" applyFont="1" applyFill="1" applyBorder="1" applyAlignment="1">
      <alignment horizontal="center" vertical="center"/>
    </xf>
    <xf numFmtId="0" fontId="39" fillId="2" borderId="50" xfId="0" applyFont="1" applyFill="1" applyBorder="1" applyAlignment="1">
      <alignment horizontal="left" vertical="center" wrapText="1"/>
    </xf>
    <xf numFmtId="0" fontId="41" fillId="2" borderId="50" xfId="0" applyFont="1" applyFill="1" applyBorder="1" applyAlignment="1">
      <alignment horizontal="center" vertical="center"/>
    </xf>
    <xf numFmtId="0" fontId="41" fillId="2" borderId="50" xfId="0" applyFont="1" applyFill="1" applyBorder="1" applyAlignment="1">
      <alignment horizontal="left" vertical="center" wrapText="1"/>
    </xf>
    <xf numFmtId="0" fontId="39" fillId="0" borderId="50" xfId="0" applyFont="1" applyBorder="1" applyAlignment="1">
      <alignment horizontal="left" vertical="center" wrapText="1"/>
    </xf>
    <xf numFmtId="0" fontId="39" fillId="2" borderId="1" xfId="0" applyFont="1" applyFill="1" applyBorder="1" applyAlignment="1">
      <alignment horizontal="center" vertical="center"/>
    </xf>
    <xf numFmtId="0" fontId="39" fillId="2" borderId="1" xfId="0" applyFont="1" applyFill="1" applyBorder="1" applyAlignment="1">
      <alignment horizontal="left" vertical="center" wrapText="1"/>
    </xf>
    <xf numFmtId="0" fontId="29" fillId="5" borderId="50" xfId="0" applyFont="1" applyFill="1" applyBorder="1" applyAlignment="1">
      <alignment horizontal="center" vertical="center"/>
    </xf>
    <xf numFmtId="0" fontId="42" fillId="0" borderId="0" xfId="0" applyFont="1"/>
    <xf numFmtId="0" fontId="42" fillId="0" borderId="0" xfId="0" applyFont="1" applyAlignment="1">
      <alignment vertical="center"/>
    </xf>
    <xf numFmtId="0" fontId="29" fillId="12" borderId="50" xfId="0" applyFont="1" applyFill="1" applyBorder="1" applyAlignment="1">
      <alignment horizontal="center" vertical="center"/>
    </xf>
    <xf numFmtId="3" fontId="29" fillId="13" borderId="1" xfId="0" applyNumberFormat="1" applyFont="1" applyFill="1" applyBorder="1" applyAlignment="1">
      <alignment vertical="center"/>
    </xf>
    <xf numFmtId="0" fontId="42" fillId="0" borderId="50" xfId="0" applyFont="1" applyBorder="1" applyAlignment="1">
      <alignment horizontal="left" vertical="center" wrapText="1"/>
    </xf>
    <xf numFmtId="0" fontId="42" fillId="0" borderId="50" xfId="0" applyFont="1" applyBorder="1" applyAlignment="1">
      <alignment vertical="center"/>
    </xf>
    <xf numFmtId="0" fontId="42" fillId="0" borderId="50" xfId="0" applyFont="1" applyBorder="1" applyAlignment="1">
      <alignment horizontal="center" vertical="center"/>
    </xf>
    <xf numFmtId="0" fontId="29" fillId="12" borderId="50" xfId="0" applyFont="1" applyFill="1" applyBorder="1" applyAlignment="1">
      <alignment horizontal="center" wrapText="1"/>
    </xf>
    <xf numFmtId="0" fontId="29" fillId="0" borderId="59" xfId="0" applyFont="1" applyBorder="1" applyAlignment="1">
      <alignment horizontal="center" vertical="center" wrapText="1"/>
    </xf>
    <xf numFmtId="0" fontId="29" fillId="0" borderId="0" xfId="0" applyFont="1" applyAlignment="1">
      <alignment horizontal="center" vertical="center" wrapText="1"/>
    </xf>
    <xf numFmtId="0" fontId="29" fillId="0" borderId="60" xfId="0" applyFont="1" applyBorder="1" applyAlignment="1">
      <alignment horizontal="center" vertical="center" wrapText="1"/>
    </xf>
    <xf numFmtId="0" fontId="43" fillId="14" borderId="62" xfId="0" applyFont="1" applyFill="1" applyBorder="1" applyAlignment="1">
      <alignment horizontal="center" vertical="center"/>
    </xf>
    <xf numFmtId="0" fontId="43" fillId="14" borderId="63" xfId="0" applyFont="1" applyFill="1" applyBorder="1" applyAlignment="1">
      <alignment horizontal="center" vertical="center"/>
    </xf>
    <xf numFmtId="0" fontId="43" fillId="14" borderId="64" xfId="0" applyFont="1" applyFill="1" applyBorder="1" applyAlignment="1">
      <alignment horizontal="center" vertical="center"/>
    </xf>
    <xf numFmtId="0" fontId="29" fillId="12" borderId="50" xfId="0" applyFont="1" applyFill="1" applyBorder="1" applyAlignment="1">
      <alignment horizontal="center" vertical="center" wrapText="1"/>
    </xf>
    <xf numFmtId="0" fontId="42" fillId="0" borderId="50" xfId="0" applyFont="1" applyBorder="1"/>
    <xf numFmtId="3" fontId="29" fillId="0" borderId="50" xfId="0" applyNumberFormat="1" applyFont="1" applyBorder="1" applyAlignment="1">
      <alignment horizontal="right"/>
    </xf>
    <xf numFmtId="0" fontId="43" fillId="14" borderId="66" xfId="0" applyFont="1" applyFill="1" applyBorder="1" applyAlignment="1">
      <alignment horizontal="center" vertical="center" wrapText="1"/>
    </xf>
    <xf numFmtId="0" fontId="43" fillId="14" borderId="67" xfId="0" applyFont="1" applyFill="1" applyBorder="1" applyAlignment="1">
      <alignment horizontal="center" vertical="center" wrapText="1"/>
    </xf>
    <xf numFmtId="0" fontId="43" fillId="14" borderId="68" xfId="0" applyFont="1" applyFill="1" applyBorder="1" applyAlignment="1">
      <alignment horizontal="center" vertical="center" wrapText="1"/>
    </xf>
    <xf numFmtId="0" fontId="29" fillId="15" borderId="69" xfId="0" applyFont="1" applyFill="1" applyBorder="1"/>
    <xf numFmtId="0" fontId="42" fillId="15" borderId="70" xfId="0" applyFont="1" applyFill="1" applyBorder="1" applyAlignment="1">
      <alignment horizontal="center"/>
    </xf>
    <xf numFmtId="0" fontId="42" fillId="15" borderId="1" xfId="0" applyFont="1" applyFill="1" applyBorder="1" applyAlignment="1">
      <alignment horizontal="center"/>
    </xf>
    <xf numFmtId="0" fontId="42" fillId="15" borderId="71" xfId="0" applyFont="1" applyFill="1" applyBorder="1" applyAlignment="1">
      <alignment horizontal="center"/>
    </xf>
    <xf numFmtId="3" fontId="42" fillId="0" borderId="50" xfId="0" applyNumberFormat="1" applyFont="1" applyBorder="1"/>
    <xf numFmtId="0" fontId="29" fillId="2" borderId="50" xfId="0" applyFont="1" applyFill="1" applyBorder="1" applyAlignment="1">
      <alignment horizontal="center"/>
    </xf>
    <xf numFmtId="3" fontId="29" fillId="2" borderId="50" xfId="0" applyNumberFormat="1" applyFont="1" applyFill="1" applyBorder="1" applyAlignment="1">
      <alignment horizontal="right"/>
    </xf>
    <xf numFmtId="0" fontId="42" fillId="2" borderId="50" xfId="0" applyFont="1" applyFill="1" applyBorder="1" applyAlignment="1">
      <alignment horizontal="center"/>
    </xf>
    <xf numFmtId="3" fontId="42" fillId="2" borderId="50" xfId="0" applyNumberFormat="1" applyFont="1" applyFill="1" applyBorder="1"/>
    <xf numFmtId="0" fontId="42" fillId="0" borderId="50" xfId="0" applyFont="1" applyBorder="1" applyAlignment="1">
      <alignment vertical="center" wrapText="1"/>
    </xf>
    <xf numFmtId="0" fontId="29" fillId="0" borderId="50" xfId="0" applyFont="1" applyBorder="1" applyAlignment="1">
      <alignment horizontal="center"/>
    </xf>
    <xf numFmtId="0" fontId="29" fillId="5" borderId="50" xfId="0" applyFont="1" applyFill="1" applyBorder="1" applyAlignment="1">
      <alignment horizontal="center"/>
    </xf>
    <xf numFmtId="0" fontId="44" fillId="13" borderId="50" xfId="0" applyFont="1" applyFill="1" applyBorder="1" applyAlignment="1">
      <alignment horizontal="left" vertical="center" wrapText="1"/>
    </xf>
    <xf numFmtId="0" fontId="42" fillId="0" borderId="0" xfId="0" applyFont="1" applyAlignment="1">
      <alignment horizontal="center" vertical="center"/>
    </xf>
    <xf numFmtId="0" fontId="29" fillId="0" borderId="78" xfId="0" applyFont="1" applyBorder="1" applyAlignment="1">
      <alignment horizontal="center"/>
    </xf>
    <xf numFmtId="3" fontId="29" fillId="0" borderId="66" xfId="0" applyNumberFormat="1" applyFont="1" applyBorder="1" applyAlignment="1">
      <alignment horizontal="right"/>
    </xf>
    <xf numFmtId="3" fontId="29" fillId="0" borderId="67" xfId="0" applyNumberFormat="1" applyFont="1" applyBorder="1" applyAlignment="1">
      <alignment horizontal="right"/>
    </xf>
    <xf numFmtId="3" fontId="29" fillId="0" borderId="68" xfId="0" applyNumberFormat="1" applyFont="1" applyBorder="1" applyAlignment="1">
      <alignment horizontal="right"/>
    </xf>
    <xf numFmtId="0" fontId="42" fillId="0" borderId="78" xfId="0" applyFont="1" applyBorder="1" applyAlignment="1">
      <alignment horizontal="center"/>
    </xf>
    <xf numFmtId="3" fontId="42" fillId="0" borderId="66" xfId="0" applyNumberFormat="1" applyFont="1" applyBorder="1"/>
    <xf numFmtId="3" fontId="42" fillId="0" borderId="67" xfId="0" applyNumberFormat="1" applyFont="1" applyBorder="1"/>
    <xf numFmtId="3" fontId="42" fillId="0" borderId="68" xfId="0" applyNumberFormat="1" applyFont="1" applyBorder="1"/>
    <xf numFmtId="0" fontId="44" fillId="0" borderId="50" xfId="0" applyFont="1" applyBorder="1" applyAlignment="1">
      <alignment horizontal="left" vertical="center" wrapText="1"/>
    </xf>
    <xf numFmtId="0" fontId="29" fillId="0" borderId="0" xfId="0" applyFont="1" applyAlignment="1">
      <alignment vertical="center"/>
    </xf>
    <xf numFmtId="0" fontId="42" fillId="0" borderId="46" xfId="0" applyFont="1" applyBorder="1" applyAlignment="1">
      <alignment vertical="center"/>
    </xf>
    <xf numFmtId="0" fontId="42" fillId="0" borderId="22" xfId="0" applyFont="1" applyBorder="1" applyAlignment="1">
      <alignment vertical="center"/>
    </xf>
    <xf numFmtId="0" fontId="42" fillId="0" borderId="50" xfId="0" applyFont="1" applyBorder="1" applyAlignment="1">
      <alignment wrapText="1"/>
    </xf>
    <xf numFmtId="0" fontId="45" fillId="0" borderId="0" xfId="0" applyFont="1" applyAlignment="1">
      <alignment horizontal="center" vertical="center"/>
    </xf>
    <xf numFmtId="0" fontId="45" fillId="0" borderId="0" xfId="0" applyFont="1" applyAlignment="1">
      <alignment horizontal="center" vertical="center" wrapText="1"/>
    </xf>
    <xf numFmtId="0" fontId="45" fillId="0" borderId="0" xfId="0" applyFont="1"/>
    <xf numFmtId="0" fontId="45" fillId="2" borderId="1" xfId="0" applyFont="1" applyFill="1" applyBorder="1"/>
    <xf numFmtId="0" fontId="45" fillId="2" borderId="1" xfId="0" applyFont="1" applyFill="1" applyBorder="1" applyAlignment="1">
      <alignment horizontal="center" vertical="center"/>
    </xf>
    <xf numFmtId="0" fontId="47" fillId="0" borderId="79" xfId="0" applyFont="1" applyBorder="1" applyAlignment="1">
      <alignment horizontal="center" vertical="center" wrapText="1"/>
    </xf>
    <xf numFmtId="0" fontId="48" fillId="0" borderId="80" xfId="0" applyFont="1" applyBorder="1" applyAlignment="1">
      <alignment horizontal="left" vertical="center" wrapText="1"/>
    </xf>
    <xf numFmtId="0" fontId="49" fillId="0" borderId="0" xfId="0" applyFont="1"/>
    <xf numFmtId="0" fontId="47" fillId="0" borderId="81" xfId="0" applyFont="1" applyBorder="1" applyAlignment="1">
      <alignment horizontal="center" vertical="center" wrapText="1"/>
    </xf>
    <xf numFmtId="0" fontId="48" fillId="0" borderId="82" xfId="0" applyFont="1" applyBorder="1" applyAlignment="1">
      <alignment horizontal="left" vertical="center" wrapText="1"/>
    </xf>
    <xf numFmtId="0" fontId="50" fillId="0" borderId="82" xfId="0" applyFont="1" applyBorder="1" applyAlignment="1">
      <alignment horizontal="left" vertical="center" wrapText="1"/>
    </xf>
    <xf numFmtId="0" fontId="47" fillId="0" borderId="81" xfId="0" applyFont="1" applyBorder="1" applyAlignment="1">
      <alignment horizontal="center" vertical="center" readingOrder="1"/>
    </xf>
    <xf numFmtId="0" fontId="51" fillId="0" borderId="81" xfId="0" applyFont="1" applyBorder="1" applyAlignment="1">
      <alignment horizontal="center" vertical="center" wrapText="1"/>
    </xf>
    <xf numFmtId="0" fontId="47" fillId="0" borderId="83" xfId="0" applyFont="1" applyBorder="1" applyAlignment="1">
      <alignment horizontal="center" vertical="center" readingOrder="1"/>
    </xf>
    <xf numFmtId="0" fontId="48" fillId="0" borderId="84" xfId="0" applyFont="1" applyBorder="1" applyAlignment="1">
      <alignment horizontal="left" vertical="center" wrapText="1"/>
    </xf>
    <xf numFmtId="0" fontId="49" fillId="0" borderId="0" xfId="0" applyFont="1" applyAlignment="1">
      <alignment horizontal="center" vertical="center" wrapText="1"/>
    </xf>
    <xf numFmtId="0" fontId="49" fillId="2" borderId="1" xfId="0" applyFont="1" applyFill="1" applyBorder="1" applyAlignment="1">
      <alignment horizontal="center" vertical="center" wrapText="1"/>
    </xf>
    <xf numFmtId="0" fontId="49" fillId="2" borderId="1" xfId="0" applyFont="1" applyFill="1" applyBorder="1"/>
    <xf numFmtId="0" fontId="52" fillId="0" borderId="0" xfId="0" applyFont="1" applyAlignment="1">
      <alignment horizontal="center"/>
    </xf>
    <xf numFmtId="0" fontId="0" fillId="2" borderId="1" xfId="0" applyFill="1" applyBorder="1"/>
    <xf numFmtId="0" fontId="53" fillId="0" borderId="0" xfId="0" applyFont="1"/>
    <xf numFmtId="0" fontId="54" fillId="0" borderId="0" xfId="0" applyFont="1"/>
    <xf numFmtId="0" fontId="55" fillId="0" borderId="0" xfId="0" applyFont="1"/>
    <xf numFmtId="0" fontId="56" fillId="0" borderId="22" xfId="0" applyFont="1" applyBorder="1" applyAlignment="1">
      <alignment horizontal="center" vertical="center"/>
    </xf>
    <xf numFmtId="0" fontId="0" fillId="0" borderId="0" xfId="0" applyAlignment="1">
      <alignment horizontal="left" vertical="top"/>
    </xf>
    <xf numFmtId="0" fontId="49" fillId="0" borderId="22" xfId="0" applyFont="1" applyBorder="1"/>
    <xf numFmtId="0" fontId="0" fillId="0" borderId="0" xfId="0" applyAlignment="1">
      <alignment horizontal="left" vertical="center" wrapText="1"/>
    </xf>
    <xf numFmtId="0" fontId="56" fillId="0" borderId="0" xfId="0" applyFont="1" applyAlignment="1">
      <alignment vertical="center"/>
    </xf>
    <xf numFmtId="0" fontId="57" fillId="0" borderId="0" xfId="0" applyFont="1"/>
    <xf numFmtId="0" fontId="58" fillId="0" borderId="0" xfId="0" applyFont="1" applyAlignment="1">
      <alignment horizontal="left" vertical="top" wrapText="1"/>
    </xf>
    <xf numFmtId="0" fontId="0" fillId="0" borderId="0" xfId="0" applyAlignment="1">
      <alignment horizontal="left" vertical="top" wrapText="1"/>
    </xf>
    <xf numFmtId="0" fontId="37" fillId="9" borderId="22" xfId="0" applyFont="1" applyFill="1" applyBorder="1" applyAlignment="1">
      <alignment horizontal="center" vertical="center" wrapText="1"/>
    </xf>
    <xf numFmtId="0" fontId="59" fillId="0" borderId="0" xfId="0" applyFont="1" applyAlignment="1">
      <alignment horizontal="center" vertical="center" wrapText="1"/>
    </xf>
    <xf numFmtId="0" fontId="58" fillId="0" borderId="22" xfId="0" applyFont="1" applyBorder="1" applyAlignment="1">
      <alignment horizontal="left" vertical="center" wrapText="1"/>
    </xf>
    <xf numFmtId="0" fontId="0" fillId="0" borderId="22" xfId="0" applyBorder="1" applyAlignment="1">
      <alignment horizontal="left" vertical="center" wrapText="1"/>
    </xf>
    <xf numFmtId="0" fontId="60" fillId="0" borderId="22" xfId="0" applyFont="1" applyBorder="1" applyAlignment="1">
      <alignment horizontal="left" vertical="center" wrapText="1"/>
    </xf>
    <xf numFmtId="0" fontId="57" fillId="2" borderId="1" xfId="0" applyFont="1" applyFill="1" applyBorder="1"/>
    <xf numFmtId="0" fontId="0" fillId="0" borderId="22"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vertical="top" wrapText="1"/>
    </xf>
    <xf numFmtId="0" fontId="58" fillId="0" borderId="0" xfId="0" applyFont="1" applyAlignment="1">
      <alignment horizontal="left" vertical="center"/>
    </xf>
    <xf numFmtId="0" fontId="0" fillId="0" borderId="0" xfId="0" applyAlignment="1">
      <alignment horizontal="left"/>
    </xf>
    <xf numFmtId="0" fontId="0" fillId="2" borderId="1" xfId="0" applyFill="1" applyBorder="1" applyAlignment="1">
      <alignment horizontal="left"/>
    </xf>
    <xf numFmtId="0" fontId="23" fillId="17" borderId="0" xfId="0" applyFont="1" applyFill="1"/>
    <xf numFmtId="0" fontId="27" fillId="8" borderId="36" xfId="0" applyFont="1" applyFill="1" applyBorder="1" applyAlignment="1">
      <alignment horizontal="center" vertical="center" wrapText="1"/>
    </xf>
    <xf numFmtId="0" fontId="6" fillId="2" borderId="14" xfId="0" applyFont="1" applyFill="1" applyBorder="1" applyAlignment="1">
      <alignment horizontal="center" wrapText="1"/>
    </xf>
    <xf numFmtId="0" fontId="11" fillId="3" borderId="14" xfId="0" applyFont="1" applyFill="1" applyBorder="1" applyAlignment="1">
      <alignment horizontal="center" wrapText="1"/>
    </xf>
    <xf numFmtId="0" fontId="2" fillId="2" borderId="30" xfId="0" applyFont="1" applyFill="1" applyBorder="1"/>
    <xf numFmtId="0" fontId="6" fillId="2" borderId="30" xfId="0" applyFont="1" applyFill="1" applyBorder="1" applyAlignment="1">
      <alignment horizontal="center" wrapText="1"/>
    </xf>
    <xf numFmtId="0" fontId="11" fillId="3" borderId="30" xfId="0" applyFont="1" applyFill="1" applyBorder="1" applyAlignment="1">
      <alignment horizontal="center" wrapText="1"/>
    </xf>
    <xf numFmtId="0" fontId="12" fillId="3" borderId="30" xfId="0" applyFont="1" applyFill="1" applyBorder="1"/>
    <xf numFmtId="0" fontId="10" fillId="2" borderId="30" xfId="0" applyFont="1" applyFill="1" applyBorder="1"/>
    <xf numFmtId="0" fontId="10" fillId="5" borderId="30" xfId="0" applyFont="1" applyFill="1" applyBorder="1"/>
    <xf numFmtId="0" fontId="67" fillId="0" borderId="0" xfId="0" applyFont="1" applyAlignment="1" applyProtection="1">
      <alignment horizontal="justify" vertical="center"/>
      <protection hidden="1"/>
    </xf>
    <xf numFmtId="0" fontId="67" fillId="0" borderId="0" xfId="0" applyFont="1" applyAlignment="1" applyProtection="1">
      <alignment horizontal="justify" vertical="center" wrapText="1"/>
      <protection hidden="1"/>
    </xf>
    <xf numFmtId="1" fontId="67" fillId="0" borderId="0" xfId="0" applyNumberFormat="1" applyFont="1" applyAlignment="1" applyProtection="1">
      <alignment horizontal="justify" vertical="center" wrapText="1"/>
      <protection hidden="1"/>
    </xf>
    <xf numFmtId="0" fontId="67" fillId="0" borderId="0" xfId="0" applyFont="1" applyAlignment="1">
      <alignment horizontal="justify" vertical="center" wrapText="1"/>
    </xf>
    <xf numFmtId="0" fontId="67" fillId="0" borderId="0" xfId="0" applyFont="1" applyAlignment="1">
      <alignment horizontal="justify" vertical="center"/>
    </xf>
    <xf numFmtId="0" fontId="67" fillId="0" borderId="30" xfId="0" applyFont="1" applyBorder="1" applyAlignment="1">
      <alignment horizontal="justify" vertical="center"/>
    </xf>
    <xf numFmtId="0" fontId="68" fillId="0" borderId="0" xfId="0" applyFont="1" applyAlignment="1">
      <alignment horizontal="justify" vertical="center"/>
    </xf>
    <xf numFmtId="0" fontId="68" fillId="0" borderId="30" xfId="0" applyFont="1" applyBorder="1" applyAlignment="1" applyProtection="1">
      <alignment horizontal="justify" vertical="center"/>
      <protection hidden="1"/>
    </xf>
    <xf numFmtId="0" fontId="68" fillId="0" borderId="0" xfId="0" applyFont="1" applyAlignment="1" applyProtection="1">
      <alignment horizontal="justify" vertical="center"/>
      <protection hidden="1"/>
    </xf>
    <xf numFmtId="0" fontId="68" fillId="0" borderId="0" xfId="0" applyFont="1" applyAlignment="1" applyProtection="1">
      <alignment horizontal="justify" vertical="center" wrapText="1"/>
      <protection hidden="1"/>
    </xf>
    <xf numFmtId="1" fontId="68" fillId="0" borderId="0" xfId="0" applyNumberFormat="1" applyFont="1" applyAlignment="1" applyProtection="1">
      <alignment horizontal="justify" vertical="center" wrapText="1"/>
      <protection hidden="1"/>
    </xf>
    <xf numFmtId="0" fontId="69" fillId="0" borderId="0" xfId="0" applyFont="1" applyAlignment="1" applyProtection="1">
      <alignment horizontal="justify" vertical="center" wrapText="1"/>
      <protection hidden="1"/>
    </xf>
    <xf numFmtId="0" fontId="68" fillId="17" borderId="30" xfId="0" applyFont="1" applyFill="1" applyBorder="1" applyAlignment="1">
      <alignment horizontal="justify" vertical="center" wrapText="1"/>
    </xf>
    <xf numFmtId="1" fontId="71" fillId="17" borderId="30" xfId="0" applyNumberFormat="1" applyFont="1" applyFill="1" applyBorder="1" applyAlignment="1">
      <alignment horizontal="justify" vertical="center" wrapText="1"/>
    </xf>
    <xf numFmtId="0" fontId="68" fillId="0" borderId="0" xfId="0" applyFont="1" applyAlignment="1">
      <alignment horizontal="justify" vertical="center" wrapText="1"/>
    </xf>
    <xf numFmtId="0" fontId="71" fillId="0" borderId="0" xfId="0" applyFont="1" applyAlignment="1">
      <alignment horizontal="justify" vertical="center"/>
    </xf>
    <xf numFmtId="0" fontId="72" fillId="0" borderId="0" xfId="0" applyFont="1" applyAlignment="1">
      <alignment horizontal="justify" vertical="center" wrapText="1"/>
    </xf>
    <xf numFmtId="0" fontId="72" fillId="0" borderId="0" xfId="0" applyFont="1" applyAlignment="1">
      <alignment horizontal="justify" vertical="center"/>
    </xf>
    <xf numFmtId="1" fontId="70" fillId="17" borderId="30" xfId="0" applyNumberFormat="1" applyFont="1" applyFill="1" applyBorder="1" applyAlignment="1">
      <alignment horizontal="justify" vertical="center" wrapText="1"/>
    </xf>
    <xf numFmtId="1" fontId="68" fillId="17" borderId="30" xfId="0" applyNumberFormat="1" applyFont="1" applyFill="1" applyBorder="1" applyAlignment="1">
      <alignment horizontal="justify" vertical="center" wrapText="1"/>
    </xf>
    <xf numFmtId="0" fontId="71" fillId="0" borderId="0" xfId="0" applyFont="1" applyAlignment="1" applyProtection="1">
      <alignment horizontal="justify" vertical="center" wrapText="1"/>
      <protection hidden="1"/>
    </xf>
    <xf numFmtId="0" fontId="73" fillId="0" borderId="0" xfId="0" applyFont="1" applyAlignment="1">
      <alignment horizontal="justify" vertical="center"/>
    </xf>
    <xf numFmtId="0" fontId="68" fillId="0" borderId="30" xfId="0" applyFont="1" applyBorder="1" applyAlignment="1">
      <alignment horizontal="justify" vertical="center"/>
    </xf>
    <xf numFmtId="0" fontId="69" fillId="0" borderId="0" xfId="0" applyFont="1" applyAlignment="1" applyProtection="1">
      <alignment horizontal="justify" vertical="center"/>
      <protection hidden="1"/>
    </xf>
    <xf numFmtId="0" fontId="70" fillId="17" borderId="30" xfId="0" applyFont="1" applyFill="1" applyBorder="1" applyAlignment="1">
      <alignment horizontal="justify" vertical="center" wrapText="1"/>
    </xf>
    <xf numFmtId="1" fontId="68" fillId="0" borderId="0" xfId="0" applyNumberFormat="1" applyFont="1" applyAlignment="1">
      <alignment horizontal="justify" vertical="center" wrapText="1"/>
    </xf>
    <xf numFmtId="0" fontId="68" fillId="0" borderId="85" xfId="0" applyFont="1" applyBorder="1" applyAlignment="1">
      <alignment horizontal="justify" vertical="center" wrapText="1"/>
    </xf>
    <xf numFmtId="1" fontId="68" fillId="0" borderId="30" xfId="0" applyNumberFormat="1" applyFont="1" applyBorder="1" applyAlignment="1">
      <alignment horizontal="justify" vertical="center" wrapText="1"/>
    </xf>
    <xf numFmtId="0" fontId="68" fillId="0" borderId="30" xfId="0" applyFont="1" applyBorder="1" applyAlignment="1">
      <alignment horizontal="justify" vertical="center" wrapText="1"/>
    </xf>
    <xf numFmtId="0" fontId="71" fillId="17" borderId="30" xfId="0" applyFont="1" applyFill="1" applyBorder="1" applyAlignment="1">
      <alignment horizontal="justify" vertical="center" wrapText="1"/>
    </xf>
    <xf numFmtId="0" fontId="74" fillId="0" borderId="0" xfId="0" applyFont="1"/>
    <xf numFmtId="9" fontId="74" fillId="0" borderId="0" xfId="0" applyNumberFormat="1" applyFont="1"/>
    <xf numFmtId="0" fontId="74" fillId="0" borderId="0" xfId="0" applyFont="1" applyAlignment="1">
      <alignment horizontal="right"/>
    </xf>
    <xf numFmtId="0" fontId="75" fillId="0" borderId="0" xfId="0" applyFont="1" applyAlignment="1">
      <alignment horizontal="right"/>
    </xf>
    <xf numFmtId="9" fontId="75" fillId="0" borderId="0" xfId="0" applyNumberFormat="1" applyFont="1" applyAlignment="1">
      <alignment horizontal="right"/>
    </xf>
    <xf numFmtId="0" fontId="75" fillId="0" borderId="0" xfId="0" applyFont="1"/>
    <xf numFmtId="0" fontId="76" fillId="0" borderId="0" xfId="0" applyFont="1" applyAlignment="1">
      <alignment vertical="center"/>
    </xf>
    <xf numFmtId="9" fontId="74" fillId="0" borderId="0" xfId="0" applyNumberFormat="1" applyFont="1" applyAlignment="1">
      <alignment horizontal="right"/>
    </xf>
    <xf numFmtId="0" fontId="77" fillId="0" borderId="0" xfId="0" applyFont="1" applyAlignment="1">
      <alignment wrapText="1"/>
    </xf>
    <xf numFmtId="0" fontId="77" fillId="0" borderId="0" xfId="0" applyFont="1"/>
    <xf numFmtId="9" fontId="75" fillId="0" borderId="0" xfId="0" applyNumberFormat="1" applyFont="1"/>
    <xf numFmtId="0" fontId="25" fillId="9" borderId="22" xfId="0" applyFont="1" applyFill="1" applyBorder="1" applyAlignment="1">
      <alignment horizontal="center" vertical="center" wrapText="1"/>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horizontal="right" vertical="center" wrapText="1"/>
    </xf>
    <xf numFmtId="0" fontId="25" fillId="10" borderId="22" xfId="0" applyFont="1" applyFill="1" applyBorder="1" applyAlignment="1">
      <alignment horizontal="center" vertical="center" wrapText="1"/>
    </xf>
    <xf numFmtId="0" fontId="31" fillId="0" borderId="0" xfId="0" applyFont="1" applyAlignment="1">
      <alignment horizontal="right" vertical="center"/>
    </xf>
    <xf numFmtId="0" fontId="32" fillId="0" borderId="0" xfId="0" applyFont="1" applyAlignment="1">
      <alignment vertical="center"/>
    </xf>
    <xf numFmtId="0" fontId="32" fillId="0" borderId="0" xfId="0" applyFont="1" applyAlignment="1">
      <alignment horizontal="right" vertical="center"/>
    </xf>
    <xf numFmtId="0" fontId="33" fillId="0" borderId="0" xfId="0" applyFont="1" applyAlignment="1">
      <alignment horizontal="right" vertical="center"/>
    </xf>
    <xf numFmtId="0" fontId="33" fillId="0" borderId="0" xfId="0" applyFont="1" applyAlignment="1">
      <alignment horizontal="right" vertical="center" wrapText="1"/>
    </xf>
    <xf numFmtId="0" fontId="34" fillId="0" borderId="0" xfId="0" applyFont="1" applyAlignment="1">
      <alignment vertical="center"/>
    </xf>
    <xf numFmtId="0" fontId="34" fillId="0" borderId="0" xfId="0" applyFont="1" applyAlignment="1">
      <alignment horizontal="right" vertical="center"/>
    </xf>
    <xf numFmtId="167" fontId="25" fillId="0" borderId="0" xfId="0" applyNumberFormat="1" applyFont="1" applyAlignment="1">
      <alignment horizontal="right" vertical="center"/>
    </xf>
    <xf numFmtId="0" fontId="34" fillId="0" borderId="0" xfId="0" applyFont="1" applyAlignment="1">
      <alignment horizontal="right" vertical="center" wrapText="1"/>
    </xf>
    <xf numFmtId="0" fontId="25" fillId="0" borderId="0" xfId="0" applyFont="1" applyAlignment="1">
      <alignment horizontal="right" vertical="center"/>
    </xf>
    <xf numFmtId="0" fontId="63" fillId="0" borderId="0" xfId="0" applyFont="1"/>
    <xf numFmtId="168" fontId="24" fillId="2" borderId="1" xfId="0" applyNumberFormat="1" applyFont="1" applyFill="1" applyBorder="1" applyAlignment="1">
      <alignment horizontal="right" vertical="center" wrapText="1"/>
    </xf>
    <xf numFmtId="164" fontId="24" fillId="2" borderId="1" xfId="0" applyNumberFormat="1" applyFont="1" applyFill="1" applyBorder="1" applyAlignment="1">
      <alignment horizontal="right" vertical="center" wrapText="1"/>
    </xf>
    <xf numFmtId="0" fontId="25" fillId="9" borderId="36" xfId="0" applyFont="1" applyFill="1" applyBorder="1" applyAlignment="1">
      <alignment horizontal="center" vertical="center"/>
    </xf>
    <xf numFmtId="0" fontId="25" fillId="11" borderId="36"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22" xfId="0" applyFill="1" applyBorder="1" applyAlignment="1">
      <alignment horizontal="center" vertical="center" wrapText="1"/>
    </xf>
    <xf numFmtId="0" fontId="65" fillId="17" borderId="0" xfId="0" applyFont="1" applyFill="1"/>
    <xf numFmtId="0" fontId="65" fillId="17" borderId="96" xfId="0" applyFont="1" applyFill="1" applyBorder="1" applyAlignment="1">
      <alignment horizontal="justify" vertical="center"/>
    </xf>
    <xf numFmtId="0" fontId="25" fillId="17" borderId="0" xfId="0" applyFont="1" applyFill="1"/>
    <xf numFmtId="0" fontId="25" fillId="20" borderId="85" xfId="0" applyFont="1" applyFill="1" applyBorder="1" applyAlignment="1">
      <alignment vertical="center" wrapText="1"/>
    </xf>
    <xf numFmtId="0" fontId="83" fillId="0" borderId="36" xfId="0" applyFont="1" applyBorder="1" applyAlignment="1">
      <alignment horizontal="center" vertical="center"/>
    </xf>
    <xf numFmtId="9" fontId="65" fillId="21" borderId="98" xfId="2" applyNumberFormat="1" applyFill="1" applyBorder="1" applyAlignment="1">
      <alignment horizontal="center" vertical="center" wrapText="1"/>
    </xf>
    <xf numFmtId="9" fontId="65" fillId="0" borderId="0" xfId="0" applyNumberFormat="1" applyFont="1" applyAlignment="1">
      <alignment horizontal="center" vertical="center"/>
    </xf>
    <xf numFmtId="0" fontId="65" fillId="0" borderId="0" xfId="0" applyFont="1" applyAlignment="1">
      <alignment horizontal="center" vertical="center"/>
    </xf>
    <xf numFmtId="10" fontId="65" fillId="17" borderId="88" xfId="2" applyNumberFormat="1" applyFill="1" applyBorder="1" applyAlignment="1">
      <alignment horizontal="center" vertical="center" wrapText="1"/>
    </xf>
    <xf numFmtId="0" fontId="84" fillId="17" borderId="0" xfId="0" applyFont="1" applyFill="1"/>
    <xf numFmtId="14" fontId="23" fillId="0" borderId="85" xfId="0" applyNumberFormat="1" applyFont="1" applyBorder="1"/>
    <xf numFmtId="0" fontId="23" fillId="0" borderId="85" xfId="0" applyFont="1" applyBorder="1"/>
    <xf numFmtId="2" fontId="65" fillId="21" borderId="98" xfId="1" applyNumberFormat="1" applyFont="1" applyFill="1" applyBorder="1" applyAlignment="1">
      <alignment horizontal="center" vertical="center" wrapText="1"/>
    </xf>
    <xf numFmtId="2" fontId="65" fillId="0" borderId="0" xfId="1" applyNumberFormat="1" applyFont="1" applyAlignment="1">
      <alignment horizontal="center" vertical="center"/>
    </xf>
    <xf numFmtId="0" fontId="65" fillId="17" borderId="87" xfId="2" applyFill="1" applyBorder="1" applyAlignment="1">
      <alignment horizontal="center" vertical="center" wrapText="1"/>
    </xf>
    <xf numFmtId="0" fontId="65" fillId="17" borderId="85" xfId="0" applyFont="1" applyFill="1" applyBorder="1" applyAlignment="1">
      <alignment horizontal="center" vertical="center"/>
    </xf>
    <xf numFmtId="10" fontId="65" fillId="24" borderId="85" xfId="9" applyNumberFormat="1" applyFont="1" applyFill="1" applyBorder="1" applyAlignment="1" applyProtection="1">
      <alignment horizontal="center" vertical="center"/>
      <protection locked="0"/>
    </xf>
    <xf numFmtId="10" fontId="65" fillId="17" borderId="85" xfId="0" applyNumberFormat="1" applyFont="1" applyFill="1" applyBorder="1" applyAlignment="1">
      <alignment horizontal="center" vertical="center"/>
    </xf>
    <xf numFmtId="0" fontId="65" fillId="24" borderId="85" xfId="0" applyFont="1" applyFill="1" applyBorder="1" applyAlignment="1" applyProtection="1">
      <alignment horizontal="left" vertical="center" wrapText="1"/>
      <protection locked="0"/>
    </xf>
    <xf numFmtId="0" fontId="65" fillId="24" borderId="85" xfId="0" applyFont="1" applyFill="1" applyBorder="1" applyAlignment="1" applyProtection="1">
      <alignment vertical="center" wrapText="1"/>
      <protection locked="0"/>
    </xf>
    <xf numFmtId="0" fontId="65" fillId="24" borderId="85" xfId="0" applyFont="1" applyFill="1" applyBorder="1" applyAlignment="1" applyProtection="1">
      <alignment vertical="center"/>
      <protection locked="0"/>
    </xf>
    <xf numFmtId="0" fontId="65" fillId="17" borderId="30" xfId="0" applyFont="1" applyFill="1" applyBorder="1" applyAlignment="1">
      <alignment vertical="center"/>
    </xf>
    <xf numFmtId="9" fontId="65" fillId="17" borderId="85" xfId="0" applyNumberFormat="1" applyFont="1" applyFill="1" applyBorder="1" applyAlignment="1">
      <alignment horizontal="center" vertical="center"/>
    </xf>
    <xf numFmtId="10" fontId="65" fillId="0" borderId="85" xfId="9" applyNumberFormat="1" applyFont="1" applyFill="1" applyBorder="1" applyAlignment="1">
      <alignment horizontal="center" vertical="center"/>
    </xf>
    <xf numFmtId="0" fontId="65" fillId="24" borderId="85" xfId="0" applyFont="1" applyFill="1" applyBorder="1" applyAlignment="1" applyProtection="1">
      <alignment horizontal="center" vertical="center" wrapText="1"/>
      <protection locked="0"/>
    </xf>
    <xf numFmtId="10" fontId="65" fillId="17" borderId="85" xfId="9" applyNumberFormat="1" applyFont="1" applyFill="1" applyBorder="1" applyAlignment="1">
      <alignment horizontal="center" vertical="center"/>
    </xf>
    <xf numFmtId="0" fontId="65" fillId="17" borderId="85" xfId="0" applyFont="1" applyFill="1" applyBorder="1" applyAlignment="1">
      <alignment vertical="center" wrapText="1"/>
    </xf>
    <xf numFmtId="10" fontId="23" fillId="2" borderId="1" xfId="0" applyNumberFormat="1" applyFont="1" applyFill="1" applyBorder="1"/>
    <xf numFmtId="10" fontId="23" fillId="0" borderId="0" xfId="0" applyNumberFormat="1" applyFont="1" applyAlignment="1">
      <alignment horizontal="right"/>
    </xf>
    <xf numFmtId="10" fontId="23" fillId="0" borderId="0" xfId="0" applyNumberFormat="1" applyFont="1" applyAlignment="1">
      <alignment horizontal="right" vertical="center"/>
    </xf>
    <xf numFmtId="10" fontId="23" fillId="2" borderId="1" xfId="0" applyNumberFormat="1" applyFont="1" applyFill="1" applyBorder="1" applyAlignment="1">
      <alignment horizontal="right" vertical="center"/>
    </xf>
    <xf numFmtId="10" fontId="23" fillId="2" borderId="1" xfId="0" applyNumberFormat="1" applyFont="1" applyFill="1" applyBorder="1" applyAlignment="1">
      <alignment horizontal="left" vertical="center"/>
    </xf>
    <xf numFmtId="0" fontId="86" fillId="0" borderId="0" xfId="0" applyFont="1" applyAlignment="1">
      <alignment horizontal="justify" vertical="center" wrapText="1"/>
    </xf>
    <xf numFmtId="0" fontId="86" fillId="0" borderId="0" xfId="0" applyFont="1" applyAlignment="1">
      <alignment horizontal="justify" vertical="center"/>
    </xf>
    <xf numFmtId="0" fontId="87" fillId="0" borderId="0" xfId="0" applyFont="1"/>
    <xf numFmtId="1" fontId="89" fillId="17" borderId="110" xfId="7" applyNumberFormat="1" applyFont="1" applyFill="1" applyBorder="1" applyAlignment="1" applyProtection="1">
      <alignment horizontal="center" vertical="center"/>
    </xf>
    <xf numFmtId="10" fontId="23" fillId="0" borderId="22" xfId="0" applyNumberFormat="1" applyFont="1" applyBorder="1" applyAlignment="1">
      <alignment horizontal="center" vertical="center" wrapText="1"/>
    </xf>
    <xf numFmtId="10" fontId="65" fillId="0" borderId="85" xfId="9" applyNumberFormat="1" applyFont="1" applyFill="1" applyBorder="1" applyAlignment="1" applyProtection="1">
      <alignment horizontal="center" vertical="center" wrapText="1"/>
    </xf>
    <xf numFmtId="170" fontId="23" fillId="0" borderId="22" xfId="8" applyNumberFormat="1" applyFont="1" applyBorder="1" applyAlignment="1" applyProtection="1">
      <alignment horizontal="center" vertical="center" wrapText="1"/>
      <protection locked="0"/>
    </xf>
    <xf numFmtId="170" fontId="65" fillId="17" borderId="110" xfId="8" applyNumberFormat="1" applyFont="1" applyFill="1" applyBorder="1" applyAlignment="1" applyProtection="1">
      <alignment horizontal="center" vertical="center" wrapText="1"/>
    </xf>
    <xf numFmtId="42" fontId="65" fillId="17" borderId="110" xfId="8" applyNumberFormat="1" applyFont="1" applyFill="1" applyBorder="1" applyAlignment="1" applyProtection="1">
      <alignment horizontal="center" vertical="center" wrapText="1"/>
    </xf>
    <xf numFmtId="42" fontId="65" fillId="17" borderId="110" xfId="8" applyNumberFormat="1" applyFont="1" applyFill="1" applyBorder="1" applyAlignment="1" applyProtection="1">
      <alignment horizontal="center" vertical="center" wrapText="1"/>
      <protection locked="0"/>
    </xf>
    <xf numFmtId="42" fontId="65" fillId="17" borderId="110" xfId="9" applyNumberFormat="1" applyFont="1" applyFill="1" applyBorder="1" applyAlignment="1" applyProtection="1">
      <alignment horizontal="center" vertical="center" wrapText="1"/>
    </xf>
    <xf numFmtId="165" fontId="23" fillId="17" borderId="0" xfId="0" applyNumberFormat="1" applyFont="1" applyFill="1"/>
    <xf numFmtId="1" fontId="89" fillId="0" borderId="85" xfId="7" applyNumberFormat="1" applyFont="1" applyFill="1" applyBorder="1" applyAlignment="1" applyProtection="1">
      <alignment horizontal="center" vertical="center"/>
    </xf>
    <xf numFmtId="170" fontId="23" fillId="0" borderId="22" xfId="8" applyNumberFormat="1" applyFont="1" applyFill="1" applyBorder="1" applyAlignment="1" applyProtection="1">
      <alignment horizontal="center" vertical="center" wrapText="1"/>
      <protection locked="0"/>
    </xf>
    <xf numFmtId="42" fontId="65" fillId="0" borderId="85" xfId="9" applyNumberFormat="1" applyFont="1" applyFill="1" applyBorder="1" applyAlignment="1" applyProtection="1">
      <alignment horizontal="center" vertical="center" wrapText="1"/>
    </xf>
    <xf numFmtId="170" fontId="65" fillId="0" borderId="110" xfId="8" applyNumberFormat="1" applyFont="1" applyFill="1" applyBorder="1" applyAlignment="1" applyProtection="1">
      <alignment horizontal="center" vertical="center" wrapText="1"/>
    </xf>
    <xf numFmtId="42" fontId="65" fillId="0" borderId="110" xfId="8" applyNumberFormat="1" applyFont="1" applyFill="1" applyBorder="1" applyAlignment="1" applyProtection="1">
      <alignment horizontal="center" vertical="center" wrapText="1"/>
    </xf>
    <xf numFmtId="166" fontId="23" fillId="0" borderId="22" xfId="0" applyNumberFormat="1" applyFont="1" applyBorder="1" applyAlignment="1" applyProtection="1">
      <alignment horizontal="center" vertical="center" wrapText="1"/>
      <protection locked="0"/>
    </xf>
    <xf numFmtId="165" fontId="65" fillId="0" borderId="85" xfId="8" applyNumberFormat="1" applyFont="1" applyFill="1" applyBorder="1" applyAlignment="1" applyProtection="1">
      <alignment horizontal="center" vertical="center" wrapText="1"/>
      <protection locked="0"/>
    </xf>
    <xf numFmtId="42" fontId="65" fillId="0" borderId="85" xfId="8" applyNumberFormat="1" applyFont="1" applyFill="1" applyBorder="1" applyAlignment="1" applyProtection="1">
      <alignment horizontal="center" vertical="center" wrapText="1"/>
      <protection locked="0"/>
    </xf>
    <xf numFmtId="42" fontId="65" fillId="0" borderId="110" xfId="8" applyNumberFormat="1" applyFont="1" applyFill="1" applyBorder="1" applyAlignment="1" applyProtection="1">
      <alignment horizontal="center" vertical="center" wrapText="1"/>
      <protection locked="0"/>
    </xf>
    <xf numFmtId="42" fontId="65" fillId="0" borderId="110" xfId="9" applyNumberFormat="1" applyFont="1" applyFill="1" applyBorder="1" applyAlignment="1" applyProtection="1">
      <alignment horizontal="center" vertical="center" wrapText="1"/>
    </xf>
    <xf numFmtId="165" fontId="24" fillId="17" borderId="0" xfId="0" applyNumberFormat="1" applyFont="1" applyFill="1"/>
    <xf numFmtId="0" fontId="24" fillId="17" borderId="0" xfId="0" applyFont="1" applyFill="1"/>
    <xf numFmtId="10" fontId="78" fillId="22" borderId="85" xfId="9" applyNumberFormat="1" applyFont="1" applyFill="1" applyBorder="1" applyAlignment="1" applyProtection="1">
      <alignment horizontal="center" vertical="center" wrapText="1"/>
    </xf>
    <xf numFmtId="1" fontId="89" fillId="17" borderId="85" xfId="7" applyNumberFormat="1" applyFont="1" applyFill="1" applyBorder="1" applyAlignment="1" applyProtection="1">
      <alignment horizontal="center" vertical="center"/>
    </xf>
    <xf numFmtId="10" fontId="65" fillId="17" borderId="85" xfId="9" applyNumberFormat="1" applyFont="1" applyFill="1" applyBorder="1" applyAlignment="1" applyProtection="1">
      <alignment horizontal="center" vertical="center" wrapText="1"/>
      <protection locked="0"/>
    </xf>
    <xf numFmtId="42" fontId="65" fillId="17" borderId="85" xfId="9" applyNumberFormat="1" applyFont="1" applyFill="1" applyBorder="1" applyAlignment="1" applyProtection="1">
      <alignment horizontal="center" vertical="center" wrapText="1"/>
    </xf>
    <xf numFmtId="44" fontId="65" fillId="17" borderId="110" xfId="8" applyFont="1" applyFill="1" applyBorder="1" applyAlignment="1" applyProtection="1">
      <alignment horizontal="center" vertical="center" wrapText="1"/>
    </xf>
    <xf numFmtId="0" fontId="24" fillId="25" borderId="0" xfId="0" applyFont="1" applyFill="1" applyAlignment="1">
      <alignment horizontal="center" vertical="center"/>
    </xf>
    <xf numFmtId="10" fontId="24" fillId="25" borderId="22" xfId="0" applyNumberFormat="1" applyFont="1" applyFill="1" applyBorder="1" applyAlignment="1">
      <alignment horizontal="center" vertical="center" wrapText="1"/>
    </xf>
    <xf numFmtId="10" fontId="24" fillId="25" borderId="22" xfId="9" applyNumberFormat="1" applyFont="1" applyFill="1" applyBorder="1" applyAlignment="1" applyProtection="1">
      <alignment horizontal="center" vertical="center" wrapText="1"/>
    </xf>
    <xf numFmtId="170" fontId="24" fillId="25" borderId="22" xfId="8" applyNumberFormat="1" applyFont="1" applyFill="1" applyBorder="1" applyAlignment="1" applyProtection="1">
      <alignment horizontal="center" vertical="center"/>
      <protection locked="0"/>
    </xf>
    <xf numFmtId="170" fontId="24" fillId="25" borderId="22" xfId="8" applyNumberFormat="1" applyFont="1" applyFill="1" applyBorder="1" applyAlignment="1" applyProtection="1">
      <alignment horizontal="center" vertical="center"/>
    </xf>
    <xf numFmtId="42" fontId="78" fillId="25" borderId="85" xfId="9" applyNumberFormat="1" applyFont="1" applyFill="1" applyBorder="1" applyAlignment="1" applyProtection="1">
      <alignment horizontal="center" vertical="center" wrapText="1"/>
    </xf>
    <xf numFmtId="42" fontId="78" fillId="25" borderId="110" xfId="9" applyNumberFormat="1" applyFont="1" applyFill="1" applyBorder="1" applyAlignment="1" applyProtection="1">
      <alignment horizontal="center" vertical="center" wrapText="1"/>
    </xf>
    <xf numFmtId="166" fontId="23" fillId="26" borderId="22" xfId="0" applyNumberFormat="1" applyFont="1" applyFill="1" applyBorder="1" applyAlignment="1">
      <alignment horizontal="center" vertical="center" wrapText="1"/>
    </xf>
    <xf numFmtId="10" fontId="24" fillId="25" borderId="22" xfId="9" applyNumberFormat="1" applyFont="1" applyFill="1" applyBorder="1" applyAlignment="1">
      <alignment horizontal="center" vertical="center" wrapText="1"/>
    </xf>
    <xf numFmtId="170" fontId="24" fillId="27" borderId="22" xfId="8" applyNumberFormat="1" applyFont="1" applyFill="1" applyBorder="1" applyAlignment="1" applyProtection="1">
      <alignment horizontal="center" vertical="center" wrapText="1"/>
    </xf>
    <xf numFmtId="2" fontId="35" fillId="17" borderId="40" xfId="1" applyNumberFormat="1" applyFont="1" applyFill="1" applyBorder="1" applyAlignment="1">
      <alignment horizontal="center" vertical="center" wrapText="1"/>
    </xf>
    <xf numFmtId="2" fontId="35" fillId="0" borderId="22" xfId="1" applyNumberFormat="1" applyFont="1" applyFill="1" applyBorder="1" applyAlignment="1">
      <alignment horizontal="center" vertical="center" wrapText="1"/>
    </xf>
    <xf numFmtId="2" fontId="23" fillId="0" borderId="22" xfId="0" applyNumberFormat="1" applyFont="1" applyBorder="1" applyAlignment="1">
      <alignment horizontal="center" vertical="center" wrapText="1"/>
    </xf>
    <xf numFmtId="164" fontId="65" fillId="0" borderId="85" xfId="9" applyNumberFormat="1" applyFont="1" applyFill="1" applyBorder="1" applyAlignment="1" applyProtection="1">
      <alignment horizontal="center" vertical="center" wrapText="1"/>
    </xf>
    <xf numFmtId="2" fontId="81" fillId="22" borderId="22" xfId="1" applyNumberFormat="1" applyFont="1" applyFill="1" applyBorder="1" applyAlignment="1">
      <alignment horizontal="center" vertical="center" wrapText="1"/>
    </xf>
    <xf numFmtId="2" fontId="24" fillId="22" borderId="85" xfId="1" applyNumberFormat="1" applyFont="1" applyFill="1" applyBorder="1" applyAlignment="1">
      <alignment horizontal="center" vertical="center" wrapText="1"/>
    </xf>
    <xf numFmtId="2" fontId="35" fillId="17" borderId="22" xfId="1" applyNumberFormat="1" applyFont="1" applyFill="1" applyBorder="1" applyAlignment="1">
      <alignment horizontal="center" vertical="center" wrapText="1"/>
    </xf>
    <xf numFmtId="2" fontId="23" fillId="17" borderId="85" xfId="1" applyNumberFormat="1" applyFont="1" applyFill="1" applyBorder="1" applyAlignment="1">
      <alignment horizontal="center" vertical="center" wrapText="1"/>
    </xf>
    <xf numFmtId="164" fontId="65" fillId="0" borderId="30" xfId="9" applyNumberFormat="1" applyFont="1" applyFill="1" applyBorder="1" applyAlignment="1" applyProtection="1">
      <alignment horizontal="center" vertical="center" wrapText="1"/>
    </xf>
    <xf numFmtId="170" fontId="65" fillId="17" borderId="85" xfId="8" applyNumberFormat="1" applyFont="1" applyFill="1" applyBorder="1" applyAlignment="1" applyProtection="1">
      <alignment vertical="center"/>
      <protection locked="0"/>
    </xf>
    <xf numFmtId="168" fontId="23" fillId="2" borderId="22" xfId="5" applyNumberFormat="1" applyFont="1" applyFill="1" applyBorder="1" applyAlignment="1">
      <alignment vertical="center"/>
    </xf>
    <xf numFmtId="10" fontId="23" fillId="2" borderId="22" xfId="5" applyNumberFormat="1" applyFont="1" applyFill="1" applyBorder="1" applyAlignment="1">
      <alignment horizontal="center" vertical="center" wrapText="1"/>
    </xf>
    <xf numFmtId="168" fontId="23" fillId="18" borderId="22" xfId="5" applyNumberFormat="1" applyFont="1" applyFill="1" applyBorder="1" applyAlignment="1">
      <alignment vertical="center"/>
    </xf>
    <xf numFmtId="10" fontId="23" fillId="18" borderId="22" xfId="5" applyNumberFormat="1" applyFont="1" applyFill="1" applyBorder="1" applyAlignment="1">
      <alignment horizontal="center" vertical="center" wrapText="1"/>
    </xf>
    <xf numFmtId="169" fontId="23" fillId="2" borderId="22" xfId="5" applyNumberFormat="1" applyFont="1" applyFill="1" applyBorder="1" applyAlignment="1">
      <alignment vertical="center"/>
    </xf>
    <xf numFmtId="170" fontId="65" fillId="24" borderId="85" xfId="8" applyNumberFormat="1" applyFont="1" applyFill="1" applyBorder="1" applyAlignment="1" applyProtection="1">
      <alignment vertical="center"/>
      <protection locked="0"/>
    </xf>
    <xf numFmtId="169" fontId="23" fillId="18" borderId="22" xfId="5" applyNumberFormat="1" applyFont="1" applyFill="1" applyBorder="1" applyAlignment="1">
      <alignment vertical="center"/>
    </xf>
    <xf numFmtId="165" fontId="28" fillId="17" borderId="22" xfId="0" applyNumberFormat="1" applyFont="1" applyFill="1" applyBorder="1" applyAlignment="1" applyProtection="1">
      <alignment horizontal="center" vertical="center" wrapText="1"/>
      <protection locked="0"/>
    </xf>
    <xf numFmtId="170" fontId="28" fillId="17" borderId="22" xfId="8" applyNumberFormat="1" applyFont="1" applyFill="1" applyBorder="1" applyAlignment="1" applyProtection="1">
      <alignment horizontal="right" vertical="center"/>
      <protection locked="0"/>
    </xf>
    <xf numFmtId="170" fontId="28" fillId="17" borderId="37" xfId="8" applyNumberFormat="1" applyFont="1" applyFill="1" applyBorder="1" applyAlignment="1" applyProtection="1">
      <alignment horizontal="right" vertical="center"/>
      <protection locked="0"/>
    </xf>
    <xf numFmtId="170" fontId="28" fillId="17" borderId="37" xfId="8" applyNumberFormat="1" applyFont="1" applyFill="1" applyBorder="1" applyAlignment="1" applyProtection="1">
      <alignment horizontal="center" vertical="center"/>
      <protection locked="0"/>
    </xf>
    <xf numFmtId="44" fontId="28" fillId="17" borderId="22" xfId="8" applyFont="1" applyFill="1" applyBorder="1" applyAlignment="1" applyProtection="1">
      <alignment horizontal="right" vertical="center"/>
      <protection locked="0"/>
    </xf>
    <xf numFmtId="0" fontId="35" fillId="0" borderId="0" xfId="0" applyFont="1" applyAlignment="1" applyProtection="1">
      <alignment horizontal="justify" vertical="center" wrapText="1"/>
      <protection hidden="1"/>
    </xf>
    <xf numFmtId="44" fontId="28" fillId="17" borderId="22" xfId="8" applyFont="1" applyFill="1" applyBorder="1" applyAlignment="1" applyProtection="1">
      <alignment horizontal="center" vertical="center"/>
      <protection locked="0"/>
    </xf>
    <xf numFmtId="0" fontId="23" fillId="17" borderId="30" xfId="0" applyFont="1" applyFill="1" applyBorder="1" applyAlignment="1">
      <alignment vertical="center"/>
    </xf>
    <xf numFmtId="170" fontId="28" fillId="32" borderId="40" xfId="8" applyNumberFormat="1" applyFont="1" applyFill="1" applyBorder="1" applyAlignment="1" applyProtection="1">
      <alignment horizontal="center" vertical="center"/>
    </xf>
    <xf numFmtId="164" fontId="65" fillId="33" borderId="85" xfId="9" applyNumberFormat="1" applyFont="1" applyFill="1" applyBorder="1" applyAlignment="1" applyProtection="1">
      <alignment horizontal="center" vertical="center" wrapText="1"/>
    </xf>
    <xf numFmtId="0" fontId="25" fillId="34" borderId="85" xfId="0" applyFont="1" applyFill="1" applyBorder="1" applyAlignment="1">
      <alignment horizontal="center" vertical="center" wrapText="1"/>
    </xf>
    <xf numFmtId="164" fontId="23" fillId="17" borderId="85" xfId="9" applyNumberFormat="1" applyFont="1" applyFill="1" applyBorder="1" applyAlignment="1" applyProtection="1">
      <alignment horizontal="center" vertical="center" wrapText="1"/>
      <protection locked="0"/>
    </xf>
    <xf numFmtId="44" fontId="23" fillId="17" borderId="85" xfId="8" applyFont="1" applyFill="1" applyBorder="1" applyAlignment="1" applyProtection="1">
      <alignment horizontal="center" vertical="center" wrapText="1"/>
      <protection locked="0"/>
    </xf>
    <xf numFmtId="164" fontId="65" fillId="17" borderId="85" xfId="9" applyNumberFormat="1" applyFont="1" applyFill="1" applyBorder="1" applyAlignment="1" applyProtection="1">
      <alignment horizontal="center" vertical="center" wrapText="1"/>
      <protection locked="0"/>
    </xf>
    <xf numFmtId="164" fontId="24" fillId="17" borderId="85" xfId="9" applyNumberFormat="1" applyFont="1" applyFill="1" applyBorder="1" applyAlignment="1" applyProtection="1">
      <alignment horizontal="center" vertical="center" wrapText="1"/>
      <protection locked="0"/>
    </xf>
    <xf numFmtId="44" fontId="24" fillId="17" borderId="85" xfId="8" applyFont="1" applyFill="1" applyBorder="1" applyAlignment="1" applyProtection="1">
      <alignment horizontal="center" vertical="center" wrapText="1"/>
      <protection locked="0"/>
    </xf>
    <xf numFmtId="44" fontId="23" fillId="33" borderId="85" xfId="8" applyFont="1" applyFill="1" applyBorder="1" applyAlignment="1" applyProtection="1">
      <alignment horizontal="center" vertical="center" wrapText="1"/>
    </xf>
    <xf numFmtId="170" fontId="23" fillId="33" borderId="85" xfId="8" applyNumberFormat="1" applyFont="1" applyFill="1" applyBorder="1" applyAlignment="1" applyProtection="1">
      <alignment horizontal="center" vertical="center" wrapText="1"/>
    </xf>
    <xf numFmtId="0" fontId="35" fillId="0" borderId="0" xfId="0" applyFont="1" applyAlignment="1">
      <alignment vertical="center"/>
    </xf>
    <xf numFmtId="172" fontId="65" fillId="17" borderId="88" xfId="1" applyNumberFormat="1" applyFont="1" applyFill="1" applyBorder="1" applyAlignment="1">
      <alignment horizontal="center" vertical="center" wrapText="1"/>
    </xf>
    <xf numFmtId="0" fontId="92" fillId="20" borderId="85" xfId="0" applyFont="1" applyFill="1" applyBorder="1" applyAlignment="1">
      <alignment horizontal="center" vertical="center" wrapText="1"/>
    </xf>
    <xf numFmtId="0" fontId="65" fillId="17" borderId="85" xfId="7" applyNumberFormat="1" applyFont="1" applyFill="1" applyBorder="1" applyAlignment="1" applyProtection="1">
      <alignment horizontal="justify" vertical="center" wrapText="1"/>
    </xf>
    <xf numFmtId="10" fontId="65" fillId="17" borderId="85" xfId="9" applyNumberFormat="1" applyFont="1" applyFill="1" applyBorder="1" applyAlignment="1" applyProtection="1">
      <alignment horizontal="center" vertical="center" wrapText="1"/>
    </xf>
    <xf numFmtId="10" fontId="65" fillId="0" borderId="110" xfId="9" applyNumberFormat="1" applyFont="1" applyFill="1" applyBorder="1" applyAlignment="1" applyProtection="1">
      <alignment horizontal="center" vertical="center" wrapText="1"/>
    </xf>
    <xf numFmtId="10" fontId="89" fillId="17" borderId="85" xfId="9" applyNumberFormat="1" applyFont="1" applyFill="1" applyBorder="1" applyAlignment="1" applyProtection="1">
      <alignment horizontal="center" vertical="center" wrapText="1"/>
    </xf>
    <xf numFmtId="10" fontId="89" fillId="0" borderId="85" xfId="9" applyNumberFormat="1" applyFont="1" applyFill="1" applyBorder="1" applyAlignment="1" applyProtection="1">
      <alignment horizontal="center" vertical="center" wrapText="1"/>
    </xf>
    <xf numFmtId="0" fontId="65" fillId="17" borderId="108" xfId="0" applyFont="1" applyFill="1" applyBorder="1" applyAlignment="1">
      <alignment horizontal="center" vertical="center"/>
    </xf>
    <xf numFmtId="0" fontId="28" fillId="0" borderId="22" xfId="0" applyFont="1" applyBorder="1" applyAlignment="1">
      <alignment horizontal="justify" vertical="center" wrapText="1"/>
    </xf>
    <xf numFmtId="2" fontId="65" fillId="21" borderId="98" xfId="2" applyNumberFormat="1" applyFill="1" applyBorder="1" applyAlignment="1">
      <alignment horizontal="center" vertical="center" wrapText="1"/>
    </xf>
    <xf numFmtId="2" fontId="65" fillId="21" borderId="85" xfId="2" applyNumberFormat="1" applyFill="1" applyBorder="1" applyAlignment="1">
      <alignment horizontal="center" vertical="center" wrapText="1"/>
    </xf>
    <xf numFmtId="2" fontId="65" fillId="0" borderId="0" xfId="0" applyNumberFormat="1" applyFont="1" applyAlignment="1">
      <alignment horizontal="center" vertical="center"/>
    </xf>
    <xf numFmtId="165" fontId="28" fillId="17" borderId="111" xfId="0" applyNumberFormat="1" applyFont="1" applyFill="1" applyBorder="1" applyAlignment="1" applyProtection="1">
      <alignment horizontal="left" vertical="center" wrapText="1"/>
      <protection locked="0"/>
    </xf>
    <xf numFmtId="0" fontId="23" fillId="17" borderId="111" xfId="0" applyFont="1" applyFill="1" applyBorder="1" applyAlignment="1" applyProtection="1">
      <alignment horizontal="left" vertical="center" wrapText="1"/>
      <protection locked="0"/>
    </xf>
    <xf numFmtId="165" fontId="28" fillId="17" borderId="36" xfId="0" applyNumberFormat="1" applyFont="1" applyFill="1" applyBorder="1" applyAlignment="1" applyProtection="1">
      <alignment horizontal="center" vertical="center" wrapText="1"/>
      <protection locked="0"/>
    </xf>
    <xf numFmtId="165" fontId="28" fillId="17" borderId="112" xfId="0" applyNumberFormat="1" applyFont="1" applyFill="1" applyBorder="1" applyAlignment="1" applyProtection="1">
      <alignment horizontal="left" vertical="center" wrapText="1"/>
      <protection locked="0"/>
    </xf>
    <xf numFmtId="0" fontId="65" fillId="0" borderId="108" xfId="0" applyFont="1" applyBorder="1" applyAlignment="1">
      <alignment horizontal="center" vertical="center"/>
    </xf>
    <xf numFmtId="0" fontId="65" fillId="24" borderId="110" xfId="0" applyFont="1" applyFill="1" applyBorder="1" applyAlignment="1" applyProtection="1">
      <alignment horizontal="center" vertical="center" wrapText="1"/>
      <protection locked="0"/>
    </xf>
    <xf numFmtId="0" fontId="65" fillId="17" borderId="85" xfId="7" applyNumberFormat="1" applyFont="1" applyFill="1" applyBorder="1" applyAlignment="1" applyProtection="1">
      <alignment horizontal="center" vertical="center"/>
      <protection locked="0"/>
    </xf>
    <xf numFmtId="9" fontId="65" fillId="17" borderId="85" xfId="9" applyFont="1" applyFill="1" applyBorder="1" applyAlignment="1" applyProtection="1">
      <alignment horizontal="center" vertical="center" wrapText="1"/>
      <protection locked="0"/>
    </xf>
    <xf numFmtId="9" fontId="65" fillId="0" borderId="85" xfId="9" applyFont="1" applyFill="1" applyBorder="1" applyAlignment="1">
      <alignment horizontal="center" vertical="center"/>
    </xf>
    <xf numFmtId="10" fontId="89" fillId="0" borderId="110" xfId="9" applyNumberFormat="1" applyFont="1" applyFill="1" applyBorder="1" applyAlignment="1" applyProtection="1">
      <alignment horizontal="center" vertical="center" wrapText="1"/>
    </xf>
    <xf numFmtId="10" fontId="65" fillId="0" borderId="85" xfId="9" applyNumberFormat="1" applyFont="1" applyFill="1" applyBorder="1" applyAlignment="1" applyProtection="1">
      <alignment horizontal="center" vertical="center"/>
      <protection locked="0"/>
    </xf>
    <xf numFmtId="10" fontId="65" fillId="0" borderId="85" xfId="9" applyNumberFormat="1" applyFont="1" applyFill="1" applyBorder="1" applyAlignment="1" applyProtection="1">
      <alignment horizontal="center" vertical="center" wrapText="1"/>
      <protection locked="0"/>
    </xf>
    <xf numFmtId="10" fontId="65" fillId="24" borderId="85" xfId="0" applyNumberFormat="1" applyFont="1" applyFill="1" applyBorder="1" applyAlignment="1" applyProtection="1">
      <alignment horizontal="center" vertical="center"/>
      <protection locked="0"/>
    </xf>
    <xf numFmtId="10" fontId="23" fillId="0" borderId="22" xfId="9" applyNumberFormat="1" applyFont="1" applyBorder="1" applyAlignment="1" applyProtection="1">
      <alignment horizontal="center" vertical="center" wrapText="1"/>
    </xf>
    <xf numFmtId="170" fontId="23" fillId="0" borderId="22" xfId="8" applyNumberFormat="1" applyFont="1" applyBorder="1" applyAlignment="1" applyProtection="1">
      <alignment horizontal="center" vertical="center"/>
      <protection locked="0"/>
    </xf>
    <xf numFmtId="170" fontId="65" fillId="0" borderId="0" xfId="8" applyNumberFormat="1" applyFont="1" applyFill="1" applyAlignment="1" applyProtection="1">
      <alignment horizontal="center" vertical="center"/>
      <protection locked="0"/>
    </xf>
    <xf numFmtId="170" fontId="23" fillId="0" borderId="0" xfId="8" applyNumberFormat="1" applyFont="1" applyFill="1" applyAlignment="1" applyProtection="1">
      <alignment horizontal="center" vertical="center"/>
      <protection locked="0"/>
    </xf>
    <xf numFmtId="1" fontId="93" fillId="24" borderId="85" xfId="7" applyNumberFormat="1" applyFont="1" applyFill="1" applyBorder="1" applyAlignment="1" applyProtection="1">
      <alignment horizontal="center" vertical="center"/>
    </xf>
    <xf numFmtId="10" fontId="24" fillId="24" borderId="22" xfId="0" applyNumberFormat="1" applyFont="1" applyFill="1" applyBorder="1" applyAlignment="1">
      <alignment horizontal="center" vertical="center" wrapText="1"/>
    </xf>
    <xf numFmtId="10" fontId="78" fillId="24" borderId="85" xfId="9" applyNumberFormat="1" applyFont="1" applyFill="1" applyBorder="1" applyAlignment="1" applyProtection="1">
      <alignment horizontal="center" vertical="center" wrapText="1"/>
    </xf>
    <xf numFmtId="170" fontId="24" fillId="24" borderId="22" xfId="8" applyNumberFormat="1" applyFont="1" applyFill="1" applyBorder="1" applyAlignment="1" applyProtection="1">
      <alignment horizontal="center" vertical="center" wrapText="1"/>
      <protection locked="0"/>
    </xf>
    <xf numFmtId="42" fontId="78" fillId="24" borderId="110" xfId="8" applyNumberFormat="1" applyFont="1" applyFill="1" applyBorder="1" applyAlignment="1" applyProtection="1">
      <alignment horizontal="center" vertical="center" wrapText="1"/>
      <protection locked="0"/>
    </xf>
    <xf numFmtId="2" fontId="23" fillId="0" borderId="22" xfId="9" applyNumberFormat="1" applyFont="1" applyBorder="1" applyAlignment="1" applyProtection="1">
      <alignment horizontal="center" vertical="center" wrapText="1"/>
    </xf>
    <xf numFmtId="2" fontId="65" fillId="0" borderId="85" xfId="9" applyNumberFormat="1" applyFont="1" applyFill="1" applyBorder="1" applyAlignment="1" applyProtection="1">
      <alignment horizontal="center" vertical="center" wrapText="1"/>
    </xf>
    <xf numFmtId="2" fontId="24" fillId="24" borderId="22" xfId="0" applyNumberFormat="1" applyFont="1" applyFill="1" applyBorder="1" applyAlignment="1">
      <alignment horizontal="center" vertical="center" wrapText="1"/>
    </xf>
    <xf numFmtId="2" fontId="24" fillId="25" borderId="22" xfId="0" applyNumberFormat="1" applyFont="1" applyFill="1" applyBorder="1" applyAlignment="1">
      <alignment horizontal="center" vertical="center" wrapText="1"/>
    </xf>
    <xf numFmtId="2" fontId="24" fillId="25" borderId="22" xfId="9" applyNumberFormat="1" applyFont="1" applyFill="1" applyBorder="1" applyAlignment="1" applyProtection="1">
      <alignment horizontal="center" vertical="center" wrapText="1"/>
    </xf>
    <xf numFmtId="10" fontId="24" fillId="27" borderId="22" xfId="9" applyNumberFormat="1" applyFont="1" applyFill="1" applyBorder="1" applyAlignment="1" applyProtection="1">
      <alignment horizontal="center" vertical="center" wrapText="1"/>
    </xf>
    <xf numFmtId="42" fontId="78" fillId="24" borderId="85" xfId="9" applyNumberFormat="1" applyFont="1" applyFill="1" applyBorder="1" applyAlignment="1" applyProtection="1">
      <alignment horizontal="center" vertical="center" wrapText="1"/>
      <protection locked="0"/>
    </xf>
    <xf numFmtId="10" fontId="78" fillId="24" borderId="85" xfId="9" applyNumberFormat="1" applyFont="1" applyFill="1" applyBorder="1" applyAlignment="1" applyProtection="1">
      <alignment horizontal="center" vertical="center" wrapText="1"/>
      <protection locked="0"/>
    </xf>
    <xf numFmtId="42" fontId="78" fillId="24" borderId="110" xfId="9" applyNumberFormat="1" applyFont="1" applyFill="1" applyBorder="1" applyAlignment="1" applyProtection="1">
      <alignment horizontal="center" vertical="center" wrapText="1"/>
      <protection locked="0"/>
    </xf>
    <xf numFmtId="1" fontId="79" fillId="2" borderId="40" xfId="0" applyNumberFormat="1" applyFont="1" applyFill="1" applyBorder="1" applyAlignment="1">
      <alignment horizontal="center" vertical="center" wrapText="1"/>
    </xf>
    <xf numFmtId="2" fontId="23" fillId="17" borderId="110" xfId="1" applyNumberFormat="1" applyFont="1" applyFill="1" applyBorder="1" applyAlignment="1">
      <alignment horizontal="center" vertical="center" wrapText="1"/>
    </xf>
    <xf numFmtId="1" fontId="79" fillId="2" borderId="22" xfId="0" applyNumberFormat="1" applyFont="1" applyFill="1" applyBorder="1" applyAlignment="1">
      <alignment horizontal="center" vertical="center" wrapText="1"/>
    </xf>
    <xf numFmtId="1" fontId="79" fillId="28" borderId="115" xfId="0" applyNumberFormat="1" applyFont="1" applyFill="1" applyBorder="1" applyAlignment="1">
      <alignment horizontal="center" vertical="center" wrapText="1"/>
    </xf>
    <xf numFmtId="2" fontId="35" fillId="29" borderId="115" xfId="0" applyNumberFormat="1" applyFont="1" applyFill="1" applyBorder="1" applyAlignment="1">
      <alignment horizontal="center" vertical="center" wrapText="1"/>
    </xf>
    <xf numFmtId="2" fontId="23" fillId="30" borderId="116" xfId="1" applyNumberFormat="1" applyFont="1" applyFill="1" applyBorder="1" applyAlignment="1">
      <alignment horizontal="center" vertical="center" wrapText="1"/>
    </xf>
    <xf numFmtId="1" fontId="79" fillId="0" borderId="30" xfId="0" applyNumberFormat="1" applyFont="1" applyBorder="1" applyAlignment="1">
      <alignment horizontal="center" vertical="center" wrapText="1"/>
    </xf>
    <xf numFmtId="2" fontId="35" fillId="0" borderId="30" xfId="1" applyNumberFormat="1" applyFont="1" applyFill="1" applyBorder="1" applyAlignment="1">
      <alignment horizontal="center" vertical="center" wrapText="1"/>
    </xf>
    <xf numFmtId="2" fontId="23" fillId="0" borderId="30" xfId="1" applyNumberFormat="1" applyFont="1" applyFill="1" applyBorder="1" applyAlignment="1">
      <alignment horizontal="center" vertical="center" wrapText="1"/>
    </xf>
    <xf numFmtId="0" fontId="23" fillId="0" borderId="30" xfId="0" applyFont="1" applyBorder="1"/>
    <xf numFmtId="1" fontId="79" fillId="0" borderId="22" xfId="0" applyNumberFormat="1" applyFont="1" applyBorder="1" applyAlignment="1">
      <alignment horizontal="center" vertical="center" wrapText="1"/>
    </xf>
    <xf numFmtId="2" fontId="23" fillId="0" borderId="85" xfId="1" applyNumberFormat="1" applyFont="1" applyFill="1" applyBorder="1" applyAlignment="1">
      <alignment horizontal="center" vertical="center" wrapText="1"/>
    </xf>
    <xf numFmtId="1" fontId="80" fillId="23" borderId="22" xfId="0" applyNumberFormat="1" applyFont="1" applyFill="1" applyBorder="1" applyAlignment="1">
      <alignment horizontal="center" vertical="center" wrapText="1"/>
    </xf>
    <xf numFmtId="10" fontId="65" fillId="17" borderId="110" xfId="9" applyNumberFormat="1" applyFont="1" applyFill="1" applyBorder="1" applyAlignment="1" applyProtection="1">
      <alignment horizontal="center" vertical="center" wrapText="1"/>
    </xf>
    <xf numFmtId="10" fontId="65" fillId="30" borderId="116" xfId="9" applyNumberFormat="1" applyFont="1" applyFill="1" applyBorder="1" applyAlignment="1" applyProtection="1">
      <alignment horizontal="center" vertical="center" wrapText="1"/>
    </xf>
    <xf numFmtId="168" fontId="23" fillId="2" borderId="41" xfId="5" applyNumberFormat="1" applyFont="1" applyFill="1" applyBorder="1" applyAlignment="1">
      <alignment vertical="center"/>
    </xf>
    <xf numFmtId="168" fontId="23" fillId="24" borderId="22" xfId="5" applyNumberFormat="1" applyFont="1" applyFill="1" applyBorder="1" applyAlignment="1">
      <alignment vertical="center"/>
    </xf>
    <xf numFmtId="0" fontId="23" fillId="17" borderId="85" xfId="0" applyFont="1" applyFill="1" applyBorder="1" applyProtection="1">
      <protection locked="0"/>
    </xf>
    <xf numFmtId="170" fontId="28" fillId="17" borderId="31" xfId="8" applyNumberFormat="1" applyFont="1" applyFill="1" applyBorder="1" applyAlignment="1" applyProtection="1">
      <alignment horizontal="right" vertical="center"/>
      <protection locked="0"/>
    </xf>
    <xf numFmtId="0" fontId="23" fillId="0" borderId="30" xfId="0" applyFont="1" applyBorder="1" applyAlignment="1" applyProtection="1">
      <alignment vertical="center"/>
      <protection locked="0"/>
    </xf>
    <xf numFmtId="0" fontId="23" fillId="0" borderId="30" xfId="0" applyFont="1" applyBorder="1" applyProtection="1">
      <protection locked="0"/>
    </xf>
    <xf numFmtId="165" fontId="28" fillId="0" borderId="40" xfId="0" applyNumberFormat="1" applyFont="1" applyBorder="1" applyAlignment="1" applyProtection="1">
      <alignment horizontal="center" vertical="center"/>
      <protection locked="0"/>
    </xf>
    <xf numFmtId="170" fontId="28" fillId="32" borderId="35" xfId="8" applyNumberFormat="1" applyFont="1" applyFill="1" applyBorder="1" applyAlignment="1" applyProtection="1">
      <alignment horizontal="center" vertical="center" wrapText="1"/>
    </xf>
    <xf numFmtId="44" fontId="28" fillId="32" borderId="35" xfId="8" applyFont="1" applyFill="1" applyBorder="1" applyAlignment="1" applyProtection="1">
      <alignment horizontal="center" vertical="center" wrapText="1"/>
    </xf>
    <xf numFmtId="44" fontId="28" fillId="32" borderId="40" xfId="8" applyFont="1" applyFill="1" applyBorder="1" applyAlignment="1" applyProtection="1">
      <alignment horizontal="center" vertical="center" wrapText="1"/>
    </xf>
    <xf numFmtId="164" fontId="65" fillId="33" borderId="110" xfId="9" applyNumberFormat="1" applyFont="1" applyFill="1" applyBorder="1" applyAlignment="1" applyProtection="1">
      <alignment horizontal="center" vertical="center" wrapText="1"/>
    </xf>
    <xf numFmtId="165" fontId="28" fillId="17" borderId="85" xfId="0" applyNumberFormat="1" applyFont="1" applyFill="1" applyBorder="1" applyAlignment="1" applyProtection="1">
      <alignment horizontal="right" vertical="center"/>
      <protection locked="0"/>
    </xf>
    <xf numFmtId="165" fontId="28" fillId="17" borderId="85" xfId="0" applyNumberFormat="1" applyFont="1" applyFill="1" applyBorder="1" applyAlignment="1" applyProtection="1">
      <alignment horizontal="center" vertical="center"/>
      <protection locked="0"/>
    </xf>
    <xf numFmtId="0" fontId="23" fillId="17" borderId="30" xfId="0" applyFont="1" applyFill="1" applyBorder="1" applyAlignment="1" applyProtection="1">
      <alignment vertical="center"/>
      <protection locked="0"/>
    </xf>
    <xf numFmtId="0" fontId="40" fillId="0" borderId="0" xfId="0" applyFont="1" applyProtection="1">
      <protection locked="0"/>
    </xf>
    <xf numFmtId="0" fontId="35" fillId="0" borderId="0" xfId="0" applyFont="1" applyAlignment="1" applyProtection="1">
      <alignment horizontal="justify" vertical="center" wrapText="1"/>
      <protection locked="0"/>
    </xf>
    <xf numFmtId="0" fontId="35" fillId="0" borderId="0" xfId="0" applyFont="1" applyProtection="1">
      <protection locked="0"/>
    </xf>
    <xf numFmtId="174" fontId="28" fillId="32" borderId="35" xfId="8" applyNumberFormat="1" applyFont="1" applyFill="1" applyBorder="1" applyAlignment="1" applyProtection="1">
      <alignment horizontal="center" vertical="center" wrapText="1"/>
    </xf>
    <xf numFmtId="10" fontId="78" fillId="17" borderId="85" xfId="9" applyNumberFormat="1" applyFont="1" applyFill="1" applyBorder="1" applyAlignment="1" applyProtection="1">
      <alignment horizontal="center" vertical="center" wrapText="1"/>
      <protection locked="0"/>
    </xf>
    <xf numFmtId="0" fontId="65" fillId="0" borderId="85" xfId="0" applyFont="1" applyBorder="1" applyAlignment="1">
      <alignment horizontal="left" vertical="center" wrapText="1"/>
    </xf>
    <xf numFmtId="170" fontId="28" fillId="0" borderId="37" xfId="8" applyNumberFormat="1" applyFont="1" applyFill="1" applyBorder="1" applyAlignment="1" applyProtection="1">
      <alignment horizontal="right" vertical="center"/>
      <protection locked="0"/>
    </xf>
    <xf numFmtId="170" fontId="28" fillId="0" borderId="22" xfId="8" applyNumberFormat="1" applyFont="1" applyFill="1" applyBorder="1" applyAlignment="1" applyProtection="1">
      <alignment horizontal="right" vertical="center"/>
      <protection locked="0"/>
    </xf>
    <xf numFmtId="165" fontId="65" fillId="0" borderId="22" xfId="0" applyNumberFormat="1" applyFont="1" applyBorder="1" applyAlignment="1" applyProtection="1">
      <alignment horizontal="center" vertical="center" wrapText="1"/>
      <protection locked="0"/>
    </xf>
    <xf numFmtId="165" fontId="65" fillId="0" borderId="36" xfId="0" applyNumberFormat="1" applyFont="1" applyBorder="1" applyAlignment="1" applyProtection="1">
      <alignment horizontal="center" vertical="center" wrapText="1"/>
      <protection locked="0"/>
    </xf>
    <xf numFmtId="165" fontId="65" fillId="0" borderId="85" xfId="0" applyNumberFormat="1" applyFont="1" applyBorder="1" applyAlignment="1" applyProtection="1">
      <alignment horizontal="justify" vertical="center" wrapText="1"/>
      <protection locked="0"/>
    </xf>
    <xf numFmtId="165" fontId="65" fillId="0" borderId="85" xfId="0" applyNumberFormat="1" applyFont="1" applyBorder="1" applyAlignment="1" applyProtection="1">
      <alignment vertical="center" wrapText="1"/>
      <protection locked="0"/>
    </xf>
    <xf numFmtId="0" fontId="96" fillId="0" borderId="30" xfId="11" applyFont="1"/>
    <xf numFmtId="0" fontId="96" fillId="0" borderId="30" xfId="11" applyFont="1" applyProtection="1">
      <protection hidden="1"/>
    </xf>
    <xf numFmtId="0" fontId="97" fillId="0" borderId="30" xfId="11" applyFont="1" applyProtection="1">
      <protection hidden="1"/>
    </xf>
    <xf numFmtId="0" fontId="98" fillId="0" borderId="30" xfId="11" applyFont="1" applyProtection="1">
      <protection hidden="1"/>
    </xf>
    <xf numFmtId="0" fontId="99" fillId="0" borderId="30" xfId="11" applyFont="1" applyProtection="1">
      <protection hidden="1"/>
    </xf>
    <xf numFmtId="0" fontId="96" fillId="0" borderId="85" xfId="11" applyFont="1" applyBorder="1" applyProtection="1">
      <protection hidden="1"/>
    </xf>
    <xf numFmtId="0" fontId="66" fillId="19" borderId="85" xfId="11" applyFont="1" applyFill="1" applyBorder="1" applyAlignment="1" applyProtection="1">
      <alignment horizontal="center" vertical="center" wrapText="1"/>
      <protection hidden="1"/>
    </xf>
    <xf numFmtId="0" fontId="101" fillId="0" borderId="85" xfId="12" applyFont="1" applyFill="1" applyBorder="1" applyAlignment="1" applyProtection="1">
      <alignment horizontal="left" vertical="center" wrapText="1"/>
      <protection hidden="1"/>
    </xf>
    <xf numFmtId="0" fontId="96" fillId="0" borderId="85" xfId="11" applyFont="1" applyBorder="1" applyAlignment="1" applyProtection="1">
      <alignment horizontal="left" vertical="center" wrapText="1"/>
      <protection hidden="1"/>
    </xf>
    <xf numFmtId="0" fontId="1" fillId="0" borderId="30" xfId="11" applyAlignment="1">
      <alignment vertical="center" wrapText="1"/>
    </xf>
    <xf numFmtId="0" fontId="92" fillId="36" borderId="36" xfId="0" applyFont="1" applyFill="1" applyBorder="1" applyAlignment="1">
      <alignment horizontal="justify" vertical="center" wrapText="1"/>
    </xf>
    <xf numFmtId="0" fontId="92" fillId="37" borderId="108" xfId="0" applyFont="1" applyFill="1" applyBorder="1" applyAlignment="1">
      <alignment horizontal="center" vertical="center" wrapText="1"/>
    </xf>
    <xf numFmtId="0" fontId="92" fillId="38" borderId="108" xfId="0" applyFont="1" applyFill="1" applyBorder="1" applyAlignment="1">
      <alignment horizontal="center" vertical="center" wrapText="1"/>
    </xf>
    <xf numFmtId="0" fontId="92" fillId="33" borderId="108" xfId="0" applyFont="1" applyFill="1" applyBorder="1" applyAlignment="1">
      <alignment vertical="center" wrapText="1"/>
    </xf>
    <xf numFmtId="0" fontId="92" fillId="38" borderId="85" xfId="0" applyFont="1" applyFill="1" applyBorder="1" applyAlignment="1">
      <alignment horizontal="center" vertical="center" wrapText="1"/>
    </xf>
    <xf numFmtId="0" fontId="92" fillId="37" borderId="85" xfId="0" applyFont="1" applyFill="1" applyBorder="1" applyAlignment="1">
      <alignment horizontal="center" vertical="center" wrapText="1"/>
    </xf>
    <xf numFmtId="0" fontId="92" fillId="19" borderId="85" xfId="0" applyFont="1" applyFill="1" applyBorder="1" applyAlignment="1">
      <alignment horizontal="center" vertical="center" wrapText="1"/>
    </xf>
    <xf numFmtId="0" fontId="92" fillId="19" borderId="98" xfId="0" applyFont="1" applyFill="1" applyBorder="1" applyAlignment="1">
      <alignment horizontal="center" vertical="center" wrapText="1"/>
    </xf>
    <xf numFmtId="0" fontId="92" fillId="25" borderId="85" xfId="0" applyFont="1" applyFill="1" applyBorder="1" applyAlignment="1">
      <alignment horizontal="center" vertical="center" wrapText="1"/>
    </xf>
    <xf numFmtId="0" fontId="92" fillId="0" borderId="30" xfId="0" applyFont="1" applyBorder="1" applyAlignment="1">
      <alignment horizontal="center" vertical="center" wrapText="1"/>
    </xf>
    <xf numFmtId="0" fontId="66" fillId="25" borderId="108" xfId="0" applyFont="1" applyFill="1" applyBorder="1" applyAlignment="1">
      <alignment horizontal="center" vertical="center" wrapText="1"/>
    </xf>
    <xf numFmtId="170" fontId="23" fillId="31" borderId="40" xfId="8" applyNumberFormat="1" applyFont="1" applyFill="1" applyBorder="1" applyAlignment="1" applyProtection="1">
      <alignment horizontal="center" vertical="center"/>
    </xf>
    <xf numFmtId="164" fontId="65" fillId="17" borderId="85" xfId="9" applyNumberFormat="1" applyFont="1" applyFill="1" applyBorder="1" applyAlignment="1" applyProtection="1">
      <alignment horizontal="center" vertical="center" wrapText="1"/>
    </xf>
    <xf numFmtId="164" fontId="65" fillId="17" borderId="108" xfId="9" applyNumberFormat="1" applyFont="1" applyFill="1" applyBorder="1" applyAlignment="1" applyProtection="1">
      <alignment horizontal="center" vertical="center" wrapText="1"/>
    </xf>
    <xf numFmtId="0" fontId="65" fillId="21" borderId="85" xfId="2" applyFill="1" applyBorder="1" applyAlignment="1">
      <alignment horizontal="center" vertical="center"/>
    </xf>
    <xf numFmtId="0" fontId="25" fillId="20" borderId="85" xfId="0" applyFont="1" applyFill="1" applyBorder="1" applyAlignment="1">
      <alignment horizontal="center" vertical="center" wrapText="1"/>
    </xf>
    <xf numFmtId="0" fontId="65" fillId="0" borderId="98" xfId="2" applyBorder="1" applyAlignment="1">
      <alignment horizontal="center" vertical="center" wrapText="1"/>
    </xf>
    <xf numFmtId="0" fontId="65" fillId="17" borderId="85" xfId="2" applyFill="1" applyBorder="1" applyAlignment="1">
      <alignment horizontal="center" vertical="center" wrapText="1"/>
    </xf>
    <xf numFmtId="0" fontId="25" fillId="20" borderId="98" xfId="0" applyFont="1" applyFill="1" applyBorder="1" applyAlignment="1">
      <alignment horizontal="center" vertical="center" wrapText="1"/>
    </xf>
    <xf numFmtId="0" fontId="25" fillId="20" borderId="85" xfId="0" applyFont="1" applyFill="1" applyBorder="1" applyAlignment="1">
      <alignment horizontal="left" vertical="center" wrapText="1"/>
    </xf>
    <xf numFmtId="165" fontId="65" fillId="0" borderId="112" xfId="0" applyNumberFormat="1" applyFont="1" applyBorder="1" applyAlignment="1" applyProtection="1">
      <alignment horizontal="left" vertical="center" wrapText="1"/>
      <protection locked="0"/>
    </xf>
    <xf numFmtId="44" fontId="28" fillId="17" borderId="22" xfId="6" applyFont="1" applyFill="1" applyBorder="1" applyAlignment="1" applyProtection="1">
      <alignment horizontal="right" vertical="center"/>
      <protection locked="0"/>
    </xf>
    <xf numFmtId="44" fontId="28" fillId="17" borderId="36" xfId="6" applyFont="1" applyFill="1" applyBorder="1" applyAlignment="1" applyProtection="1">
      <alignment horizontal="right" vertical="center"/>
      <protection locked="0"/>
    </xf>
    <xf numFmtId="44" fontId="28" fillId="17" borderId="85" xfId="6" applyFont="1" applyFill="1" applyBorder="1" applyAlignment="1" applyProtection="1">
      <alignment horizontal="right" vertical="center"/>
      <protection locked="0"/>
    </xf>
    <xf numFmtId="175" fontId="23" fillId="17" borderId="85" xfId="8" applyNumberFormat="1" applyFont="1" applyFill="1" applyBorder="1" applyAlignment="1" applyProtection="1">
      <alignment horizontal="center" vertical="center" wrapText="1"/>
      <protection locked="0"/>
    </xf>
    <xf numFmtId="174" fontId="23" fillId="17" borderId="85" xfId="8" applyNumberFormat="1" applyFont="1" applyFill="1" applyBorder="1" applyAlignment="1" applyProtection="1">
      <alignment horizontal="center" vertical="center" wrapText="1"/>
      <protection locked="0"/>
    </xf>
    <xf numFmtId="173" fontId="23" fillId="0" borderId="85" xfId="0" applyNumberFormat="1" applyFont="1" applyBorder="1" applyAlignment="1" applyProtection="1">
      <alignment horizontal="left" vertical="center" wrapText="1"/>
      <protection hidden="1"/>
    </xf>
    <xf numFmtId="10" fontId="65" fillId="0" borderId="85" xfId="0" applyNumberFormat="1" applyFont="1" applyBorder="1" applyAlignment="1">
      <alignment horizontal="center" vertical="center"/>
    </xf>
    <xf numFmtId="0" fontId="65" fillId="0" borderId="85" xfId="0" applyFont="1" applyBorder="1" applyAlignment="1" applyProtection="1">
      <alignment horizontal="center" vertical="center" wrapText="1"/>
      <protection locked="0"/>
    </xf>
    <xf numFmtId="0" fontId="65" fillId="0" borderId="85" xfId="0" applyFont="1" applyBorder="1" applyAlignment="1" applyProtection="1">
      <alignment horizontal="left" vertical="center" wrapText="1"/>
      <protection locked="0"/>
    </xf>
    <xf numFmtId="9" fontId="65" fillId="0" borderId="85" xfId="9" applyFont="1" applyFill="1" applyBorder="1" applyAlignment="1" applyProtection="1">
      <alignment horizontal="center" vertical="center" wrapText="1"/>
      <protection locked="0"/>
    </xf>
    <xf numFmtId="164" fontId="23" fillId="0" borderId="85" xfId="9" applyNumberFormat="1" applyFont="1" applyFill="1" applyBorder="1" applyAlignment="1" applyProtection="1">
      <alignment horizontal="center" vertical="center" wrapText="1"/>
      <protection locked="0"/>
    </xf>
    <xf numFmtId="44" fontId="23" fillId="0" borderId="85" xfId="8" applyFont="1" applyFill="1" applyBorder="1" applyAlignment="1" applyProtection="1">
      <alignment horizontal="center" vertical="center" wrapText="1"/>
      <protection locked="0"/>
    </xf>
    <xf numFmtId="173" fontId="103" fillId="0" borderId="85" xfId="0" applyNumberFormat="1" applyFont="1" applyBorder="1" applyAlignment="1" applyProtection="1">
      <alignment horizontal="left" vertical="center" wrapText="1"/>
      <protection hidden="1"/>
    </xf>
    <xf numFmtId="10" fontId="103" fillId="0" borderId="85" xfId="9" applyNumberFormat="1" applyFont="1" applyFill="1" applyBorder="1" applyAlignment="1" applyProtection="1">
      <alignment horizontal="center" vertical="center" wrapText="1"/>
    </xf>
    <xf numFmtId="9" fontId="103" fillId="0" borderId="85" xfId="9" applyFont="1" applyFill="1" applyBorder="1" applyAlignment="1">
      <alignment horizontal="center" vertical="center"/>
    </xf>
    <xf numFmtId="10" fontId="103" fillId="0" borderId="110" xfId="9" applyNumberFormat="1" applyFont="1" applyFill="1" applyBorder="1" applyAlignment="1" applyProtection="1">
      <alignment horizontal="center" vertical="center" wrapText="1"/>
    </xf>
    <xf numFmtId="9" fontId="103" fillId="17" borderId="85" xfId="9" applyFont="1" applyFill="1" applyBorder="1" applyAlignment="1" applyProtection="1">
      <alignment horizontal="center" vertical="center" wrapText="1"/>
      <protection locked="0"/>
    </xf>
    <xf numFmtId="10" fontId="103" fillId="0" borderId="110" xfId="9" applyNumberFormat="1" applyFont="1" applyFill="1" applyBorder="1" applyAlignment="1" applyProtection="1">
      <alignment horizontal="center" vertical="center" wrapText="1"/>
      <protection locked="0"/>
    </xf>
    <xf numFmtId="0" fontId="103" fillId="17" borderId="85" xfId="7" applyNumberFormat="1" applyFont="1" applyFill="1" applyBorder="1" applyAlignment="1" applyProtection="1">
      <alignment horizontal="center" vertical="center"/>
      <protection locked="0"/>
    </xf>
    <xf numFmtId="0" fontId="103" fillId="17" borderId="85" xfId="0" applyFont="1" applyFill="1" applyBorder="1" applyAlignment="1">
      <alignment horizontal="center" vertical="center"/>
    </xf>
    <xf numFmtId="10" fontId="103" fillId="17" borderId="85" xfId="9" applyNumberFormat="1" applyFont="1" applyFill="1" applyBorder="1" applyAlignment="1" applyProtection="1">
      <alignment horizontal="center" vertical="center" wrapText="1"/>
      <protection locked="0"/>
    </xf>
    <xf numFmtId="9" fontId="103" fillId="0" borderId="85" xfId="9" applyFont="1" applyFill="1" applyBorder="1" applyAlignment="1" applyProtection="1">
      <alignment horizontal="center" vertical="center" wrapText="1"/>
      <protection locked="0"/>
    </xf>
    <xf numFmtId="0" fontId="65" fillId="17" borderId="94" xfId="0" applyFont="1" applyFill="1" applyBorder="1" applyAlignment="1">
      <alignment vertical="center"/>
    </xf>
    <xf numFmtId="0" fontId="65" fillId="17" borderId="95" xfId="0" applyFont="1" applyFill="1" applyBorder="1" applyAlignment="1">
      <alignment vertical="center"/>
    </xf>
    <xf numFmtId="10" fontId="23" fillId="0" borderId="110" xfId="9" applyNumberFormat="1" applyFont="1" applyFill="1" applyBorder="1" applyAlignment="1" applyProtection="1">
      <alignment horizontal="center" vertical="center" wrapText="1"/>
    </xf>
    <xf numFmtId="10" fontId="103" fillId="0" borderId="85" xfId="9" applyNumberFormat="1" applyFont="1" applyFill="1" applyBorder="1" applyAlignment="1" applyProtection="1">
      <alignment horizontal="center" vertical="center" wrapText="1"/>
      <protection locked="0"/>
    </xf>
    <xf numFmtId="10" fontId="103" fillId="0" borderId="85" xfId="9" applyNumberFormat="1" applyFont="1" applyFill="1" applyBorder="1" applyAlignment="1">
      <alignment horizontal="center" vertical="center"/>
    </xf>
    <xf numFmtId="14" fontId="23" fillId="0" borderId="85" xfId="0" applyNumberFormat="1" applyFont="1" applyBorder="1" applyAlignment="1">
      <alignment horizontal="center" vertical="center"/>
    </xf>
    <xf numFmtId="0" fontId="23" fillId="0" borderId="85" xfId="0" applyFont="1" applyBorder="1" applyAlignment="1">
      <alignment horizontal="center" vertical="center"/>
    </xf>
    <xf numFmtId="0" fontId="24" fillId="2" borderId="30" xfId="5" applyFont="1" applyFill="1" applyAlignment="1">
      <alignment vertical="center" wrapText="1"/>
    </xf>
    <xf numFmtId="0" fontId="24" fillId="2" borderId="30" xfId="5" applyFont="1" applyFill="1" applyAlignment="1">
      <alignment horizontal="right" vertical="center" wrapText="1"/>
    </xf>
    <xf numFmtId="0" fontId="24" fillId="2" borderId="30" xfId="5" applyFont="1" applyFill="1" applyAlignment="1">
      <alignment horizontal="left" vertical="center"/>
    </xf>
    <xf numFmtId="0" fontId="23" fillId="2" borderId="30" xfId="5" applyFont="1" applyFill="1" applyAlignment="1">
      <alignment vertical="center"/>
    </xf>
    <xf numFmtId="0" fontId="63" fillId="0" borderId="30" xfId="5"/>
    <xf numFmtId="0" fontId="66" fillId="19" borderId="86" xfId="5" applyFont="1" applyFill="1" applyBorder="1" applyAlignment="1">
      <alignment horizontal="center" vertical="center" wrapText="1"/>
    </xf>
    <xf numFmtId="0" fontId="66" fillId="38" borderId="86" xfId="5" applyFont="1" applyFill="1" applyBorder="1" applyAlignment="1">
      <alignment horizontal="center" vertical="center" wrapText="1"/>
    </xf>
    <xf numFmtId="0" fontId="66" fillId="40" borderId="86" xfId="5" applyFont="1" applyFill="1" applyBorder="1" applyAlignment="1">
      <alignment horizontal="center" vertical="center" wrapText="1"/>
    </xf>
    <xf numFmtId="0" fontId="27" fillId="2" borderId="30" xfId="5" applyFont="1" applyFill="1" applyAlignment="1">
      <alignment vertical="center" wrapText="1"/>
    </xf>
    <xf numFmtId="0" fontId="66" fillId="38" borderId="86" xfId="13" applyFont="1" applyFill="1" applyBorder="1" applyAlignment="1" applyProtection="1">
      <alignment horizontal="center" vertical="center" wrapText="1"/>
    </xf>
    <xf numFmtId="0" fontId="66" fillId="41" borderId="86" xfId="5" applyFont="1" applyFill="1" applyBorder="1" applyAlignment="1">
      <alignment horizontal="center" vertical="center" wrapText="1"/>
    </xf>
    <xf numFmtId="0" fontId="23" fillId="0" borderId="22" xfId="5" applyFont="1" applyBorder="1" applyAlignment="1" applyProtection="1">
      <alignment horizontal="center" vertical="center" wrapText="1"/>
      <protection locked="0"/>
    </xf>
    <xf numFmtId="0" fontId="23" fillId="2" borderId="22" xfId="5" applyFont="1" applyFill="1" applyBorder="1" applyAlignment="1" applyProtection="1">
      <alignment horizontal="center" vertical="center" wrapText="1"/>
      <protection locked="0"/>
    </xf>
    <xf numFmtId="0" fontId="23" fillId="0" borderId="22" xfId="5" applyFont="1" applyBorder="1" applyAlignment="1" applyProtection="1">
      <alignment horizontal="left" vertical="center" wrapText="1"/>
      <protection locked="0"/>
    </xf>
    <xf numFmtId="0" fontId="23" fillId="17" borderId="22" xfId="5" applyFont="1" applyFill="1" applyBorder="1" applyAlignment="1" applyProtection="1">
      <alignment horizontal="center" vertical="center" wrapText="1"/>
      <protection locked="0"/>
    </xf>
    <xf numFmtId="0" fontId="23" fillId="17" borderId="85" xfId="5" applyFont="1" applyFill="1" applyBorder="1" applyAlignment="1" applyProtection="1">
      <alignment horizontal="center" vertical="center" wrapText="1"/>
      <protection locked="0"/>
    </xf>
    <xf numFmtId="0" fontId="23" fillId="0" borderId="91" xfId="5" applyFont="1" applyBorder="1" applyAlignment="1" applyProtection="1">
      <alignment horizontal="center" vertical="center" wrapText="1"/>
      <protection locked="0"/>
    </xf>
    <xf numFmtId="10" fontId="28" fillId="2" borderId="91" xfId="5" applyNumberFormat="1" applyFont="1" applyFill="1" applyBorder="1" applyAlignment="1" applyProtection="1">
      <alignment vertical="center" wrapText="1"/>
      <protection locked="0"/>
    </xf>
    <xf numFmtId="0" fontId="65" fillId="17" borderId="85" xfId="5" applyFont="1" applyFill="1" applyBorder="1" applyAlignment="1">
      <alignment horizontal="center" vertical="center"/>
    </xf>
    <xf numFmtId="0" fontId="65" fillId="17" borderId="85" xfId="5" applyFont="1" applyFill="1" applyBorder="1" applyAlignment="1">
      <alignment vertical="center" wrapText="1"/>
    </xf>
    <xf numFmtId="9" fontId="65" fillId="17" borderId="85" xfId="5" applyNumberFormat="1" applyFont="1" applyFill="1" applyBorder="1" applyAlignment="1">
      <alignment horizontal="center" vertical="center"/>
    </xf>
    <xf numFmtId="10" fontId="65" fillId="17" borderId="85" xfId="14" applyNumberFormat="1" applyFont="1" applyFill="1" applyBorder="1" applyAlignment="1" applyProtection="1">
      <alignment horizontal="center" vertical="center"/>
    </xf>
    <xf numFmtId="10" fontId="65" fillId="24" borderId="85" xfId="14" applyNumberFormat="1" applyFont="1" applyFill="1" applyBorder="1" applyAlignment="1" applyProtection="1">
      <alignment horizontal="center" vertical="center"/>
    </xf>
    <xf numFmtId="9" fontId="65" fillId="24" borderId="85" xfId="15" applyNumberFormat="1" applyFont="1" applyFill="1" applyBorder="1" applyAlignment="1" applyProtection="1">
      <alignment vertical="center" wrapText="1"/>
      <protection locked="0"/>
    </xf>
    <xf numFmtId="10" fontId="78" fillId="17" borderId="85" xfId="14" applyNumberFormat="1" applyFont="1" applyFill="1" applyBorder="1" applyAlignment="1" applyProtection="1">
      <alignment horizontal="center" vertical="center"/>
    </xf>
    <xf numFmtId="10" fontId="78" fillId="24" borderId="85" xfId="14" applyNumberFormat="1" applyFont="1" applyFill="1" applyBorder="1" applyAlignment="1" applyProtection="1">
      <alignment horizontal="center" vertical="center"/>
    </xf>
    <xf numFmtId="10" fontId="78" fillId="24" borderId="85" xfId="14" applyNumberFormat="1" applyFont="1" applyFill="1" applyBorder="1" applyAlignment="1" applyProtection="1">
      <alignment horizontal="center" vertical="center"/>
      <protection locked="0"/>
    </xf>
    <xf numFmtId="9" fontId="23" fillId="24" borderId="85" xfId="15" applyNumberFormat="1" applyFont="1" applyFill="1" applyBorder="1" applyAlignment="1" applyProtection="1">
      <alignment vertical="center" wrapText="1"/>
      <protection locked="0"/>
    </xf>
    <xf numFmtId="0" fontId="78" fillId="17" borderId="30" xfId="5" applyFont="1" applyFill="1" applyAlignment="1">
      <alignment vertical="center" wrapText="1"/>
    </xf>
    <xf numFmtId="10" fontId="65" fillId="17" borderId="85" xfId="15" applyNumberFormat="1" applyFont="1" applyFill="1" applyBorder="1" applyAlignment="1" applyProtection="1">
      <alignment horizontal="center" vertical="center"/>
    </xf>
    <xf numFmtId="0" fontId="23" fillId="2" borderId="30" xfId="5" applyFont="1" applyFill="1" applyAlignment="1">
      <alignment horizontal="right" vertical="center" wrapText="1"/>
    </xf>
    <xf numFmtId="0" fontId="23" fillId="2" borderId="30" xfId="5" applyFont="1" applyFill="1" applyAlignment="1">
      <alignment vertical="center" wrapText="1"/>
    </xf>
    <xf numFmtId="0" fontId="23" fillId="0" borderId="30" xfId="5" applyFont="1"/>
    <xf numFmtId="49" fontId="23" fillId="17" borderId="85" xfId="5" applyNumberFormat="1" applyFont="1" applyFill="1" applyBorder="1" applyAlignment="1" applyProtection="1">
      <alignment horizontal="center" vertical="center" wrapText="1"/>
      <protection locked="0"/>
    </xf>
    <xf numFmtId="2" fontId="65" fillId="17" borderId="85" xfId="5" quotePrefix="1" applyNumberFormat="1" applyFont="1" applyFill="1" applyBorder="1" applyAlignment="1">
      <alignment horizontal="center" vertical="center"/>
    </xf>
    <xf numFmtId="2" fontId="65" fillId="17" borderId="85" xfId="14" applyNumberFormat="1" applyFont="1" applyFill="1" applyBorder="1" applyAlignment="1" applyProtection="1">
      <alignment horizontal="center" vertical="center"/>
    </xf>
    <xf numFmtId="2" fontId="65" fillId="24" borderId="85" xfId="14" applyNumberFormat="1" applyFont="1" applyFill="1" applyBorder="1" applyAlignment="1" applyProtection="1">
      <alignment horizontal="center" vertical="center"/>
    </xf>
    <xf numFmtId="2" fontId="78" fillId="17" borderId="85" xfId="14" applyNumberFormat="1" applyFont="1" applyFill="1" applyBorder="1" applyAlignment="1" applyProtection="1">
      <alignment horizontal="center" vertical="center"/>
    </xf>
    <xf numFmtId="2" fontId="78" fillId="24" borderId="85" xfId="14" applyNumberFormat="1" applyFont="1" applyFill="1" applyBorder="1" applyAlignment="1" applyProtection="1">
      <alignment horizontal="center" vertical="center"/>
    </xf>
    <xf numFmtId="2" fontId="78" fillId="24" borderId="85" xfId="14" applyNumberFormat="1" applyFont="1" applyFill="1" applyBorder="1" applyAlignment="1" applyProtection="1">
      <alignment horizontal="center" vertical="center"/>
      <protection locked="0"/>
    </xf>
    <xf numFmtId="2" fontId="65" fillId="17" borderId="85" xfId="15" applyNumberFormat="1" applyFont="1" applyFill="1" applyBorder="1" applyAlignment="1" applyProtection="1">
      <alignment horizontal="center" vertical="center"/>
    </xf>
    <xf numFmtId="9" fontId="94" fillId="17" borderId="85" xfId="5" applyNumberFormat="1" applyFont="1" applyFill="1" applyBorder="1" applyAlignment="1">
      <alignment horizontal="center" vertical="center"/>
    </xf>
    <xf numFmtId="9" fontId="65" fillId="0" borderId="85" xfId="15" applyNumberFormat="1" applyFont="1" applyFill="1" applyBorder="1" applyAlignment="1" applyProtection="1">
      <alignment vertical="center" wrapText="1"/>
      <protection locked="0"/>
    </xf>
    <xf numFmtId="0" fontId="65" fillId="17" borderId="30" xfId="5" applyFont="1" applyFill="1" applyAlignment="1">
      <alignment vertical="center" wrapText="1"/>
    </xf>
    <xf numFmtId="0" fontId="23" fillId="2" borderId="30" xfId="5" applyFont="1" applyFill="1"/>
    <xf numFmtId="10" fontId="28" fillId="2" borderId="22" xfId="5" applyNumberFormat="1" applyFont="1" applyFill="1" applyBorder="1" applyAlignment="1" applyProtection="1">
      <alignment vertical="center" wrapText="1"/>
      <protection locked="0"/>
    </xf>
    <xf numFmtId="174" fontId="78" fillId="24" borderId="110" xfId="8" applyNumberFormat="1" applyFont="1" applyFill="1" applyBorder="1" applyAlignment="1" applyProtection="1">
      <alignment horizontal="center" vertical="center" wrapText="1"/>
      <protection locked="0"/>
    </xf>
    <xf numFmtId="170" fontId="28" fillId="0" borderId="37" xfId="6" applyNumberFormat="1" applyFont="1" applyFill="1" applyBorder="1" applyAlignment="1" applyProtection="1">
      <alignment horizontal="right" vertical="center"/>
      <protection locked="0"/>
    </xf>
    <xf numFmtId="170" fontId="28" fillId="0" borderId="22" xfId="6" applyNumberFormat="1" applyFont="1" applyFill="1" applyBorder="1" applyAlignment="1" applyProtection="1">
      <alignment horizontal="right" vertical="center"/>
      <protection locked="0"/>
    </xf>
    <xf numFmtId="170" fontId="28" fillId="0" borderId="31" xfId="6" applyNumberFormat="1" applyFont="1" applyFill="1" applyBorder="1" applyAlignment="1" applyProtection="1">
      <alignment horizontal="right" vertical="center"/>
      <protection locked="0"/>
    </xf>
    <xf numFmtId="165" fontId="28" fillId="0" borderId="85" xfId="0" applyNumberFormat="1" applyFont="1" applyBorder="1" applyAlignment="1" applyProtection="1">
      <alignment horizontal="center" vertical="center"/>
      <protection locked="0"/>
    </xf>
    <xf numFmtId="0" fontId="22" fillId="3" borderId="19" xfId="0" applyFont="1" applyFill="1" applyBorder="1" applyAlignment="1">
      <alignment horizontal="left" vertical="center" wrapText="1"/>
    </xf>
    <xf numFmtId="0" fontId="3" fillId="0" borderId="25" xfId="0" applyFont="1" applyBorder="1"/>
    <xf numFmtId="0" fontId="3" fillId="0" borderId="26" xfId="0" applyFont="1" applyBorder="1"/>
    <xf numFmtId="0" fontId="3" fillId="0" borderId="27" xfId="0" applyFont="1" applyBorder="1"/>
    <xf numFmtId="0" fontId="0" fillId="0" borderId="0" xfId="0"/>
    <xf numFmtId="0" fontId="3" fillId="0" borderId="28" xfId="0" applyFont="1" applyBorder="1"/>
    <xf numFmtId="0" fontId="3" fillId="0" borderId="23" xfId="0" applyFont="1" applyBorder="1"/>
    <xf numFmtId="0" fontId="3" fillId="0" borderId="29" xfId="0" applyFont="1" applyBorder="1"/>
    <xf numFmtId="0" fontId="3" fillId="0" borderId="30" xfId="0" applyFont="1" applyBorder="1"/>
    <xf numFmtId="0" fontId="11" fillId="3" borderId="19"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2" fillId="2" borderId="2" xfId="0" applyFont="1" applyFill="1" applyBorder="1" applyAlignment="1">
      <alignment horizontal="center" vertical="center"/>
    </xf>
    <xf numFmtId="0" fontId="3" fillId="0" borderId="3" xfId="0" applyFont="1" applyBorder="1"/>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4" fillId="0" borderId="4" xfId="0" applyFont="1" applyBorder="1" applyAlignment="1">
      <alignment horizontal="center" vertical="center"/>
    </xf>
    <xf numFmtId="0" fontId="3" fillId="0" borderId="5" xfId="0" applyFont="1" applyBorder="1"/>
    <xf numFmtId="0" fontId="3" fillId="0" borderId="6" xfId="0" applyFont="1" applyBorder="1"/>
    <xf numFmtId="0" fontId="4" fillId="2" borderId="4" xfId="0" applyFont="1" applyFill="1" applyBorder="1" applyAlignment="1">
      <alignment horizontal="center" vertical="center"/>
    </xf>
    <xf numFmtId="0" fontId="5" fillId="3" borderId="11" xfId="0" applyFont="1" applyFill="1" applyBorder="1" applyAlignment="1">
      <alignment horizontal="center"/>
    </xf>
    <xf numFmtId="0" fontId="3" fillId="0" borderId="12" xfId="0" applyFont="1" applyBorder="1"/>
    <xf numFmtId="0" fontId="3" fillId="0" borderId="13" xfId="0" applyFont="1" applyBorder="1"/>
    <xf numFmtId="0" fontId="8" fillId="4" borderId="4" xfId="0" applyFont="1" applyFill="1" applyBorder="1" applyAlignment="1">
      <alignment horizontal="left" vertical="center" wrapText="1"/>
    </xf>
    <xf numFmtId="0" fontId="0" fillId="2" borderId="4" xfId="0" applyFill="1" applyBorder="1" applyAlignment="1">
      <alignment horizontal="left" vertical="center" wrapText="1"/>
    </xf>
    <xf numFmtId="0" fontId="9" fillId="3" borderId="11" xfId="0" applyFont="1" applyFill="1" applyBorder="1" applyAlignment="1">
      <alignment horizontal="center" vertical="center" wrapText="1"/>
    </xf>
    <xf numFmtId="0" fontId="6" fillId="2" borderId="14" xfId="0" applyFont="1" applyFill="1" applyBorder="1" applyAlignment="1">
      <alignment horizontal="center" wrapText="1"/>
    </xf>
    <xf numFmtId="0" fontId="3" fillId="0" borderId="15" xfId="0" applyFont="1" applyBorder="1"/>
    <xf numFmtId="0" fontId="6" fillId="3" borderId="14" xfId="0" applyFont="1" applyFill="1" applyBorder="1" applyAlignment="1">
      <alignment horizontal="center" wrapText="1"/>
    </xf>
    <xf numFmtId="1" fontId="0" fillId="2" borderId="4" xfId="0" applyNumberFormat="1" applyFill="1" applyBorder="1" applyAlignment="1">
      <alignment horizontal="left" vertical="center" wrapText="1"/>
    </xf>
    <xf numFmtId="0" fontId="11" fillId="3" borderId="14" xfId="0" applyFont="1" applyFill="1" applyBorder="1" applyAlignment="1">
      <alignment horizontal="center" wrapText="1"/>
    </xf>
    <xf numFmtId="1" fontId="3" fillId="0" borderId="37" xfId="0" applyNumberFormat="1" applyFont="1" applyBorder="1" applyAlignment="1">
      <alignment horizontal="left" vertical="center" wrapText="1"/>
    </xf>
    <xf numFmtId="0" fontId="3" fillId="0" borderId="45" xfId="0" applyFont="1" applyBorder="1" applyAlignment="1">
      <alignment vertical="center"/>
    </xf>
    <xf numFmtId="0" fontId="3" fillId="0" borderId="6" xfId="0" applyFont="1" applyBorder="1" applyAlignment="1">
      <alignment vertical="center"/>
    </xf>
    <xf numFmtId="0" fontId="6" fillId="3" borderId="19" xfId="0" applyFont="1" applyFill="1" applyBorder="1" applyAlignment="1">
      <alignment horizontal="center" wrapText="1"/>
    </xf>
    <xf numFmtId="0" fontId="3" fillId="0" borderId="16" xfId="0" applyFont="1" applyBorder="1"/>
    <xf numFmtId="0" fontId="63" fillId="2" borderId="37" xfId="0" applyFont="1" applyFill="1" applyBorder="1" applyAlignment="1">
      <alignment horizontal="left" vertical="center" wrapText="1"/>
    </xf>
    <xf numFmtId="0" fontId="3" fillId="0" borderId="45" xfId="0" applyFont="1" applyBorder="1"/>
    <xf numFmtId="0" fontId="0" fillId="0" borderId="2" xfId="0" applyBorder="1" applyAlignment="1">
      <alignment horizontal="center" vertical="center" wrapText="1"/>
    </xf>
    <xf numFmtId="0" fontId="3" fillId="0" borderId="17" xfId="0" applyFont="1" applyBorder="1" applyAlignment="1">
      <alignment horizontal="center"/>
    </xf>
    <xf numFmtId="0" fontId="8" fillId="4" borderId="19" xfId="0" applyFont="1" applyFill="1" applyBorder="1" applyAlignment="1">
      <alignment horizontal="center" vertical="center" wrapText="1"/>
    </xf>
    <xf numFmtId="0" fontId="3" fillId="0" borderId="20"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0" fillId="0" borderId="4"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8" fillId="4" borderId="2" xfId="0" applyFont="1" applyFill="1" applyBorder="1" applyAlignment="1">
      <alignment horizontal="left" vertical="center" wrapText="1"/>
    </xf>
    <xf numFmtId="0" fontId="3" fillId="0" borderId="17" xfId="0" applyFont="1" applyBorder="1"/>
    <xf numFmtId="0" fontId="3" fillId="0" borderId="21" xfId="0" applyFont="1" applyBorder="1"/>
    <xf numFmtId="0" fontId="15" fillId="3" borderId="11" xfId="0" applyFont="1" applyFill="1" applyBorder="1" applyAlignment="1">
      <alignment horizontal="left" vertical="center"/>
    </xf>
    <xf numFmtId="0" fontId="3" fillId="17" borderId="45" xfId="0" applyFont="1" applyFill="1" applyBorder="1"/>
    <xf numFmtId="0" fontId="3" fillId="17" borderId="6" xfId="0" applyFont="1" applyFill="1" applyBorder="1"/>
    <xf numFmtId="0" fontId="16" fillId="3" borderId="19" xfId="0" applyFont="1" applyFill="1" applyBorder="1" applyAlignment="1">
      <alignment horizontal="center" vertical="center" wrapText="1"/>
    </xf>
    <xf numFmtId="0" fontId="65" fillId="0" borderId="85" xfId="0" applyFont="1" applyBorder="1" applyAlignment="1">
      <alignment horizontal="center" vertical="center"/>
    </xf>
    <xf numFmtId="0" fontId="65" fillId="21" borderId="98" xfId="2" applyFill="1" applyBorder="1" applyAlignment="1">
      <alignment horizontal="center" vertical="center" wrapText="1"/>
    </xf>
    <xf numFmtId="0" fontId="65" fillId="21" borderId="88" xfId="2" applyFill="1" applyBorder="1" applyAlignment="1">
      <alignment horizontal="center" vertical="center" wrapText="1"/>
    </xf>
    <xf numFmtId="0" fontId="65" fillId="21" borderId="85" xfId="2" applyFill="1" applyBorder="1" applyAlignment="1">
      <alignment horizontal="center" vertical="center" wrapText="1"/>
    </xf>
    <xf numFmtId="9" fontId="65" fillId="21" borderId="85" xfId="4" applyFont="1" applyFill="1" applyBorder="1" applyAlignment="1">
      <alignment horizontal="center" vertical="center" wrapText="1"/>
    </xf>
    <xf numFmtId="9" fontId="65" fillId="21" borderId="85" xfId="4" applyFont="1" applyFill="1" applyBorder="1" applyAlignment="1">
      <alignment horizontal="center" vertical="center"/>
    </xf>
    <xf numFmtId="0" fontId="25" fillId="20" borderId="85" xfId="0" applyFont="1" applyFill="1" applyBorder="1" applyAlignment="1">
      <alignment horizontal="left" vertical="center" wrapText="1"/>
    </xf>
    <xf numFmtId="0" fontId="25" fillId="20" borderId="85" xfId="0" applyFont="1" applyFill="1" applyBorder="1" applyAlignment="1">
      <alignment horizontal="center" vertical="center" wrapText="1"/>
    </xf>
    <xf numFmtId="0" fontId="23" fillId="0" borderId="98" xfId="0" applyFont="1" applyBorder="1" applyAlignment="1">
      <alignment horizontal="center"/>
    </xf>
    <xf numFmtId="0" fontId="23" fillId="0" borderId="87" xfId="0" applyFont="1" applyBorder="1" applyAlignment="1">
      <alignment horizontal="center"/>
    </xf>
    <xf numFmtId="0" fontId="23" fillId="0" borderId="88" xfId="0" applyFont="1" applyBorder="1" applyAlignment="1">
      <alignment horizontal="center"/>
    </xf>
    <xf numFmtId="0" fontId="90" fillId="0" borderId="98" xfId="0" applyFont="1" applyBorder="1" applyAlignment="1">
      <alignment horizontal="center" vertical="center"/>
    </xf>
    <xf numFmtId="0" fontId="90" fillId="0" borderId="87" xfId="0" applyFont="1" applyBorder="1" applyAlignment="1">
      <alignment horizontal="center" vertical="center"/>
    </xf>
    <xf numFmtId="0" fontId="90" fillId="0" borderId="88" xfId="0" applyFont="1" applyBorder="1" applyAlignment="1">
      <alignment horizontal="center" vertical="center"/>
    </xf>
    <xf numFmtId="0" fontId="91" fillId="0" borderId="98" xfId="10" applyFill="1" applyBorder="1" applyAlignment="1">
      <alignment horizontal="center" vertical="center" wrapText="1"/>
    </xf>
    <xf numFmtId="0" fontId="90" fillId="0" borderId="87" xfId="2" applyFont="1" applyBorder="1" applyAlignment="1">
      <alignment horizontal="center" vertical="center" wrapText="1"/>
    </xf>
    <xf numFmtId="0" fontId="90" fillId="0" borderId="88" xfId="2" applyFont="1" applyBorder="1" applyAlignment="1">
      <alignment horizontal="center" vertical="center" wrapText="1"/>
    </xf>
    <xf numFmtId="0" fontId="90" fillId="0" borderId="85" xfId="0" applyFont="1" applyBorder="1" applyAlignment="1">
      <alignment horizontal="center" vertical="center"/>
    </xf>
    <xf numFmtId="0" fontId="25" fillId="20" borderId="98" xfId="0" applyFont="1" applyFill="1" applyBorder="1" applyAlignment="1">
      <alignment horizontal="center" vertical="center" wrapText="1"/>
    </xf>
    <xf numFmtId="0" fontId="25" fillId="20" borderId="88" xfId="0" applyFont="1" applyFill="1" applyBorder="1" applyAlignment="1">
      <alignment horizontal="center" vertical="center" wrapText="1"/>
    </xf>
    <xf numFmtId="0" fontId="25" fillId="20" borderId="87" xfId="0" applyFont="1" applyFill="1" applyBorder="1" applyAlignment="1">
      <alignment horizontal="center" vertical="center" wrapText="1"/>
    </xf>
    <xf numFmtId="0" fontId="65" fillId="0" borderId="85" xfId="2" applyBorder="1" applyAlignment="1">
      <alignment horizontal="center" vertical="center" wrapText="1"/>
    </xf>
    <xf numFmtId="0" fontId="65" fillId="0" borderId="85" xfId="2" applyBorder="1" applyAlignment="1">
      <alignment horizontal="justify" vertical="center" wrapText="1"/>
    </xf>
    <xf numFmtId="0" fontId="65" fillId="0" borderId="98" xfId="2" applyBorder="1" applyAlignment="1">
      <alignment horizontal="justify" vertical="center" wrapText="1"/>
    </xf>
    <xf numFmtId="0" fontId="65" fillId="0" borderId="88" xfId="2" applyBorder="1" applyAlignment="1">
      <alignment horizontal="justify" vertical="center" wrapText="1"/>
    </xf>
    <xf numFmtId="164" fontId="65" fillId="0" borderId="85" xfId="4" applyNumberFormat="1" applyFont="1" applyFill="1" applyBorder="1" applyAlignment="1">
      <alignment horizontal="justify" vertical="center" wrapText="1"/>
    </xf>
    <xf numFmtId="0" fontId="65" fillId="21" borderId="98" xfId="2" applyFill="1" applyBorder="1" applyAlignment="1">
      <alignment horizontal="justify" vertical="center"/>
    </xf>
    <xf numFmtId="0" fontId="65" fillId="21" borderId="88" xfId="2" applyFill="1" applyBorder="1" applyAlignment="1">
      <alignment horizontal="justify" vertical="center"/>
    </xf>
    <xf numFmtId="0" fontId="65" fillId="0" borderId="98" xfId="2" applyBorder="1" applyAlignment="1">
      <alignment horizontal="center" vertical="center" wrapText="1"/>
    </xf>
    <xf numFmtId="0" fontId="65" fillId="0" borderId="87" xfId="2" applyBorder="1" applyAlignment="1">
      <alignment horizontal="center" vertical="center" wrapText="1"/>
    </xf>
    <xf numFmtId="0" fontId="65" fillId="0" borderId="88" xfId="2" applyBorder="1" applyAlignment="1">
      <alignment horizontal="center" vertical="center" wrapText="1"/>
    </xf>
    <xf numFmtId="0" fontId="65" fillId="21" borderId="85" xfId="2" applyFill="1" applyBorder="1" applyAlignment="1">
      <alignment horizontal="justify" vertical="center" wrapText="1"/>
    </xf>
    <xf numFmtId="0" fontId="25" fillId="21" borderId="85" xfId="2" applyFont="1" applyFill="1" applyBorder="1" applyAlignment="1">
      <alignment horizontal="justify" vertical="center" wrapText="1"/>
    </xf>
    <xf numFmtId="0" fontId="25" fillId="21" borderId="88" xfId="2" applyFont="1" applyFill="1" applyBorder="1" applyAlignment="1">
      <alignment horizontal="center" vertical="center" wrapText="1"/>
    </xf>
    <xf numFmtId="0" fontId="25" fillId="21" borderId="85" xfId="2" applyFont="1" applyFill="1" applyBorder="1" applyAlignment="1">
      <alignment horizontal="center" vertical="center" wrapText="1"/>
    </xf>
    <xf numFmtId="0" fontId="25" fillId="0" borderId="85" xfId="2" applyFont="1" applyBorder="1" applyAlignment="1">
      <alignment horizontal="center" vertical="center" wrapText="1"/>
    </xf>
    <xf numFmtId="0" fontId="25" fillId="20" borderId="99" xfId="0" applyFont="1" applyFill="1" applyBorder="1" applyAlignment="1">
      <alignment horizontal="center" vertical="center" wrapText="1"/>
    </xf>
    <xf numFmtId="0" fontId="25" fillId="20" borderId="100" xfId="0" applyFont="1" applyFill="1" applyBorder="1" applyAlignment="1">
      <alignment horizontal="center" vertical="center" wrapText="1"/>
    </xf>
    <xf numFmtId="0" fontId="25" fillId="20" borderId="102" xfId="0" applyFont="1" applyFill="1" applyBorder="1" applyAlignment="1">
      <alignment horizontal="center" vertical="center" wrapText="1"/>
    </xf>
    <xf numFmtId="0" fontId="25" fillId="20" borderId="103" xfId="0" applyFont="1" applyFill="1" applyBorder="1" applyAlignment="1">
      <alignment horizontal="center" vertical="center" wrapText="1"/>
    </xf>
    <xf numFmtId="0" fontId="83" fillId="0" borderId="101" xfId="0" applyFont="1" applyBorder="1" applyAlignment="1">
      <alignment horizontal="center" vertical="center"/>
    </xf>
    <xf numFmtId="2" fontId="83" fillId="0" borderId="104" xfId="0" applyNumberFormat="1" applyFont="1" applyBorder="1" applyAlignment="1">
      <alignment horizontal="center" vertical="center"/>
    </xf>
    <xf numFmtId="0" fontId="65" fillId="17" borderId="85" xfId="2" applyFill="1" applyBorder="1" applyAlignment="1">
      <alignment horizontal="center" vertical="center" wrapText="1"/>
    </xf>
    <xf numFmtId="0" fontId="65" fillId="17" borderId="92" xfId="0" applyFont="1" applyFill="1" applyBorder="1" applyAlignment="1">
      <alignment horizontal="center" vertical="center"/>
    </xf>
    <xf numFmtId="0" fontId="65" fillId="17" borderId="89" xfId="0" applyFont="1" applyFill="1" applyBorder="1" applyAlignment="1">
      <alignment horizontal="center" vertical="center"/>
    </xf>
    <xf numFmtId="0" fontId="65" fillId="17" borderId="93" xfId="0" applyFont="1" applyFill="1" applyBorder="1" applyAlignment="1">
      <alignment horizontal="center" vertical="center"/>
    </xf>
    <xf numFmtId="0" fontId="65" fillId="17" borderId="94" xfId="0" applyFont="1" applyFill="1" applyBorder="1" applyAlignment="1">
      <alignment horizontal="center" vertical="center"/>
    </xf>
    <xf numFmtId="0" fontId="65" fillId="17" borderId="30" xfId="0" applyFont="1" applyFill="1" applyBorder="1" applyAlignment="1">
      <alignment horizontal="center" vertical="center"/>
    </xf>
    <xf numFmtId="0" fontId="65" fillId="17" borderId="95" xfId="0" applyFont="1" applyFill="1" applyBorder="1" applyAlignment="1">
      <alignment horizontal="center" vertical="center"/>
    </xf>
    <xf numFmtId="0" fontId="65" fillId="17" borderId="92" xfId="2" applyFill="1" applyBorder="1" applyAlignment="1">
      <alignment horizontal="center" vertical="center" wrapText="1"/>
    </xf>
    <xf numFmtId="0" fontId="65" fillId="17" borderId="89" xfId="2" applyFill="1" applyBorder="1" applyAlignment="1">
      <alignment horizontal="center" vertical="center" wrapText="1"/>
    </xf>
    <xf numFmtId="0" fontId="65" fillId="17" borderId="93" xfId="2" applyFill="1" applyBorder="1" applyAlignment="1">
      <alignment horizontal="center" vertical="center" wrapText="1"/>
    </xf>
    <xf numFmtId="0" fontId="65" fillId="17" borderId="90" xfId="0" applyFont="1" applyFill="1" applyBorder="1" applyAlignment="1">
      <alignment horizontal="left" vertical="center"/>
    </xf>
    <xf numFmtId="0" fontId="65" fillId="17" borderId="90" xfId="0" applyFont="1" applyFill="1" applyBorder="1" applyAlignment="1">
      <alignment horizontal="right" vertical="center"/>
    </xf>
    <xf numFmtId="0" fontId="65" fillId="17" borderId="97" xfId="0" applyFont="1" applyFill="1" applyBorder="1" applyAlignment="1">
      <alignment horizontal="right" vertical="center"/>
    </xf>
    <xf numFmtId="0" fontId="83" fillId="0" borderId="85" xfId="3" applyFont="1" applyBorder="1" applyAlignment="1">
      <alignment horizontal="center" vertical="center"/>
    </xf>
    <xf numFmtId="0" fontId="65" fillId="0" borderId="98" xfId="0" applyFont="1" applyBorder="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25" fillId="20" borderId="105" xfId="0" applyFont="1" applyFill="1" applyBorder="1" applyAlignment="1">
      <alignment horizontal="center" vertical="center" wrapText="1"/>
    </xf>
    <xf numFmtId="0" fontId="25" fillId="20" borderId="106" xfId="0" applyFont="1" applyFill="1" applyBorder="1" applyAlignment="1">
      <alignment horizontal="center" vertical="center" wrapText="1"/>
    </xf>
    <xf numFmtId="0" fontId="25" fillId="0" borderId="88" xfId="2" applyFont="1" applyBorder="1" applyAlignment="1">
      <alignment horizontal="center" vertical="center" wrapText="1"/>
    </xf>
    <xf numFmtId="0" fontId="65" fillId="17" borderId="98" xfId="2" applyFill="1" applyBorder="1" applyAlignment="1">
      <alignment horizontal="justify" vertical="center" wrapText="1"/>
    </xf>
    <xf numFmtId="0" fontId="65" fillId="17" borderId="87" xfId="2" applyFill="1" applyBorder="1" applyAlignment="1">
      <alignment horizontal="justify" vertical="center" wrapText="1"/>
    </xf>
    <xf numFmtId="0" fontId="65" fillId="17" borderId="88" xfId="2" applyFill="1" applyBorder="1" applyAlignment="1">
      <alignment horizontal="justify" vertical="center" wrapText="1"/>
    </xf>
    <xf numFmtId="0" fontId="23" fillId="0" borderId="98" xfId="2" applyFont="1" applyBorder="1" applyAlignment="1">
      <alignment horizontal="center" vertical="center" wrapText="1"/>
    </xf>
    <xf numFmtId="0" fontId="23" fillId="0" borderId="87" xfId="2" applyFont="1" applyBorder="1" applyAlignment="1">
      <alignment horizontal="center" vertical="center" wrapText="1"/>
    </xf>
    <xf numFmtId="0" fontId="23" fillId="0" borderId="88" xfId="2" applyFont="1" applyBorder="1" applyAlignment="1">
      <alignment horizontal="center" vertical="center" wrapText="1"/>
    </xf>
    <xf numFmtId="0" fontId="65" fillId="21" borderId="98" xfId="2" applyFill="1" applyBorder="1" applyAlignment="1">
      <alignment horizontal="center" vertical="center"/>
    </xf>
    <xf numFmtId="0" fontId="65" fillId="21" borderId="88" xfId="2" applyFill="1" applyBorder="1" applyAlignment="1">
      <alignment horizontal="center" vertical="center"/>
    </xf>
    <xf numFmtId="0" fontId="65" fillId="0" borderId="87" xfId="0" applyFont="1" applyBorder="1" applyAlignment="1">
      <alignment horizontal="center" vertical="center"/>
    </xf>
    <xf numFmtId="0" fontId="65" fillId="0" borderId="88" xfId="0" applyFont="1" applyBorder="1" applyAlignment="1">
      <alignment horizontal="center" vertical="center"/>
    </xf>
    <xf numFmtId="0" fontId="23" fillId="0" borderId="98"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5" fillId="20" borderId="98" xfId="0" applyFont="1" applyFill="1" applyBorder="1" applyAlignment="1">
      <alignment horizontal="justify" vertical="center" wrapText="1"/>
    </xf>
    <xf numFmtId="0" fontId="25" fillId="20" borderId="88" xfId="0" applyFont="1" applyFill="1" applyBorder="1" applyAlignment="1">
      <alignment horizontal="justify" vertical="center" wrapText="1"/>
    </xf>
    <xf numFmtId="0" fontId="25" fillId="20" borderId="87" xfId="0" applyFont="1" applyFill="1" applyBorder="1" applyAlignment="1">
      <alignment horizontal="justify" vertical="center" wrapText="1"/>
    </xf>
    <xf numFmtId="0" fontId="65" fillId="21" borderId="85" xfId="2" applyFill="1" applyBorder="1" applyAlignment="1">
      <alignment horizontal="center" vertical="center"/>
    </xf>
    <xf numFmtId="0" fontId="65" fillId="0" borderId="87" xfId="2" applyBorder="1" applyAlignment="1">
      <alignment horizontal="justify" vertical="center" wrapText="1"/>
    </xf>
    <xf numFmtId="0" fontId="23" fillId="42" borderId="98" xfId="2" applyFont="1" applyFill="1" applyBorder="1" applyAlignment="1">
      <alignment horizontal="center" vertical="center" wrapText="1"/>
    </xf>
    <xf numFmtId="0" fontId="23" fillId="42" borderId="87" xfId="2" applyFont="1" applyFill="1" applyBorder="1" applyAlignment="1">
      <alignment horizontal="center" vertical="center" wrapText="1"/>
    </xf>
    <xf numFmtId="0" fontId="23" fillId="42" borderId="88" xfId="2" applyFont="1" applyFill="1" applyBorder="1" applyAlignment="1">
      <alignment horizontal="center" vertical="center" wrapText="1"/>
    </xf>
    <xf numFmtId="14" fontId="23" fillId="0" borderId="87" xfId="0" applyNumberFormat="1" applyFont="1" applyBorder="1" applyAlignment="1">
      <alignment horizontal="center"/>
    </xf>
    <xf numFmtId="0" fontId="65" fillId="17" borderId="87" xfId="2" applyFill="1" applyBorder="1" applyAlignment="1">
      <alignment horizontal="left" vertical="center" wrapText="1"/>
    </xf>
    <xf numFmtId="0" fontId="65" fillId="17" borderId="88" xfId="2" applyFill="1" applyBorder="1" applyAlignment="1">
      <alignment horizontal="left" vertical="center" wrapText="1"/>
    </xf>
    <xf numFmtId="0" fontId="65" fillId="0" borderId="87" xfId="2" applyBorder="1" applyAlignment="1">
      <alignment horizontal="left" vertical="center" wrapText="1"/>
    </xf>
    <xf numFmtId="0" fontId="65" fillId="0" borderId="88" xfId="2" applyBorder="1" applyAlignment="1">
      <alignment horizontal="left" vertical="center" wrapText="1"/>
    </xf>
    <xf numFmtId="0" fontId="83" fillId="0" borderId="104" xfId="0" applyFont="1" applyBorder="1" applyAlignment="1">
      <alignment horizontal="center" vertical="center"/>
    </xf>
    <xf numFmtId="0" fontId="65" fillId="0" borderId="105" xfId="0" applyFont="1" applyBorder="1" applyAlignment="1">
      <alignment horizontal="center" vertical="center"/>
    </xf>
    <xf numFmtId="0" fontId="25" fillId="20" borderId="98" xfId="0" applyFont="1" applyFill="1" applyBorder="1" applyAlignment="1">
      <alignment horizontal="left" vertical="center" wrapText="1"/>
    </xf>
    <xf numFmtId="0" fontId="25" fillId="20" borderId="87" xfId="0" applyFont="1" applyFill="1" applyBorder="1" applyAlignment="1">
      <alignment horizontal="left" vertical="center" wrapText="1"/>
    </xf>
    <xf numFmtId="0" fontId="25" fillId="20" borderId="88" xfId="0" applyFont="1" applyFill="1" applyBorder="1" applyAlignment="1">
      <alignment horizontal="left" vertical="center" wrapText="1"/>
    </xf>
    <xf numFmtId="14" fontId="23" fillId="0" borderId="90" xfId="0" applyNumberFormat="1" applyFont="1" applyBorder="1" applyAlignment="1">
      <alignment horizontal="center"/>
    </xf>
    <xf numFmtId="14" fontId="23" fillId="0" borderId="89" xfId="0" applyNumberFormat="1" applyFont="1" applyBorder="1" applyAlignment="1">
      <alignment horizontal="center"/>
    </xf>
    <xf numFmtId="10" fontId="65" fillId="17" borderId="109" xfId="0" applyNumberFormat="1" applyFont="1" applyFill="1" applyBorder="1" applyAlignment="1">
      <alignment horizontal="center" vertical="center"/>
    </xf>
    <xf numFmtId="10" fontId="65" fillId="17" borderId="110" xfId="0" applyNumberFormat="1" applyFont="1" applyFill="1" applyBorder="1" applyAlignment="1">
      <alignment horizontal="center" vertical="center"/>
    </xf>
    <xf numFmtId="10" fontId="65" fillId="17" borderId="109" xfId="9" applyNumberFormat="1" applyFont="1" applyFill="1" applyBorder="1" applyAlignment="1">
      <alignment horizontal="center" vertical="center"/>
    </xf>
    <xf numFmtId="10" fontId="65" fillId="17" borderId="110" xfId="9" applyNumberFormat="1" applyFont="1" applyFill="1" applyBorder="1" applyAlignment="1">
      <alignment horizontal="center" vertical="center"/>
    </xf>
    <xf numFmtId="0" fontId="25" fillId="7" borderId="33" xfId="0" applyFont="1" applyFill="1" applyBorder="1" applyAlignment="1">
      <alignment horizontal="center" vertical="center" wrapText="1"/>
    </xf>
    <xf numFmtId="0" fontId="3" fillId="0" borderId="34" xfId="0" applyFont="1" applyBorder="1"/>
    <xf numFmtId="0" fontId="3" fillId="0" borderId="35" xfId="0" applyFont="1" applyBorder="1"/>
    <xf numFmtId="0" fontId="24" fillId="2" borderId="11" xfId="0" applyFont="1" applyFill="1" applyBorder="1" applyAlignment="1">
      <alignment horizontal="center" vertical="center" wrapText="1"/>
    </xf>
    <xf numFmtId="10" fontId="25" fillId="8" borderId="4" xfId="0" applyNumberFormat="1" applyFont="1" applyFill="1" applyBorder="1" applyAlignment="1">
      <alignment horizontal="center" vertical="center" wrapText="1"/>
    </xf>
    <xf numFmtId="10" fontId="3" fillId="0" borderId="5" xfId="0" applyNumberFormat="1" applyFont="1" applyBorder="1"/>
    <xf numFmtId="10" fontId="3" fillId="0" borderId="6" xfId="0" applyNumberFormat="1" applyFont="1" applyBorder="1"/>
    <xf numFmtId="10" fontId="26" fillId="2" borderId="4" xfId="0" applyNumberFormat="1" applyFont="1" applyFill="1" applyBorder="1" applyAlignment="1">
      <alignment horizontal="center" vertical="center" wrapText="1"/>
    </xf>
    <xf numFmtId="0" fontId="26" fillId="2" borderId="4" xfId="0" applyFont="1" applyFill="1" applyBorder="1" applyAlignment="1">
      <alignment horizontal="center" vertical="center" wrapText="1"/>
    </xf>
    <xf numFmtId="10" fontId="65" fillId="17" borderId="108" xfId="9" applyNumberFormat="1" applyFont="1" applyFill="1" applyBorder="1" applyAlignment="1">
      <alignment horizontal="center" vertical="center"/>
    </xf>
    <xf numFmtId="10" fontId="65" fillId="17" borderId="108" xfId="0" applyNumberFormat="1" applyFont="1" applyFill="1" applyBorder="1" applyAlignment="1">
      <alignment horizontal="center" vertical="center"/>
    </xf>
    <xf numFmtId="0" fontId="65" fillId="17" borderId="108" xfId="0" applyFont="1" applyFill="1" applyBorder="1" applyAlignment="1">
      <alignment horizontal="center" vertical="center"/>
    </xf>
    <xf numFmtId="0" fontId="65" fillId="17" borderId="109" xfId="0" applyFont="1" applyFill="1" applyBorder="1" applyAlignment="1">
      <alignment horizontal="center" vertical="center"/>
    </xf>
    <xf numFmtId="0" fontId="65" fillId="17" borderId="110" xfId="0" applyFont="1" applyFill="1" applyBorder="1" applyAlignment="1">
      <alignment horizontal="center" vertical="center"/>
    </xf>
    <xf numFmtId="0" fontId="65" fillId="17" borderId="108" xfId="7" applyNumberFormat="1" applyFont="1" applyFill="1" applyBorder="1" applyAlignment="1" applyProtection="1">
      <alignment horizontal="center" vertical="center" wrapText="1"/>
    </xf>
    <xf numFmtId="0" fontId="65" fillId="17" borderId="109" xfId="7" applyNumberFormat="1" applyFont="1" applyFill="1" applyBorder="1" applyAlignment="1" applyProtection="1">
      <alignment horizontal="center" vertical="center" wrapText="1"/>
    </xf>
    <xf numFmtId="0" fontId="65" fillId="17" borderId="110" xfId="7" applyNumberFormat="1" applyFont="1" applyFill="1" applyBorder="1" applyAlignment="1" applyProtection="1">
      <alignment horizontal="center" vertical="center" wrapText="1"/>
    </xf>
    <xf numFmtId="9" fontId="65" fillId="17" borderId="108" xfId="9" applyFont="1" applyFill="1" applyBorder="1" applyAlignment="1">
      <alignment horizontal="center" vertical="center"/>
    </xf>
    <xf numFmtId="9" fontId="65" fillId="17" borderId="109" xfId="9" applyFont="1" applyFill="1" applyBorder="1" applyAlignment="1">
      <alignment horizontal="center" vertical="center"/>
    </xf>
    <xf numFmtId="9" fontId="65" fillId="17" borderId="110" xfId="9" applyFont="1" applyFill="1" applyBorder="1" applyAlignment="1">
      <alignment horizontal="center" vertical="center"/>
    </xf>
    <xf numFmtId="0" fontId="25" fillId="8" borderId="33" xfId="0" applyFont="1" applyFill="1" applyBorder="1" applyAlignment="1">
      <alignment horizontal="center" vertical="center" wrapText="1"/>
    </xf>
    <xf numFmtId="0" fontId="65" fillId="17" borderId="108" xfId="0" applyFont="1" applyFill="1" applyBorder="1" applyAlignment="1">
      <alignment horizontal="center" vertical="center" wrapText="1"/>
    </xf>
    <xf numFmtId="0" fontId="65" fillId="17" borderId="109" xfId="0" applyFont="1" applyFill="1" applyBorder="1" applyAlignment="1">
      <alignment horizontal="center" vertical="center" wrapText="1"/>
    </xf>
    <xf numFmtId="0" fontId="65" fillId="17" borderId="110" xfId="0" applyFont="1" applyFill="1" applyBorder="1" applyAlignment="1">
      <alignment horizontal="center" vertical="center" wrapText="1"/>
    </xf>
    <xf numFmtId="9" fontId="65" fillId="17" borderId="109" xfId="0" applyNumberFormat="1" applyFont="1" applyFill="1" applyBorder="1" applyAlignment="1">
      <alignment horizontal="center" vertical="center"/>
    </xf>
    <xf numFmtId="9" fontId="65" fillId="17" borderId="110" xfId="0" applyNumberFormat="1" applyFont="1" applyFill="1" applyBorder="1" applyAlignment="1">
      <alignment horizontal="center" vertical="center"/>
    </xf>
    <xf numFmtId="10" fontId="65" fillId="0" borderId="108" xfId="0" applyNumberFormat="1" applyFont="1" applyBorder="1" applyAlignment="1">
      <alignment horizontal="center" vertical="center"/>
    </xf>
    <xf numFmtId="10" fontId="65" fillId="0" borderId="109" xfId="0" applyNumberFormat="1" applyFont="1" applyBorder="1" applyAlignment="1">
      <alignment horizontal="center" vertical="center"/>
    </xf>
    <xf numFmtId="10" fontId="65" fillId="0" borderId="110" xfId="0" applyNumberFormat="1" applyFont="1" applyBorder="1" applyAlignment="1">
      <alignment horizontal="center" vertical="center"/>
    </xf>
    <xf numFmtId="9" fontId="65" fillId="17" borderId="108" xfId="0" applyNumberFormat="1" applyFont="1" applyFill="1" applyBorder="1" applyAlignment="1">
      <alignment horizontal="center" vertical="center"/>
    </xf>
    <xf numFmtId="0" fontId="65" fillId="0" borderId="108" xfId="7" applyNumberFormat="1" applyFont="1" applyFill="1" applyBorder="1" applyAlignment="1" applyProtection="1">
      <alignment horizontal="center" vertical="center" wrapText="1"/>
    </xf>
    <xf numFmtId="0" fontId="65" fillId="0" borderId="109" xfId="7" applyNumberFormat="1" applyFont="1" applyFill="1" applyBorder="1" applyAlignment="1" applyProtection="1">
      <alignment horizontal="center" vertical="center" wrapText="1"/>
    </xf>
    <xf numFmtId="10" fontId="65" fillId="0" borderId="108" xfId="9" applyNumberFormat="1" applyFont="1" applyFill="1" applyBorder="1" applyAlignment="1">
      <alignment horizontal="center" vertical="center"/>
    </xf>
    <xf numFmtId="10" fontId="65" fillId="0" borderId="110" xfId="9" applyNumberFormat="1" applyFont="1" applyFill="1" applyBorder="1" applyAlignment="1">
      <alignment horizontal="center" vertical="center"/>
    </xf>
    <xf numFmtId="10" fontId="65" fillId="17" borderId="85" xfId="0" applyNumberFormat="1" applyFont="1" applyFill="1" applyBorder="1" applyAlignment="1">
      <alignment horizontal="center" vertical="center"/>
    </xf>
    <xf numFmtId="0" fontId="65" fillId="0" borderId="110" xfId="7" applyNumberFormat="1" applyFont="1" applyFill="1" applyBorder="1" applyAlignment="1" applyProtection="1">
      <alignment horizontal="center" vertical="center" wrapText="1"/>
    </xf>
    <xf numFmtId="10" fontId="65" fillId="17" borderId="85" xfId="9" applyNumberFormat="1" applyFont="1" applyFill="1" applyBorder="1" applyAlignment="1">
      <alignment horizontal="center" vertical="center"/>
    </xf>
    <xf numFmtId="0" fontId="66" fillId="19" borderId="86" xfId="5" applyFont="1" applyFill="1" applyBorder="1" applyAlignment="1">
      <alignment horizontal="center" vertical="center" wrapText="1"/>
    </xf>
    <xf numFmtId="0" fontId="27" fillId="9" borderId="107" xfId="5" applyFont="1" applyFill="1" applyBorder="1" applyAlignment="1">
      <alignment horizontal="center" vertical="center" wrapText="1"/>
    </xf>
    <xf numFmtId="0" fontId="27" fillId="9" borderId="117" xfId="5" applyFont="1" applyFill="1" applyBorder="1" applyAlignment="1">
      <alignment horizontal="center" vertical="center" wrapText="1"/>
    </xf>
    <xf numFmtId="0" fontId="66" fillId="40" borderId="86" xfId="5" applyFont="1" applyFill="1" applyBorder="1" applyAlignment="1">
      <alignment horizontal="center" vertical="center" wrapText="1"/>
    </xf>
    <xf numFmtId="0" fontId="27" fillId="9" borderId="8" xfId="5" applyFont="1" applyFill="1" applyBorder="1" applyAlignment="1">
      <alignment horizontal="center" vertical="center" wrapText="1"/>
    </xf>
    <xf numFmtId="0" fontId="3" fillId="0" borderId="30" xfId="5" applyFont="1"/>
    <xf numFmtId="0" fontId="3" fillId="0" borderId="24" xfId="5" applyFont="1" applyBorder="1"/>
    <xf numFmtId="0" fontId="24" fillId="2" borderId="30" xfId="5" applyFont="1" applyFill="1" applyAlignment="1">
      <alignment horizontal="center" vertical="center" wrapText="1"/>
    </xf>
    <xf numFmtId="0" fontId="66" fillId="38" borderId="86" xfId="5" applyFont="1" applyFill="1" applyBorder="1" applyAlignment="1">
      <alignment horizontal="center" vertical="center" wrapText="1"/>
    </xf>
    <xf numFmtId="0" fontId="66" fillId="39" borderId="86" xfId="5" applyFont="1" applyFill="1" applyBorder="1" applyAlignment="1">
      <alignment horizontal="center" vertical="center" wrapText="1"/>
    </xf>
    <xf numFmtId="0" fontId="28" fillId="0" borderId="36" xfId="0" applyFont="1" applyBorder="1" applyAlignment="1">
      <alignment horizontal="justify" vertical="center" wrapText="1"/>
    </xf>
    <xf numFmtId="0" fontId="65" fillId="0" borderId="39" xfId="0" applyFont="1" applyBorder="1" applyAlignment="1">
      <alignment horizontal="justify"/>
    </xf>
    <xf numFmtId="0" fontId="65" fillId="0" borderId="40" xfId="0" applyFont="1" applyBorder="1" applyAlignment="1">
      <alignment horizontal="justify"/>
    </xf>
    <xf numFmtId="0" fontId="28" fillId="0" borderId="36" xfId="0" applyFont="1" applyBorder="1" applyAlignment="1">
      <alignment horizontal="center" vertical="center" wrapText="1"/>
    </xf>
    <xf numFmtId="0" fontId="65" fillId="0" borderId="39" xfId="0" applyFont="1" applyBorder="1" applyAlignment="1">
      <alignment horizontal="center"/>
    </xf>
    <xf numFmtId="0" fontId="65" fillId="0" borderId="40" xfId="0" applyFont="1" applyBorder="1" applyAlignment="1">
      <alignment horizontal="center"/>
    </xf>
    <xf numFmtId="0" fontId="65" fillId="0" borderId="39" xfId="0" applyFont="1" applyBorder="1"/>
    <xf numFmtId="0" fontId="65" fillId="0" borderId="40" xfId="0" applyFont="1" applyBorder="1"/>
    <xf numFmtId="0" fontId="66" fillId="25" borderId="85" xfId="0" applyFont="1" applyFill="1" applyBorder="1" applyAlignment="1">
      <alignment horizontal="center" vertical="center" wrapText="1"/>
    </xf>
    <xf numFmtId="0" fontId="66" fillId="20" borderId="85" xfId="0" applyFont="1" applyFill="1" applyBorder="1" applyAlignment="1">
      <alignment horizontal="center" vertical="center" wrapText="1"/>
    </xf>
    <xf numFmtId="0" fontId="92" fillId="37" borderId="92" xfId="0" applyFont="1" applyFill="1" applyBorder="1" applyAlignment="1">
      <alignment horizontal="center" vertical="center" wrapText="1"/>
    </xf>
    <xf numFmtId="0" fontId="92" fillId="37" borderId="89" xfId="0" applyFont="1" applyFill="1" applyBorder="1" applyAlignment="1">
      <alignment horizontal="center" vertical="center" wrapText="1"/>
    </xf>
    <xf numFmtId="0" fontId="92" fillId="37" borderId="93" xfId="0" applyFont="1" applyFill="1" applyBorder="1" applyAlignment="1">
      <alignment horizontal="center" vertical="center" wrapText="1"/>
    </xf>
    <xf numFmtId="0" fontId="28" fillId="0" borderId="36" xfId="0" applyFont="1" applyBorder="1" applyAlignment="1">
      <alignment horizontal="justify" vertical="top" wrapText="1"/>
    </xf>
    <xf numFmtId="0" fontId="65" fillId="0" borderId="39" xfId="0" applyFont="1" applyBorder="1" applyAlignment="1">
      <alignment horizontal="justify" vertical="top"/>
    </xf>
    <xf numFmtId="0" fontId="65" fillId="0" borderId="40" xfId="0" applyFont="1" applyBorder="1" applyAlignment="1">
      <alignment horizontal="justify" vertical="top"/>
    </xf>
    <xf numFmtId="0" fontId="66" fillId="19" borderId="85" xfId="0" applyFont="1" applyFill="1" applyBorder="1" applyAlignment="1">
      <alignment horizontal="center" vertical="center" wrapText="1"/>
    </xf>
    <xf numFmtId="165" fontId="24" fillId="27" borderId="37" xfId="0" applyNumberFormat="1" applyFont="1" applyFill="1" applyBorder="1" applyAlignment="1">
      <alignment horizontal="center" vertical="center" wrapText="1"/>
    </xf>
    <xf numFmtId="165" fontId="24" fillId="27" borderId="45" xfId="0" applyNumberFormat="1" applyFont="1" applyFill="1" applyBorder="1" applyAlignment="1">
      <alignment horizontal="center" vertical="center" wrapText="1"/>
    </xf>
    <xf numFmtId="165" fontId="24" fillId="27" borderId="6" xfId="0" applyNumberFormat="1" applyFont="1" applyFill="1" applyBorder="1" applyAlignment="1">
      <alignment horizontal="center" vertical="center" wrapText="1"/>
    </xf>
    <xf numFmtId="0" fontId="27" fillId="8" borderId="42" xfId="0" applyFont="1" applyFill="1" applyBorder="1" applyAlignment="1">
      <alignment horizontal="center" vertical="center"/>
    </xf>
    <xf numFmtId="0" fontId="3" fillId="0" borderId="43" xfId="0" applyFont="1" applyBorder="1"/>
    <xf numFmtId="0" fontId="28" fillId="0" borderId="22" xfId="0" applyFont="1" applyBorder="1" applyAlignment="1">
      <alignment horizontal="justify" vertical="center" wrapText="1"/>
    </xf>
    <xf numFmtId="0" fontId="65" fillId="0" borderId="22" xfId="0" applyFont="1" applyBorder="1" applyAlignment="1">
      <alignment horizontal="justify"/>
    </xf>
    <xf numFmtId="0" fontId="25" fillId="8" borderId="42" xfId="0" applyFont="1" applyFill="1" applyBorder="1" applyAlignment="1">
      <alignment horizontal="center" vertical="center"/>
    </xf>
    <xf numFmtId="0" fontId="25" fillId="9" borderId="4" xfId="0" applyFont="1" applyFill="1" applyBorder="1" applyAlignment="1">
      <alignment horizontal="center" vertical="center"/>
    </xf>
    <xf numFmtId="0" fontId="35" fillId="17" borderId="22" xfId="0" applyFont="1" applyFill="1" applyBorder="1" applyAlignment="1">
      <alignment horizontal="center" vertical="center" wrapText="1"/>
    </xf>
    <xf numFmtId="2" fontId="35" fillId="24" borderId="22" xfId="7" applyNumberFormat="1" applyFont="1" applyFill="1" applyBorder="1" applyAlignment="1" applyProtection="1">
      <alignment horizontal="center" vertical="center" wrapText="1"/>
      <protection locked="0"/>
    </xf>
    <xf numFmtId="2" fontId="35" fillId="24" borderId="22" xfId="1" applyNumberFormat="1" applyFont="1" applyFill="1" applyBorder="1" applyAlignment="1" applyProtection="1">
      <alignment horizontal="center" vertical="center" wrapText="1"/>
      <protection locked="0"/>
    </xf>
    <xf numFmtId="171" fontId="35" fillId="24" borderId="36" xfId="1" applyNumberFormat="1" applyFont="1" applyFill="1" applyBorder="1" applyAlignment="1" applyProtection="1">
      <alignment horizontal="center" vertical="center" wrapText="1"/>
      <protection locked="0"/>
    </xf>
    <xf numFmtId="171" fontId="35" fillId="24" borderId="39" xfId="1" applyNumberFormat="1" applyFont="1" applyFill="1" applyBorder="1" applyAlignment="1" applyProtection="1">
      <alignment horizontal="center" vertical="center" wrapText="1"/>
      <protection locked="0"/>
    </xf>
    <xf numFmtId="171" fontId="35" fillId="24" borderId="40" xfId="1" applyNumberFormat="1" applyFont="1" applyFill="1" applyBorder="1" applyAlignment="1" applyProtection="1">
      <alignment horizontal="center" vertical="center" wrapText="1"/>
      <protection locked="0"/>
    </xf>
    <xf numFmtId="165" fontId="65" fillId="0" borderId="36" xfId="0" applyNumberFormat="1" applyFont="1" applyBorder="1" applyAlignment="1" applyProtection="1">
      <alignment horizontal="center" vertical="center" wrapText="1"/>
      <protection locked="0"/>
    </xf>
    <xf numFmtId="165" fontId="65" fillId="0" borderId="40" xfId="0" applyNumberFormat="1" applyFont="1" applyBorder="1" applyAlignment="1" applyProtection="1">
      <alignment horizontal="center" vertical="center" wrapText="1"/>
      <protection locked="0"/>
    </xf>
    <xf numFmtId="165" fontId="65" fillId="0" borderId="111" xfId="0" applyNumberFormat="1" applyFont="1" applyBorder="1" applyAlignment="1" applyProtection="1">
      <alignment horizontal="left" vertical="center" wrapText="1"/>
      <protection locked="0"/>
    </xf>
    <xf numFmtId="165" fontId="65" fillId="0" borderId="112" xfId="0" applyNumberFormat="1" applyFont="1" applyBorder="1" applyAlignment="1" applyProtection="1">
      <alignment horizontal="left" vertical="center" wrapText="1"/>
      <protection locked="0"/>
    </xf>
    <xf numFmtId="165" fontId="65" fillId="0" borderId="113" xfId="0" applyNumberFormat="1" applyFont="1" applyBorder="1" applyAlignment="1" applyProtection="1">
      <alignment horizontal="left" vertical="center" wrapText="1"/>
      <protection locked="0"/>
    </xf>
    <xf numFmtId="0" fontId="25" fillId="10" borderId="4"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3" fillId="17" borderId="111" xfId="0" applyFont="1" applyFill="1" applyBorder="1" applyAlignment="1" applyProtection="1">
      <alignment horizontal="left" vertical="center" wrapText="1"/>
      <protection locked="0"/>
    </xf>
    <xf numFmtId="165" fontId="28" fillId="17" borderId="111" xfId="0" applyNumberFormat="1" applyFont="1" applyFill="1" applyBorder="1" applyAlignment="1" applyProtection="1">
      <alignment horizontal="left" vertical="center" wrapText="1"/>
      <protection locked="0"/>
    </xf>
    <xf numFmtId="0" fontId="25" fillId="34" borderId="85" xfId="0" applyFont="1" applyFill="1" applyBorder="1" applyAlignment="1">
      <alignment horizontal="center" vertical="center" wrapText="1"/>
    </xf>
    <xf numFmtId="0" fontId="25" fillId="17" borderId="30" xfId="0" applyFont="1" applyFill="1" applyBorder="1" applyAlignment="1">
      <alignment horizontal="center" vertical="center" wrapText="1"/>
    </xf>
    <xf numFmtId="164" fontId="65" fillId="17" borderId="98" xfId="9" applyNumberFormat="1" applyFont="1" applyFill="1" applyBorder="1" applyAlignment="1" applyProtection="1">
      <alignment horizontal="center" vertical="center" wrapText="1"/>
    </xf>
    <xf numFmtId="164" fontId="65" fillId="17" borderId="87" xfId="9" applyNumberFormat="1" applyFont="1" applyFill="1" applyBorder="1" applyAlignment="1" applyProtection="1">
      <alignment horizontal="center" vertical="center" wrapText="1"/>
    </xf>
    <xf numFmtId="164" fontId="65" fillId="17" borderId="88" xfId="9" applyNumberFormat="1" applyFont="1" applyFill="1" applyBorder="1" applyAlignment="1" applyProtection="1">
      <alignment horizontal="center" vertical="center" wrapText="1"/>
    </xf>
    <xf numFmtId="165" fontId="28" fillId="17" borderId="112" xfId="0" applyNumberFormat="1" applyFont="1" applyFill="1" applyBorder="1" applyAlignment="1" applyProtection="1">
      <alignment horizontal="left" vertical="center" wrapText="1"/>
      <protection locked="0"/>
    </xf>
    <xf numFmtId="165" fontId="28" fillId="17" borderId="113" xfId="0" applyNumberFormat="1" applyFont="1" applyFill="1" applyBorder="1" applyAlignment="1" applyProtection="1">
      <alignment horizontal="left" vertical="center" wrapText="1"/>
      <protection locked="0"/>
    </xf>
    <xf numFmtId="165" fontId="65" fillId="0" borderId="114" xfId="0" applyNumberFormat="1" applyFont="1" applyBorder="1" applyAlignment="1" applyProtection="1">
      <alignment horizontal="left" vertical="center" wrapText="1"/>
      <protection locked="0"/>
    </xf>
    <xf numFmtId="165" fontId="28" fillId="17" borderId="36" xfId="0" applyNumberFormat="1" applyFont="1" applyFill="1" applyBorder="1" applyAlignment="1" applyProtection="1">
      <alignment horizontal="center" vertical="center" wrapText="1"/>
      <protection locked="0"/>
    </xf>
    <xf numFmtId="165" fontId="28" fillId="17" borderId="40" xfId="0" applyNumberFormat="1" applyFont="1" applyFill="1" applyBorder="1" applyAlignment="1" applyProtection="1">
      <alignment horizontal="center" vertical="center" wrapText="1"/>
      <protection locked="0"/>
    </xf>
    <xf numFmtId="165" fontId="28" fillId="17" borderId="114" xfId="0" applyNumberFormat="1" applyFont="1" applyFill="1" applyBorder="1" applyAlignment="1" applyProtection="1">
      <alignment horizontal="left" vertical="center" wrapText="1"/>
      <protection locked="0"/>
    </xf>
    <xf numFmtId="0" fontId="65" fillId="0" borderId="111" xfId="0" applyFont="1" applyBorder="1" applyAlignment="1" applyProtection="1">
      <alignment horizontal="left" vertical="center" wrapText="1"/>
      <protection locked="0"/>
    </xf>
    <xf numFmtId="0" fontId="8" fillId="8" borderId="4"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3" fillId="0" borderId="40" xfId="0" applyFont="1" applyBorder="1"/>
    <xf numFmtId="0" fontId="8" fillId="6" borderId="45" xfId="0" applyFont="1" applyFill="1" applyBorder="1" applyAlignment="1">
      <alignment horizontal="center" vertical="center"/>
    </xf>
    <xf numFmtId="0" fontId="3" fillId="0" borderId="38" xfId="0" applyFont="1" applyBorder="1"/>
    <xf numFmtId="0" fontId="8" fillId="7" borderId="33" xfId="0" applyFont="1" applyFill="1" applyBorder="1" applyAlignment="1">
      <alignment horizontal="center" vertical="center" wrapText="1"/>
    </xf>
    <xf numFmtId="0" fontId="38" fillId="2" borderId="46" xfId="0" applyFont="1" applyFill="1" applyBorder="1" applyAlignment="1">
      <alignment horizontal="center" vertical="center"/>
    </xf>
    <xf numFmtId="0" fontId="3" fillId="0" borderId="49" xfId="0" applyFont="1" applyBorder="1"/>
    <xf numFmtId="0" fontId="3" fillId="0" borderId="51" xfId="0" applyFont="1" applyBorder="1"/>
    <xf numFmtId="0" fontId="40" fillId="5" borderId="47" xfId="0" applyFont="1" applyFill="1" applyBorder="1" applyAlignment="1">
      <alignment horizontal="center" vertical="center" wrapText="1"/>
    </xf>
    <xf numFmtId="0" fontId="3" fillId="0" borderId="48" xfId="0" applyFont="1" applyBorder="1"/>
    <xf numFmtId="0" fontId="29" fillId="0" borderId="56" xfId="0" applyFont="1" applyBorder="1" applyAlignment="1">
      <alignment horizontal="center" vertical="center" wrapText="1"/>
    </xf>
    <xf numFmtId="0" fontId="3" fillId="0" borderId="57" xfId="0" applyFont="1" applyBorder="1"/>
    <xf numFmtId="0" fontId="3" fillId="0" borderId="58" xfId="0" applyFont="1" applyBorder="1"/>
    <xf numFmtId="0" fontId="43" fillId="14" borderId="75" xfId="0" applyFont="1" applyFill="1" applyBorder="1" applyAlignment="1">
      <alignment horizontal="center" vertical="center"/>
    </xf>
    <xf numFmtId="0" fontId="3" fillId="0" borderId="76" xfId="0" applyFont="1" applyBorder="1"/>
    <xf numFmtId="0" fontId="3" fillId="0" borderId="77" xfId="0" applyFont="1" applyBorder="1"/>
    <xf numFmtId="0" fontId="29" fillId="0" borderId="52" xfId="0" applyFont="1" applyBorder="1" applyAlignment="1">
      <alignment horizontal="center" vertical="center" wrapText="1"/>
    </xf>
    <xf numFmtId="0" fontId="3" fillId="0" borderId="53" xfId="0" applyFont="1" applyBorder="1"/>
    <xf numFmtId="0" fontId="3" fillId="0" borderId="54" xfId="0" applyFont="1" applyBorder="1"/>
    <xf numFmtId="3" fontId="29" fillId="12" borderId="55" xfId="0" applyNumberFormat="1" applyFont="1" applyFill="1" applyBorder="1" applyAlignment="1">
      <alignment horizontal="center" vertical="center"/>
    </xf>
    <xf numFmtId="0" fontId="29" fillId="12" borderId="52" xfId="0" applyFont="1" applyFill="1" applyBorder="1" applyAlignment="1">
      <alignment horizontal="center" vertical="center"/>
    </xf>
    <xf numFmtId="49" fontId="43" fillId="14" borderId="61" xfId="0" applyNumberFormat="1" applyFont="1" applyFill="1" applyBorder="1" applyAlignment="1">
      <alignment horizontal="center" vertical="center" wrapText="1"/>
    </xf>
    <xf numFmtId="0" fontId="3" fillId="0" borderId="65" xfId="0" applyFont="1" applyBorder="1"/>
    <xf numFmtId="0" fontId="29" fillId="0" borderId="72" xfId="0" applyFont="1" applyBorder="1" applyAlignment="1">
      <alignment horizontal="center" vertical="center" wrapText="1"/>
    </xf>
    <xf numFmtId="0" fontId="3" fillId="0" borderId="73" xfId="0" applyFont="1" applyBorder="1"/>
    <xf numFmtId="0" fontId="3" fillId="0" borderId="74" xfId="0" applyFont="1" applyBorder="1"/>
    <xf numFmtId="0" fontId="46" fillId="16" borderId="11" xfId="0" applyFont="1" applyFill="1" applyBorder="1" applyAlignment="1">
      <alignment horizontal="center"/>
    </xf>
    <xf numFmtId="0" fontId="49" fillId="0" borderId="4" xfId="0" applyFont="1" applyBorder="1" applyAlignment="1">
      <alignment horizontal="left" vertical="top"/>
    </xf>
    <xf numFmtId="0" fontId="49" fillId="0" borderId="4" xfId="0" applyFont="1" applyBorder="1" applyAlignment="1">
      <alignment horizontal="left" vertical="center" wrapText="1"/>
    </xf>
    <xf numFmtId="0" fontId="46" fillId="16" borderId="11" xfId="0" applyFont="1" applyFill="1" applyBorder="1" applyAlignment="1">
      <alignment horizontal="center" vertical="center"/>
    </xf>
    <xf numFmtId="0" fontId="96" fillId="0" borderId="85" xfId="11" applyFont="1" applyBorder="1" applyAlignment="1" applyProtection="1">
      <alignment horizontal="justify" vertical="center" wrapText="1"/>
      <protection hidden="1"/>
    </xf>
    <xf numFmtId="0" fontId="96" fillId="0" borderId="98" xfId="11" applyFont="1" applyBorder="1" applyAlignment="1" applyProtection="1">
      <alignment horizontal="left" vertical="center" wrapText="1"/>
      <protection hidden="1"/>
    </xf>
    <xf numFmtId="0" fontId="96" fillId="0" borderId="88" xfId="11" applyFont="1" applyBorder="1" applyAlignment="1" applyProtection="1">
      <alignment horizontal="left" vertical="center" wrapText="1"/>
      <protection hidden="1"/>
    </xf>
    <xf numFmtId="0" fontId="96" fillId="0" borderId="85" xfId="11" applyFont="1" applyBorder="1" applyAlignment="1" applyProtection="1">
      <alignment horizontal="left" vertical="top"/>
      <protection hidden="1"/>
    </xf>
    <xf numFmtId="0" fontId="92" fillId="34" borderId="98" xfId="11" applyFont="1" applyFill="1" applyBorder="1" applyAlignment="1">
      <alignment horizontal="center" vertical="center" wrapText="1"/>
    </xf>
    <xf numFmtId="0" fontId="92" fillId="34" borderId="88" xfId="11" applyFont="1" applyFill="1" applyBorder="1" applyAlignment="1">
      <alignment horizontal="center" vertical="center" wrapText="1"/>
    </xf>
    <xf numFmtId="9" fontId="23" fillId="24" borderId="85" xfId="15" applyNumberFormat="1" applyFont="1" applyFill="1" applyBorder="1" applyAlignment="1" applyProtection="1">
      <alignment horizontal="left" vertical="center" wrapText="1"/>
      <protection locked="0"/>
    </xf>
    <xf numFmtId="9" fontId="65" fillId="24" borderId="85" xfId="15" applyNumberFormat="1" applyFont="1" applyFill="1" applyBorder="1" applyAlignment="1" applyProtection="1">
      <alignment horizontal="center" vertical="center" wrapText="1"/>
      <protection locked="0"/>
    </xf>
    <xf numFmtId="0" fontId="35" fillId="24" borderId="36" xfId="0" applyFont="1" applyFill="1" applyBorder="1" applyAlignment="1" applyProtection="1">
      <alignment horizontal="left" vertical="center" wrapText="1"/>
      <protection locked="0"/>
    </xf>
    <xf numFmtId="0" fontId="35" fillId="24" borderId="36" xfId="0" applyFont="1" applyFill="1" applyBorder="1" applyAlignment="1" applyProtection="1">
      <alignment horizontal="center" vertical="center" wrapText="1"/>
      <protection locked="0"/>
    </xf>
    <xf numFmtId="0" fontId="79" fillId="24" borderId="36" xfId="0" applyFont="1" applyFill="1" applyBorder="1" applyAlignment="1" applyProtection="1">
      <alignment horizontal="center" vertical="center" wrapText="1"/>
      <protection locked="0"/>
    </xf>
    <xf numFmtId="0" fontId="35" fillId="24" borderId="39" xfId="0" applyFont="1" applyFill="1" applyBorder="1" applyAlignment="1" applyProtection="1">
      <alignment horizontal="left" vertical="center" wrapText="1"/>
      <protection locked="0"/>
    </xf>
    <xf numFmtId="0" fontId="35" fillId="24" borderId="39" xfId="0" applyFont="1" applyFill="1" applyBorder="1" applyAlignment="1" applyProtection="1">
      <alignment horizontal="center" vertical="center" wrapText="1"/>
      <protection locked="0"/>
    </xf>
    <xf numFmtId="0" fontId="79" fillId="24" borderId="39" xfId="0" applyFont="1" applyFill="1" applyBorder="1" applyAlignment="1" applyProtection="1">
      <alignment horizontal="center" vertical="center" wrapText="1"/>
      <protection locked="0"/>
    </xf>
    <xf numFmtId="0" fontId="35" fillId="24" borderId="40" xfId="0" applyFont="1" applyFill="1" applyBorder="1" applyAlignment="1" applyProtection="1">
      <alignment horizontal="left" vertical="center" wrapText="1"/>
      <protection locked="0"/>
    </xf>
    <xf numFmtId="0" fontId="35" fillId="24" borderId="40" xfId="0" applyFont="1" applyFill="1" applyBorder="1" applyAlignment="1" applyProtection="1">
      <alignment horizontal="center" vertical="center" wrapText="1"/>
      <protection locked="0"/>
    </xf>
    <xf numFmtId="0" fontId="79" fillId="24" borderId="40" xfId="0" applyFont="1" applyFill="1" applyBorder="1" applyAlignment="1" applyProtection="1">
      <alignment horizontal="center" vertical="center" wrapText="1"/>
      <protection locked="0"/>
    </xf>
    <xf numFmtId="164" fontId="65" fillId="0" borderId="85" xfId="9" applyNumberFormat="1" applyFont="1" applyFill="1" applyBorder="1" applyAlignment="1" applyProtection="1">
      <alignment horizontal="center" vertical="center" wrapText="1"/>
      <protection locked="0"/>
    </xf>
    <xf numFmtId="2" fontId="78" fillId="24" borderId="85" xfId="9" applyNumberFormat="1" applyFont="1" applyFill="1" applyBorder="1" applyAlignment="1" applyProtection="1">
      <alignment horizontal="center" vertical="center" wrapText="1"/>
    </xf>
  </cellXfs>
  <cellStyles count="16">
    <cellStyle name="Hipervínculo" xfId="10" builtinId="8"/>
    <cellStyle name="Hipervínculo 2" xfId="12"/>
    <cellStyle name="Millares" xfId="7" builtinId="3"/>
    <cellStyle name="Millares [0]" xfId="1" builtinId="6"/>
    <cellStyle name="Millares 2" xfId="15"/>
    <cellStyle name="Moneda" xfId="8" builtinId="4"/>
    <cellStyle name="Moneda 2" xfId="6"/>
    <cellStyle name="Neutral 2" xfId="13"/>
    <cellStyle name="Normal" xfId="0" builtinId="0"/>
    <cellStyle name="Normal 2" xfId="11"/>
    <cellStyle name="Normal 2 2" xfId="5"/>
    <cellStyle name="Normal 2 2 2" xfId="3"/>
    <cellStyle name="Normal 4" xfId="2"/>
    <cellStyle name="Porcentaje" xfId="9" builtinId="5"/>
    <cellStyle name="Porcentaje 2" xfId="14"/>
    <cellStyle name="Porcentual 2" xfId="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5.Magnitud_Presupuesto'!A4"/><Relationship Id="rId7" Type="http://schemas.openxmlformats.org/officeDocument/2006/relationships/hyperlink" Target="#'8. Territorializaci&#243;n'!A1"/><Relationship Id="rId2" Type="http://schemas.openxmlformats.org/officeDocument/2006/relationships/hyperlink" Target="#'4. Metas Proyecto de Inv'!A4"/><Relationship Id="rId1" Type="http://schemas.openxmlformats.org/officeDocument/2006/relationships/hyperlink" Target="#'3.Actividades_Tareas_vig'!A3"/><Relationship Id="rId6" Type="http://schemas.openxmlformats.org/officeDocument/2006/relationships/hyperlink" Target="#'2. Hoja de Vida_Ind'!A1"/><Relationship Id="rId5" Type="http://schemas.openxmlformats.org/officeDocument/2006/relationships/hyperlink" Target="#'7. Seguimiento presupuestal'!A1"/><Relationship Id="rId4" Type="http://schemas.openxmlformats.org/officeDocument/2006/relationships/hyperlink" Target="#'6.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13</xdr:col>
      <xdr:colOff>323850</xdr:colOff>
      <xdr:row>13</xdr:row>
      <xdr:rowOff>186268</xdr:rowOff>
    </xdr:from>
    <xdr:ext cx="2752725" cy="4286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721850" y="4885268"/>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13</xdr:col>
      <xdr:colOff>323850</xdr:colOff>
      <xdr:row>14</xdr:row>
      <xdr:rowOff>152400</xdr:rowOff>
    </xdr:from>
    <xdr:ext cx="2762250" cy="4095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69638" y="35799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Metas_vigencia</a:t>
          </a:r>
          <a:endParaRPr sz="1200" b="0">
            <a:solidFill>
              <a:schemeClr val="lt1"/>
            </a:solidFill>
            <a:latin typeface="Arial"/>
            <a:ea typeface="Arial"/>
            <a:cs typeface="Arial"/>
            <a:sym typeface="Arial"/>
          </a:endParaRPr>
        </a:p>
      </xdr:txBody>
    </xdr:sp>
    <xdr:clientData fLocksWithSheet="0"/>
  </xdr:oneCellAnchor>
  <xdr:oneCellAnchor>
    <xdr:from>
      <xdr:col>13</xdr:col>
      <xdr:colOff>323850</xdr:colOff>
      <xdr:row>15</xdr:row>
      <xdr:rowOff>114300</xdr:rowOff>
    </xdr:from>
    <xdr:ext cx="2762250"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69638" y="3575213"/>
          <a:ext cx="275272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13</xdr:col>
      <xdr:colOff>343958</xdr:colOff>
      <xdr:row>15</xdr:row>
      <xdr:rowOff>571500</xdr:rowOff>
    </xdr:from>
    <xdr:ext cx="2752725" cy="4286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0249958" y="6371167"/>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13</xdr:col>
      <xdr:colOff>334433</xdr:colOff>
      <xdr:row>16</xdr:row>
      <xdr:rowOff>455083</xdr:rowOff>
    </xdr:from>
    <xdr:ext cx="2762250" cy="43815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732433" y="6858000"/>
          <a:ext cx="276225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Seguimiento Presupuestal</a:t>
          </a:r>
          <a:endParaRPr sz="1200" b="0">
            <a:solidFill>
              <a:schemeClr val="lt1"/>
            </a:solidFill>
            <a:latin typeface="Arial"/>
            <a:ea typeface="Arial"/>
            <a:cs typeface="Arial"/>
            <a:sym typeface="Arial"/>
          </a:endParaRPr>
        </a:p>
      </xdr:txBody>
    </xdr:sp>
    <xdr:clientData fLocksWithSheet="0"/>
  </xdr:oneCellAnchor>
  <xdr:oneCellAnchor>
    <xdr:from>
      <xdr:col>13</xdr:col>
      <xdr:colOff>304800</xdr:colOff>
      <xdr:row>12</xdr:row>
      <xdr:rowOff>209550</xdr:rowOff>
    </xdr:from>
    <xdr:ext cx="2781300" cy="44767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960113" y="3560925"/>
          <a:ext cx="277177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oneCellAnchor>
    <xdr:from>
      <xdr:col>13</xdr:col>
      <xdr:colOff>345016</xdr:colOff>
      <xdr:row>17</xdr:row>
      <xdr:rowOff>433917</xdr:rowOff>
    </xdr:from>
    <xdr:ext cx="2762250" cy="447675"/>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9743016" y="7334250"/>
          <a:ext cx="27622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7.  Territorialización</a:t>
          </a:r>
          <a:endParaRPr sz="1400"/>
        </a:p>
      </xdr:txBody>
    </xdr:sp>
    <xdr:clientData fLocksWithSheet="0"/>
  </xdr:oneCellAnchor>
  <xdr:oneCellAnchor>
    <xdr:from>
      <xdr:col>0</xdr:col>
      <xdr:colOff>247650</xdr:colOff>
      <xdr:row>0</xdr:row>
      <xdr:rowOff>123825</xdr:rowOff>
    </xdr:from>
    <xdr:ext cx="83820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256115</xdr:colOff>
      <xdr:row>0</xdr:row>
      <xdr:rowOff>75142</xdr:rowOff>
    </xdr:from>
    <xdr:to>
      <xdr:col>0</xdr:col>
      <xdr:colOff>790574</xdr:colOff>
      <xdr:row>3</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404486</xdr:colOff>
      <xdr:row>320</xdr:row>
      <xdr:rowOff>75142</xdr:rowOff>
    </xdr:from>
    <xdr:to>
      <xdr:col>0</xdr:col>
      <xdr:colOff>1043836</xdr:colOff>
      <xdr:row>323</xdr:row>
      <xdr:rowOff>237218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404486" y="112822437"/>
          <a:ext cx="639350" cy="74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40</xdr:row>
      <xdr:rowOff>75142</xdr:rowOff>
    </xdr:from>
    <xdr:to>
      <xdr:col>0</xdr:col>
      <xdr:colOff>790574</xdr:colOff>
      <xdr:row>43</xdr:row>
      <xdr:rowOff>114300</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8104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5685942"/>
          <a:ext cx="534459"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55129642"/>
          <a:ext cx="534459"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12" name="Imagen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64858190"/>
          <a:ext cx="534459" cy="54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64858190"/>
          <a:ext cx="534459" cy="54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240</xdr:row>
      <xdr:rowOff>75142</xdr:rowOff>
    </xdr:from>
    <xdr:to>
      <xdr:col>0</xdr:col>
      <xdr:colOff>926404</xdr:colOff>
      <xdr:row>243</xdr:row>
      <xdr:rowOff>246946</xdr:rowOff>
    </xdr:to>
    <xdr:pic>
      <xdr:nvPicPr>
        <xdr:cNvPr id="16" name="Imagen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94894560"/>
          <a:ext cx="670289" cy="65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280</xdr:row>
      <xdr:rowOff>75142</xdr:rowOff>
    </xdr:from>
    <xdr:to>
      <xdr:col>0</xdr:col>
      <xdr:colOff>926404</xdr:colOff>
      <xdr:row>283</xdr:row>
      <xdr:rowOff>246946</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95976017"/>
          <a:ext cx="670289" cy="663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0</xdr:row>
      <xdr:rowOff>75142</xdr:rowOff>
    </xdr:from>
    <xdr:to>
      <xdr:col>0</xdr:col>
      <xdr:colOff>790574</xdr:colOff>
      <xdr:row>3</xdr:row>
      <xdr:rowOff>114300</xdr:rowOff>
    </xdr:to>
    <xdr:pic>
      <xdr:nvPicPr>
        <xdr:cNvPr id="17" name="Imagen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404486</xdr:colOff>
      <xdr:row>320</xdr:row>
      <xdr:rowOff>75142</xdr:rowOff>
    </xdr:from>
    <xdr:to>
      <xdr:col>0</xdr:col>
      <xdr:colOff>1043836</xdr:colOff>
      <xdr:row>323</xdr:row>
      <xdr:rowOff>237218</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404486" y="125662267"/>
          <a:ext cx="639350" cy="685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40</xdr:row>
      <xdr:rowOff>75142</xdr:rowOff>
    </xdr:from>
    <xdr:to>
      <xdr:col>0</xdr:col>
      <xdr:colOff>790574</xdr:colOff>
      <xdr:row>43</xdr:row>
      <xdr:rowOff>114300</xdr:rowOff>
    </xdr:to>
    <xdr:pic>
      <xdr:nvPicPr>
        <xdr:cNvPr id="20" name="Imagen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642956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21" name="Imagen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26125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22" name="Imagen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483002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23" name="Imagen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635402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24" name="Imagen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26125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25" name="Imagen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483002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26" name="Imagen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635402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27" name="Imagen 2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88659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28" name="Imagen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88659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240</xdr:row>
      <xdr:rowOff>75142</xdr:rowOff>
    </xdr:from>
    <xdr:to>
      <xdr:col>0</xdr:col>
      <xdr:colOff>926404</xdr:colOff>
      <xdr:row>243</xdr:row>
      <xdr:rowOff>246946</xdr:rowOff>
    </xdr:to>
    <xdr:pic>
      <xdr:nvPicPr>
        <xdr:cNvPr id="29" name="Imagen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94220242"/>
          <a:ext cx="670289" cy="667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280</xdr:row>
      <xdr:rowOff>75142</xdr:rowOff>
    </xdr:from>
    <xdr:to>
      <xdr:col>0</xdr:col>
      <xdr:colOff>926404</xdr:colOff>
      <xdr:row>283</xdr:row>
      <xdr:rowOff>246946</xdr:rowOff>
    </xdr:to>
    <xdr:pic>
      <xdr:nvPicPr>
        <xdr:cNvPr id="30" name="Imagen 29">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09593592"/>
          <a:ext cx="670289" cy="1086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D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D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D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D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D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D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D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D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D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D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D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D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D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D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D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D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D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D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D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D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D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D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D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D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D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D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24</xdr:col>
      <xdr:colOff>0</xdr:colOff>
      <xdr:row>1</xdr:row>
      <xdr:rowOff>0</xdr:rowOff>
    </xdr:from>
    <xdr:to>
      <xdr:col>24</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D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D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D00-00003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D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D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D00-00003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D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Subsecretria%20de%20Gesti&#243;n%20Corporativa/7570/2022/Marzo%202022/POA%20Inversi&#243;n%207570_I%20trimestre%202022_aju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Subsecretria%20de%20Gesti&#243;n%20Corporativa/7570/2022/Septiembre%202022/03.%20POA%207570%20III%20trimestre%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20unidad/Subsecretria%20de%20Gesti&#243;n%20Corporativa/7570/Diciembre%202021/POA_7570_IV%20trim_2021123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Anexo_Hoja de vida Indicador"/>
      <sheetName val="2. Actividades_Tareas_vig"/>
      <sheetName val="3. Metas Proyecto de Inv"/>
      <sheetName val="4.Magnitud_Presupuesto"/>
      <sheetName val="5. Metas_PDD"/>
      <sheetName val="6. Seguimiento presupuestal"/>
      <sheetName val="7. Territorialización"/>
      <sheetName val="ANEXO_ODS"/>
      <sheetName val="ANEXO_VARIABLES"/>
      <sheetName val="GLOSARIO"/>
      <sheetName val="INSTRUCCIÓN DE DILIGENCIAMIENTO"/>
      <sheetName val="INSTRUCTIVO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Anexo_Hoja de vida Indicador"/>
      <sheetName val="2. Actividades_Tareas_vig"/>
      <sheetName val="3. Metas Proyecto de Inv"/>
      <sheetName val="4.Magnitud_Presupuesto"/>
      <sheetName val="5. Metas_PDD"/>
      <sheetName val="6. Seguimiento presupuestal"/>
      <sheetName val="7. Territorialización"/>
      <sheetName val="ANEXO_ODS"/>
      <sheetName val="ANEXO_VARIABLES"/>
      <sheetName val="GLOSARIO"/>
      <sheetName val="INSTRUCCIÓN DE DILIGENCIAMIENTO"/>
      <sheetName val="INSTRUCTIVO DE DILIGENCIAMIENTO"/>
      <sheetName val="LISTAS_1"/>
    </sheetNames>
    <sheetDataSet>
      <sheetData sheetId="0"/>
      <sheetData sheetId="1"/>
      <sheetData sheetId="2">
        <row r="4">
          <cell r="I4">
            <v>7.0000000000000007E-2</v>
          </cell>
          <cell r="J4">
            <v>7.0000000000000007E-2</v>
          </cell>
          <cell r="P4">
            <v>0.13</v>
          </cell>
          <cell r="Q4">
            <v>0.13</v>
          </cell>
          <cell r="W4">
            <v>0.03</v>
          </cell>
          <cell r="X4">
            <v>0.03</v>
          </cell>
          <cell r="AD4">
            <v>0.77</v>
          </cell>
        </row>
        <row r="10">
          <cell r="I10">
            <v>0.8</v>
          </cell>
          <cell r="J10">
            <v>0.8</v>
          </cell>
          <cell r="P10">
            <v>0</v>
          </cell>
          <cell r="Q10">
            <v>0</v>
          </cell>
          <cell r="W10">
            <v>0.1</v>
          </cell>
          <cell r="X10">
            <v>0.1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sheetName val="8. Territorialización"/>
      <sheetName val="ANEXO_ODS"/>
      <sheetName val="ANEXO_VARIABLES"/>
      <sheetName val="GLOSARIO"/>
      <sheetName val="INSTRUCCIÓN DE DILIGENCIAMIENTO"/>
      <sheetName val="LISTAS_1"/>
    </sheetNames>
    <sheetDataSet>
      <sheetData sheetId="0"/>
      <sheetData sheetId="1"/>
      <sheetData sheetId="2"/>
      <sheetData sheetId="3">
        <row r="4">
          <cell r="AE4">
            <v>0.3</v>
          </cell>
        </row>
        <row r="5">
          <cell r="AE5">
            <v>0.3</v>
          </cell>
        </row>
        <row r="6">
          <cell r="AE6">
            <v>0.3</v>
          </cell>
        </row>
        <row r="7">
          <cell r="AE7">
            <v>0.97</v>
          </cell>
        </row>
        <row r="8">
          <cell r="AE8">
            <v>0.3</v>
          </cell>
        </row>
        <row r="9">
          <cell r="AE9">
            <v>0.3</v>
          </cell>
        </row>
        <row r="10">
          <cell r="AE10">
            <v>0.3</v>
          </cell>
        </row>
        <row r="11">
          <cell r="AE11">
            <v>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web/mipg/resultados-medicion" TargetMode="External"/><Relationship Id="rId1" Type="http://schemas.openxmlformats.org/officeDocument/2006/relationships/hyperlink" Target="https://www.funcionpublica.gov.co/web/mipg/resultados-medicion"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738030"/>
  </sheetPr>
  <dimension ref="A1:Y1001"/>
  <sheetViews>
    <sheetView zoomScale="90" zoomScaleNormal="90" workbookViewId="0">
      <selection activeCell="F24" sqref="F24:J24"/>
    </sheetView>
  </sheetViews>
  <sheetFormatPr baseColWidth="10" defaultColWidth="12.625" defaultRowHeight="15" customHeight="1" x14ac:dyDescent="0.2"/>
  <cols>
    <col min="1" max="3" width="9" customWidth="1"/>
    <col min="4" max="4" width="10.25" customWidth="1"/>
    <col min="5" max="12" width="8.875" customWidth="1"/>
    <col min="13" max="13" width="14.875" customWidth="1"/>
    <col min="14" max="17" width="11.25" customWidth="1"/>
    <col min="18" max="18" width="10" customWidth="1"/>
    <col min="19" max="20" width="9.375" hidden="1" customWidth="1"/>
    <col min="21" max="21" width="10" hidden="1" customWidth="1"/>
    <col min="22" max="25" width="9.375" customWidth="1"/>
  </cols>
  <sheetData>
    <row r="1" spans="1:25" ht="32.25" customHeight="1" x14ac:dyDescent="0.2">
      <c r="A1" s="572"/>
      <c r="B1" s="573"/>
      <c r="C1" s="578" t="s">
        <v>0</v>
      </c>
      <c r="D1" s="579"/>
      <c r="E1" s="579"/>
      <c r="F1" s="579"/>
      <c r="G1" s="579"/>
      <c r="H1" s="579"/>
      <c r="I1" s="579"/>
      <c r="J1" s="579"/>
      <c r="K1" s="579"/>
      <c r="L1" s="579"/>
      <c r="M1" s="579"/>
      <c r="N1" s="579"/>
      <c r="O1" s="579"/>
      <c r="P1" s="579"/>
      <c r="Q1" s="580"/>
      <c r="R1" s="2"/>
      <c r="S1" s="3"/>
      <c r="T1" s="3"/>
      <c r="U1" s="4"/>
      <c r="V1" s="1"/>
      <c r="W1" s="1"/>
      <c r="X1" s="1"/>
      <c r="Y1" s="1"/>
    </row>
    <row r="2" spans="1:25" ht="32.25" customHeight="1" x14ac:dyDescent="0.2">
      <c r="A2" s="574"/>
      <c r="B2" s="575"/>
      <c r="C2" s="578" t="s">
        <v>1</v>
      </c>
      <c r="D2" s="579"/>
      <c r="E2" s="579"/>
      <c r="F2" s="579"/>
      <c r="G2" s="579"/>
      <c r="H2" s="579"/>
      <c r="I2" s="579"/>
      <c r="J2" s="579"/>
      <c r="K2" s="579"/>
      <c r="L2" s="579"/>
      <c r="M2" s="579"/>
      <c r="N2" s="579"/>
      <c r="O2" s="579"/>
      <c r="P2" s="579"/>
      <c r="Q2" s="580"/>
      <c r="R2" s="2"/>
      <c r="S2" s="5"/>
      <c r="T2" s="5"/>
      <c r="U2" s="6"/>
      <c r="V2" s="1"/>
      <c r="W2" s="1"/>
      <c r="X2" s="1"/>
      <c r="Y2" s="1"/>
    </row>
    <row r="3" spans="1:25" ht="32.25" customHeight="1" x14ac:dyDescent="0.2">
      <c r="A3" s="574"/>
      <c r="B3" s="575"/>
      <c r="C3" s="578" t="s">
        <v>2</v>
      </c>
      <c r="D3" s="579"/>
      <c r="E3" s="579"/>
      <c r="F3" s="579"/>
      <c r="G3" s="579"/>
      <c r="H3" s="579"/>
      <c r="I3" s="579"/>
      <c r="J3" s="579"/>
      <c r="K3" s="579"/>
      <c r="L3" s="579"/>
      <c r="M3" s="579"/>
      <c r="N3" s="579"/>
      <c r="O3" s="579"/>
      <c r="P3" s="579"/>
      <c r="Q3" s="580"/>
      <c r="R3" s="2"/>
      <c r="S3" s="5"/>
      <c r="T3" s="5"/>
      <c r="U3" s="6"/>
      <c r="V3" s="1"/>
      <c r="W3" s="1"/>
      <c r="X3" s="1"/>
      <c r="Y3" s="1"/>
    </row>
    <row r="4" spans="1:25" ht="32.25" customHeight="1" x14ac:dyDescent="0.2">
      <c r="A4" s="576"/>
      <c r="B4" s="577"/>
      <c r="C4" s="578" t="s">
        <v>3</v>
      </c>
      <c r="D4" s="579"/>
      <c r="E4" s="579"/>
      <c r="F4" s="579"/>
      <c r="G4" s="579"/>
      <c r="H4" s="579"/>
      <c r="I4" s="579"/>
      <c r="J4" s="580"/>
      <c r="K4" s="581" t="s">
        <v>1257</v>
      </c>
      <c r="L4" s="579"/>
      <c r="M4" s="579"/>
      <c r="N4" s="579"/>
      <c r="O4" s="579"/>
      <c r="P4" s="579"/>
      <c r="Q4" s="580"/>
      <c r="R4" s="2"/>
      <c r="S4" s="7"/>
      <c r="T4" s="8" t="s">
        <v>4</v>
      </c>
      <c r="U4" s="9"/>
      <c r="V4" s="1"/>
      <c r="W4" s="1"/>
      <c r="X4" s="1"/>
      <c r="Y4" s="1"/>
    </row>
    <row r="5" spans="1:25" ht="15.75" customHeight="1" x14ac:dyDescent="0.25">
      <c r="A5" s="2"/>
      <c r="B5" s="2"/>
      <c r="C5" s="2"/>
      <c r="D5" s="2"/>
      <c r="E5" s="2"/>
      <c r="F5" s="2"/>
      <c r="G5" s="2"/>
      <c r="H5" s="2"/>
      <c r="I5" s="2"/>
      <c r="J5" s="2"/>
      <c r="K5" s="2"/>
      <c r="L5" s="2"/>
      <c r="M5" s="2"/>
      <c r="N5" s="10"/>
      <c r="O5" s="10"/>
      <c r="P5" s="10"/>
      <c r="Q5" s="10"/>
      <c r="R5" s="2"/>
      <c r="S5" s="2"/>
      <c r="T5" s="2"/>
      <c r="U5" s="2"/>
      <c r="V5" s="2"/>
      <c r="W5" s="2"/>
      <c r="X5" s="2"/>
      <c r="Y5" s="2"/>
    </row>
    <row r="6" spans="1:25" ht="15.75" customHeight="1" x14ac:dyDescent="0.25">
      <c r="A6" s="11"/>
      <c r="B6" s="2"/>
      <c r="C6" s="2"/>
      <c r="D6" s="2"/>
      <c r="E6" s="2"/>
      <c r="F6" s="2"/>
      <c r="G6" s="2"/>
      <c r="H6" s="2"/>
      <c r="I6" s="2"/>
      <c r="J6" s="2"/>
      <c r="K6" s="2"/>
      <c r="L6" s="2"/>
      <c r="M6" s="2"/>
      <c r="N6" s="10"/>
      <c r="O6" s="10"/>
      <c r="P6" s="10"/>
      <c r="Q6" s="10"/>
      <c r="R6" s="2"/>
      <c r="S6" s="2"/>
      <c r="T6" s="2"/>
      <c r="U6" s="2"/>
      <c r="V6" s="2"/>
      <c r="W6" s="2"/>
      <c r="X6" s="2"/>
      <c r="Y6" s="2"/>
    </row>
    <row r="7" spans="1:25" ht="15.75" customHeight="1" x14ac:dyDescent="0.25">
      <c r="A7" s="582"/>
      <c r="B7" s="583"/>
      <c r="C7" s="583"/>
      <c r="D7" s="583"/>
      <c r="E7" s="583"/>
      <c r="F7" s="583"/>
      <c r="G7" s="583"/>
      <c r="H7" s="583"/>
      <c r="I7" s="583"/>
      <c r="J7" s="583"/>
      <c r="K7" s="583"/>
      <c r="L7" s="583"/>
      <c r="M7" s="583"/>
      <c r="N7" s="583"/>
      <c r="O7" s="583"/>
      <c r="P7" s="583"/>
      <c r="Q7" s="584"/>
      <c r="R7" s="2"/>
      <c r="S7" s="2"/>
      <c r="T7" s="2"/>
      <c r="U7" s="2"/>
      <c r="V7" s="2"/>
      <c r="W7" s="2"/>
      <c r="X7" s="2"/>
      <c r="Y7" s="2"/>
    </row>
    <row r="8" spans="1:25" ht="15.75" customHeight="1" x14ac:dyDescent="0.25">
      <c r="A8" s="2"/>
      <c r="B8" s="2"/>
      <c r="C8" s="2"/>
      <c r="D8" s="2"/>
      <c r="E8" s="2"/>
      <c r="F8" s="2"/>
      <c r="G8" s="2"/>
      <c r="H8" s="2"/>
      <c r="I8" s="2"/>
      <c r="J8" s="2"/>
      <c r="K8" s="2"/>
      <c r="L8" s="2"/>
      <c r="M8" s="2"/>
      <c r="N8" s="10"/>
      <c r="O8" s="10"/>
      <c r="P8" s="10"/>
      <c r="Q8" s="10"/>
      <c r="R8" s="2"/>
      <c r="S8" s="2"/>
      <c r="T8" s="2"/>
      <c r="U8" s="2"/>
      <c r="V8" s="2"/>
      <c r="W8" s="2"/>
      <c r="X8" s="2"/>
      <c r="Y8" s="2"/>
    </row>
    <row r="9" spans="1:25" ht="20.25" customHeight="1" x14ac:dyDescent="0.25">
      <c r="A9" s="2"/>
      <c r="B9" s="2"/>
      <c r="C9" s="2"/>
      <c r="D9" s="2"/>
      <c r="E9" s="2"/>
      <c r="F9" s="2"/>
      <c r="G9" s="2"/>
      <c r="H9" s="2"/>
      <c r="I9" s="2"/>
      <c r="J9" s="12"/>
      <c r="K9" s="13"/>
      <c r="L9" s="2"/>
      <c r="M9" s="12"/>
      <c r="N9" s="10"/>
      <c r="O9" s="10"/>
      <c r="P9" s="10"/>
      <c r="Q9" s="10"/>
      <c r="R9" s="14"/>
      <c r="S9" s="14"/>
      <c r="T9" s="14"/>
      <c r="U9" s="14"/>
      <c r="V9" s="2"/>
      <c r="W9" s="2"/>
      <c r="X9" s="2"/>
      <c r="Y9" s="2"/>
    </row>
    <row r="10" spans="1:25" ht="39" customHeight="1" x14ac:dyDescent="0.25">
      <c r="A10" s="585" t="s">
        <v>5</v>
      </c>
      <c r="B10" s="579"/>
      <c r="C10" s="579"/>
      <c r="D10" s="580"/>
      <c r="E10" s="586" t="s">
        <v>6</v>
      </c>
      <c r="F10" s="579"/>
      <c r="G10" s="579"/>
      <c r="H10" s="579"/>
      <c r="I10" s="579"/>
      <c r="J10" s="579"/>
      <c r="K10" s="579"/>
      <c r="L10" s="580"/>
      <c r="M10" s="12"/>
      <c r="N10" s="587"/>
      <c r="O10" s="583"/>
      <c r="P10" s="583"/>
      <c r="Q10" s="584"/>
      <c r="R10" s="14"/>
      <c r="S10" s="15"/>
      <c r="T10" s="15"/>
      <c r="U10" s="2"/>
      <c r="V10" s="2"/>
      <c r="W10" s="2"/>
      <c r="X10" s="2"/>
      <c r="Y10" s="2"/>
    </row>
    <row r="11" spans="1:25" ht="31.5" customHeight="1" x14ac:dyDescent="0.2">
      <c r="A11" s="585" t="s">
        <v>7</v>
      </c>
      <c r="B11" s="579"/>
      <c r="C11" s="579"/>
      <c r="D11" s="580"/>
      <c r="E11" s="586" t="s">
        <v>750</v>
      </c>
      <c r="F11" s="579"/>
      <c r="G11" s="579"/>
      <c r="H11" s="579"/>
      <c r="I11" s="579"/>
      <c r="J11" s="579"/>
      <c r="K11" s="579"/>
      <c r="L11" s="580"/>
      <c r="M11" s="588"/>
      <c r="N11" s="587"/>
      <c r="O11" s="583"/>
      <c r="P11" s="583"/>
      <c r="Q11" s="584"/>
      <c r="R11" s="16"/>
      <c r="S11" s="17"/>
      <c r="T11" s="17"/>
      <c r="U11" s="2"/>
      <c r="V11" s="2"/>
      <c r="W11" s="2"/>
      <c r="X11" s="2"/>
      <c r="Y11" s="2"/>
    </row>
    <row r="12" spans="1:25" ht="39" customHeight="1" x14ac:dyDescent="0.2">
      <c r="A12" s="585" t="s">
        <v>9</v>
      </c>
      <c r="B12" s="579"/>
      <c r="C12" s="579"/>
      <c r="D12" s="580"/>
      <c r="E12" s="586" t="s">
        <v>751</v>
      </c>
      <c r="F12" s="579"/>
      <c r="G12" s="579"/>
      <c r="H12" s="579"/>
      <c r="I12" s="579"/>
      <c r="J12" s="579"/>
      <c r="K12" s="579"/>
      <c r="L12" s="580"/>
      <c r="M12" s="589"/>
      <c r="N12" s="587" t="s">
        <v>11</v>
      </c>
      <c r="O12" s="583"/>
      <c r="P12" s="583"/>
      <c r="Q12" s="584"/>
      <c r="R12" s="16"/>
      <c r="S12" s="17"/>
      <c r="T12" s="17"/>
      <c r="U12" s="2"/>
      <c r="V12" s="2"/>
      <c r="W12" s="2"/>
      <c r="X12" s="2"/>
      <c r="Y12" s="2"/>
    </row>
    <row r="13" spans="1:25" ht="39" customHeight="1" x14ac:dyDescent="0.25">
      <c r="A13" s="585" t="s">
        <v>12</v>
      </c>
      <c r="B13" s="579"/>
      <c r="C13" s="579"/>
      <c r="D13" s="580"/>
      <c r="E13" s="586" t="s">
        <v>768</v>
      </c>
      <c r="F13" s="579"/>
      <c r="G13" s="579"/>
      <c r="H13" s="579"/>
      <c r="I13" s="579"/>
      <c r="J13" s="579"/>
      <c r="K13" s="579"/>
      <c r="L13" s="580"/>
      <c r="M13" s="588"/>
      <c r="N13" s="592"/>
      <c r="O13" s="18"/>
      <c r="P13" s="18"/>
      <c r="Q13" s="18"/>
      <c r="R13" s="16"/>
      <c r="S13" s="17"/>
      <c r="T13" s="17"/>
      <c r="U13" s="2"/>
      <c r="V13" s="2"/>
      <c r="W13" s="2"/>
      <c r="X13" s="2"/>
      <c r="Y13" s="2"/>
    </row>
    <row r="14" spans="1:25" ht="39" customHeight="1" x14ac:dyDescent="0.25">
      <c r="A14" s="585" t="s">
        <v>14</v>
      </c>
      <c r="B14" s="579"/>
      <c r="C14" s="579"/>
      <c r="D14" s="580"/>
      <c r="E14" s="586" t="s">
        <v>1256</v>
      </c>
      <c r="F14" s="579"/>
      <c r="G14" s="579"/>
      <c r="H14" s="579"/>
      <c r="I14" s="579"/>
      <c r="J14" s="579"/>
      <c r="K14" s="579"/>
      <c r="L14" s="580"/>
      <c r="M14" s="597"/>
      <c r="N14" s="597"/>
      <c r="O14" s="18"/>
      <c r="P14" s="18"/>
      <c r="Q14" s="18"/>
      <c r="R14" s="16"/>
      <c r="S14" s="17"/>
      <c r="T14" s="17"/>
      <c r="U14" s="2"/>
      <c r="V14" s="2"/>
      <c r="W14" s="2"/>
      <c r="X14" s="2"/>
      <c r="Y14" s="2"/>
    </row>
    <row r="15" spans="1:25" ht="39" customHeight="1" x14ac:dyDescent="0.25">
      <c r="A15" s="585" t="s">
        <v>15</v>
      </c>
      <c r="B15" s="579"/>
      <c r="C15" s="579"/>
      <c r="D15" s="580"/>
      <c r="E15" s="586" t="s">
        <v>733</v>
      </c>
      <c r="F15" s="579"/>
      <c r="G15" s="579"/>
      <c r="H15" s="579"/>
      <c r="I15" s="579"/>
      <c r="J15" s="579"/>
      <c r="K15" s="579"/>
      <c r="L15" s="580"/>
      <c r="M15" s="589"/>
      <c r="N15" s="589"/>
      <c r="O15" s="18"/>
      <c r="P15" s="18"/>
      <c r="Q15" s="18"/>
      <c r="R15" s="16"/>
      <c r="S15" s="17"/>
      <c r="T15" s="17"/>
      <c r="U15" s="2"/>
      <c r="V15" s="2"/>
      <c r="W15" s="2"/>
      <c r="X15" s="2"/>
      <c r="Y15" s="2"/>
    </row>
    <row r="16" spans="1:25" ht="47.25" customHeight="1" x14ac:dyDescent="0.25">
      <c r="A16" s="585" t="s">
        <v>17</v>
      </c>
      <c r="B16" s="579"/>
      <c r="C16" s="579"/>
      <c r="D16" s="580"/>
      <c r="E16" s="598" t="s">
        <v>1309</v>
      </c>
      <c r="F16" s="613"/>
      <c r="G16" s="613"/>
      <c r="H16" s="613"/>
      <c r="I16" s="613"/>
      <c r="J16" s="613"/>
      <c r="K16" s="613"/>
      <c r="L16" s="614"/>
      <c r="M16" s="188"/>
      <c r="N16" s="189"/>
      <c r="O16" s="18"/>
      <c r="P16" s="18"/>
      <c r="Q16" s="18"/>
      <c r="R16" s="16"/>
      <c r="S16" s="17"/>
      <c r="T16" s="17"/>
      <c r="U16" s="2"/>
      <c r="V16" s="2"/>
      <c r="W16" s="2"/>
      <c r="X16" s="2"/>
      <c r="Y16" s="2"/>
    </row>
    <row r="17" spans="1:25" ht="39" customHeight="1" x14ac:dyDescent="0.25">
      <c r="A17" s="585" t="s">
        <v>18</v>
      </c>
      <c r="B17" s="579"/>
      <c r="C17" s="579"/>
      <c r="D17" s="580"/>
      <c r="E17" s="591">
        <v>2020110010103</v>
      </c>
      <c r="F17" s="579"/>
      <c r="G17" s="579"/>
      <c r="H17" s="579"/>
      <c r="I17" s="579"/>
      <c r="J17" s="579"/>
      <c r="K17" s="579"/>
      <c r="L17" s="580"/>
      <c r="M17" s="14"/>
      <c r="N17" s="19"/>
      <c r="O17" s="18"/>
      <c r="P17" s="18"/>
      <c r="Q17" s="18"/>
      <c r="R17" s="16"/>
      <c r="S17" s="17"/>
      <c r="T17" s="17"/>
      <c r="U17" s="2"/>
      <c r="V17" s="2"/>
      <c r="W17" s="2"/>
      <c r="X17" s="2"/>
      <c r="Y17" s="2"/>
    </row>
    <row r="18" spans="1:25" ht="34.5" customHeight="1" x14ac:dyDescent="0.25">
      <c r="A18" s="585" t="s">
        <v>971</v>
      </c>
      <c r="B18" s="579"/>
      <c r="C18" s="579"/>
      <c r="D18" s="580"/>
      <c r="E18" s="593" t="s">
        <v>1436</v>
      </c>
      <c r="F18" s="594"/>
      <c r="G18" s="594"/>
      <c r="H18" s="594"/>
      <c r="I18" s="594"/>
      <c r="J18" s="594"/>
      <c r="K18" s="594"/>
      <c r="L18" s="595"/>
      <c r="M18" s="191"/>
      <c r="N18" s="192"/>
      <c r="O18" s="193"/>
      <c r="P18" s="193"/>
      <c r="Q18" s="193"/>
      <c r="R18" s="194"/>
      <c r="S18" s="195"/>
      <c r="T18" s="195"/>
      <c r="U18" s="190"/>
      <c r="V18" s="190"/>
      <c r="W18" s="190"/>
      <c r="X18" s="190"/>
      <c r="Y18" s="190"/>
    </row>
    <row r="19" spans="1:25" ht="30.75" customHeight="1" x14ac:dyDescent="0.25">
      <c r="A19" s="585" t="s">
        <v>972</v>
      </c>
      <c r="B19" s="579"/>
      <c r="C19" s="579"/>
      <c r="D19" s="580"/>
      <c r="E19" s="593" t="s">
        <v>1437</v>
      </c>
      <c r="F19" s="594"/>
      <c r="G19" s="594"/>
      <c r="H19" s="594"/>
      <c r="I19" s="594"/>
      <c r="J19" s="594"/>
      <c r="K19" s="594"/>
      <c r="L19" s="595"/>
      <c r="M19" s="191"/>
      <c r="N19" s="192"/>
      <c r="O19" s="193"/>
      <c r="P19" s="193"/>
      <c r="Q19" s="193"/>
      <c r="R19" s="194"/>
      <c r="S19" s="195"/>
      <c r="T19" s="195"/>
      <c r="U19" s="190"/>
      <c r="V19" s="190"/>
      <c r="W19" s="190"/>
      <c r="X19" s="190"/>
      <c r="Y19" s="190"/>
    </row>
    <row r="20" spans="1:25" ht="39" customHeight="1" x14ac:dyDescent="0.25">
      <c r="A20" s="585" t="s">
        <v>19</v>
      </c>
      <c r="B20" s="579"/>
      <c r="C20" s="579"/>
      <c r="D20" s="580"/>
      <c r="E20" s="586" t="s">
        <v>766</v>
      </c>
      <c r="F20" s="579"/>
      <c r="G20" s="579"/>
      <c r="H20" s="579"/>
      <c r="I20" s="579"/>
      <c r="J20" s="579"/>
      <c r="K20" s="579"/>
      <c r="L20" s="580"/>
      <c r="M20" s="588"/>
      <c r="N20" s="592"/>
      <c r="O20" s="18"/>
      <c r="P20" s="18"/>
      <c r="Q20" s="18"/>
      <c r="R20" s="16"/>
      <c r="S20" s="17"/>
      <c r="T20" s="17"/>
      <c r="U20" s="2"/>
      <c r="V20" s="2"/>
      <c r="W20" s="2"/>
      <c r="X20" s="2"/>
      <c r="Y20" s="2"/>
    </row>
    <row r="21" spans="1:25" ht="30.75" customHeight="1" x14ac:dyDescent="0.25">
      <c r="A21" s="585" t="s">
        <v>21</v>
      </c>
      <c r="B21" s="579"/>
      <c r="C21" s="579"/>
      <c r="D21" s="580"/>
      <c r="E21" s="598" t="s">
        <v>1310</v>
      </c>
      <c r="F21" s="599"/>
      <c r="G21" s="599"/>
      <c r="H21" s="599"/>
      <c r="I21" s="599"/>
      <c r="J21" s="599"/>
      <c r="K21" s="599"/>
      <c r="L21" s="580"/>
      <c r="M21" s="589"/>
      <c r="N21" s="589"/>
      <c r="O21" s="18"/>
      <c r="P21" s="18"/>
      <c r="Q21" s="18"/>
      <c r="R21" s="16"/>
      <c r="S21" s="17"/>
      <c r="T21" s="17"/>
      <c r="U21" s="2"/>
      <c r="V21" s="2"/>
      <c r="W21" s="2"/>
      <c r="X21" s="2"/>
      <c r="Y21" s="2"/>
    </row>
    <row r="22" spans="1:25" ht="32.25" customHeight="1" x14ac:dyDescent="0.25">
      <c r="A22" s="585" t="s">
        <v>23</v>
      </c>
      <c r="B22" s="579"/>
      <c r="C22" s="579"/>
      <c r="D22" s="580"/>
      <c r="E22" s="598" t="s">
        <v>1262</v>
      </c>
      <c r="F22" s="599"/>
      <c r="G22" s="599"/>
      <c r="H22" s="599"/>
      <c r="I22" s="599"/>
      <c r="J22" s="599"/>
      <c r="K22" s="599"/>
      <c r="L22" s="580"/>
      <c r="M22" s="588"/>
      <c r="N22" s="590"/>
      <c r="O22" s="20"/>
      <c r="P22" s="20"/>
      <c r="Q22" s="20"/>
      <c r="R22" s="16"/>
      <c r="S22" s="17"/>
      <c r="T22" s="17"/>
      <c r="U22" s="2"/>
      <c r="V22" s="2"/>
      <c r="W22" s="2"/>
      <c r="X22" s="2"/>
      <c r="Y22" s="2"/>
    </row>
    <row r="23" spans="1:25" ht="27.75" customHeight="1" x14ac:dyDescent="0.25">
      <c r="A23" s="609" t="s">
        <v>24</v>
      </c>
      <c r="B23" s="610"/>
      <c r="C23" s="610"/>
      <c r="D23" s="573"/>
      <c r="E23" s="257" t="s">
        <v>25</v>
      </c>
      <c r="F23" s="600" t="s">
        <v>822</v>
      </c>
      <c r="G23" s="601"/>
      <c r="H23" s="601"/>
      <c r="I23" s="601"/>
      <c r="J23" s="601"/>
      <c r="K23" s="602">
        <v>2022</v>
      </c>
      <c r="L23" s="603"/>
      <c r="M23" s="589"/>
      <c r="N23" s="589"/>
      <c r="O23" s="20"/>
      <c r="P23" s="20"/>
      <c r="Q23" s="20"/>
      <c r="R23" s="16"/>
      <c r="S23" s="17"/>
      <c r="T23" s="17"/>
      <c r="U23" s="2"/>
      <c r="V23" s="2"/>
      <c r="W23" s="2"/>
      <c r="X23" s="2"/>
      <c r="Y23" s="2"/>
    </row>
    <row r="24" spans="1:25" ht="27.75" customHeight="1" x14ac:dyDescent="0.25">
      <c r="A24" s="576"/>
      <c r="B24" s="611"/>
      <c r="C24" s="611"/>
      <c r="D24" s="577"/>
      <c r="E24" s="258" t="s">
        <v>27</v>
      </c>
      <c r="F24" s="606" t="s">
        <v>28</v>
      </c>
      <c r="G24" s="607"/>
      <c r="H24" s="607"/>
      <c r="I24" s="607"/>
      <c r="J24" s="608"/>
      <c r="K24" s="604"/>
      <c r="L24" s="605"/>
      <c r="M24" s="14"/>
      <c r="N24" s="21"/>
      <c r="O24" s="20"/>
      <c r="P24" s="22"/>
      <c r="Q24" s="22"/>
      <c r="R24" s="23"/>
      <c r="S24" s="17"/>
      <c r="T24" s="17"/>
      <c r="U24" s="2"/>
      <c r="V24" s="2"/>
      <c r="W24" s="2"/>
      <c r="X24" s="2"/>
      <c r="Y24" s="2"/>
    </row>
    <row r="25" spans="1:25" ht="20.25" customHeight="1" x14ac:dyDescent="0.25">
      <c r="A25" s="2"/>
      <c r="B25" s="2"/>
      <c r="C25" s="2"/>
      <c r="D25" s="2"/>
      <c r="E25" s="2"/>
      <c r="F25" s="2"/>
      <c r="G25" s="2"/>
      <c r="H25" s="2"/>
      <c r="I25" s="2"/>
      <c r="J25" s="2"/>
      <c r="K25" s="2"/>
      <c r="L25" s="2"/>
      <c r="M25" s="16"/>
      <c r="N25" s="20"/>
      <c r="O25" s="20"/>
      <c r="P25" s="20"/>
      <c r="Q25" s="20"/>
      <c r="R25" s="2"/>
      <c r="S25" s="2"/>
      <c r="T25" s="2"/>
      <c r="U25" s="2"/>
      <c r="V25" s="2"/>
      <c r="W25" s="2"/>
      <c r="X25" s="2"/>
      <c r="Y25" s="2"/>
    </row>
    <row r="26" spans="1:25" ht="15.75" customHeight="1" x14ac:dyDescent="0.25">
      <c r="A26" s="24"/>
      <c r="B26" s="24"/>
      <c r="C26" s="24"/>
      <c r="D26" s="24"/>
      <c r="E26" s="24"/>
      <c r="F26" s="24"/>
      <c r="G26" s="2"/>
      <c r="H26" s="570" t="s">
        <v>29</v>
      </c>
      <c r="I26" s="562"/>
      <c r="J26" s="562"/>
      <c r="K26" s="562"/>
      <c r="L26" s="563"/>
      <c r="M26" s="16"/>
      <c r="N26" s="20"/>
      <c r="O26" s="20"/>
      <c r="P26" s="20"/>
      <c r="Q26" s="20"/>
      <c r="R26" s="2"/>
      <c r="S26" s="2"/>
      <c r="T26" s="2"/>
      <c r="U26" s="2"/>
      <c r="V26" s="2"/>
      <c r="W26" s="2"/>
      <c r="X26" s="2"/>
      <c r="Y26" s="2"/>
    </row>
    <row r="27" spans="1:25" ht="15.75" customHeight="1" x14ac:dyDescent="0.25">
      <c r="A27" s="24"/>
      <c r="B27" s="24"/>
      <c r="C27" s="24"/>
      <c r="D27" s="24"/>
      <c r="E27" s="24"/>
      <c r="F27" s="24"/>
      <c r="G27" s="2"/>
      <c r="H27" s="564"/>
      <c r="I27" s="565"/>
      <c r="J27" s="565"/>
      <c r="K27" s="565"/>
      <c r="L27" s="566"/>
      <c r="M27" s="16"/>
      <c r="N27" s="20"/>
      <c r="O27" s="20"/>
      <c r="P27" s="20"/>
      <c r="Q27" s="20"/>
      <c r="R27" s="2"/>
      <c r="S27" s="2"/>
      <c r="T27" s="2"/>
      <c r="U27" s="2"/>
      <c r="V27" s="2"/>
      <c r="W27" s="2"/>
      <c r="X27" s="2"/>
      <c r="Y27" s="2"/>
    </row>
    <row r="28" spans="1:25" ht="19.5" customHeight="1" x14ac:dyDescent="0.2">
      <c r="A28" s="25"/>
      <c r="B28" s="25"/>
      <c r="C28" s="25"/>
      <c r="D28" s="25"/>
      <c r="E28" s="25"/>
      <c r="F28" s="25"/>
      <c r="G28" s="2"/>
      <c r="H28" s="567"/>
      <c r="I28" s="568"/>
      <c r="J28" s="568"/>
      <c r="K28" s="568"/>
      <c r="L28" s="569"/>
      <c r="M28" s="16"/>
      <c r="N28" s="596"/>
      <c r="O28" s="562"/>
      <c r="P28" s="562"/>
      <c r="Q28" s="563"/>
      <c r="R28" s="2"/>
      <c r="S28" s="2"/>
      <c r="T28" s="2"/>
      <c r="U28" s="2"/>
      <c r="V28" s="2"/>
      <c r="W28" s="2"/>
      <c r="X28" s="2"/>
      <c r="Y28" s="2"/>
    </row>
    <row r="29" spans="1:25" ht="20.25" customHeight="1" x14ac:dyDescent="0.25">
      <c r="A29" s="25"/>
      <c r="B29" s="26"/>
      <c r="C29" s="26"/>
      <c r="D29" s="26"/>
      <c r="E29" s="26"/>
      <c r="F29" s="26"/>
      <c r="G29" s="2"/>
      <c r="H29" s="571" t="s">
        <v>30</v>
      </c>
      <c r="I29" s="562"/>
      <c r="J29" s="562"/>
      <c r="K29" s="562"/>
      <c r="L29" s="563"/>
      <c r="M29" s="13"/>
      <c r="N29" s="567"/>
      <c r="O29" s="568"/>
      <c r="P29" s="568"/>
      <c r="Q29" s="569"/>
      <c r="R29" s="2"/>
      <c r="S29" s="2"/>
      <c r="T29" s="2"/>
      <c r="U29" s="2"/>
      <c r="V29" s="2"/>
      <c r="W29" s="2"/>
      <c r="X29" s="2"/>
      <c r="Y29" s="2"/>
    </row>
    <row r="30" spans="1:25" ht="20.25" customHeight="1" x14ac:dyDescent="0.25">
      <c r="A30" s="615" t="s">
        <v>31</v>
      </c>
      <c r="B30" s="562"/>
      <c r="C30" s="562"/>
      <c r="D30" s="562"/>
      <c r="E30" s="562"/>
      <c r="F30" s="563"/>
      <c r="G30" s="2"/>
      <c r="H30" s="564"/>
      <c r="I30" s="565"/>
      <c r="J30" s="565"/>
      <c r="K30" s="565"/>
      <c r="L30" s="566"/>
      <c r="M30" s="13"/>
      <c r="N30" s="24"/>
      <c r="O30" s="24"/>
      <c r="P30" s="24"/>
      <c r="Q30" s="24"/>
      <c r="R30" s="2"/>
      <c r="S30" s="2"/>
      <c r="T30" s="2"/>
      <c r="U30" s="2"/>
      <c r="V30" s="2"/>
      <c r="W30" s="2"/>
      <c r="X30" s="2"/>
      <c r="Y30" s="2"/>
    </row>
    <row r="31" spans="1:25" ht="15.75" customHeight="1" x14ac:dyDescent="0.25">
      <c r="A31" s="564"/>
      <c r="B31" s="565"/>
      <c r="C31" s="565"/>
      <c r="D31" s="565"/>
      <c r="E31" s="565"/>
      <c r="F31" s="566"/>
      <c r="G31" s="2"/>
      <c r="H31" s="567"/>
      <c r="I31" s="568"/>
      <c r="J31" s="568"/>
      <c r="K31" s="568"/>
      <c r="L31" s="569"/>
      <c r="M31" s="16"/>
      <c r="N31" s="20"/>
      <c r="O31" s="20"/>
      <c r="P31" s="20"/>
      <c r="Q31" s="20"/>
      <c r="R31" s="2"/>
      <c r="S31" s="2"/>
      <c r="T31" s="2"/>
      <c r="U31" s="2"/>
      <c r="V31" s="2"/>
      <c r="W31" s="2"/>
      <c r="X31" s="2"/>
      <c r="Y31" s="2"/>
    </row>
    <row r="32" spans="1:25" ht="5.25" customHeight="1" x14ac:dyDescent="0.25">
      <c r="A32" s="564"/>
      <c r="B32" s="565"/>
      <c r="C32" s="565"/>
      <c r="D32" s="565"/>
      <c r="E32" s="565"/>
      <c r="F32" s="566"/>
      <c r="G32" s="2"/>
      <c r="H32" s="27"/>
      <c r="I32" s="28"/>
      <c r="J32" s="27"/>
      <c r="K32" s="27"/>
      <c r="L32" s="27"/>
      <c r="M32" s="16"/>
      <c r="N32" s="20"/>
      <c r="O32" s="20"/>
      <c r="P32" s="20"/>
      <c r="Q32" s="20"/>
      <c r="R32" s="2"/>
      <c r="S32" s="2"/>
      <c r="T32" s="2"/>
      <c r="U32" s="2"/>
      <c r="V32" s="2"/>
      <c r="W32" s="2"/>
      <c r="X32" s="2"/>
      <c r="Y32" s="2"/>
    </row>
    <row r="33" spans="1:25" ht="15.75" customHeight="1" x14ac:dyDescent="0.25">
      <c r="A33" s="564"/>
      <c r="B33" s="565"/>
      <c r="C33" s="565"/>
      <c r="D33" s="565"/>
      <c r="E33" s="565"/>
      <c r="F33" s="566"/>
      <c r="G33" s="2"/>
      <c r="H33" s="612" t="s">
        <v>32</v>
      </c>
      <c r="I33" s="583"/>
      <c r="J33" s="583"/>
      <c r="K33" s="583"/>
      <c r="L33" s="584"/>
      <c r="M33" s="16"/>
      <c r="N33" s="20"/>
      <c r="O33" s="20"/>
      <c r="P33" s="20"/>
      <c r="Q33" s="20"/>
      <c r="R33" s="2"/>
      <c r="S33" s="2"/>
      <c r="T33" s="2"/>
      <c r="U33" s="2"/>
      <c r="V33" s="2"/>
      <c r="W33" s="2"/>
      <c r="X33" s="2"/>
      <c r="Y33" s="2"/>
    </row>
    <row r="34" spans="1:25" ht="15.75" customHeight="1" x14ac:dyDescent="0.25">
      <c r="A34" s="564"/>
      <c r="B34" s="565"/>
      <c r="C34" s="565"/>
      <c r="D34" s="565"/>
      <c r="E34" s="565"/>
      <c r="F34" s="566"/>
      <c r="G34" s="29"/>
      <c r="H34" s="612" t="s">
        <v>33</v>
      </c>
      <c r="I34" s="583"/>
      <c r="J34" s="583"/>
      <c r="K34" s="583"/>
      <c r="L34" s="584"/>
      <c r="M34" s="29"/>
      <c r="N34" s="30"/>
      <c r="O34" s="30"/>
      <c r="P34" s="30"/>
      <c r="Q34" s="30"/>
      <c r="R34" s="29"/>
      <c r="S34" s="29"/>
      <c r="T34" s="29"/>
      <c r="U34" s="29"/>
      <c r="V34" s="29"/>
      <c r="W34" s="29"/>
      <c r="X34" s="29"/>
      <c r="Y34" s="29"/>
    </row>
    <row r="35" spans="1:25" ht="15.75" customHeight="1" x14ac:dyDescent="0.25">
      <c r="A35" s="567"/>
      <c r="B35" s="568"/>
      <c r="C35" s="568"/>
      <c r="D35" s="568"/>
      <c r="E35" s="568"/>
      <c r="F35" s="569"/>
      <c r="G35" s="2"/>
      <c r="H35" s="612" t="s">
        <v>34</v>
      </c>
      <c r="I35" s="583"/>
      <c r="J35" s="583"/>
      <c r="K35" s="583"/>
      <c r="L35" s="584"/>
      <c r="M35" s="16"/>
      <c r="N35" s="20"/>
      <c r="O35" s="20"/>
      <c r="P35" s="20"/>
      <c r="Q35" s="20"/>
      <c r="R35" s="2"/>
      <c r="S35" s="2"/>
      <c r="T35" s="2"/>
      <c r="U35" s="2"/>
      <c r="V35" s="2"/>
      <c r="W35" s="2"/>
      <c r="X35" s="2"/>
      <c r="Y35" s="2"/>
    </row>
    <row r="36" spans="1:25" ht="8.25" customHeight="1" x14ac:dyDescent="0.25">
      <c r="A36" s="25"/>
      <c r="B36" s="31"/>
      <c r="C36" s="31"/>
      <c r="D36" s="31"/>
      <c r="E36" s="31"/>
      <c r="F36" s="31"/>
      <c r="G36" s="2"/>
      <c r="H36" s="32"/>
      <c r="I36" s="33"/>
      <c r="J36" s="32"/>
      <c r="K36" s="32"/>
      <c r="L36" s="32"/>
      <c r="M36" s="16"/>
      <c r="N36" s="20"/>
      <c r="O36" s="20"/>
      <c r="P36" s="20"/>
      <c r="Q36" s="20"/>
      <c r="R36" s="2"/>
      <c r="S36" s="2"/>
      <c r="T36" s="2"/>
      <c r="U36" s="2"/>
      <c r="V36" s="2"/>
      <c r="W36" s="2"/>
      <c r="X36" s="2"/>
      <c r="Y36" s="2"/>
    </row>
    <row r="37" spans="1:25" ht="25.5" customHeight="1" x14ac:dyDescent="0.25">
      <c r="A37" s="25"/>
      <c r="B37" s="34"/>
      <c r="C37" s="34"/>
      <c r="D37" s="34"/>
      <c r="E37" s="34"/>
      <c r="F37" s="34"/>
      <c r="G37" s="2"/>
      <c r="H37" s="561" t="s">
        <v>35</v>
      </c>
      <c r="I37" s="562"/>
      <c r="J37" s="562"/>
      <c r="K37" s="562"/>
      <c r="L37" s="563"/>
      <c r="M37" s="16"/>
      <c r="N37" s="20"/>
      <c r="O37" s="20"/>
      <c r="P37" s="20"/>
      <c r="Q37" s="20"/>
      <c r="R37" s="2"/>
      <c r="S37" s="2"/>
      <c r="T37" s="2"/>
      <c r="U37" s="2"/>
      <c r="V37" s="2"/>
      <c r="W37" s="2"/>
      <c r="X37" s="2"/>
      <c r="Y37" s="2"/>
    </row>
    <row r="38" spans="1:25" ht="15.75" customHeight="1" x14ac:dyDescent="0.25">
      <c r="A38" s="25"/>
      <c r="B38" s="34"/>
      <c r="C38" s="34"/>
      <c r="D38" s="34"/>
      <c r="E38" s="34"/>
      <c r="F38" s="34"/>
      <c r="G38" s="2"/>
      <c r="H38" s="564"/>
      <c r="I38" s="565"/>
      <c r="J38" s="565"/>
      <c r="K38" s="565"/>
      <c r="L38" s="566"/>
      <c r="M38" s="16"/>
      <c r="N38" s="20"/>
      <c r="O38" s="20"/>
      <c r="P38" s="20"/>
      <c r="Q38" s="20"/>
      <c r="R38" s="2"/>
      <c r="S38" s="2"/>
      <c r="T38" s="2"/>
      <c r="U38" s="2"/>
      <c r="V38" s="2"/>
      <c r="W38" s="2"/>
      <c r="X38" s="2"/>
      <c r="Y38" s="2"/>
    </row>
    <row r="39" spans="1:25" ht="15.75" customHeight="1" x14ac:dyDescent="0.25">
      <c r="A39" s="25"/>
      <c r="B39" s="34"/>
      <c r="C39" s="34"/>
      <c r="D39" s="34"/>
      <c r="E39" s="34"/>
      <c r="F39" s="34"/>
      <c r="G39" s="2"/>
      <c r="H39" s="567"/>
      <c r="I39" s="568"/>
      <c r="J39" s="568"/>
      <c r="K39" s="568"/>
      <c r="L39" s="569"/>
      <c r="M39" s="16"/>
      <c r="N39" s="20"/>
      <c r="O39" s="20"/>
      <c r="P39" s="20"/>
      <c r="Q39" s="20"/>
      <c r="R39" s="2"/>
      <c r="S39" s="2"/>
      <c r="T39" s="2"/>
      <c r="U39" s="2"/>
      <c r="V39" s="2"/>
      <c r="W39" s="2"/>
      <c r="X39" s="2"/>
      <c r="Y39" s="2"/>
    </row>
    <row r="40" spans="1:25" ht="15.75" customHeight="1" x14ac:dyDescent="0.25">
      <c r="A40" s="2"/>
      <c r="B40" s="2"/>
      <c r="C40" s="2"/>
      <c r="D40" s="2"/>
      <c r="E40" s="2"/>
      <c r="F40" s="2"/>
      <c r="G40" s="2"/>
      <c r="H40" s="2"/>
      <c r="I40" s="2"/>
      <c r="J40" s="2"/>
      <c r="K40" s="35"/>
      <c r="L40" s="2"/>
      <c r="M40" s="16"/>
      <c r="N40" s="36"/>
      <c r="O40" s="36"/>
      <c r="P40" s="36"/>
      <c r="Q40" s="36"/>
      <c r="R40" s="2"/>
      <c r="S40" s="2"/>
      <c r="T40" s="2"/>
      <c r="U40" s="2"/>
      <c r="V40" s="2"/>
      <c r="W40" s="2"/>
      <c r="X40" s="2"/>
      <c r="Y40" s="2"/>
    </row>
    <row r="41" spans="1:25" ht="15.75" customHeight="1" x14ac:dyDescent="0.25">
      <c r="A41" s="2"/>
      <c r="B41" s="2"/>
      <c r="C41" s="2"/>
      <c r="D41" s="2"/>
      <c r="E41" s="2"/>
      <c r="F41" s="2"/>
      <c r="G41" s="2"/>
      <c r="H41" s="2"/>
      <c r="I41" s="2"/>
      <c r="J41" s="2"/>
      <c r="K41" s="35"/>
      <c r="L41" s="2"/>
      <c r="M41" s="16"/>
      <c r="N41" s="10"/>
      <c r="O41" s="10"/>
      <c r="P41" s="10"/>
      <c r="Q41" s="10"/>
      <c r="R41" s="2"/>
      <c r="S41" s="2"/>
      <c r="T41" s="2"/>
      <c r="U41" s="2"/>
      <c r="V41" s="2"/>
      <c r="W41" s="2"/>
      <c r="X41" s="2"/>
      <c r="Y41" s="2"/>
    </row>
    <row r="42" spans="1:25" ht="15.75" customHeight="1" x14ac:dyDescent="0.25">
      <c r="A42" s="2"/>
      <c r="B42" s="2"/>
      <c r="C42" s="2"/>
      <c r="D42" s="2"/>
      <c r="E42" s="2"/>
      <c r="F42" s="2"/>
      <c r="G42" s="2"/>
      <c r="H42" s="2"/>
      <c r="I42" s="2"/>
      <c r="J42" s="2"/>
      <c r="K42" s="35"/>
      <c r="L42" s="2"/>
      <c r="M42" s="16"/>
      <c r="N42" s="10"/>
      <c r="O42" s="10"/>
      <c r="P42" s="10"/>
      <c r="Q42" s="10"/>
      <c r="R42" s="2"/>
      <c r="S42" s="2"/>
      <c r="T42" s="2"/>
      <c r="U42" s="2"/>
      <c r="V42" s="2"/>
      <c r="W42" s="2"/>
      <c r="X42" s="2"/>
      <c r="Y42" s="2"/>
    </row>
    <row r="43" spans="1:25" ht="15.75" customHeight="1" x14ac:dyDescent="0.25">
      <c r="A43" s="2"/>
      <c r="B43" s="2"/>
      <c r="C43" s="2"/>
      <c r="D43" s="2"/>
      <c r="E43" s="2"/>
      <c r="F43" s="2"/>
      <c r="G43" s="2"/>
      <c r="H43" s="2"/>
      <c r="I43" s="2"/>
      <c r="J43" s="2"/>
      <c r="K43" s="2"/>
      <c r="L43" s="2"/>
      <c r="M43" s="16"/>
      <c r="N43" s="10"/>
      <c r="O43" s="10"/>
      <c r="P43" s="10"/>
      <c r="Q43" s="10"/>
      <c r="R43" s="2"/>
      <c r="S43" s="2"/>
      <c r="T43" s="2"/>
      <c r="U43" s="2"/>
      <c r="V43" s="2"/>
      <c r="W43" s="2"/>
      <c r="X43" s="2"/>
      <c r="Y43" s="2"/>
    </row>
    <row r="44" spans="1:25" ht="15.75" customHeight="1" x14ac:dyDescent="0.25">
      <c r="A44" s="2"/>
      <c r="B44" s="2"/>
      <c r="C44" s="2"/>
      <c r="D44" s="2"/>
      <c r="E44" s="2"/>
      <c r="F44" s="2"/>
      <c r="G44" s="2"/>
      <c r="H44" s="2"/>
      <c r="I44" s="2"/>
      <c r="J44" s="2"/>
      <c r="K44" s="2"/>
      <c r="L44" s="2"/>
      <c r="M44" s="16"/>
      <c r="N44" s="10"/>
      <c r="O44" s="10"/>
      <c r="P44" s="10"/>
      <c r="Q44" s="10"/>
      <c r="R44" s="2"/>
      <c r="S44" s="2"/>
      <c r="T44" s="2"/>
      <c r="U44" s="2"/>
      <c r="V44" s="2"/>
      <c r="W44" s="2"/>
      <c r="X44" s="2"/>
      <c r="Y44" s="2"/>
    </row>
    <row r="45" spans="1:25" ht="15.75" customHeight="1" x14ac:dyDescent="0.25">
      <c r="A45" s="2"/>
      <c r="B45" s="2"/>
      <c r="C45" s="2"/>
      <c r="D45" s="2"/>
      <c r="E45" s="2"/>
      <c r="F45" s="2"/>
      <c r="G45" s="2"/>
      <c r="H45" s="2"/>
      <c r="I45" s="2"/>
      <c r="J45" s="2"/>
      <c r="K45" s="2"/>
      <c r="L45" s="2"/>
      <c r="M45" s="2"/>
      <c r="N45" s="10"/>
      <c r="O45" s="10"/>
      <c r="P45" s="10"/>
      <c r="Q45" s="10"/>
      <c r="R45" s="2"/>
      <c r="S45" s="2"/>
      <c r="T45" s="2"/>
      <c r="U45" s="2"/>
      <c r="V45" s="2"/>
      <c r="W45" s="2"/>
      <c r="X45" s="2"/>
      <c r="Y45" s="2"/>
    </row>
    <row r="46" spans="1:25" ht="15.75" customHeight="1" x14ac:dyDescent="0.25">
      <c r="A46" s="2"/>
      <c r="B46" s="2"/>
      <c r="C46" s="2"/>
      <c r="D46" s="2"/>
      <c r="E46" s="2"/>
      <c r="F46" s="2"/>
      <c r="G46" s="2"/>
      <c r="H46" s="2"/>
      <c r="I46" s="2"/>
      <c r="J46" s="2"/>
      <c r="K46" s="2"/>
      <c r="L46" s="2"/>
      <c r="M46" s="2"/>
      <c r="N46" s="10"/>
      <c r="O46" s="10"/>
      <c r="P46" s="10"/>
      <c r="Q46" s="10"/>
      <c r="R46" s="2"/>
      <c r="S46" s="2"/>
      <c r="T46" s="2"/>
      <c r="U46" s="2"/>
      <c r="V46" s="2"/>
      <c r="W46" s="2"/>
      <c r="X46" s="2"/>
      <c r="Y46" s="2"/>
    </row>
    <row r="47" spans="1:25" ht="15.75" customHeight="1" x14ac:dyDescent="0.25">
      <c r="A47" s="2"/>
      <c r="B47" s="2"/>
      <c r="C47" s="2"/>
      <c r="D47" s="2"/>
      <c r="E47" s="2"/>
      <c r="F47" s="2"/>
      <c r="G47" s="2"/>
      <c r="H47" s="2"/>
      <c r="I47" s="2"/>
      <c r="J47" s="2"/>
      <c r="K47" s="2"/>
      <c r="L47" s="2"/>
      <c r="M47" s="2"/>
      <c r="N47" s="10"/>
      <c r="O47" s="10"/>
      <c r="P47" s="10"/>
      <c r="Q47" s="10"/>
      <c r="R47" s="2"/>
      <c r="S47" s="2"/>
      <c r="T47" s="2"/>
      <c r="U47" s="2"/>
      <c r="V47" s="2"/>
      <c r="W47" s="2"/>
      <c r="X47" s="2"/>
      <c r="Y47" s="2"/>
    </row>
    <row r="48" spans="1:25" ht="15.75" customHeight="1" x14ac:dyDescent="0.25">
      <c r="A48" s="2"/>
      <c r="B48" s="2"/>
      <c r="C48" s="2"/>
      <c r="D48" s="2"/>
      <c r="E48" s="2"/>
      <c r="F48" s="2"/>
      <c r="G48" s="2"/>
      <c r="H48" s="2"/>
      <c r="I48" s="2"/>
      <c r="J48" s="2"/>
      <c r="K48" s="2"/>
      <c r="L48" s="2"/>
      <c r="M48" s="2"/>
      <c r="N48" s="10"/>
      <c r="O48" s="10"/>
      <c r="P48" s="10"/>
      <c r="Q48" s="10"/>
      <c r="R48" s="2"/>
      <c r="S48" s="2"/>
      <c r="T48" s="2"/>
      <c r="U48" s="2"/>
      <c r="V48" s="2"/>
      <c r="W48" s="2"/>
      <c r="X48" s="2"/>
      <c r="Y48" s="2"/>
    </row>
    <row r="49" spans="1:25" ht="15.75" customHeight="1" x14ac:dyDescent="0.25">
      <c r="A49" s="2"/>
      <c r="B49" s="2"/>
      <c r="C49" s="2"/>
      <c r="D49" s="2"/>
      <c r="E49" s="2"/>
      <c r="F49" s="2"/>
      <c r="G49" s="2"/>
      <c r="H49" s="2"/>
      <c r="I49" s="2"/>
      <c r="J49" s="2"/>
      <c r="K49" s="2"/>
      <c r="L49" s="2"/>
      <c r="M49" s="2"/>
      <c r="N49" s="10"/>
      <c r="O49" s="10"/>
      <c r="P49" s="10"/>
      <c r="Q49" s="10"/>
      <c r="R49" s="2"/>
      <c r="S49" s="2"/>
      <c r="T49" s="2"/>
      <c r="U49" s="2"/>
      <c r="V49" s="2"/>
      <c r="W49" s="2"/>
      <c r="X49" s="2"/>
      <c r="Y49" s="2"/>
    </row>
    <row r="50" spans="1:25" ht="15.75" customHeight="1" x14ac:dyDescent="0.25">
      <c r="A50" s="2"/>
      <c r="B50" s="2"/>
      <c r="C50" s="2"/>
      <c r="D50" s="2"/>
      <c r="E50" s="2"/>
      <c r="F50" s="2"/>
      <c r="G50" s="2"/>
      <c r="H50" s="2"/>
      <c r="I50" s="2"/>
      <c r="J50" s="2"/>
      <c r="K50" s="2"/>
      <c r="L50" s="2"/>
      <c r="M50" s="2"/>
      <c r="N50" s="10"/>
      <c r="O50" s="10"/>
      <c r="P50" s="10"/>
      <c r="Q50" s="10"/>
      <c r="R50" s="2"/>
      <c r="S50" s="2"/>
      <c r="T50" s="2"/>
      <c r="U50" s="2"/>
      <c r="V50" s="2"/>
      <c r="W50" s="2"/>
      <c r="X50" s="2"/>
      <c r="Y50" s="2"/>
    </row>
    <row r="51" spans="1:25" ht="15.75" customHeight="1" x14ac:dyDescent="0.25">
      <c r="A51" s="2"/>
      <c r="B51" s="2"/>
      <c r="C51" s="2"/>
      <c r="D51" s="2"/>
      <c r="E51" s="2"/>
      <c r="F51" s="2"/>
      <c r="G51" s="2"/>
      <c r="H51" s="2"/>
      <c r="I51" s="2"/>
      <c r="J51" s="2"/>
      <c r="K51" s="2"/>
      <c r="L51" s="2"/>
      <c r="M51" s="2"/>
      <c r="N51" s="10"/>
      <c r="O51" s="10"/>
      <c r="P51" s="10"/>
      <c r="Q51" s="10"/>
      <c r="R51" s="2"/>
      <c r="S51" s="2"/>
      <c r="T51" s="2"/>
      <c r="U51" s="2"/>
      <c r="V51" s="2"/>
      <c r="W51" s="2"/>
      <c r="X51" s="2"/>
      <c r="Y51" s="2"/>
    </row>
    <row r="52" spans="1:25" ht="15.75" customHeight="1" x14ac:dyDescent="0.25">
      <c r="A52" s="2"/>
      <c r="B52" s="2"/>
      <c r="C52" s="2"/>
      <c r="D52" s="2"/>
      <c r="E52" s="2"/>
      <c r="F52" s="2"/>
      <c r="G52" s="2"/>
      <c r="H52" s="2"/>
      <c r="I52" s="2"/>
      <c r="J52" s="2"/>
      <c r="K52" s="2"/>
      <c r="L52" s="2"/>
      <c r="M52" s="2"/>
      <c r="N52" s="10"/>
      <c r="O52" s="10"/>
      <c r="P52" s="10"/>
      <c r="Q52" s="10"/>
      <c r="R52" s="2"/>
      <c r="S52" s="2"/>
      <c r="T52" s="2"/>
      <c r="U52" s="2"/>
      <c r="V52" s="2"/>
      <c r="W52" s="2"/>
      <c r="X52" s="2"/>
      <c r="Y52" s="2"/>
    </row>
    <row r="53" spans="1:25" ht="15.75" customHeight="1" x14ac:dyDescent="0.25">
      <c r="A53" s="2"/>
      <c r="B53" s="2"/>
      <c r="C53" s="2"/>
      <c r="D53" s="2"/>
      <c r="E53" s="2"/>
      <c r="F53" s="2"/>
      <c r="G53" s="2"/>
      <c r="H53" s="2"/>
      <c r="I53" s="2"/>
      <c r="J53" s="2"/>
      <c r="K53" s="2"/>
      <c r="L53" s="2"/>
      <c r="M53" s="2"/>
      <c r="N53" s="10"/>
      <c r="O53" s="10"/>
      <c r="P53" s="10"/>
      <c r="Q53" s="10"/>
      <c r="R53" s="2"/>
      <c r="S53" s="2"/>
      <c r="T53" s="2"/>
      <c r="U53" s="2"/>
      <c r="V53" s="2"/>
      <c r="W53" s="2"/>
      <c r="X53" s="2"/>
      <c r="Y53" s="2"/>
    </row>
    <row r="54" spans="1:25" ht="15.75" customHeight="1" x14ac:dyDescent="0.25">
      <c r="A54" s="2"/>
      <c r="B54" s="2"/>
      <c r="C54" s="2"/>
      <c r="D54" s="2"/>
      <c r="E54" s="2"/>
      <c r="F54" s="2"/>
      <c r="G54" s="2"/>
      <c r="H54" s="2"/>
      <c r="I54" s="2"/>
      <c r="J54" s="2"/>
      <c r="K54" s="2"/>
      <c r="L54" s="2"/>
      <c r="M54" s="2"/>
      <c r="N54" s="10"/>
      <c r="O54" s="10"/>
      <c r="P54" s="10"/>
      <c r="Q54" s="10"/>
      <c r="R54" s="2"/>
      <c r="S54" s="2"/>
      <c r="T54" s="2"/>
      <c r="U54" s="2"/>
      <c r="V54" s="2"/>
      <c r="W54" s="2"/>
      <c r="X54" s="2"/>
      <c r="Y54" s="2"/>
    </row>
    <row r="55" spans="1:25" ht="15.75" customHeight="1" x14ac:dyDescent="0.25">
      <c r="A55" s="2"/>
      <c r="B55" s="2"/>
      <c r="C55" s="2"/>
      <c r="D55" s="2"/>
      <c r="E55" s="2"/>
      <c r="F55" s="2"/>
      <c r="G55" s="2"/>
      <c r="H55" s="2"/>
      <c r="I55" s="2"/>
      <c r="J55" s="2"/>
      <c r="K55" s="2"/>
      <c r="L55" s="2"/>
      <c r="M55" s="2"/>
      <c r="N55" s="10"/>
      <c r="O55" s="10"/>
      <c r="P55" s="10"/>
      <c r="Q55" s="10"/>
      <c r="R55" s="2"/>
      <c r="S55" s="2"/>
      <c r="T55" s="2"/>
      <c r="U55" s="2"/>
      <c r="V55" s="2"/>
      <c r="W55" s="2"/>
      <c r="X55" s="2"/>
      <c r="Y55" s="2"/>
    </row>
    <row r="56" spans="1:25" ht="15.75" customHeight="1" x14ac:dyDescent="0.25">
      <c r="A56" s="2"/>
      <c r="B56" s="2"/>
      <c r="C56" s="2"/>
      <c r="D56" s="2"/>
      <c r="E56" s="2"/>
      <c r="F56" s="2"/>
      <c r="G56" s="2"/>
      <c r="H56" s="2"/>
      <c r="I56" s="2"/>
      <c r="J56" s="2"/>
      <c r="K56" s="2"/>
      <c r="L56" s="2"/>
      <c r="M56" s="2"/>
      <c r="N56" s="10"/>
      <c r="O56" s="10"/>
      <c r="P56" s="10"/>
      <c r="Q56" s="10"/>
      <c r="R56" s="2"/>
      <c r="S56" s="2"/>
      <c r="T56" s="2"/>
      <c r="U56" s="2"/>
      <c r="V56" s="2"/>
      <c r="W56" s="2"/>
      <c r="X56" s="2"/>
      <c r="Y56" s="2"/>
    </row>
    <row r="57" spans="1:25" ht="15.75" customHeight="1" x14ac:dyDescent="0.25">
      <c r="A57" s="2"/>
      <c r="B57" s="2"/>
      <c r="C57" s="2"/>
      <c r="D57" s="2"/>
      <c r="E57" s="2"/>
      <c r="F57" s="2"/>
      <c r="G57" s="2"/>
      <c r="H57" s="2"/>
      <c r="I57" s="2"/>
      <c r="J57" s="2"/>
      <c r="K57" s="2"/>
      <c r="L57" s="2"/>
      <c r="M57" s="2"/>
      <c r="N57" s="10"/>
      <c r="O57" s="10"/>
      <c r="P57" s="10"/>
      <c r="Q57" s="10"/>
      <c r="R57" s="2"/>
      <c r="S57" s="2"/>
      <c r="T57" s="2"/>
      <c r="U57" s="2"/>
      <c r="V57" s="2"/>
      <c r="W57" s="2"/>
      <c r="X57" s="2"/>
      <c r="Y57" s="2"/>
    </row>
    <row r="58" spans="1:25" ht="15.75" customHeight="1" x14ac:dyDescent="0.25">
      <c r="A58" s="2"/>
      <c r="B58" s="2"/>
      <c r="C58" s="2"/>
      <c r="D58" s="2"/>
      <c r="E58" s="2"/>
      <c r="F58" s="2"/>
      <c r="G58" s="2"/>
      <c r="H58" s="2"/>
      <c r="I58" s="2"/>
      <c r="J58" s="2"/>
      <c r="K58" s="2"/>
      <c r="L58" s="2"/>
      <c r="M58" s="2"/>
      <c r="N58" s="10"/>
      <c r="O58" s="10"/>
      <c r="P58" s="10"/>
      <c r="Q58" s="10"/>
      <c r="R58" s="2"/>
      <c r="S58" s="2"/>
      <c r="T58" s="2"/>
      <c r="U58" s="2"/>
      <c r="V58" s="2"/>
      <c r="W58" s="2"/>
      <c r="X58" s="2"/>
      <c r="Y58" s="2"/>
    </row>
    <row r="59" spans="1:25" ht="15.75" customHeight="1" x14ac:dyDescent="0.25">
      <c r="A59" s="2"/>
      <c r="B59" s="2"/>
      <c r="C59" s="2"/>
      <c r="D59" s="2"/>
      <c r="E59" s="2"/>
      <c r="F59" s="2"/>
      <c r="G59" s="2"/>
      <c r="H59" s="2"/>
      <c r="I59" s="2"/>
      <c r="J59" s="2"/>
      <c r="K59" s="2"/>
      <c r="L59" s="2"/>
      <c r="M59" s="2"/>
      <c r="N59" s="10"/>
      <c r="O59" s="10"/>
      <c r="P59" s="10"/>
      <c r="Q59" s="10"/>
      <c r="R59" s="2"/>
      <c r="S59" s="2"/>
      <c r="T59" s="2"/>
      <c r="U59" s="2"/>
      <c r="V59" s="2"/>
      <c r="W59" s="2"/>
      <c r="X59" s="2"/>
      <c r="Y59" s="2"/>
    </row>
    <row r="60" spans="1:25" ht="15.75" customHeight="1" x14ac:dyDescent="0.25">
      <c r="A60" s="2"/>
      <c r="B60" s="2"/>
      <c r="C60" s="2"/>
      <c r="D60" s="2"/>
      <c r="E60" s="2"/>
      <c r="F60" s="2"/>
      <c r="G60" s="2"/>
      <c r="H60" s="2"/>
      <c r="I60" s="2"/>
      <c r="J60" s="2"/>
      <c r="K60" s="2"/>
      <c r="L60" s="2"/>
      <c r="M60" s="2"/>
      <c r="N60" s="10"/>
      <c r="O60" s="10"/>
      <c r="P60" s="10"/>
      <c r="Q60" s="10"/>
      <c r="R60" s="2"/>
      <c r="S60" s="2"/>
      <c r="T60" s="2"/>
      <c r="U60" s="2"/>
      <c r="V60" s="2"/>
      <c r="W60" s="2"/>
      <c r="X60" s="2"/>
      <c r="Y60" s="2"/>
    </row>
    <row r="61" spans="1:25" ht="15.75" customHeight="1" x14ac:dyDescent="0.25">
      <c r="A61" s="2"/>
      <c r="B61" s="2"/>
      <c r="C61" s="2"/>
      <c r="D61" s="2"/>
      <c r="E61" s="2"/>
      <c r="F61" s="2"/>
      <c r="G61" s="2"/>
      <c r="H61" s="2"/>
      <c r="I61" s="2"/>
      <c r="J61" s="2"/>
      <c r="K61" s="2"/>
      <c r="L61" s="2"/>
      <c r="M61" s="2"/>
      <c r="N61" s="10"/>
      <c r="O61" s="10"/>
      <c r="P61" s="10"/>
      <c r="Q61" s="10"/>
      <c r="R61" s="2"/>
      <c r="S61" s="2"/>
      <c r="T61" s="2"/>
      <c r="U61" s="2"/>
      <c r="V61" s="2"/>
      <c r="W61" s="2"/>
      <c r="X61" s="2"/>
      <c r="Y61" s="2"/>
    </row>
    <row r="62" spans="1:25" ht="15.75" customHeight="1" x14ac:dyDescent="0.25">
      <c r="A62" s="2"/>
      <c r="B62" s="2"/>
      <c r="C62" s="2"/>
      <c r="D62" s="2"/>
      <c r="E62" s="2"/>
      <c r="F62" s="2"/>
      <c r="G62" s="2"/>
      <c r="H62" s="2"/>
      <c r="I62" s="2"/>
      <c r="J62" s="2"/>
      <c r="K62" s="2"/>
      <c r="L62" s="2"/>
      <c r="M62" s="2"/>
      <c r="N62" s="10"/>
      <c r="O62" s="10"/>
      <c r="P62" s="10"/>
      <c r="Q62" s="10"/>
      <c r="R62" s="2"/>
      <c r="S62" s="2"/>
      <c r="T62" s="2"/>
      <c r="U62" s="2"/>
      <c r="V62" s="2"/>
      <c r="W62" s="2"/>
      <c r="X62" s="2"/>
      <c r="Y62" s="2"/>
    </row>
    <row r="63" spans="1:25" ht="15.75" customHeight="1" x14ac:dyDescent="0.25">
      <c r="A63" s="2"/>
      <c r="B63" s="2"/>
      <c r="C63" s="2"/>
      <c r="D63" s="2"/>
      <c r="E63" s="2"/>
      <c r="F63" s="2"/>
      <c r="G63" s="2"/>
      <c r="H63" s="2"/>
      <c r="I63" s="2"/>
      <c r="J63" s="2"/>
      <c r="K63" s="2"/>
      <c r="L63" s="2"/>
      <c r="M63" s="2"/>
      <c r="N63" s="10"/>
      <c r="O63" s="10"/>
      <c r="P63" s="10"/>
      <c r="Q63" s="10"/>
      <c r="R63" s="2"/>
      <c r="S63" s="2"/>
      <c r="T63" s="2"/>
      <c r="U63" s="2"/>
      <c r="V63" s="2"/>
      <c r="W63" s="2"/>
      <c r="X63" s="2"/>
      <c r="Y63" s="2"/>
    </row>
    <row r="64" spans="1:25" ht="15.75" customHeight="1" x14ac:dyDescent="0.25">
      <c r="A64" s="2"/>
      <c r="B64" s="2"/>
      <c r="C64" s="2"/>
      <c r="D64" s="2"/>
      <c r="E64" s="2"/>
      <c r="F64" s="2"/>
      <c r="G64" s="2"/>
      <c r="H64" s="2"/>
      <c r="I64" s="2"/>
      <c r="J64" s="2"/>
      <c r="K64" s="2"/>
      <c r="L64" s="2"/>
      <c r="M64" s="2"/>
      <c r="N64" s="10"/>
      <c r="O64" s="10"/>
      <c r="P64" s="10"/>
      <c r="Q64" s="10"/>
      <c r="R64" s="2"/>
      <c r="S64" s="2"/>
      <c r="T64" s="2"/>
      <c r="U64" s="2"/>
      <c r="V64" s="2"/>
      <c r="W64" s="2"/>
      <c r="X64" s="2"/>
      <c r="Y64" s="2"/>
    </row>
    <row r="65" spans="1:25" ht="15.75" customHeight="1" x14ac:dyDescent="0.25">
      <c r="A65" s="2"/>
      <c r="B65" s="2"/>
      <c r="C65" s="2"/>
      <c r="D65" s="2"/>
      <c r="E65" s="2"/>
      <c r="F65" s="2"/>
      <c r="G65" s="2"/>
      <c r="H65" s="2"/>
      <c r="I65" s="2"/>
      <c r="J65" s="2"/>
      <c r="K65" s="2"/>
      <c r="L65" s="2"/>
      <c r="M65" s="2"/>
      <c r="N65" s="10"/>
      <c r="O65" s="10"/>
      <c r="P65" s="10"/>
      <c r="Q65" s="10"/>
      <c r="R65" s="2"/>
      <c r="S65" s="2"/>
      <c r="T65" s="2"/>
      <c r="U65" s="2"/>
      <c r="V65" s="2"/>
      <c r="W65" s="2"/>
      <c r="X65" s="2"/>
      <c r="Y65" s="2"/>
    </row>
    <row r="66" spans="1:25" ht="15.75" customHeight="1" x14ac:dyDescent="0.25">
      <c r="A66" s="2"/>
      <c r="B66" s="2"/>
      <c r="C66" s="2"/>
      <c r="D66" s="2"/>
      <c r="E66" s="2"/>
      <c r="F66" s="2"/>
      <c r="G66" s="2"/>
      <c r="H66" s="2"/>
      <c r="I66" s="2"/>
      <c r="J66" s="2"/>
      <c r="K66" s="2"/>
      <c r="L66" s="2"/>
      <c r="M66" s="2"/>
      <c r="N66" s="10"/>
      <c r="O66" s="10"/>
      <c r="P66" s="10"/>
      <c r="Q66" s="10"/>
      <c r="R66" s="2"/>
      <c r="S66" s="2"/>
      <c r="T66" s="2"/>
      <c r="U66" s="2"/>
      <c r="V66" s="2"/>
      <c r="W66" s="2"/>
      <c r="X66" s="2"/>
      <c r="Y66" s="2"/>
    </row>
    <row r="67" spans="1:25" ht="15.75" customHeight="1" x14ac:dyDescent="0.25">
      <c r="A67" s="2"/>
      <c r="B67" s="2"/>
      <c r="C67" s="2"/>
      <c r="D67" s="2"/>
      <c r="E67" s="2"/>
      <c r="F67" s="2"/>
      <c r="G67" s="2"/>
      <c r="H67" s="2"/>
      <c r="I67" s="2"/>
      <c r="J67" s="2"/>
      <c r="K67" s="2"/>
      <c r="L67" s="2"/>
      <c r="M67" s="2"/>
      <c r="N67" s="10"/>
      <c r="O67" s="10"/>
      <c r="P67" s="10"/>
      <c r="Q67" s="10"/>
      <c r="R67" s="2"/>
      <c r="S67" s="2"/>
      <c r="T67" s="2"/>
      <c r="U67" s="2"/>
      <c r="V67" s="2"/>
      <c r="W67" s="2"/>
      <c r="X67" s="2"/>
      <c r="Y67" s="2"/>
    </row>
    <row r="68" spans="1:25" ht="15.75" customHeight="1" x14ac:dyDescent="0.25">
      <c r="A68" s="2"/>
      <c r="B68" s="2"/>
      <c r="C68" s="2"/>
      <c r="D68" s="2"/>
      <c r="E68" s="2"/>
      <c r="F68" s="2"/>
      <c r="G68" s="2"/>
      <c r="H68" s="2"/>
      <c r="I68" s="2"/>
      <c r="J68" s="2"/>
      <c r="K68" s="2"/>
      <c r="L68" s="2"/>
      <c r="M68" s="2"/>
      <c r="N68" s="10"/>
      <c r="O68" s="10"/>
      <c r="P68" s="10"/>
      <c r="Q68" s="10"/>
      <c r="R68" s="2"/>
      <c r="S68" s="2"/>
      <c r="T68" s="2"/>
      <c r="U68" s="2"/>
      <c r="V68" s="2"/>
      <c r="W68" s="2"/>
      <c r="X68" s="2"/>
      <c r="Y68" s="2"/>
    </row>
    <row r="69" spans="1:25" ht="15.75" customHeight="1" x14ac:dyDescent="0.25">
      <c r="A69" s="2"/>
      <c r="B69" s="2"/>
      <c r="C69" s="2"/>
      <c r="D69" s="2"/>
      <c r="E69" s="2"/>
      <c r="F69" s="2"/>
      <c r="G69" s="2"/>
      <c r="H69" s="2"/>
      <c r="I69" s="2"/>
      <c r="J69" s="2"/>
      <c r="K69" s="2"/>
      <c r="L69" s="2"/>
      <c r="M69" s="2"/>
      <c r="N69" s="10"/>
      <c r="O69" s="10"/>
      <c r="P69" s="10"/>
      <c r="Q69" s="10"/>
      <c r="R69" s="2"/>
      <c r="S69" s="2"/>
      <c r="T69" s="2"/>
      <c r="U69" s="2"/>
      <c r="V69" s="2"/>
      <c r="W69" s="2"/>
      <c r="X69" s="2"/>
      <c r="Y69" s="2"/>
    </row>
    <row r="70" spans="1:25" ht="15.75" customHeight="1" x14ac:dyDescent="0.25">
      <c r="A70" s="2"/>
      <c r="B70" s="2"/>
      <c r="C70" s="2"/>
      <c r="D70" s="2"/>
      <c r="E70" s="2"/>
      <c r="F70" s="2"/>
      <c r="G70" s="2"/>
      <c r="H70" s="2"/>
      <c r="I70" s="2"/>
      <c r="J70" s="2"/>
      <c r="K70" s="2"/>
      <c r="L70" s="2"/>
      <c r="M70" s="2"/>
      <c r="N70" s="10"/>
      <c r="O70" s="10"/>
      <c r="P70" s="10"/>
      <c r="Q70" s="10"/>
      <c r="R70" s="2"/>
      <c r="S70" s="2"/>
      <c r="T70" s="2"/>
      <c r="U70" s="2"/>
      <c r="V70" s="2"/>
      <c r="W70" s="2"/>
      <c r="X70" s="2"/>
      <c r="Y70" s="2"/>
    </row>
    <row r="71" spans="1:25" ht="15.75" customHeight="1" x14ac:dyDescent="0.25">
      <c r="A71" s="2"/>
      <c r="B71" s="2"/>
      <c r="C71" s="2"/>
      <c r="D71" s="2"/>
      <c r="E71" s="2"/>
      <c r="F71" s="2"/>
      <c r="G71" s="2"/>
      <c r="H71" s="2"/>
      <c r="I71" s="2"/>
      <c r="J71" s="2"/>
      <c r="K71" s="2"/>
      <c r="L71" s="2"/>
      <c r="M71" s="2"/>
      <c r="N71" s="10"/>
      <c r="O71" s="10"/>
      <c r="P71" s="10"/>
      <c r="Q71" s="10"/>
      <c r="R71" s="2"/>
      <c r="S71" s="2"/>
      <c r="T71" s="2"/>
      <c r="U71" s="2"/>
      <c r="V71" s="2"/>
      <c r="W71" s="2"/>
      <c r="X71" s="2"/>
      <c r="Y71" s="2"/>
    </row>
    <row r="72" spans="1:25" ht="15.75" customHeight="1" x14ac:dyDescent="0.25">
      <c r="A72" s="2"/>
      <c r="B72" s="2"/>
      <c r="C72" s="2"/>
      <c r="D72" s="2"/>
      <c r="E72" s="2"/>
      <c r="F72" s="2"/>
      <c r="G72" s="2"/>
      <c r="H72" s="2"/>
      <c r="I72" s="2"/>
      <c r="J72" s="2"/>
      <c r="K72" s="2"/>
      <c r="L72" s="2"/>
      <c r="M72" s="2"/>
      <c r="N72" s="10"/>
      <c r="O72" s="10"/>
      <c r="P72" s="10"/>
      <c r="Q72" s="10"/>
      <c r="R72" s="2"/>
      <c r="S72" s="2"/>
      <c r="T72" s="2"/>
      <c r="U72" s="2"/>
      <c r="V72" s="2"/>
      <c r="W72" s="2"/>
      <c r="X72" s="2"/>
      <c r="Y72" s="2"/>
    </row>
    <row r="73" spans="1:25" ht="15.75" customHeight="1" x14ac:dyDescent="0.25">
      <c r="A73" s="2"/>
      <c r="B73" s="2"/>
      <c r="C73" s="2"/>
      <c r="D73" s="2"/>
      <c r="E73" s="2"/>
      <c r="F73" s="2"/>
      <c r="G73" s="2"/>
      <c r="H73" s="2"/>
      <c r="I73" s="2"/>
      <c r="J73" s="2"/>
      <c r="K73" s="2"/>
      <c r="L73" s="2"/>
      <c r="M73" s="2"/>
      <c r="N73" s="10"/>
      <c r="O73" s="10"/>
      <c r="P73" s="10"/>
      <c r="Q73" s="10"/>
      <c r="R73" s="2"/>
      <c r="S73" s="2"/>
      <c r="T73" s="2"/>
      <c r="U73" s="2"/>
      <c r="V73" s="2"/>
      <c r="W73" s="2"/>
      <c r="X73" s="2"/>
      <c r="Y73" s="2"/>
    </row>
    <row r="74" spans="1:25" ht="15.75" customHeight="1" x14ac:dyDescent="0.25">
      <c r="A74" s="2"/>
      <c r="B74" s="2"/>
      <c r="C74" s="2"/>
      <c r="D74" s="2"/>
      <c r="E74" s="2"/>
      <c r="F74" s="2"/>
      <c r="G74" s="2"/>
      <c r="H74" s="2"/>
      <c r="I74" s="2"/>
      <c r="J74" s="2"/>
      <c r="K74" s="2"/>
      <c r="L74" s="2"/>
      <c r="M74" s="2"/>
      <c r="N74" s="10"/>
      <c r="O74" s="10"/>
      <c r="P74" s="10"/>
      <c r="Q74" s="10"/>
      <c r="R74" s="2"/>
      <c r="S74" s="2"/>
      <c r="T74" s="2"/>
      <c r="U74" s="2"/>
      <c r="V74" s="2"/>
      <c r="W74" s="2"/>
      <c r="X74" s="2"/>
      <c r="Y74" s="2"/>
    </row>
    <row r="75" spans="1:25" ht="15.75" customHeight="1" x14ac:dyDescent="0.25">
      <c r="A75" s="2"/>
      <c r="B75" s="2"/>
      <c r="C75" s="2"/>
      <c r="D75" s="2"/>
      <c r="E75" s="2"/>
      <c r="F75" s="2"/>
      <c r="G75" s="2"/>
      <c r="H75" s="2"/>
      <c r="I75" s="2"/>
      <c r="J75" s="2"/>
      <c r="K75" s="2"/>
      <c r="L75" s="2"/>
      <c r="M75" s="2"/>
      <c r="N75" s="10"/>
      <c r="O75" s="10"/>
      <c r="P75" s="10"/>
      <c r="Q75" s="10"/>
      <c r="R75" s="2"/>
      <c r="S75" s="2"/>
      <c r="T75" s="2"/>
      <c r="U75" s="2"/>
      <c r="V75" s="2"/>
      <c r="W75" s="2"/>
      <c r="X75" s="2"/>
      <c r="Y75" s="2"/>
    </row>
    <row r="76" spans="1:25" ht="15.75" customHeight="1" x14ac:dyDescent="0.25">
      <c r="A76" s="2"/>
      <c r="B76" s="2"/>
      <c r="C76" s="2"/>
      <c r="D76" s="2"/>
      <c r="E76" s="2"/>
      <c r="F76" s="2"/>
      <c r="G76" s="2"/>
      <c r="H76" s="2"/>
      <c r="I76" s="2"/>
      <c r="J76" s="2"/>
      <c r="K76" s="2"/>
      <c r="L76" s="2"/>
      <c r="M76" s="2"/>
      <c r="N76" s="10"/>
      <c r="O76" s="10"/>
      <c r="P76" s="10"/>
      <c r="Q76" s="10"/>
      <c r="R76" s="2"/>
      <c r="S76" s="2"/>
      <c r="T76" s="2"/>
      <c r="U76" s="2"/>
      <c r="V76" s="2"/>
      <c r="W76" s="2"/>
      <c r="X76" s="2"/>
      <c r="Y76" s="2"/>
    </row>
    <row r="77" spans="1:25" ht="15.75" customHeight="1" x14ac:dyDescent="0.25">
      <c r="A77" s="2"/>
      <c r="B77" s="2"/>
      <c r="C77" s="2"/>
      <c r="D77" s="2"/>
      <c r="E77" s="2"/>
      <c r="F77" s="2"/>
      <c r="G77" s="2"/>
      <c r="H77" s="2"/>
      <c r="I77" s="2"/>
      <c r="J77" s="2"/>
      <c r="K77" s="2"/>
      <c r="L77" s="2"/>
      <c r="M77" s="2"/>
      <c r="N77" s="10"/>
      <c r="O77" s="10"/>
      <c r="P77" s="10"/>
      <c r="Q77" s="10"/>
      <c r="R77" s="2"/>
      <c r="S77" s="2"/>
      <c r="T77" s="2"/>
      <c r="U77" s="2"/>
      <c r="V77" s="2"/>
      <c r="W77" s="2"/>
      <c r="X77" s="2"/>
      <c r="Y77" s="2"/>
    </row>
    <row r="78" spans="1:25" ht="15.75" customHeight="1" x14ac:dyDescent="0.25">
      <c r="A78" s="2"/>
      <c r="B78" s="2"/>
      <c r="C78" s="2"/>
      <c r="D78" s="2"/>
      <c r="E78" s="2"/>
      <c r="F78" s="2"/>
      <c r="G78" s="2"/>
      <c r="H78" s="2"/>
      <c r="I78" s="2"/>
      <c r="J78" s="2"/>
      <c r="K78" s="2"/>
      <c r="L78" s="2"/>
      <c r="M78" s="2"/>
      <c r="N78" s="10"/>
      <c r="O78" s="10"/>
      <c r="P78" s="10"/>
      <c r="Q78" s="10"/>
      <c r="R78" s="2"/>
      <c r="S78" s="2"/>
      <c r="T78" s="2"/>
      <c r="U78" s="2"/>
      <c r="V78" s="2"/>
      <c r="W78" s="2"/>
      <c r="X78" s="2"/>
      <c r="Y78" s="2"/>
    </row>
    <row r="79" spans="1:25" ht="15.75" customHeight="1" x14ac:dyDescent="0.25">
      <c r="A79" s="2"/>
      <c r="B79" s="2"/>
      <c r="C79" s="2"/>
      <c r="D79" s="2"/>
      <c r="E79" s="2"/>
      <c r="F79" s="2"/>
      <c r="G79" s="2"/>
      <c r="H79" s="2"/>
      <c r="I79" s="2"/>
      <c r="J79" s="2"/>
      <c r="K79" s="2"/>
      <c r="L79" s="2"/>
      <c r="M79" s="2"/>
      <c r="N79" s="10"/>
      <c r="O79" s="10"/>
      <c r="P79" s="10"/>
      <c r="Q79" s="10"/>
      <c r="R79" s="2"/>
      <c r="S79" s="2"/>
      <c r="T79" s="2"/>
      <c r="U79" s="2"/>
      <c r="V79" s="2"/>
      <c r="W79" s="2"/>
      <c r="X79" s="2"/>
      <c r="Y79" s="2"/>
    </row>
    <row r="80" spans="1:25" ht="15.75" customHeight="1" x14ac:dyDescent="0.25">
      <c r="A80" s="2"/>
      <c r="B80" s="2"/>
      <c r="C80" s="2"/>
      <c r="D80" s="2"/>
      <c r="E80" s="2"/>
      <c r="F80" s="2"/>
      <c r="G80" s="2"/>
      <c r="H80" s="2"/>
      <c r="I80" s="2"/>
      <c r="J80" s="2"/>
      <c r="K80" s="2"/>
      <c r="L80" s="2"/>
      <c r="M80" s="2"/>
      <c r="N80" s="10"/>
      <c r="O80" s="10"/>
      <c r="P80" s="10"/>
      <c r="Q80" s="10"/>
      <c r="R80" s="2"/>
      <c r="S80" s="2"/>
      <c r="T80" s="2"/>
      <c r="U80" s="2"/>
      <c r="V80" s="2"/>
      <c r="W80" s="2"/>
      <c r="X80" s="2"/>
      <c r="Y80" s="2"/>
    </row>
    <row r="81" spans="1:25" ht="15.75" customHeight="1" x14ac:dyDescent="0.25">
      <c r="A81" s="2"/>
      <c r="B81" s="2"/>
      <c r="C81" s="2"/>
      <c r="D81" s="2"/>
      <c r="E81" s="2"/>
      <c r="F81" s="2"/>
      <c r="G81" s="2"/>
      <c r="H81" s="2"/>
      <c r="I81" s="2"/>
      <c r="J81" s="2"/>
      <c r="K81" s="2"/>
      <c r="L81" s="2"/>
      <c r="M81" s="2"/>
      <c r="N81" s="10"/>
      <c r="O81" s="10"/>
      <c r="P81" s="10"/>
      <c r="Q81" s="10"/>
      <c r="R81" s="2"/>
      <c r="S81" s="2"/>
      <c r="T81" s="2"/>
      <c r="U81" s="2"/>
      <c r="V81" s="2"/>
      <c r="W81" s="2"/>
      <c r="X81" s="2"/>
      <c r="Y81" s="2"/>
    </row>
    <row r="82" spans="1:25" ht="15.75" customHeight="1" x14ac:dyDescent="0.25">
      <c r="A82" s="2"/>
      <c r="B82" s="2"/>
      <c r="C82" s="2"/>
      <c r="D82" s="2"/>
      <c r="E82" s="2"/>
      <c r="F82" s="2"/>
      <c r="G82" s="2"/>
      <c r="H82" s="2"/>
      <c r="I82" s="2"/>
      <c r="J82" s="2"/>
      <c r="K82" s="2"/>
      <c r="L82" s="2"/>
      <c r="M82" s="2"/>
      <c r="N82" s="10"/>
      <c r="O82" s="10"/>
      <c r="P82" s="10"/>
      <c r="Q82" s="10"/>
      <c r="R82" s="2"/>
      <c r="S82" s="2"/>
      <c r="T82" s="2"/>
      <c r="U82" s="2"/>
      <c r="V82" s="2"/>
      <c r="W82" s="2"/>
      <c r="X82" s="2"/>
      <c r="Y82" s="2"/>
    </row>
    <row r="83" spans="1:25" ht="15.75" customHeight="1" x14ac:dyDescent="0.25">
      <c r="A83" s="2"/>
      <c r="B83" s="2"/>
      <c r="C83" s="2"/>
      <c r="D83" s="2"/>
      <c r="E83" s="2"/>
      <c r="F83" s="2"/>
      <c r="G83" s="2"/>
      <c r="H83" s="2"/>
      <c r="I83" s="2"/>
      <c r="J83" s="2"/>
      <c r="K83" s="2"/>
      <c r="L83" s="2"/>
      <c r="M83" s="2"/>
      <c r="N83" s="10"/>
      <c r="O83" s="10"/>
      <c r="P83" s="10"/>
      <c r="Q83" s="10"/>
      <c r="R83" s="2"/>
      <c r="S83" s="2"/>
      <c r="T83" s="2"/>
      <c r="U83" s="2"/>
      <c r="V83" s="2"/>
      <c r="W83" s="2"/>
      <c r="X83" s="2"/>
      <c r="Y83" s="2"/>
    </row>
    <row r="84" spans="1:25" ht="15.75" customHeight="1" x14ac:dyDescent="0.25">
      <c r="A84" s="2"/>
      <c r="B84" s="2"/>
      <c r="C84" s="2"/>
      <c r="D84" s="2"/>
      <c r="E84" s="2"/>
      <c r="F84" s="2"/>
      <c r="G84" s="2"/>
      <c r="H84" s="2"/>
      <c r="I84" s="2"/>
      <c r="J84" s="2"/>
      <c r="K84" s="2"/>
      <c r="L84" s="2"/>
      <c r="M84" s="2"/>
      <c r="N84" s="10"/>
      <c r="O84" s="10"/>
      <c r="P84" s="10"/>
      <c r="Q84" s="10"/>
      <c r="R84" s="2"/>
      <c r="S84" s="2"/>
      <c r="T84" s="2"/>
      <c r="U84" s="2"/>
      <c r="V84" s="2"/>
      <c r="W84" s="2"/>
      <c r="X84" s="2"/>
      <c r="Y84" s="2"/>
    </row>
    <row r="85" spans="1:25" ht="15.75" customHeight="1" x14ac:dyDescent="0.25">
      <c r="A85" s="2"/>
      <c r="B85" s="2"/>
      <c r="C85" s="2"/>
      <c r="D85" s="2"/>
      <c r="E85" s="2"/>
      <c r="F85" s="2"/>
      <c r="G85" s="2"/>
      <c r="H85" s="2"/>
      <c r="I85" s="2"/>
      <c r="J85" s="2"/>
      <c r="K85" s="2"/>
      <c r="L85" s="2"/>
      <c r="M85" s="2"/>
      <c r="N85" s="10"/>
      <c r="O85" s="10"/>
      <c r="P85" s="10"/>
      <c r="Q85" s="10"/>
      <c r="R85" s="2"/>
      <c r="S85" s="2"/>
      <c r="T85" s="2"/>
      <c r="U85" s="2"/>
      <c r="V85" s="2"/>
      <c r="W85" s="2"/>
      <c r="X85" s="2"/>
      <c r="Y85" s="2"/>
    </row>
    <row r="86" spans="1:25" ht="15.75" customHeight="1" x14ac:dyDescent="0.25">
      <c r="A86" s="2"/>
      <c r="B86" s="2"/>
      <c r="C86" s="2"/>
      <c r="D86" s="2"/>
      <c r="E86" s="2"/>
      <c r="F86" s="2"/>
      <c r="G86" s="2"/>
      <c r="H86" s="2"/>
      <c r="I86" s="2"/>
      <c r="J86" s="2"/>
      <c r="K86" s="2"/>
      <c r="L86" s="2"/>
      <c r="M86" s="2"/>
      <c r="N86" s="10"/>
      <c r="O86" s="10"/>
      <c r="P86" s="10"/>
      <c r="Q86" s="10"/>
      <c r="R86" s="2"/>
      <c r="S86" s="2"/>
      <c r="T86" s="2"/>
      <c r="U86" s="2"/>
      <c r="V86" s="2"/>
      <c r="W86" s="2"/>
      <c r="X86" s="2"/>
      <c r="Y86" s="2"/>
    </row>
    <row r="87" spans="1:25" ht="15.75" customHeight="1" x14ac:dyDescent="0.25">
      <c r="A87" s="2"/>
      <c r="B87" s="2"/>
      <c r="C87" s="2"/>
      <c r="D87" s="2"/>
      <c r="E87" s="2"/>
      <c r="F87" s="2"/>
      <c r="G87" s="2"/>
      <c r="H87" s="2"/>
      <c r="I87" s="2"/>
      <c r="J87" s="2"/>
      <c r="K87" s="2"/>
      <c r="L87" s="2"/>
      <c r="M87" s="2"/>
      <c r="N87" s="10"/>
      <c r="O87" s="10"/>
      <c r="P87" s="10"/>
      <c r="Q87" s="10"/>
      <c r="R87" s="2"/>
      <c r="S87" s="2"/>
      <c r="T87" s="2"/>
      <c r="U87" s="2"/>
      <c r="V87" s="2"/>
      <c r="W87" s="2"/>
      <c r="X87" s="2"/>
      <c r="Y87" s="2"/>
    </row>
    <row r="88" spans="1:25" ht="15.75" customHeight="1" x14ac:dyDescent="0.25">
      <c r="A88" s="2"/>
      <c r="B88" s="2"/>
      <c r="C88" s="2"/>
      <c r="D88" s="2"/>
      <c r="E88" s="2"/>
      <c r="F88" s="2"/>
      <c r="G88" s="2"/>
      <c r="H88" s="2"/>
      <c r="I88" s="2"/>
      <c r="J88" s="2"/>
      <c r="K88" s="2"/>
      <c r="L88" s="2"/>
      <c r="M88" s="2"/>
      <c r="N88" s="10"/>
      <c r="O88" s="10"/>
      <c r="P88" s="10"/>
      <c r="Q88" s="10"/>
      <c r="R88" s="2"/>
      <c r="S88" s="2"/>
      <c r="T88" s="2"/>
      <c r="U88" s="2"/>
      <c r="V88" s="2"/>
      <c r="W88" s="2"/>
      <c r="X88" s="2"/>
      <c r="Y88" s="2"/>
    </row>
    <row r="89" spans="1:25" ht="15.75" customHeight="1" x14ac:dyDescent="0.25">
      <c r="A89" s="2"/>
      <c r="B89" s="2"/>
      <c r="C89" s="2"/>
      <c r="D89" s="2"/>
      <c r="E89" s="2"/>
      <c r="F89" s="2"/>
      <c r="G89" s="2"/>
      <c r="H89" s="2"/>
      <c r="I89" s="2"/>
      <c r="J89" s="2"/>
      <c r="K89" s="2"/>
      <c r="L89" s="2"/>
      <c r="M89" s="2"/>
      <c r="N89" s="10"/>
      <c r="O89" s="10"/>
      <c r="P89" s="10"/>
      <c r="Q89" s="10"/>
      <c r="R89" s="2"/>
      <c r="S89" s="2"/>
      <c r="T89" s="2"/>
      <c r="U89" s="2"/>
      <c r="V89" s="2"/>
      <c r="W89" s="2"/>
      <c r="X89" s="2"/>
      <c r="Y89" s="2"/>
    </row>
    <row r="90" spans="1:25" ht="15.75" customHeight="1" x14ac:dyDescent="0.25">
      <c r="A90" s="2"/>
      <c r="B90" s="2"/>
      <c r="C90" s="2"/>
      <c r="D90" s="2"/>
      <c r="E90" s="2"/>
      <c r="F90" s="2"/>
      <c r="G90" s="2"/>
      <c r="H90" s="2"/>
      <c r="I90" s="2"/>
      <c r="J90" s="2"/>
      <c r="K90" s="2"/>
      <c r="L90" s="2"/>
      <c r="M90" s="2"/>
      <c r="N90" s="10"/>
      <c r="O90" s="10"/>
      <c r="P90" s="10"/>
      <c r="Q90" s="10"/>
      <c r="R90" s="2"/>
      <c r="S90" s="2"/>
      <c r="T90" s="2"/>
      <c r="U90" s="2"/>
      <c r="V90" s="2"/>
      <c r="W90" s="2"/>
      <c r="X90" s="2"/>
      <c r="Y90" s="2"/>
    </row>
    <row r="91" spans="1:25" ht="15.75" customHeight="1" x14ac:dyDescent="0.25">
      <c r="A91" s="2"/>
      <c r="B91" s="2"/>
      <c r="C91" s="2"/>
      <c r="D91" s="2"/>
      <c r="E91" s="2"/>
      <c r="F91" s="2"/>
      <c r="G91" s="2"/>
      <c r="H91" s="2"/>
      <c r="I91" s="2"/>
      <c r="J91" s="2"/>
      <c r="K91" s="2"/>
      <c r="L91" s="2"/>
      <c r="M91" s="2"/>
      <c r="N91" s="10"/>
      <c r="O91" s="10"/>
      <c r="P91" s="10"/>
      <c r="Q91" s="10"/>
      <c r="R91" s="2"/>
      <c r="S91" s="2"/>
      <c r="T91" s="2"/>
      <c r="U91" s="2"/>
      <c r="V91" s="2"/>
      <c r="W91" s="2"/>
      <c r="X91" s="2"/>
      <c r="Y91" s="2"/>
    </row>
    <row r="92" spans="1:25" ht="15.75" customHeight="1" x14ac:dyDescent="0.25">
      <c r="A92" s="2"/>
      <c r="B92" s="2"/>
      <c r="C92" s="2"/>
      <c r="D92" s="2"/>
      <c r="E92" s="2"/>
      <c r="F92" s="2"/>
      <c r="G92" s="2"/>
      <c r="H92" s="2"/>
      <c r="I92" s="2"/>
      <c r="J92" s="2"/>
      <c r="K92" s="2"/>
      <c r="L92" s="2"/>
      <c r="M92" s="2"/>
      <c r="N92" s="10"/>
      <c r="O92" s="10"/>
      <c r="P92" s="10"/>
      <c r="Q92" s="10"/>
      <c r="R92" s="2"/>
      <c r="S92" s="2"/>
      <c r="T92" s="2"/>
      <c r="U92" s="2"/>
      <c r="V92" s="2"/>
      <c r="W92" s="2"/>
      <c r="X92" s="2"/>
      <c r="Y92" s="2"/>
    </row>
    <row r="93" spans="1:25" ht="15.75" customHeight="1" x14ac:dyDescent="0.25">
      <c r="A93" s="2"/>
      <c r="B93" s="2"/>
      <c r="C93" s="2"/>
      <c r="D93" s="2"/>
      <c r="E93" s="2"/>
      <c r="F93" s="2"/>
      <c r="G93" s="2"/>
      <c r="H93" s="2"/>
      <c r="I93" s="2"/>
      <c r="J93" s="2"/>
      <c r="K93" s="2"/>
      <c r="L93" s="2"/>
      <c r="M93" s="2"/>
      <c r="N93" s="10"/>
      <c r="O93" s="10"/>
      <c r="P93" s="10"/>
      <c r="Q93" s="10"/>
      <c r="R93" s="2"/>
      <c r="S93" s="2"/>
      <c r="T93" s="2"/>
      <c r="U93" s="2"/>
      <c r="V93" s="2"/>
      <c r="W93" s="2"/>
      <c r="X93" s="2"/>
      <c r="Y93" s="2"/>
    </row>
    <row r="94" spans="1:25" ht="15.75" customHeight="1" x14ac:dyDescent="0.25">
      <c r="A94" s="2"/>
      <c r="B94" s="2"/>
      <c r="C94" s="2"/>
      <c r="D94" s="2"/>
      <c r="E94" s="2"/>
      <c r="F94" s="2"/>
      <c r="G94" s="2"/>
      <c r="H94" s="2"/>
      <c r="I94" s="2"/>
      <c r="J94" s="2"/>
      <c r="K94" s="2"/>
      <c r="L94" s="2"/>
      <c r="M94" s="2"/>
      <c r="N94" s="10"/>
      <c r="O94" s="10"/>
      <c r="P94" s="10"/>
      <c r="Q94" s="10"/>
      <c r="R94" s="2"/>
      <c r="S94" s="2"/>
      <c r="T94" s="2"/>
      <c r="U94" s="2"/>
      <c r="V94" s="2"/>
      <c r="W94" s="2"/>
      <c r="X94" s="2"/>
      <c r="Y94" s="2"/>
    </row>
    <row r="95" spans="1:25" ht="15.75" customHeight="1" x14ac:dyDescent="0.25">
      <c r="A95" s="2"/>
      <c r="B95" s="2"/>
      <c r="C95" s="2"/>
      <c r="D95" s="2"/>
      <c r="E95" s="2"/>
      <c r="F95" s="2"/>
      <c r="G95" s="2"/>
      <c r="H95" s="2"/>
      <c r="I95" s="2"/>
      <c r="J95" s="2"/>
      <c r="K95" s="2"/>
      <c r="L95" s="2"/>
      <c r="M95" s="2"/>
      <c r="N95" s="10"/>
      <c r="O95" s="10"/>
      <c r="P95" s="10"/>
      <c r="Q95" s="10"/>
      <c r="R95" s="2"/>
      <c r="S95" s="2"/>
      <c r="T95" s="2"/>
      <c r="U95" s="2"/>
      <c r="V95" s="2"/>
      <c r="W95" s="2"/>
      <c r="X95" s="2"/>
      <c r="Y95" s="2"/>
    </row>
    <row r="96" spans="1:25" ht="15.75" customHeight="1" x14ac:dyDescent="0.25">
      <c r="A96" s="2"/>
      <c r="B96" s="2"/>
      <c r="C96" s="2"/>
      <c r="D96" s="2"/>
      <c r="E96" s="2"/>
      <c r="F96" s="2"/>
      <c r="G96" s="2"/>
      <c r="H96" s="2"/>
      <c r="I96" s="2"/>
      <c r="J96" s="2"/>
      <c r="K96" s="2"/>
      <c r="L96" s="2"/>
      <c r="M96" s="2"/>
      <c r="N96" s="10"/>
      <c r="O96" s="10"/>
      <c r="P96" s="10"/>
      <c r="Q96" s="10"/>
      <c r="R96" s="2"/>
      <c r="S96" s="2"/>
      <c r="T96" s="2"/>
      <c r="U96" s="2"/>
      <c r="V96" s="2"/>
      <c r="W96" s="2"/>
      <c r="X96" s="2"/>
      <c r="Y96" s="2"/>
    </row>
    <row r="97" spans="1:25" ht="15.75" customHeight="1" x14ac:dyDescent="0.25">
      <c r="A97" s="2"/>
      <c r="B97" s="2"/>
      <c r="C97" s="2"/>
      <c r="D97" s="2"/>
      <c r="E97" s="2"/>
      <c r="F97" s="2"/>
      <c r="G97" s="2"/>
      <c r="H97" s="2"/>
      <c r="I97" s="2"/>
      <c r="J97" s="2"/>
      <c r="K97" s="2"/>
      <c r="L97" s="2"/>
      <c r="M97" s="2"/>
      <c r="N97" s="10"/>
      <c r="O97" s="10"/>
      <c r="P97" s="10"/>
      <c r="Q97" s="10"/>
      <c r="R97" s="2"/>
      <c r="S97" s="2"/>
      <c r="T97" s="2"/>
      <c r="U97" s="2"/>
      <c r="V97" s="2"/>
      <c r="W97" s="2"/>
      <c r="X97" s="2"/>
      <c r="Y97" s="2"/>
    </row>
    <row r="98" spans="1:25" ht="15.75" customHeight="1" x14ac:dyDescent="0.25">
      <c r="A98" s="2"/>
      <c r="B98" s="2"/>
      <c r="C98" s="2"/>
      <c r="D98" s="2"/>
      <c r="E98" s="2"/>
      <c r="F98" s="2"/>
      <c r="G98" s="2"/>
      <c r="H98" s="2"/>
      <c r="I98" s="2"/>
      <c r="J98" s="2"/>
      <c r="K98" s="2"/>
      <c r="L98" s="2"/>
      <c r="M98" s="2"/>
      <c r="N98" s="10"/>
      <c r="O98" s="10"/>
      <c r="P98" s="10"/>
      <c r="Q98" s="10"/>
      <c r="R98" s="2"/>
      <c r="S98" s="2"/>
      <c r="T98" s="2"/>
      <c r="U98" s="2"/>
      <c r="V98" s="2"/>
      <c r="W98" s="2"/>
      <c r="X98" s="2"/>
      <c r="Y98" s="2"/>
    </row>
    <row r="99" spans="1:25" ht="15.75" customHeight="1" x14ac:dyDescent="0.25">
      <c r="A99" s="2"/>
      <c r="B99" s="2"/>
      <c r="C99" s="2"/>
      <c r="D99" s="2"/>
      <c r="E99" s="2"/>
      <c r="F99" s="2"/>
      <c r="G99" s="2"/>
      <c r="H99" s="2"/>
      <c r="I99" s="2"/>
      <c r="J99" s="2"/>
      <c r="K99" s="2"/>
      <c r="L99" s="2"/>
      <c r="M99" s="2"/>
      <c r="N99" s="10"/>
      <c r="O99" s="10"/>
      <c r="P99" s="10"/>
      <c r="Q99" s="10"/>
      <c r="R99" s="2"/>
      <c r="S99" s="2"/>
      <c r="T99" s="2"/>
      <c r="U99" s="2"/>
      <c r="V99" s="2"/>
      <c r="W99" s="2"/>
      <c r="X99" s="2"/>
      <c r="Y99" s="2"/>
    </row>
    <row r="100" spans="1:25" ht="15.75" customHeight="1" x14ac:dyDescent="0.25">
      <c r="A100" s="2"/>
      <c r="B100" s="2"/>
      <c r="C100" s="2"/>
      <c r="D100" s="2"/>
      <c r="E100" s="2"/>
      <c r="F100" s="2"/>
      <c r="G100" s="2"/>
      <c r="H100" s="2"/>
      <c r="I100" s="2"/>
      <c r="J100" s="2"/>
      <c r="K100" s="2"/>
      <c r="L100" s="2"/>
      <c r="M100" s="2"/>
      <c r="N100" s="10"/>
      <c r="O100" s="10"/>
      <c r="P100" s="10"/>
      <c r="Q100" s="10"/>
      <c r="R100" s="2"/>
      <c r="S100" s="2"/>
      <c r="T100" s="2"/>
      <c r="U100" s="2"/>
      <c r="V100" s="2"/>
      <c r="W100" s="2"/>
      <c r="X100" s="2"/>
      <c r="Y100" s="2"/>
    </row>
    <row r="101" spans="1:25" ht="15.75" customHeight="1" x14ac:dyDescent="0.25">
      <c r="A101" s="2"/>
      <c r="B101" s="2"/>
      <c r="C101" s="2"/>
      <c r="D101" s="2"/>
      <c r="E101" s="2"/>
      <c r="F101" s="2"/>
      <c r="G101" s="2"/>
      <c r="H101" s="2"/>
      <c r="I101" s="2"/>
      <c r="J101" s="2"/>
      <c r="K101" s="2"/>
      <c r="L101" s="2"/>
      <c r="M101" s="2"/>
      <c r="N101" s="10"/>
      <c r="O101" s="10"/>
      <c r="P101" s="10"/>
      <c r="Q101" s="10"/>
      <c r="R101" s="2"/>
      <c r="S101" s="2"/>
      <c r="T101" s="2"/>
      <c r="U101" s="2"/>
      <c r="V101" s="2"/>
      <c r="W101" s="2"/>
      <c r="X101" s="2"/>
      <c r="Y101" s="2"/>
    </row>
    <row r="102" spans="1:25" ht="15.75" customHeight="1" x14ac:dyDescent="0.25">
      <c r="A102" s="2"/>
      <c r="B102" s="2"/>
      <c r="C102" s="2"/>
      <c r="D102" s="2"/>
      <c r="E102" s="2"/>
      <c r="F102" s="2"/>
      <c r="G102" s="2"/>
      <c r="H102" s="2"/>
      <c r="I102" s="2"/>
      <c r="J102" s="2"/>
      <c r="K102" s="2"/>
      <c r="L102" s="2"/>
      <c r="M102" s="2"/>
      <c r="N102" s="10"/>
      <c r="O102" s="10"/>
      <c r="P102" s="10"/>
      <c r="Q102" s="10"/>
      <c r="R102" s="2"/>
      <c r="S102" s="2"/>
      <c r="T102" s="2"/>
      <c r="U102" s="2"/>
      <c r="V102" s="2"/>
      <c r="W102" s="2"/>
      <c r="X102" s="2"/>
      <c r="Y102" s="2"/>
    </row>
    <row r="103" spans="1:25" ht="15.75" customHeight="1" x14ac:dyDescent="0.25">
      <c r="A103" s="2"/>
      <c r="B103" s="2"/>
      <c r="C103" s="2"/>
      <c r="D103" s="2"/>
      <c r="E103" s="2"/>
      <c r="F103" s="2"/>
      <c r="G103" s="2"/>
      <c r="H103" s="2"/>
      <c r="I103" s="2"/>
      <c r="J103" s="2"/>
      <c r="K103" s="2"/>
      <c r="L103" s="2"/>
      <c r="M103" s="2"/>
      <c r="N103" s="10"/>
      <c r="O103" s="10"/>
      <c r="P103" s="10"/>
      <c r="Q103" s="10"/>
      <c r="R103" s="2"/>
      <c r="S103" s="2"/>
      <c r="T103" s="2"/>
      <c r="U103" s="2"/>
      <c r="V103" s="2"/>
      <c r="W103" s="2"/>
      <c r="X103" s="2"/>
      <c r="Y103" s="2"/>
    </row>
    <row r="104" spans="1:25" ht="15.75" customHeight="1" x14ac:dyDescent="0.25">
      <c r="A104" s="2"/>
      <c r="B104" s="2"/>
      <c r="C104" s="2"/>
      <c r="D104" s="2"/>
      <c r="E104" s="2"/>
      <c r="F104" s="2"/>
      <c r="G104" s="2"/>
      <c r="H104" s="2"/>
      <c r="I104" s="2"/>
      <c r="J104" s="2"/>
      <c r="K104" s="2"/>
      <c r="L104" s="2"/>
      <c r="M104" s="2"/>
      <c r="N104" s="10"/>
      <c r="O104" s="10"/>
      <c r="P104" s="10"/>
      <c r="Q104" s="10"/>
      <c r="R104" s="2"/>
      <c r="S104" s="2"/>
      <c r="T104" s="2"/>
      <c r="U104" s="2"/>
      <c r="V104" s="2"/>
      <c r="W104" s="2"/>
      <c r="X104" s="2"/>
      <c r="Y104" s="2"/>
    </row>
    <row r="105" spans="1:25" ht="15.75" customHeight="1" x14ac:dyDescent="0.25">
      <c r="A105" s="2"/>
      <c r="B105" s="2"/>
      <c r="C105" s="2"/>
      <c r="D105" s="2"/>
      <c r="E105" s="2"/>
      <c r="F105" s="2"/>
      <c r="G105" s="2"/>
      <c r="H105" s="2"/>
      <c r="I105" s="2"/>
      <c r="J105" s="2"/>
      <c r="K105" s="2"/>
      <c r="L105" s="2"/>
      <c r="M105" s="2"/>
      <c r="N105" s="10"/>
      <c r="O105" s="10"/>
      <c r="P105" s="10"/>
      <c r="Q105" s="10"/>
      <c r="R105" s="2"/>
      <c r="S105" s="2"/>
      <c r="T105" s="2"/>
      <c r="U105" s="2"/>
      <c r="V105" s="2"/>
      <c r="W105" s="2"/>
      <c r="X105" s="2"/>
      <c r="Y105" s="2"/>
    </row>
    <row r="106" spans="1:25" ht="15.75" customHeight="1" x14ac:dyDescent="0.25">
      <c r="A106" s="2"/>
      <c r="B106" s="2"/>
      <c r="C106" s="2"/>
      <c r="D106" s="2"/>
      <c r="E106" s="2"/>
      <c r="F106" s="2"/>
      <c r="G106" s="2"/>
      <c r="H106" s="2"/>
      <c r="I106" s="2"/>
      <c r="J106" s="2"/>
      <c r="K106" s="2"/>
      <c r="L106" s="2"/>
      <c r="M106" s="2"/>
      <c r="N106" s="10"/>
      <c r="O106" s="10"/>
      <c r="P106" s="10"/>
      <c r="Q106" s="10"/>
      <c r="R106" s="2"/>
      <c r="S106" s="2"/>
      <c r="T106" s="2"/>
      <c r="U106" s="2"/>
      <c r="V106" s="2"/>
      <c r="W106" s="2"/>
      <c r="X106" s="2"/>
      <c r="Y106" s="2"/>
    </row>
    <row r="107" spans="1:25" ht="15.75" customHeight="1" x14ac:dyDescent="0.25">
      <c r="A107" s="2"/>
      <c r="B107" s="2"/>
      <c r="C107" s="2"/>
      <c r="D107" s="2"/>
      <c r="E107" s="2"/>
      <c r="F107" s="2"/>
      <c r="G107" s="2"/>
      <c r="H107" s="2"/>
      <c r="I107" s="2"/>
      <c r="J107" s="2"/>
      <c r="K107" s="2"/>
      <c r="L107" s="2"/>
      <c r="M107" s="2"/>
      <c r="N107" s="10"/>
      <c r="O107" s="10"/>
      <c r="P107" s="10"/>
      <c r="Q107" s="10"/>
      <c r="R107" s="2"/>
      <c r="S107" s="2"/>
      <c r="T107" s="2"/>
      <c r="U107" s="2"/>
      <c r="V107" s="2"/>
      <c r="W107" s="2"/>
      <c r="X107" s="2"/>
      <c r="Y107" s="2"/>
    </row>
    <row r="108" spans="1:25" ht="15.75" customHeight="1" x14ac:dyDescent="0.25">
      <c r="A108" s="2"/>
      <c r="B108" s="2"/>
      <c r="C108" s="2"/>
      <c r="D108" s="2"/>
      <c r="E108" s="2"/>
      <c r="F108" s="2"/>
      <c r="G108" s="2"/>
      <c r="H108" s="2"/>
      <c r="I108" s="2"/>
      <c r="J108" s="2"/>
      <c r="K108" s="2"/>
      <c r="L108" s="2"/>
      <c r="M108" s="2"/>
      <c r="N108" s="10"/>
      <c r="O108" s="10"/>
      <c r="P108" s="10"/>
      <c r="Q108" s="10"/>
      <c r="R108" s="2"/>
      <c r="S108" s="2"/>
      <c r="T108" s="2"/>
      <c r="U108" s="2"/>
      <c r="V108" s="2"/>
      <c r="W108" s="2"/>
      <c r="X108" s="2"/>
      <c r="Y108" s="2"/>
    </row>
    <row r="109" spans="1:25" ht="15.75" customHeight="1" x14ac:dyDescent="0.25">
      <c r="A109" s="2"/>
      <c r="B109" s="2"/>
      <c r="C109" s="2"/>
      <c r="D109" s="2"/>
      <c r="E109" s="2"/>
      <c r="F109" s="2"/>
      <c r="G109" s="2"/>
      <c r="H109" s="2"/>
      <c r="I109" s="2"/>
      <c r="J109" s="2"/>
      <c r="K109" s="2"/>
      <c r="L109" s="2"/>
      <c r="M109" s="2"/>
      <c r="N109" s="10"/>
      <c r="O109" s="10"/>
      <c r="P109" s="10"/>
      <c r="Q109" s="10"/>
      <c r="R109" s="2"/>
      <c r="S109" s="2"/>
      <c r="T109" s="2"/>
      <c r="U109" s="2"/>
      <c r="V109" s="2"/>
      <c r="W109" s="2"/>
      <c r="X109" s="2"/>
      <c r="Y109" s="2"/>
    </row>
    <row r="110" spans="1:25" ht="15.75" customHeight="1" x14ac:dyDescent="0.25">
      <c r="A110" s="2"/>
      <c r="B110" s="2"/>
      <c r="C110" s="2"/>
      <c r="D110" s="2"/>
      <c r="E110" s="2"/>
      <c r="F110" s="2"/>
      <c r="G110" s="2"/>
      <c r="H110" s="2"/>
      <c r="I110" s="2"/>
      <c r="J110" s="2"/>
      <c r="K110" s="2"/>
      <c r="L110" s="2"/>
      <c r="M110" s="2"/>
      <c r="N110" s="10"/>
      <c r="O110" s="10"/>
      <c r="P110" s="10"/>
      <c r="Q110" s="10"/>
      <c r="R110" s="2"/>
      <c r="S110" s="2"/>
      <c r="T110" s="2"/>
      <c r="U110" s="2"/>
      <c r="V110" s="2"/>
      <c r="W110" s="2"/>
      <c r="X110" s="2"/>
      <c r="Y110" s="2"/>
    </row>
    <row r="111" spans="1:25" ht="15.75" customHeight="1" x14ac:dyDescent="0.25">
      <c r="A111" s="2"/>
      <c r="B111" s="2"/>
      <c r="C111" s="2"/>
      <c r="D111" s="2"/>
      <c r="E111" s="2"/>
      <c r="F111" s="2"/>
      <c r="G111" s="2"/>
      <c r="H111" s="2"/>
      <c r="I111" s="2"/>
      <c r="J111" s="2"/>
      <c r="K111" s="2"/>
      <c r="L111" s="2"/>
      <c r="M111" s="2"/>
      <c r="N111" s="10"/>
      <c r="O111" s="10"/>
      <c r="P111" s="10"/>
      <c r="Q111" s="10"/>
      <c r="R111" s="2"/>
      <c r="S111" s="2"/>
      <c r="T111" s="2"/>
      <c r="U111" s="2"/>
      <c r="V111" s="2"/>
      <c r="W111" s="2"/>
      <c r="X111" s="2"/>
      <c r="Y111" s="2"/>
    </row>
    <row r="112" spans="1:25" ht="15.75" customHeight="1" x14ac:dyDescent="0.25">
      <c r="A112" s="2"/>
      <c r="B112" s="2"/>
      <c r="C112" s="2"/>
      <c r="D112" s="2"/>
      <c r="E112" s="2"/>
      <c r="F112" s="2"/>
      <c r="G112" s="2"/>
      <c r="H112" s="2"/>
      <c r="I112" s="2"/>
      <c r="J112" s="2"/>
      <c r="K112" s="2"/>
      <c r="L112" s="2"/>
      <c r="M112" s="2"/>
      <c r="N112" s="10"/>
      <c r="O112" s="10"/>
      <c r="P112" s="10"/>
      <c r="Q112" s="10"/>
      <c r="R112" s="2"/>
      <c r="S112" s="2"/>
      <c r="T112" s="2"/>
      <c r="U112" s="2"/>
      <c r="V112" s="2"/>
      <c r="W112" s="2"/>
      <c r="X112" s="2"/>
      <c r="Y112" s="2"/>
    </row>
    <row r="113" spans="1:25" ht="15.75" customHeight="1" x14ac:dyDescent="0.25">
      <c r="A113" s="2"/>
      <c r="B113" s="2"/>
      <c r="C113" s="2"/>
      <c r="D113" s="2"/>
      <c r="E113" s="2"/>
      <c r="F113" s="2"/>
      <c r="G113" s="2"/>
      <c r="H113" s="2"/>
      <c r="I113" s="2"/>
      <c r="J113" s="2"/>
      <c r="K113" s="2"/>
      <c r="L113" s="2"/>
      <c r="M113" s="2"/>
      <c r="N113" s="10"/>
      <c r="O113" s="10"/>
      <c r="P113" s="10"/>
      <c r="Q113" s="10"/>
      <c r="R113" s="2"/>
      <c r="S113" s="2"/>
      <c r="T113" s="2"/>
      <c r="U113" s="2"/>
      <c r="V113" s="2"/>
      <c r="W113" s="2"/>
      <c r="X113" s="2"/>
      <c r="Y113" s="2"/>
    </row>
    <row r="114" spans="1:25" ht="15.75" customHeight="1" x14ac:dyDescent="0.25">
      <c r="A114" s="2"/>
      <c r="B114" s="2"/>
      <c r="C114" s="2"/>
      <c r="D114" s="2"/>
      <c r="E114" s="2"/>
      <c r="F114" s="2"/>
      <c r="G114" s="2"/>
      <c r="H114" s="2"/>
      <c r="I114" s="2"/>
      <c r="J114" s="2"/>
      <c r="K114" s="2"/>
      <c r="L114" s="2"/>
      <c r="M114" s="2"/>
      <c r="N114" s="10"/>
      <c r="O114" s="10"/>
      <c r="P114" s="10"/>
      <c r="Q114" s="10"/>
      <c r="R114" s="2"/>
      <c r="S114" s="2"/>
      <c r="T114" s="2"/>
      <c r="U114" s="2"/>
      <c r="V114" s="2"/>
      <c r="W114" s="2"/>
      <c r="X114" s="2"/>
      <c r="Y114" s="2"/>
    </row>
    <row r="115" spans="1:25" ht="15.75" customHeight="1" x14ac:dyDescent="0.25">
      <c r="A115" s="2"/>
      <c r="B115" s="2"/>
      <c r="C115" s="2"/>
      <c r="D115" s="2"/>
      <c r="E115" s="2"/>
      <c r="F115" s="2"/>
      <c r="G115" s="2"/>
      <c r="H115" s="2"/>
      <c r="I115" s="2"/>
      <c r="J115" s="2"/>
      <c r="K115" s="2"/>
      <c r="L115" s="2"/>
      <c r="M115" s="2"/>
      <c r="N115" s="10"/>
      <c r="O115" s="10"/>
      <c r="P115" s="10"/>
      <c r="Q115" s="10"/>
      <c r="R115" s="2"/>
      <c r="S115" s="2"/>
      <c r="T115" s="2"/>
      <c r="U115" s="2"/>
      <c r="V115" s="2"/>
      <c r="W115" s="2"/>
      <c r="X115" s="2"/>
      <c r="Y115" s="2"/>
    </row>
    <row r="116" spans="1:25" ht="15.75" customHeight="1" x14ac:dyDescent="0.25">
      <c r="A116" s="2"/>
      <c r="B116" s="2"/>
      <c r="C116" s="2"/>
      <c r="D116" s="2"/>
      <c r="E116" s="2"/>
      <c r="F116" s="2"/>
      <c r="G116" s="2"/>
      <c r="H116" s="2"/>
      <c r="I116" s="2"/>
      <c r="J116" s="2"/>
      <c r="K116" s="2"/>
      <c r="L116" s="2"/>
      <c r="M116" s="2"/>
      <c r="N116" s="10"/>
      <c r="O116" s="10"/>
      <c r="P116" s="10"/>
      <c r="Q116" s="10"/>
      <c r="R116" s="2"/>
      <c r="S116" s="2"/>
      <c r="T116" s="2"/>
      <c r="U116" s="2"/>
      <c r="V116" s="2"/>
      <c r="W116" s="2"/>
      <c r="X116" s="2"/>
      <c r="Y116" s="2"/>
    </row>
    <row r="117" spans="1:25" ht="15.75" customHeight="1" x14ac:dyDescent="0.25">
      <c r="A117" s="2"/>
      <c r="B117" s="2"/>
      <c r="C117" s="2"/>
      <c r="D117" s="2"/>
      <c r="E117" s="2"/>
      <c r="F117" s="2"/>
      <c r="G117" s="2"/>
      <c r="H117" s="2"/>
      <c r="I117" s="2"/>
      <c r="J117" s="2"/>
      <c r="K117" s="2"/>
      <c r="L117" s="2"/>
      <c r="M117" s="2"/>
      <c r="N117" s="10"/>
      <c r="O117" s="10"/>
      <c r="P117" s="10"/>
      <c r="Q117" s="10"/>
      <c r="R117" s="2"/>
      <c r="S117" s="2"/>
      <c r="T117" s="2"/>
      <c r="U117" s="2"/>
      <c r="V117" s="2"/>
      <c r="W117" s="2"/>
      <c r="X117" s="2"/>
      <c r="Y117" s="2"/>
    </row>
    <row r="118" spans="1:25" ht="15.75" customHeight="1" x14ac:dyDescent="0.25">
      <c r="A118" s="2"/>
      <c r="B118" s="2"/>
      <c r="C118" s="2"/>
      <c r="D118" s="2"/>
      <c r="E118" s="2"/>
      <c r="F118" s="2"/>
      <c r="G118" s="2"/>
      <c r="H118" s="2"/>
      <c r="I118" s="2"/>
      <c r="J118" s="2"/>
      <c r="K118" s="2"/>
      <c r="L118" s="2"/>
      <c r="M118" s="2"/>
      <c r="N118" s="10"/>
      <c r="O118" s="10"/>
      <c r="P118" s="10"/>
      <c r="Q118" s="10"/>
      <c r="R118" s="2"/>
      <c r="S118" s="2"/>
      <c r="T118" s="2"/>
      <c r="U118" s="2"/>
      <c r="V118" s="2"/>
      <c r="W118" s="2"/>
      <c r="X118" s="2"/>
      <c r="Y118" s="2"/>
    </row>
    <row r="119" spans="1:25" ht="15.75" customHeight="1" x14ac:dyDescent="0.25">
      <c r="A119" s="2"/>
      <c r="B119" s="2"/>
      <c r="C119" s="2"/>
      <c r="D119" s="2"/>
      <c r="E119" s="2"/>
      <c r="F119" s="2"/>
      <c r="G119" s="2"/>
      <c r="H119" s="2"/>
      <c r="I119" s="2"/>
      <c r="J119" s="2"/>
      <c r="K119" s="2"/>
      <c r="L119" s="2"/>
      <c r="M119" s="2"/>
      <c r="N119" s="10"/>
      <c r="O119" s="10"/>
      <c r="P119" s="10"/>
      <c r="Q119" s="10"/>
      <c r="R119" s="2"/>
      <c r="S119" s="2"/>
      <c r="T119" s="2"/>
      <c r="U119" s="2"/>
      <c r="V119" s="2"/>
      <c r="W119" s="2"/>
      <c r="X119" s="2"/>
      <c r="Y119" s="2"/>
    </row>
    <row r="120" spans="1:25" ht="15.75" customHeight="1" x14ac:dyDescent="0.25">
      <c r="A120" s="2"/>
      <c r="B120" s="2"/>
      <c r="C120" s="2"/>
      <c r="D120" s="2"/>
      <c r="E120" s="2"/>
      <c r="F120" s="2"/>
      <c r="G120" s="2"/>
      <c r="H120" s="2"/>
      <c r="I120" s="2"/>
      <c r="J120" s="2"/>
      <c r="K120" s="2"/>
      <c r="L120" s="2"/>
      <c r="M120" s="2"/>
      <c r="N120" s="10"/>
      <c r="O120" s="10"/>
      <c r="P120" s="10"/>
      <c r="Q120" s="10"/>
      <c r="R120" s="2"/>
      <c r="S120" s="2"/>
      <c r="T120" s="2"/>
      <c r="U120" s="2"/>
      <c r="V120" s="2"/>
      <c r="W120" s="2"/>
      <c r="X120" s="2"/>
      <c r="Y120" s="2"/>
    </row>
    <row r="121" spans="1:25" ht="15.75" customHeight="1" x14ac:dyDescent="0.25">
      <c r="A121" s="2"/>
      <c r="B121" s="2"/>
      <c r="C121" s="2"/>
      <c r="D121" s="2"/>
      <c r="E121" s="2"/>
      <c r="F121" s="2"/>
      <c r="G121" s="2"/>
      <c r="H121" s="2"/>
      <c r="I121" s="2"/>
      <c r="J121" s="2"/>
      <c r="K121" s="2"/>
      <c r="L121" s="2"/>
      <c r="M121" s="2"/>
      <c r="N121" s="10"/>
      <c r="O121" s="10"/>
      <c r="P121" s="10"/>
      <c r="Q121" s="10"/>
      <c r="R121" s="2"/>
      <c r="S121" s="2"/>
      <c r="T121" s="2"/>
      <c r="U121" s="2"/>
      <c r="V121" s="2"/>
      <c r="W121" s="2"/>
      <c r="X121" s="2"/>
      <c r="Y121" s="2"/>
    </row>
    <row r="122" spans="1:25" ht="15.75" customHeight="1" x14ac:dyDescent="0.25">
      <c r="A122" s="2"/>
      <c r="B122" s="2"/>
      <c r="C122" s="2"/>
      <c r="D122" s="2"/>
      <c r="E122" s="2"/>
      <c r="F122" s="2"/>
      <c r="G122" s="2"/>
      <c r="H122" s="2"/>
      <c r="I122" s="2"/>
      <c r="J122" s="2"/>
      <c r="K122" s="2"/>
      <c r="L122" s="2"/>
      <c r="M122" s="2"/>
      <c r="N122" s="10"/>
      <c r="O122" s="10"/>
      <c r="P122" s="10"/>
      <c r="Q122" s="10"/>
      <c r="R122" s="2"/>
      <c r="S122" s="2"/>
      <c r="T122" s="2"/>
      <c r="U122" s="2"/>
      <c r="V122" s="2"/>
      <c r="W122" s="2"/>
      <c r="X122" s="2"/>
      <c r="Y122" s="2"/>
    </row>
    <row r="123" spans="1:25" ht="15.75" customHeight="1" x14ac:dyDescent="0.25">
      <c r="A123" s="2"/>
      <c r="B123" s="2"/>
      <c r="C123" s="2"/>
      <c r="D123" s="2"/>
      <c r="E123" s="2"/>
      <c r="F123" s="2"/>
      <c r="G123" s="2"/>
      <c r="H123" s="2"/>
      <c r="I123" s="2"/>
      <c r="J123" s="2"/>
      <c r="K123" s="2"/>
      <c r="L123" s="2"/>
      <c r="M123" s="2"/>
      <c r="N123" s="10"/>
      <c r="O123" s="10"/>
      <c r="P123" s="10"/>
      <c r="Q123" s="10"/>
      <c r="R123" s="2"/>
      <c r="S123" s="2"/>
      <c r="T123" s="2"/>
      <c r="U123" s="2"/>
      <c r="V123" s="2"/>
      <c r="W123" s="2"/>
      <c r="X123" s="2"/>
      <c r="Y123" s="2"/>
    </row>
    <row r="124" spans="1:25" ht="15.75" customHeight="1" x14ac:dyDescent="0.25">
      <c r="A124" s="2"/>
      <c r="B124" s="2"/>
      <c r="C124" s="2"/>
      <c r="D124" s="2"/>
      <c r="E124" s="2"/>
      <c r="F124" s="2"/>
      <c r="G124" s="2"/>
      <c r="H124" s="2"/>
      <c r="I124" s="2"/>
      <c r="J124" s="2"/>
      <c r="K124" s="2"/>
      <c r="L124" s="2"/>
      <c r="M124" s="2"/>
      <c r="N124" s="10"/>
      <c r="O124" s="10"/>
      <c r="P124" s="10"/>
      <c r="Q124" s="10"/>
      <c r="R124" s="2"/>
      <c r="S124" s="2"/>
      <c r="T124" s="2"/>
      <c r="U124" s="2"/>
      <c r="V124" s="2"/>
      <c r="W124" s="2"/>
      <c r="X124" s="2"/>
      <c r="Y124" s="2"/>
    </row>
    <row r="125" spans="1:25" ht="15.75" customHeight="1" x14ac:dyDescent="0.25">
      <c r="A125" s="2"/>
      <c r="B125" s="2"/>
      <c r="C125" s="2"/>
      <c r="D125" s="2"/>
      <c r="E125" s="2"/>
      <c r="F125" s="2"/>
      <c r="G125" s="2"/>
      <c r="H125" s="2"/>
      <c r="I125" s="2"/>
      <c r="J125" s="2"/>
      <c r="K125" s="2"/>
      <c r="L125" s="2"/>
      <c r="M125" s="2"/>
      <c r="N125" s="10"/>
      <c r="O125" s="10"/>
      <c r="P125" s="10"/>
      <c r="Q125" s="10"/>
      <c r="R125" s="2"/>
      <c r="S125" s="2"/>
      <c r="T125" s="2"/>
      <c r="U125" s="2"/>
      <c r="V125" s="2"/>
      <c r="W125" s="2"/>
      <c r="X125" s="2"/>
      <c r="Y125" s="2"/>
    </row>
    <row r="126" spans="1:25" ht="15.75" customHeight="1" x14ac:dyDescent="0.25">
      <c r="A126" s="2"/>
      <c r="B126" s="2"/>
      <c r="C126" s="2"/>
      <c r="D126" s="2"/>
      <c r="E126" s="2"/>
      <c r="F126" s="2"/>
      <c r="G126" s="2"/>
      <c r="H126" s="2"/>
      <c r="I126" s="2"/>
      <c r="J126" s="2"/>
      <c r="K126" s="2"/>
      <c r="L126" s="2"/>
      <c r="M126" s="2"/>
      <c r="N126" s="10"/>
      <c r="O126" s="10"/>
      <c r="P126" s="10"/>
      <c r="Q126" s="10"/>
      <c r="R126" s="2"/>
      <c r="S126" s="2"/>
      <c r="T126" s="2"/>
      <c r="U126" s="2"/>
      <c r="V126" s="2"/>
      <c r="W126" s="2"/>
      <c r="X126" s="2"/>
      <c r="Y126" s="2"/>
    </row>
    <row r="127" spans="1:25" ht="15.75" customHeight="1" x14ac:dyDescent="0.25">
      <c r="A127" s="2"/>
      <c r="B127" s="2"/>
      <c r="C127" s="2"/>
      <c r="D127" s="2"/>
      <c r="E127" s="2"/>
      <c r="F127" s="2"/>
      <c r="G127" s="2"/>
      <c r="H127" s="2"/>
      <c r="I127" s="2"/>
      <c r="J127" s="2"/>
      <c r="K127" s="2"/>
      <c r="L127" s="2"/>
      <c r="M127" s="2"/>
      <c r="N127" s="10"/>
      <c r="O127" s="10"/>
      <c r="P127" s="10"/>
      <c r="Q127" s="10"/>
      <c r="R127" s="2"/>
      <c r="S127" s="2"/>
      <c r="T127" s="2"/>
      <c r="U127" s="2"/>
      <c r="V127" s="2"/>
      <c r="W127" s="2"/>
      <c r="X127" s="2"/>
      <c r="Y127" s="2"/>
    </row>
    <row r="128" spans="1:25" ht="15.75" customHeight="1" x14ac:dyDescent="0.25">
      <c r="A128" s="2"/>
      <c r="B128" s="2"/>
      <c r="C128" s="2"/>
      <c r="D128" s="2"/>
      <c r="E128" s="2"/>
      <c r="F128" s="2"/>
      <c r="G128" s="2"/>
      <c r="H128" s="2"/>
      <c r="I128" s="2"/>
      <c r="J128" s="2"/>
      <c r="K128" s="2"/>
      <c r="L128" s="2"/>
      <c r="M128" s="2"/>
      <c r="N128" s="10"/>
      <c r="O128" s="10"/>
      <c r="P128" s="10"/>
      <c r="Q128" s="10"/>
      <c r="R128" s="2"/>
      <c r="S128" s="2"/>
      <c r="T128" s="2"/>
      <c r="U128" s="2"/>
      <c r="V128" s="2"/>
      <c r="W128" s="2"/>
      <c r="X128" s="2"/>
      <c r="Y128" s="2"/>
    </row>
    <row r="129" spans="1:25" ht="15.75" customHeight="1" x14ac:dyDescent="0.25">
      <c r="A129" s="2"/>
      <c r="B129" s="2"/>
      <c r="C129" s="2"/>
      <c r="D129" s="2"/>
      <c r="E129" s="2"/>
      <c r="F129" s="2"/>
      <c r="G129" s="2"/>
      <c r="H129" s="2"/>
      <c r="I129" s="2"/>
      <c r="J129" s="2"/>
      <c r="K129" s="2"/>
      <c r="L129" s="2"/>
      <c r="M129" s="2"/>
      <c r="N129" s="10"/>
      <c r="O129" s="10"/>
      <c r="P129" s="10"/>
      <c r="Q129" s="10"/>
      <c r="R129" s="2"/>
      <c r="S129" s="2"/>
      <c r="T129" s="2"/>
      <c r="U129" s="2"/>
      <c r="V129" s="2"/>
      <c r="W129" s="2"/>
      <c r="X129" s="2"/>
      <c r="Y129" s="2"/>
    </row>
    <row r="130" spans="1:25" ht="15.75" customHeight="1" x14ac:dyDescent="0.25">
      <c r="A130" s="2"/>
      <c r="B130" s="2"/>
      <c r="C130" s="2"/>
      <c r="D130" s="2"/>
      <c r="E130" s="2"/>
      <c r="F130" s="2"/>
      <c r="G130" s="2"/>
      <c r="H130" s="2"/>
      <c r="I130" s="2"/>
      <c r="J130" s="2"/>
      <c r="K130" s="2"/>
      <c r="L130" s="2"/>
      <c r="M130" s="2"/>
      <c r="N130" s="10"/>
      <c r="O130" s="10"/>
      <c r="P130" s="10"/>
      <c r="Q130" s="10"/>
      <c r="R130" s="2"/>
      <c r="S130" s="2"/>
      <c r="T130" s="2"/>
      <c r="U130" s="2"/>
      <c r="V130" s="2"/>
      <c r="W130" s="2"/>
      <c r="X130" s="2"/>
      <c r="Y130" s="2"/>
    </row>
    <row r="131" spans="1:25" ht="15.75" customHeight="1" x14ac:dyDescent="0.25">
      <c r="A131" s="2"/>
      <c r="B131" s="2"/>
      <c r="C131" s="2"/>
      <c r="D131" s="2"/>
      <c r="E131" s="2"/>
      <c r="F131" s="2"/>
      <c r="G131" s="2"/>
      <c r="H131" s="2"/>
      <c r="I131" s="2"/>
      <c r="J131" s="2"/>
      <c r="K131" s="2"/>
      <c r="L131" s="2"/>
      <c r="M131" s="2"/>
      <c r="N131" s="10"/>
      <c r="O131" s="10"/>
      <c r="P131" s="10"/>
      <c r="Q131" s="10"/>
      <c r="R131" s="2"/>
      <c r="S131" s="2"/>
      <c r="T131" s="2"/>
      <c r="U131" s="2"/>
      <c r="V131" s="2"/>
      <c r="W131" s="2"/>
      <c r="X131" s="2"/>
      <c r="Y131" s="2"/>
    </row>
    <row r="132" spans="1:25" ht="15.75" customHeight="1" x14ac:dyDescent="0.25">
      <c r="A132" s="2"/>
      <c r="B132" s="2"/>
      <c r="C132" s="2"/>
      <c r="D132" s="2"/>
      <c r="E132" s="2"/>
      <c r="F132" s="2"/>
      <c r="G132" s="2"/>
      <c r="H132" s="2"/>
      <c r="I132" s="2"/>
      <c r="J132" s="2"/>
      <c r="K132" s="2"/>
      <c r="L132" s="2"/>
      <c r="M132" s="2"/>
      <c r="N132" s="10"/>
      <c r="O132" s="10"/>
      <c r="P132" s="10"/>
      <c r="Q132" s="10"/>
      <c r="R132" s="2"/>
      <c r="S132" s="2"/>
      <c r="T132" s="2"/>
      <c r="U132" s="2"/>
      <c r="V132" s="2"/>
      <c r="W132" s="2"/>
      <c r="X132" s="2"/>
      <c r="Y132" s="2"/>
    </row>
    <row r="133" spans="1:25" ht="15.75" customHeight="1" x14ac:dyDescent="0.25">
      <c r="A133" s="2"/>
      <c r="B133" s="2"/>
      <c r="C133" s="2"/>
      <c r="D133" s="2"/>
      <c r="E133" s="2"/>
      <c r="F133" s="2"/>
      <c r="G133" s="2"/>
      <c r="H133" s="2"/>
      <c r="I133" s="2"/>
      <c r="J133" s="2"/>
      <c r="K133" s="2"/>
      <c r="L133" s="2"/>
      <c r="M133" s="2"/>
      <c r="N133" s="10"/>
      <c r="O133" s="10"/>
      <c r="P133" s="10"/>
      <c r="Q133" s="10"/>
      <c r="R133" s="2"/>
      <c r="S133" s="2"/>
      <c r="T133" s="2"/>
      <c r="U133" s="2"/>
      <c r="V133" s="2"/>
      <c r="W133" s="2"/>
      <c r="X133" s="2"/>
      <c r="Y133" s="2"/>
    </row>
    <row r="134" spans="1:25" ht="15.75" customHeight="1" x14ac:dyDescent="0.25">
      <c r="A134" s="2"/>
      <c r="B134" s="2"/>
      <c r="C134" s="2"/>
      <c r="D134" s="2"/>
      <c r="E134" s="2"/>
      <c r="F134" s="2"/>
      <c r="G134" s="2"/>
      <c r="H134" s="2"/>
      <c r="I134" s="2"/>
      <c r="J134" s="2"/>
      <c r="K134" s="2"/>
      <c r="L134" s="2"/>
      <c r="M134" s="2"/>
      <c r="N134" s="10"/>
      <c r="O134" s="10"/>
      <c r="P134" s="10"/>
      <c r="Q134" s="10"/>
      <c r="R134" s="2"/>
      <c r="S134" s="2"/>
      <c r="T134" s="2"/>
      <c r="U134" s="2"/>
      <c r="V134" s="2"/>
      <c r="W134" s="2"/>
      <c r="X134" s="2"/>
      <c r="Y134" s="2"/>
    </row>
    <row r="135" spans="1:25" ht="15.75" customHeight="1" x14ac:dyDescent="0.25">
      <c r="A135" s="2"/>
      <c r="B135" s="2"/>
      <c r="C135" s="2"/>
      <c r="D135" s="2"/>
      <c r="E135" s="2"/>
      <c r="F135" s="2"/>
      <c r="G135" s="2"/>
      <c r="H135" s="2"/>
      <c r="I135" s="2"/>
      <c r="J135" s="2"/>
      <c r="K135" s="2"/>
      <c r="L135" s="2"/>
      <c r="M135" s="2"/>
      <c r="N135" s="10"/>
      <c r="O135" s="10"/>
      <c r="P135" s="10"/>
      <c r="Q135" s="10"/>
      <c r="R135" s="2"/>
      <c r="S135" s="2"/>
      <c r="T135" s="2"/>
      <c r="U135" s="2"/>
      <c r="V135" s="2"/>
      <c r="W135" s="2"/>
      <c r="X135" s="2"/>
      <c r="Y135" s="2"/>
    </row>
    <row r="136" spans="1:25" ht="15.75" customHeight="1" x14ac:dyDescent="0.25">
      <c r="A136" s="2"/>
      <c r="B136" s="2"/>
      <c r="C136" s="2"/>
      <c r="D136" s="2"/>
      <c r="E136" s="2"/>
      <c r="F136" s="2"/>
      <c r="G136" s="2"/>
      <c r="H136" s="2"/>
      <c r="I136" s="2"/>
      <c r="J136" s="2"/>
      <c r="K136" s="2"/>
      <c r="L136" s="2"/>
      <c r="M136" s="2"/>
      <c r="N136" s="10"/>
      <c r="O136" s="10"/>
      <c r="P136" s="10"/>
      <c r="Q136" s="10"/>
      <c r="R136" s="2"/>
      <c r="S136" s="2"/>
      <c r="T136" s="2"/>
      <c r="U136" s="2"/>
      <c r="V136" s="2"/>
      <c r="W136" s="2"/>
      <c r="X136" s="2"/>
      <c r="Y136" s="2"/>
    </row>
    <row r="137" spans="1:25" ht="15.75" customHeight="1" x14ac:dyDescent="0.25">
      <c r="A137" s="2"/>
      <c r="B137" s="2"/>
      <c r="C137" s="2"/>
      <c r="D137" s="2"/>
      <c r="E137" s="2"/>
      <c r="F137" s="2"/>
      <c r="G137" s="2"/>
      <c r="H137" s="2"/>
      <c r="I137" s="2"/>
      <c r="J137" s="2"/>
      <c r="K137" s="2"/>
      <c r="L137" s="2"/>
      <c r="M137" s="2"/>
      <c r="N137" s="10"/>
      <c r="O137" s="10"/>
      <c r="P137" s="10"/>
      <c r="Q137" s="10"/>
      <c r="R137" s="2"/>
      <c r="S137" s="2"/>
      <c r="T137" s="2"/>
      <c r="U137" s="2"/>
      <c r="V137" s="2"/>
      <c r="W137" s="2"/>
      <c r="X137" s="2"/>
      <c r="Y137" s="2"/>
    </row>
    <row r="138" spans="1:25" ht="15.75" customHeight="1" x14ac:dyDescent="0.25">
      <c r="A138" s="2"/>
      <c r="B138" s="2"/>
      <c r="C138" s="2"/>
      <c r="D138" s="2"/>
      <c r="E138" s="2"/>
      <c r="F138" s="2"/>
      <c r="G138" s="2"/>
      <c r="H138" s="2"/>
      <c r="I138" s="2"/>
      <c r="J138" s="2"/>
      <c r="K138" s="2"/>
      <c r="L138" s="2"/>
      <c r="M138" s="2"/>
      <c r="N138" s="10"/>
      <c r="O138" s="10"/>
      <c r="P138" s="10"/>
      <c r="Q138" s="10"/>
      <c r="R138" s="2"/>
      <c r="S138" s="2"/>
      <c r="T138" s="2"/>
      <c r="U138" s="2"/>
      <c r="V138" s="2"/>
      <c r="W138" s="2"/>
      <c r="X138" s="2"/>
      <c r="Y138" s="2"/>
    </row>
    <row r="139" spans="1:25" ht="15.75" customHeight="1" x14ac:dyDescent="0.25">
      <c r="A139" s="2"/>
      <c r="B139" s="2"/>
      <c r="C139" s="2"/>
      <c r="D139" s="2"/>
      <c r="E139" s="2"/>
      <c r="F139" s="2"/>
      <c r="G139" s="2"/>
      <c r="H139" s="2"/>
      <c r="I139" s="2"/>
      <c r="J139" s="2"/>
      <c r="K139" s="2"/>
      <c r="L139" s="2"/>
      <c r="M139" s="2"/>
      <c r="N139" s="10"/>
      <c r="O139" s="10"/>
      <c r="P139" s="10"/>
      <c r="Q139" s="10"/>
      <c r="R139" s="2"/>
      <c r="S139" s="2"/>
      <c r="T139" s="2"/>
      <c r="U139" s="2"/>
      <c r="V139" s="2"/>
      <c r="W139" s="2"/>
      <c r="X139" s="2"/>
      <c r="Y139" s="2"/>
    </row>
    <row r="140" spans="1:25" ht="15.75" customHeight="1" x14ac:dyDescent="0.25">
      <c r="A140" s="2"/>
      <c r="B140" s="2"/>
      <c r="C140" s="2"/>
      <c r="D140" s="2"/>
      <c r="E140" s="2"/>
      <c r="F140" s="2"/>
      <c r="G140" s="2"/>
      <c r="H140" s="2"/>
      <c r="I140" s="2"/>
      <c r="J140" s="2"/>
      <c r="K140" s="2"/>
      <c r="L140" s="2"/>
      <c r="M140" s="2"/>
      <c r="N140" s="10"/>
      <c r="O140" s="10"/>
      <c r="P140" s="10"/>
      <c r="Q140" s="10"/>
      <c r="R140" s="2"/>
      <c r="S140" s="2"/>
      <c r="T140" s="2"/>
      <c r="U140" s="2"/>
      <c r="V140" s="2"/>
      <c r="W140" s="2"/>
      <c r="X140" s="2"/>
      <c r="Y140" s="2"/>
    </row>
    <row r="141" spans="1:25" ht="15.75" customHeight="1" x14ac:dyDescent="0.25">
      <c r="A141" s="2"/>
      <c r="B141" s="2"/>
      <c r="C141" s="2"/>
      <c r="D141" s="2"/>
      <c r="E141" s="2"/>
      <c r="F141" s="2"/>
      <c r="G141" s="2"/>
      <c r="H141" s="2"/>
      <c r="I141" s="2"/>
      <c r="J141" s="2"/>
      <c r="K141" s="2"/>
      <c r="L141" s="2"/>
      <c r="M141" s="2"/>
      <c r="N141" s="10"/>
      <c r="O141" s="10"/>
      <c r="P141" s="10"/>
      <c r="Q141" s="10"/>
      <c r="R141" s="2"/>
      <c r="S141" s="2"/>
      <c r="T141" s="2"/>
      <c r="U141" s="2"/>
      <c r="V141" s="2"/>
      <c r="W141" s="2"/>
      <c r="X141" s="2"/>
      <c r="Y141" s="2"/>
    </row>
    <row r="142" spans="1:25" ht="15.75" customHeight="1" x14ac:dyDescent="0.25">
      <c r="A142" s="2"/>
      <c r="B142" s="2"/>
      <c r="C142" s="2"/>
      <c r="D142" s="2"/>
      <c r="E142" s="2"/>
      <c r="F142" s="2"/>
      <c r="G142" s="2"/>
      <c r="H142" s="2"/>
      <c r="I142" s="2"/>
      <c r="J142" s="2"/>
      <c r="K142" s="2"/>
      <c r="L142" s="2"/>
      <c r="M142" s="2"/>
      <c r="N142" s="10"/>
      <c r="O142" s="10"/>
      <c r="P142" s="10"/>
      <c r="Q142" s="10"/>
      <c r="R142" s="2"/>
      <c r="S142" s="2"/>
      <c r="T142" s="2"/>
      <c r="U142" s="2"/>
      <c r="V142" s="2"/>
      <c r="W142" s="2"/>
      <c r="X142" s="2"/>
      <c r="Y142" s="2"/>
    </row>
    <row r="143" spans="1:25" ht="15.75" customHeight="1" x14ac:dyDescent="0.25">
      <c r="A143" s="2"/>
      <c r="B143" s="2"/>
      <c r="C143" s="2"/>
      <c r="D143" s="2"/>
      <c r="E143" s="2"/>
      <c r="F143" s="2"/>
      <c r="G143" s="2"/>
      <c r="H143" s="2"/>
      <c r="I143" s="2"/>
      <c r="J143" s="2"/>
      <c r="K143" s="2"/>
      <c r="L143" s="2"/>
      <c r="M143" s="2"/>
      <c r="N143" s="10"/>
      <c r="O143" s="10"/>
      <c r="P143" s="10"/>
      <c r="Q143" s="10"/>
      <c r="R143" s="2"/>
      <c r="S143" s="2"/>
      <c r="T143" s="2"/>
      <c r="U143" s="2"/>
      <c r="V143" s="2"/>
      <c r="W143" s="2"/>
      <c r="X143" s="2"/>
      <c r="Y143" s="2"/>
    </row>
    <row r="144" spans="1:25" ht="15.75" customHeight="1" x14ac:dyDescent="0.25">
      <c r="A144" s="2"/>
      <c r="B144" s="2"/>
      <c r="C144" s="2"/>
      <c r="D144" s="2"/>
      <c r="E144" s="2"/>
      <c r="F144" s="2"/>
      <c r="G144" s="2"/>
      <c r="H144" s="2"/>
      <c r="I144" s="2"/>
      <c r="J144" s="2"/>
      <c r="K144" s="2"/>
      <c r="L144" s="2"/>
      <c r="M144" s="2"/>
      <c r="N144" s="10"/>
      <c r="O144" s="10"/>
      <c r="P144" s="10"/>
      <c r="Q144" s="10"/>
      <c r="R144" s="2"/>
      <c r="S144" s="2"/>
      <c r="T144" s="2"/>
      <c r="U144" s="2"/>
      <c r="V144" s="2"/>
      <c r="W144" s="2"/>
      <c r="X144" s="2"/>
      <c r="Y144" s="2"/>
    </row>
    <row r="145" spans="1:25" ht="15.75" customHeight="1" x14ac:dyDescent="0.25">
      <c r="A145" s="2"/>
      <c r="B145" s="2"/>
      <c r="C145" s="2"/>
      <c r="D145" s="2"/>
      <c r="E145" s="2"/>
      <c r="F145" s="2"/>
      <c r="G145" s="2"/>
      <c r="H145" s="2"/>
      <c r="I145" s="2"/>
      <c r="J145" s="2"/>
      <c r="K145" s="2"/>
      <c r="L145" s="2"/>
      <c r="M145" s="2"/>
      <c r="N145" s="10"/>
      <c r="O145" s="10"/>
      <c r="P145" s="10"/>
      <c r="Q145" s="10"/>
      <c r="R145" s="2"/>
      <c r="S145" s="2"/>
      <c r="T145" s="2"/>
      <c r="U145" s="2"/>
      <c r="V145" s="2"/>
      <c r="W145" s="2"/>
      <c r="X145" s="2"/>
      <c r="Y145" s="2"/>
    </row>
    <row r="146" spans="1:25" ht="15.75" customHeight="1" x14ac:dyDescent="0.25">
      <c r="A146" s="2"/>
      <c r="B146" s="2"/>
      <c r="C146" s="2"/>
      <c r="D146" s="2"/>
      <c r="E146" s="2"/>
      <c r="F146" s="2"/>
      <c r="G146" s="2"/>
      <c r="H146" s="2"/>
      <c r="I146" s="2"/>
      <c r="J146" s="2"/>
      <c r="K146" s="2"/>
      <c r="L146" s="2"/>
      <c r="M146" s="2"/>
      <c r="N146" s="10"/>
      <c r="O146" s="10"/>
      <c r="P146" s="10"/>
      <c r="Q146" s="10"/>
      <c r="R146" s="2"/>
      <c r="S146" s="2"/>
      <c r="T146" s="2"/>
      <c r="U146" s="2"/>
      <c r="V146" s="2"/>
      <c r="W146" s="2"/>
      <c r="X146" s="2"/>
      <c r="Y146" s="2"/>
    </row>
    <row r="147" spans="1:25" ht="15.75" customHeight="1" x14ac:dyDescent="0.25">
      <c r="A147" s="2"/>
      <c r="B147" s="2"/>
      <c r="C147" s="2"/>
      <c r="D147" s="2"/>
      <c r="E147" s="2"/>
      <c r="F147" s="2"/>
      <c r="G147" s="2"/>
      <c r="H147" s="2"/>
      <c r="I147" s="2"/>
      <c r="J147" s="2"/>
      <c r="K147" s="2"/>
      <c r="L147" s="2"/>
      <c r="M147" s="2"/>
      <c r="N147" s="10"/>
      <c r="O147" s="10"/>
      <c r="P147" s="10"/>
      <c r="Q147" s="10"/>
      <c r="R147" s="2"/>
      <c r="S147" s="2"/>
      <c r="T147" s="2"/>
      <c r="U147" s="2"/>
      <c r="V147" s="2"/>
      <c r="W147" s="2"/>
      <c r="X147" s="2"/>
      <c r="Y147" s="2"/>
    </row>
    <row r="148" spans="1:25" ht="15.75" customHeight="1" x14ac:dyDescent="0.25">
      <c r="A148" s="2"/>
      <c r="B148" s="2"/>
      <c r="C148" s="2"/>
      <c r="D148" s="2"/>
      <c r="E148" s="2"/>
      <c r="F148" s="2"/>
      <c r="G148" s="2"/>
      <c r="H148" s="2"/>
      <c r="I148" s="2"/>
      <c r="J148" s="2"/>
      <c r="K148" s="2"/>
      <c r="L148" s="2"/>
      <c r="M148" s="2"/>
      <c r="N148" s="10"/>
      <c r="O148" s="10"/>
      <c r="P148" s="10"/>
      <c r="Q148" s="10"/>
      <c r="R148" s="2"/>
      <c r="S148" s="2"/>
      <c r="T148" s="2"/>
      <c r="U148" s="2"/>
      <c r="V148" s="2"/>
      <c r="W148" s="2"/>
      <c r="X148" s="2"/>
      <c r="Y148" s="2"/>
    </row>
    <row r="149" spans="1:25" ht="15.75" customHeight="1" x14ac:dyDescent="0.25">
      <c r="A149" s="2"/>
      <c r="B149" s="2"/>
      <c r="C149" s="2"/>
      <c r="D149" s="2"/>
      <c r="E149" s="2"/>
      <c r="F149" s="2"/>
      <c r="G149" s="2"/>
      <c r="H149" s="2"/>
      <c r="I149" s="2"/>
      <c r="J149" s="2"/>
      <c r="K149" s="2"/>
      <c r="L149" s="2"/>
      <c r="M149" s="2"/>
      <c r="N149" s="10"/>
      <c r="O149" s="10"/>
      <c r="P149" s="10"/>
      <c r="Q149" s="10"/>
      <c r="R149" s="2"/>
      <c r="S149" s="2"/>
      <c r="T149" s="2"/>
      <c r="U149" s="2"/>
      <c r="V149" s="2"/>
      <c r="W149" s="2"/>
      <c r="X149" s="2"/>
      <c r="Y149" s="2"/>
    </row>
    <row r="150" spans="1:25" ht="15.75" customHeight="1" x14ac:dyDescent="0.25">
      <c r="A150" s="2"/>
      <c r="B150" s="2"/>
      <c r="C150" s="2"/>
      <c r="D150" s="2"/>
      <c r="E150" s="2"/>
      <c r="F150" s="2"/>
      <c r="G150" s="2"/>
      <c r="H150" s="2"/>
      <c r="I150" s="2"/>
      <c r="J150" s="2"/>
      <c r="K150" s="2"/>
      <c r="L150" s="2"/>
      <c r="M150" s="2"/>
      <c r="N150" s="10"/>
      <c r="O150" s="10"/>
      <c r="P150" s="10"/>
      <c r="Q150" s="10"/>
      <c r="R150" s="2"/>
      <c r="S150" s="2"/>
      <c r="T150" s="2"/>
      <c r="U150" s="2"/>
      <c r="V150" s="2"/>
      <c r="W150" s="2"/>
      <c r="X150" s="2"/>
      <c r="Y150" s="2"/>
    </row>
    <row r="151" spans="1:25" ht="15.75" customHeight="1" x14ac:dyDescent="0.25">
      <c r="A151" s="2"/>
      <c r="B151" s="2"/>
      <c r="C151" s="2"/>
      <c r="D151" s="2"/>
      <c r="E151" s="2"/>
      <c r="F151" s="2"/>
      <c r="G151" s="2"/>
      <c r="H151" s="2"/>
      <c r="I151" s="2"/>
      <c r="J151" s="2"/>
      <c r="K151" s="2"/>
      <c r="L151" s="2"/>
      <c r="M151" s="2"/>
      <c r="N151" s="10"/>
      <c r="O151" s="10"/>
      <c r="P151" s="10"/>
      <c r="Q151" s="10"/>
      <c r="R151" s="2"/>
      <c r="S151" s="2"/>
      <c r="T151" s="2"/>
      <c r="U151" s="2"/>
      <c r="V151" s="2"/>
      <c r="W151" s="2"/>
      <c r="X151" s="2"/>
      <c r="Y151" s="2"/>
    </row>
    <row r="152" spans="1:25" ht="15.75" customHeight="1" x14ac:dyDescent="0.25">
      <c r="A152" s="2"/>
      <c r="B152" s="2"/>
      <c r="C152" s="2"/>
      <c r="D152" s="2"/>
      <c r="E152" s="2"/>
      <c r="F152" s="2"/>
      <c r="G152" s="2"/>
      <c r="H152" s="2"/>
      <c r="I152" s="2"/>
      <c r="J152" s="2"/>
      <c r="K152" s="2"/>
      <c r="L152" s="2"/>
      <c r="M152" s="2"/>
      <c r="N152" s="10"/>
      <c r="O152" s="10"/>
      <c r="P152" s="10"/>
      <c r="Q152" s="10"/>
      <c r="R152" s="2"/>
      <c r="S152" s="2"/>
      <c r="T152" s="2"/>
      <c r="U152" s="2"/>
      <c r="V152" s="2"/>
      <c r="W152" s="2"/>
      <c r="X152" s="2"/>
      <c r="Y152" s="2"/>
    </row>
    <row r="153" spans="1:25" ht="15.75" customHeight="1" x14ac:dyDescent="0.25">
      <c r="A153" s="2"/>
      <c r="B153" s="2"/>
      <c r="C153" s="2"/>
      <c r="D153" s="2"/>
      <c r="E153" s="2"/>
      <c r="F153" s="2"/>
      <c r="G153" s="2"/>
      <c r="H153" s="2"/>
      <c r="I153" s="2"/>
      <c r="J153" s="2"/>
      <c r="K153" s="2"/>
      <c r="L153" s="2"/>
      <c r="M153" s="2"/>
      <c r="N153" s="10"/>
      <c r="O153" s="10"/>
      <c r="P153" s="10"/>
      <c r="Q153" s="10"/>
      <c r="R153" s="2"/>
      <c r="S153" s="2"/>
      <c r="T153" s="2"/>
      <c r="U153" s="2"/>
      <c r="V153" s="2"/>
      <c r="W153" s="2"/>
      <c r="X153" s="2"/>
      <c r="Y153" s="2"/>
    </row>
    <row r="154" spans="1:25" ht="15.75" customHeight="1" x14ac:dyDescent="0.25">
      <c r="A154" s="2"/>
      <c r="B154" s="2"/>
      <c r="C154" s="2"/>
      <c r="D154" s="2"/>
      <c r="E154" s="2"/>
      <c r="F154" s="2"/>
      <c r="G154" s="2"/>
      <c r="H154" s="2"/>
      <c r="I154" s="2"/>
      <c r="J154" s="2"/>
      <c r="K154" s="2"/>
      <c r="L154" s="2"/>
      <c r="M154" s="2"/>
      <c r="N154" s="10"/>
      <c r="O154" s="10"/>
      <c r="P154" s="10"/>
      <c r="Q154" s="10"/>
      <c r="R154" s="2"/>
      <c r="S154" s="2"/>
      <c r="T154" s="2"/>
      <c r="U154" s="2"/>
      <c r="V154" s="2"/>
      <c r="W154" s="2"/>
      <c r="X154" s="2"/>
      <c r="Y154" s="2"/>
    </row>
    <row r="155" spans="1:25" ht="15.75" customHeight="1" x14ac:dyDescent="0.25">
      <c r="A155" s="2"/>
      <c r="B155" s="2"/>
      <c r="C155" s="2"/>
      <c r="D155" s="2"/>
      <c r="E155" s="2"/>
      <c r="F155" s="2"/>
      <c r="G155" s="2"/>
      <c r="H155" s="2"/>
      <c r="I155" s="2"/>
      <c r="J155" s="2"/>
      <c r="K155" s="2"/>
      <c r="L155" s="2"/>
      <c r="M155" s="2"/>
      <c r="N155" s="10"/>
      <c r="O155" s="10"/>
      <c r="P155" s="10"/>
      <c r="Q155" s="10"/>
      <c r="R155" s="2"/>
      <c r="S155" s="2"/>
      <c r="T155" s="2"/>
      <c r="U155" s="2"/>
      <c r="V155" s="2"/>
      <c r="W155" s="2"/>
      <c r="X155" s="2"/>
      <c r="Y155" s="2"/>
    </row>
    <row r="156" spans="1:25" ht="15.75" customHeight="1" x14ac:dyDescent="0.25">
      <c r="A156" s="2"/>
      <c r="B156" s="2"/>
      <c r="C156" s="2"/>
      <c r="D156" s="2"/>
      <c r="E156" s="2"/>
      <c r="F156" s="2"/>
      <c r="G156" s="2"/>
      <c r="H156" s="2"/>
      <c r="I156" s="2"/>
      <c r="J156" s="2"/>
      <c r="K156" s="2"/>
      <c r="L156" s="2"/>
      <c r="M156" s="2"/>
      <c r="N156" s="10"/>
      <c r="O156" s="10"/>
      <c r="P156" s="10"/>
      <c r="Q156" s="10"/>
      <c r="R156" s="2"/>
      <c r="S156" s="2"/>
      <c r="T156" s="2"/>
      <c r="U156" s="2"/>
      <c r="V156" s="2"/>
      <c r="W156" s="2"/>
      <c r="X156" s="2"/>
      <c r="Y156" s="2"/>
    </row>
    <row r="157" spans="1:25" ht="15.75" customHeight="1" x14ac:dyDescent="0.25">
      <c r="A157" s="2"/>
      <c r="B157" s="2"/>
      <c r="C157" s="2"/>
      <c r="D157" s="2"/>
      <c r="E157" s="2"/>
      <c r="F157" s="2"/>
      <c r="G157" s="2"/>
      <c r="H157" s="2"/>
      <c r="I157" s="2"/>
      <c r="J157" s="2"/>
      <c r="K157" s="2"/>
      <c r="L157" s="2"/>
      <c r="M157" s="2"/>
      <c r="N157" s="10"/>
      <c r="O157" s="10"/>
      <c r="P157" s="10"/>
      <c r="Q157" s="10"/>
      <c r="R157" s="2"/>
      <c r="S157" s="2"/>
      <c r="T157" s="2"/>
      <c r="U157" s="2"/>
      <c r="V157" s="2"/>
      <c r="W157" s="2"/>
      <c r="X157" s="2"/>
      <c r="Y157" s="2"/>
    </row>
    <row r="158" spans="1:25" ht="15.75" customHeight="1" x14ac:dyDescent="0.25">
      <c r="A158" s="2"/>
      <c r="B158" s="2"/>
      <c r="C158" s="2"/>
      <c r="D158" s="2"/>
      <c r="E158" s="2"/>
      <c r="F158" s="2"/>
      <c r="G158" s="2"/>
      <c r="H158" s="2"/>
      <c r="I158" s="2"/>
      <c r="J158" s="2"/>
      <c r="K158" s="2"/>
      <c r="L158" s="2"/>
      <c r="M158" s="2"/>
      <c r="N158" s="10"/>
      <c r="O158" s="10"/>
      <c r="P158" s="10"/>
      <c r="Q158" s="10"/>
      <c r="R158" s="2"/>
      <c r="S158" s="2"/>
      <c r="T158" s="2"/>
      <c r="U158" s="2"/>
      <c r="V158" s="2"/>
      <c r="W158" s="2"/>
      <c r="X158" s="2"/>
      <c r="Y158" s="2"/>
    </row>
    <row r="159" spans="1:25" ht="15.75" customHeight="1" x14ac:dyDescent="0.25">
      <c r="A159" s="2"/>
      <c r="B159" s="2"/>
      <c r="C159" s="2"/>
      <c r="D159" s="2"/>
      <c r="E159" s="2"/>
      <c r="F159" s="2"/>
      <c r="G159" s="2"/>
      <c r="H159" s="2"/>
      <c r="I159" s="2"/>
      <c r="J159" s="2"/>
      <c r="K159" s="2"/>
      <c r="L159" s="2"/>
      <c r="M159" s="2"/>
      <c r="N159" s="10"/>
      <c r="O159" s="10"/>
      <c r="P159" s="10"/>
      <c r="Q159" s="10"/>
      <c r="R159" s="2"/>
      <c r="S159" s="2"/>
      <c r="T159" s="2"/>
      <c r="U159" s="2"/>
      <c r="V159" s="2"/>
      <c r="W159" s="2"/>
      <c r="X159" s="2"/>
      <c r="Y159" s="2"/>
    </row>
    <row r="160" spans="1:25" ht="15.75" customHeight="1" x14ac:dyDescent="0.25">
      <c r="A160" s="2"/>
      <c r="B160" s="2"/>
      <c r="C160" s="2"/>
      <c r="D160" s="2"/>
      <c r="E160" s="2"/>
      <c r="F160" s="2"/>
      <c r="G160" s="2"/>
      <c r="H160" s="2"/>
      <c r="I160" s="2"/>
      <c r="J160" s="2"/>
      <c r="K160" s="2"/>
      <c r="L160" s="2"/>
      <c r="M160" s="2"/>
      <c r="N160" s="10"/>
      <c r="O160" s="10"/>
      <c r="P160" s="10"/>
      <c r="Q160" s="10"/>
      <c r="R160" s="2"/>
      <c r="S160" s="2"/>
      <c r="T160" s="2"/>
      <c r="U160" s="2"/>
      <c r="V160" s="2"/>
      <c r="W160" s="2"/>
      <c r="X160" s="2"/>
      <c r="Y160" s="2"/>
    </row>
    <row r="161" spans="1:25" ht="15.75" customHeight="1" x14ac:dyDescent="0.25">
      <c r="A161" s="2"/>
      <c r="B161" s="2"/>
      <c r="C161" s="2"/>
      <c r="D161" s="2"/>
      <c r="E161" s="2"/>
      <c r="F161" s="2"/>
      <c r="G161" s="2"/>
      <c r="H161" s="2"/>
      <c r="I161" s="2"/>
      <c r="J161" s="2"/>
      <c r="K161" s="2"/>
      <c r="L161" s="2"/>
      <c r="M161" s="2"/>
      <c r="N161" s="10"/>
      <c r="O161" s="10"/>
      <c r="P161" s="10"/>
      <c r="Q161" s="10"/>
      <c r="R161" s="2"/>
      <c r="S161" s="2"/>
      <c r="T161" s="2"/>
      <c r="U161" s="2"/>
      <c r="V161" s="2"/>
      <c r="W161" s="2"/>
      <c r="X161" s="2"/>
      <c r="Y161" s="2"/>
    </row>
    <row r="162" spans="1:25" ht="15.75" customHeight="1" x14ac:dyDescent="0.25">
      <c r="A162" s="2"/>
      <c r="B162" s="2"/>
      <c r="C162" s="2"/>
      <c r="D162" s="2"/>
      <c r="E162" s="2"/>
      <c r="F162" s="2"/>
      <c r="G162" s="2"/>
      <c r="H162" s="2"/>
      <c r="I162" s="2"/>
      <c r="J162" s="2"/>
      <c r="K162" s="2"/>
      <c r="L162" s="2"/>
      <c r="M162" s="2"/>
      <c r="N162" s="10"/>
      <c r="O162" s="10"/>
      <c r="P162" s="10"/>
      <c r="Q162" s="10"/>
      <c r="R162" s="2"/>
      <c r="S162" s="2"/>
      <c r="T162" s="2"/>
      <c r="U162" s="2"/>
      <c r="V162" s="2"/>
      <c r="W162" s="2"/>
      <c r="X162" s="2"/>
      <c r="Y162" s="2"/>
    </row>
    <row r="163" spans="1:25" ht="15.75" customHeight="1" x14ac:dyDescent="0.25">
      <c r="A163" s="2"/>
      <c r="B163" s="2"/>
      <c r="C163" s="2"/>
      <c r="D163" s="2"/>
      <c r="E163" s="2"/>
      <c r="F163" s="2"/>
      <c r="G163" s="2"/>
      <c r="H163" s="2"/>
      <c r="I163" s="2"/>
      <c r="J163" s="2"/>
      <c r="K163" s="2"/>
      <c r="L163" s="2"/>
      <c r="M163" s="2"/>
      <c r="N163" s="10"/>
      <c r="O163" s="10"/>
      <c r="P163" s="10"/>
      <c r="Q163" s="10"/>
      <c r="R163" s="2"/>
      <c r="S163" s="2"/>
      <c r="T163" s="2"/>
      <c r="U163" s="2"/>
      <c r="V163" s="2"/>
      <c r="W163" s="2"/>
      <c r="X163" s="2"/>
      <c r="Y163" s="2"/>
    </row>
    <row r="164" spans="1:25" ht="15.75" customHeight="1" x14ac:dyDescent="0.25">
      <c r="A164" s="2"/>
      <c r="B164" s="2"/>
      <c r="C164" s="2"/>
      <c r="D164" s="2"/>
      <c r="E164" s="2"/>
      <c r="F164" s="2"/>
      <c r="G164" s="2"/>
      <c r="H164" s="2"/>
      <c r="I164" s="2"/>
      <c r="J164" s="2"/>
      <c r="K164" s="2"/>
      <c r="L164" s="2"/>
      <c r="M164" s="2"/>
      <c r="N164" s="10"/>
      <c r="O164" s="10"/>
      <c r="P164" s="10"/>
      <c r="Q164" s="10"/>
      <c r="R164" s="2"/>
      <c r="S164" s="2"/>
      <c r="T164" s="2"/>
      <c r="U164" s="2"/>
      <c r="V164" s="2"/>
      <c r="W164" s="2"/>
      <c r="X164" s="2"/>
      <c r="Y164" s="2"/>
    </row>
    <row r="165" spans="1:25" ht="15.75" customHeight="1" x14ac:dyDescent="0.25">
      <c r="A165" s="2"/>
      <c r="B165" s="2"/>
      <c r="C165" s="2"/>
      <c r="D165" s="2"/>
      <c r="E165" s="2"/>
      <c r="F165" s="2"/>
      <c r="G165" s="2"/>
      <c r="H165" s="2"/>
      <c r="I165" s="2"/>
      <c r="J165" s="2"/>
      <c r="K165" s="2"/>
      <c r="L165" s="2"/>
      <c r="M165" s="2"/>
      <c r="N165" s="10"/>
      <c r="O165" s="10"/>
      <c r="P165" s="10"/>
      <c r="Q165" s="10"/>
      <c r="R165" s="2"/>
      <c r="S165" s="2"/>
      <c r="T165" s="2"/>
      <c r="U165" s="2"/>
      <c r="V165" s="2"/>
      <c r="W165" s="2"/>
      <c r="X165" s="2"/>
      <c r="Y165" s="2"/>
    </row>
    <row r="166" spans="1:25" ht="15.75" customHeight="1" x14ac:dyDescent="0.25">
      <c r="A166" s="2"/>
      <c r="B166" s="2"/>
      <c r="C166" s="2"/>
      <c r="D166" s="2"/>
      <c r="E166" s="2"/>
      <c r="F166" s="2"/>
      <c r="G166" s="2"/>
      <c r="H166" s="2"/>
      <c r="I166" s="2"/>
      <c r="J166" s="2"/>
      <c r="K166" s="2"/>
      <c r="L166" s="2"/>
      <c r="M166" s="2"/>
      <c r="N166" s="10"/>
      <c r="O166" s="10"/>
      <c r="P166" s="10"/>
      <c r="Q166" s="10"/>
      <c r="R166" s="2"/>
      <c r="S166" s="2"/>
      <c r="T166" s="2"/>
      <c r="U166" s="2"/>
      <c r="V166" s="2"/>
      <c r="W166" s="2"/>
      <c r="X166" s="2"/>
      <c r="Y166" s="2"/>
    </row>
    <row r="167" spans="1:25" ht="15.75" customHeight="1" x14ac:dyDescent="0.25">
      <c r="A167" s="2"/>
      <c r="B167" s="2"/>
      <c r="C167" s="2"/>
      <c r="D167" s="2"/>
      <c r="E167" s="2"/>
      <c r="F167" s="2"/>
      <c r="G167" s="2"/>
      <c r="H167" s="2"/>
      <c r="I167" s="2"/>
      <c r="J167" s="2"/>
      <c r="K167" s="2"/>
      <c r="L167" s="2"/>
      <c r="M167" s="2"/>
      <c r="N167" s="10"/>
      <c r="O167" s="10"/>
      <c r="P167" s="10"/>
      <c r="Q167" s="10"/>
      <c r="R167" s="2"/>
      <c r="S167" s="2"/>
      <c r="T167" s="2"/>
      <c r="U167" s="2"/>
      <c r="V167" s="2"/>
      <c r="W167" s="2"/>
      <c r="X167" s="2"/>
      <c r="Y167" s="2"/>
    </row>
    <row r="168" spans="1:25" ht="15.75" customHeight="1" x14ac:dyDescent="0.25">
      <c r="A168" s="2"/>
      <c r="B168" s="2"/>
      <c r="C168" s="2"/>
      <c r="D168" s="2"/>
      <c r="E168" s="2"/>
      <c r="F168" s="2"/>
      <c r="G168" s="2"/>
      <c r="H168" s="2"/>
      <c r="I168" s="2"/>
      <c r="J168" s="2"/>
      <c r="K168" s="2"/>
      <c r="L168" s="2"/>
      <c r="M168" s="2"/>
      <c r="N168" s="10"/>
      <c r="O168" s="10"/>
      <c r="P168" s="10"/>
      <c r="Q168" s="10"/>
      <c r="R168" s="2"/>
      <c r="S168" s="2"/>
      <c r="T168" s="2"/>
      <c r="U168" s="2"/>
      <c r="V168" s="2"/>
      <c r="W168" s="2"/>
      <c r="X168" s="2"/>
      <c r="Y168" s="2"/>
    </row>
    <row r="169" spans="1:25" ht="15.75" customHeight="1" x14ac:dyDescent="0.25">
      <c r="A169" s="2"/>
      <c r="B169" s="2"/>
      <c r="C169" s="2"/>
      <c r="D169" s="2"/>
      <c r="E169" s="2"/>
      <c r="F169" s="2"/>
      <c r="G169" s="2"/>
      <c r="H169" s="2"/>
      <c r="I169" s="2"/>
      <c r="J169" s="2"/>
      <c r="K169" s="2"/>
      <c r="L169" s="2"/>
      <c r="M169" s="2"/>
      <c r="N169" s="10"/>
      <c r="O169" s="10"/>
      <c r="P169" s="10"/>
      <c r="Q169" s="10"/>
      <c r="R169" s="2"/>
      <c r="S169" s="2"/>
      <c r="T169" s="2"/>
      <c r="U169" s="2"/>
      <c r="V169" s="2"/>
      <c r="W169" s="2"/>
      <c r="X169" s="2"/>
      <c r="Y169" s="2"/>
    </row>
    <row r="170" spans="1:25" ht="15.75" customHeight="1" x14ac:dyDescent="0.25">
      <c r="A170" s="2"/>
      <c r="B170" s="2"/>
      <c r="C170" s="2"/>
      <c r="D170" s="2"/>
      <c r="E170" s="2"/>
      <c r="F170" s="2"/>
      <c r="G170" s="2"/>
      <c r="H170" s="2"/>
      <c r="I170" s="2"/>
      <c r="J170" s="2"/>
      <c r="K170" s="2"/>
      <c r="L170" s="2"/>
      <c r="M170" s="2"/>
      <c r="N170" s="10"/>
      <c r="O170" s="10"/>
      <c r="P170" s="10"/>
      <c r="Q170" s="10"/>
      <c r="R170" s="2"/>
      <c r="S170" s="2"/>
      <c r="T170" s="2"/>
      <c r="U170" s="2"/>
      <c r="V170" s="2"/>
      <c r="W170" s="2"/>
      <c r="X170" s="2"/>
      <c r="Y170" s="2"/>
    </row>
    <row r="171" spans="1:25" ht="15.75" customHeight="1" x14ac:dyDescent="0.25">
      <c r="A171" s="2"/>
      <c r="B171" s="2"/>
      <c r="C171" s="2"/>
      <c r="D171" s="2"/>
      <c r="E171" s="2"/>
      <c r="F171" s="2"/>
      <c r="G171" s="2"/>
      <c r="H171" s="2"/>
      <c r="I171" s="2"/>
      <c r="J171" s="2"/>
      <c r="K171" s="2"/>
      <c r="L171" s="2"/>
      <c r="M171" s="2"/>
      <c r="N171" s="10"/>
      <c r="O171" s="10"/>
      <c r="P171" s="10"/>
      <c r="Q171" s="10"/>
      <c r="R171" s="2"/>
      <c r="S171" s="2"/>
      <c r="T171" s="2"/>
      <c r="U171" s="2"/>
      <c r="V171" s="2"/>
      <c r="W171" s="2"/>
      <c r="X171" s="2"/>
      <c r="Y171" s="2"/>
    </row>
    <row r="172" spans="1:25" ht="15.75" customHeight="1" x14ac:dyDescent="0.25">
      <c r="A172" s="2"/>
      <c r="B172" s="2"/>
      <c r="C172" s="2"/>
      <c r="D172" s="2"/>
      <c r="E172" s="2"/>
      <c r="F172" s="2"/>
      <c r="G172" s="2"/>
      <c r="H172" s="2"/>
      <c r="I172" s="2"/>
      <c r="J172" s="2"/>
      <c r="K172" s="2"/>
      <c r="L172" s="2"/>
      <c r="M172" s="2"/>
      <c r="N172" s="10"/>
      <c r="O172" s="10"/>
      <c r="P172" s="10"/>
      <c r="Q172" s="10"/>
      <c r="R172" s="2"/>
      <c r="S172" s="2"/>
      <c r="T172" s="2"/>
      <c r="U172" s="2"/>
      <c r="V172" s="2"/>
      <c r="W172" s="2"/>
      <c r="X172" s="2"/>
      <c r="Y172" s="2"/>
    </row>
    <row r="173" spans="1:25" ht="15.75" customHeight="1" x14ac:dyDescent="0.25">
      <c r="A173" s="2"/>
      <c r="B173" s="2"/>
      <c r="C173" s="2"/>
      <c r="D173" s="2"/>
      <c r="E173" s="2"/>
      <c r="F173" s="2"/>
      <c r="G173" s="2"/>
      <c r="H173" s="2"/>
      <c r="I173" s="2"/>
      <c r="J173" s="2"/>
      <c r="K173" s="2"/>
      <c r="L173" s="2"/>
      <c r="M173" s="2"/>
      <c r="N173" s="10"/>
      <c r="O173" s="10"/>
      <c r="P173" s="10"/>
      <c r="Q173" s="10"/>
      <c r="R173" s="2"/>
      <c r="S173" s="2"/>
      <c r="T173" s="2"/>
      <c r="U173" s="2"/>
      <c r="V173" s="2"/>
      <c r="W173" s="2"/>
      <c r="X173" s="2"/>
      <c r="Y173" s="2"/>
    </row>
    <row r="174" spans="1:25" ht="15.75" customHeight="1" x14ac:dyDescent="0.25">
      <c r="A174" s="2"/>
      <c r="B174" s="2"/>
      <c r="C174" s="2"/>
      <c r="D174" s="2"/>
      <c r="E174" s="2"/>
      <c r="F174" s="2"/>
      <c r="G174" s="2"/>
      <c r="H174" s="2"/>
      <c r="I174" s="2"/>
      <c r="J174" s="2"/>
      <c r="K174" s="2"/>
      <c r="L174" s="2"/>
      <c r="M174" s="2"/>
      <c r="N174" s="10"/>
      <c r="O174" s="10"/>
      <c r="P174" s="10"/>
      <c r="Q174" s="10"/>
      <c r="R174" s="2"/>
      <c r="S174" s="2"/>
      <c r="T174" s="2"/>
      <c r="U174" s="2"/>
      <c r="V174" s="2"/>
      <c r="W174" s="2"/>
      <c r="X174" s="2"/>
      <c r="Y174" s="2"/>
    </row>
    <row r="175" spans="1:25" ht="15.75" customHeight="1" x14ac:dyDescent="0.25">
      <c r="A175" s="2"/>
      <c r="B175" s="2"/>
      <c r="C175" s="2"/>
      <c r="D175" s="2"/>
      <c r="E175" s="2"/>
      <c r="F175" s="2"/>
      <c r="G175" s="2"/>
      <c r="H175" s="2"/>
      <c r="I175" s="2"/>
      <c r="J175" s="2"/>
      <c r="K175" s="2"/>
      <c r="L175" s="2"/>
      <c r="M175" s="2"/>
      <c r="N175" s="10"/>
      <c r="O175" s="10"/>
      <c r="P175" s="10"/>
      <c r="Q175" s="10"/>
      <c r="R175" s="2"/>
      <c r="S175" s="2"/>
      <c r="T175" s="2"/>
      <c r="U175" s="2"/>
      <c r="V175" s="2"/>
      <c r="W175" s="2"/>
      <c r="X175" s="2"/>
      <c r="Y175" s="2"/>
    </row>
    <row r="176" spans="1:25" ht="15.75" customHeight="1" x14ac:dyDescent="0.25">
      <c r="A176" s="2"/>
      <c r="B176" s="2"/>
      <c r="C176" s="2"/>
      <c r="D176" s="2"/>
      <c r="E176" s="2"/>
      <c r="F176" s="2"/>
      <c r="G176" s="2"/>
      <c r="H176" s="2"/>
      <c r="I176" s="2"/>
      <c r="J176" s="2"/>
      <c r="K176" s="2"/>
      <c r="L176" s="2"/>
      <c r="M176" s="2"/>
      <c r="N176" s="10"/>
      <c r="O176" s="10"/>
      <c r="P176" s="10"/>
      <c r="Q176" s="10"/>
      <c r="R176" s="2"/>
      <c r="S176" s="2"/>
      <c r="T176" s="2"/>
      <c r="U176" s="2"/>
      <c r="V176" s="2"/>
      <c r="W176" s="2"/>
      <c r="X176" s="2"/>
      <c r="Y176" s="2"/>
    </row>
    <row r="177" spans="1:25" ht="15.75" customHeight="1" x14ac:dyDescent="0.25">
      <c r="A177" s="2"/>
      <c r="B177" s="2"/>
      <c r="C177" s="2"/>
      <c r="D177" s="2"/>
      <c r="E177" s="2"/>
      <c r="F177" s="2"/>
      <c r="G177" s="2"/>
      <c r="H177" s="2"/>
      <c r="I177" s="2"/>
      <c r="J177" s="2"/>
      <c r="K177" s="2"/>
      <c r="L177" s="2"/>
      <c r="M177" s="2"/>
      <c r="N177" s="10"/>
      <c r="O177" s="10"/>
      <c r="P177" s="10"/>
      <c r="Q177" s="10"/>
      <c r="R177" s="2"/>
      <c r="S177" s="2"/>
      <c r="T177" s="2"/>
      <c r="U177" s="2"/>
      <c r="V177" s="2"/>
      <c r="W177" s="2"/>
      <c r="X177" s="2"/>
      <c r="Y177" s="2"/>
    </row>
    <row r="178" spans="1:25" ht="15.75" customHeight="1" x14ac:dyDescent="0.25">
      <c r="A178" s="2"/>
      <c r="B178" s="2"/>
      <c r="C178" s="2"/>
      <c r="D178" s="2"/>
      <c r="E178" s="2"/>
      <c r="F178" s="2"/>
      <c r="G178" s="2"/>
      <c r="H178" s="2"/>
      <c r="I178" s="2"/>
      <c r="J178" s="2"/>
      <c r="K178" s="2"/>
      <c r="L178" s="2"/>
      <c r="M178" s="2"/>
      <c r="N178" s="10"/>
      <c r="O178" s="10"/>
      <c r="P178" s="10"/>
      <c r="Q178" s="10"/>
      <c r="R178" s="2"/>
      <c r="S178" s="2"/>
      <c r="T178" s="2"/>
      <c r="U178" s="2"/>
      <c r="V178" s="2"/>
      <c r="W178" s="2"/>
      <c r="X178" s="2"/>
      <c r="Y178" s="2"/>
    </row>
    <row r="179" spans="1:25" ht="15.75" customHeight="1" x14ac:dyDescent="0.25">
      <c r="A179" s="2"/>
      <c r="B179" s="2"/>
      <c r="C179" s="2"/>
      <c r="D179" s="2"/>
      <c r="E179" s="2"/>
      <c r="F179" s="2"/>
      <c r="G179" s="2"/>
      <c r="H179" s="2"/>
      <c r="I179" s="2"/>
      <c r="J179" s="2"/>
      <c r="K179" s="2"/>
      <c r="L179" s="2"/>
      <c r="M179" s="2"/>
      <c r="N179" s="10"/>
      <c r="O179" s="10"/>
      <c r="P179" s="10"/>
      <c r="Q179" s="10"/>
      <c r="R179" s="2"/>
      <c r="S179" s="2"/>
      <c r="T179" s="2"/>
      <c r="U179" s="2"/>
      <c r="V179" s="2"/>
      <c r="W179" s="2"/>
      <c r="X179" s="2"/>
      <c r="Y179" s="2"/>
    </row>
    <row r="180" spans="1:25" ht="15.75" customHeight="1" x14ac:dyDescent="0.25">
      <c r="A180" s="2"/>
      <c r="B180" s="2"/>
      <c r="C180" s="2"/>
      <c r="D180" s="2"/>
      <c r="E180" s="2"/>
      <c r="F180" s="2"/>
      <c r="G180" s="2"/>
      <c r="H180" s="2"/>
      <c r="I180" s="2"/>
      <c r="J180" s="2"/>
      <c r="K180" s="2"/>
      <c r="L180" s="2"/>
      <c r="M180" s="2"/>
      <c r="N180" s="10"/>
      <c r="O180" s="10"/>
      <c r="P180" s="10"/>
      <c r="Q180" s="10"/>
      <c r="R180" s="2"/>
      <c r="S180" s="2"/>
      <c r="T180" s="2"/>
      <c r="U180" s="2"/>
      <c r="V180" s="2"/>
      <c r="W180" s="2"/>
      <c r="X180" s="2"/>
      <c r="Y180" s="2"/>
    </row>
    <row r="181" spans="1:25" ht="15.75" customHeight="1" x14ac:dyDescent="0.25">
      <c r="A181" s="2"/>
      <c r="B181" s="2"/>
      <c r="C181" s="2"/>
      <c r="D181" s="2"/>
      <c r="E181" s="2"/>
      <c r="F181" s="2"/>
      <c r="G181" s="2"/>
      <c r="H181" s="2"/>
      <c r="I181" s="2"/>
      <c r="J181" s="2"/>
      <c r="K181" s="2"/>
      <c r="L181" s="2"/>
      <c r="M181" s="2"/>
      <c r="N181" s="10"/>
      <c r="O181" s="10"/>
      <c r="P181" s="10"/>
      <c r="Q181" s="10"/>
      <c r="R181" s="2"/>
      <c r="S181" s="2"/>
      <c r="T181" s="2"/>
      <c r="U181" s="2"/>
      <c r="V181" s="2"/>
      <c r="W181" s="2"/>
      <c r="X181" s="2"/>
      <c r="Y181" s="2"/>
    </row>
    <row r="182" spans="1:25" ht="15.75" customHeight="1" x14ac:dyDescent="0.25">
      <c r="A182" s="2"/>
      <c r="B182" s="2"/>
      <c r="C182" s="2"/>
      <c r="D182" s="2"/>
      <c r="E182" s="2"/>
      <c r="F182" s="2"/>
      <c r="G182" s="2"/>
      <c r="H182" s="2"/>
      <c r="I182" s="2"/>
      <c r="J182" s="2"/>
      <c r="K182" s="2"/>
      <c r="L182" s="2"/>
      <c r="M182" s="2"/>
      <c r="N182" s="10"/>
      <c r="O182" s="10"/>
      <c r="P182" s="10"/>
      <c r="Q182" s="10"/>
      <c r="R182" s="2"/>
      <c r="S182" s="2"/>
      <c r="T182" s="2"/>
      <c r="U182" s="2"/>
      <c r="V182" s="2"/>
      <c r="W182" s="2"/>
      <c r="X182" s="2"/>
      <c r="Y182" s="2"/>
    </row>
    <row r="183" spans="1:25" ht="15.75" customHeight="1" x14ac:dyDescent="0.25">
      <c r="A183" s="2"/>
      <c r="B183" s="2"/>
      <c r="C183" s="2"/>
      <c r="D183" s="2"/>
      <c r="E183" s="2"/>
      <c r="F183" s="2"/>
      <c r="G183" s="2"/>
      <c r="H183" s="2"/>
      <c r="I183" s="2"/>
      <c r="J183" s="2"/>
      <c r="K183" s="2"/>
      <c r="L183" s="2"/>
      <c r="M183" s="2"/>
      <c r="N183" s="10"/>
      <c r="O183" s="10"/>
      <c r="P183" s="10"/>
      <c r="Q183" s="10"/>
      <c r="R183" s="2"/>
      <c r="S183" s="2"/>
      <c r="T183" s="2"/>
      <c r="U183" s="2"/>
      <c r="V183" s="2"/>
      <c r="W183" s="2"/>
      <c r="X183" s="2"/>
      <c r="Y183" s="2"/>
    </row>
    <row r="184" spans="1:25" ht="15.75" customHeight="1" x14ac:dyDescent="0.25">
      <c r="A184" s="2"/>
      <c r="B184" s="2"/>
      <c r="C184" s="2"/>
      <c r="D184" s="2"/>
      <c r="E184" s="2"/>
      <c r="F184" s="2"/>
      <c r="G184" s="2"/>
      <c r="H184" s="2"/>
      <c r="I184" s="2"/>
      <c r="J184" s="2"/>
      <c r="K184" s="2"/>
      <c r="L184" s="2"/>
      <c r="M184" s="2"/>
      <c r="N184" s="10"/>
      <c r="O184" s="10"/>
      <c r="P184" s="10"/>
      <c r="Q184" s="10"/>
      <c r="R184" s="2"/>
      <c r="S184" s="2"/>
      <c r="T184" s="2"/>
      <c r="U184" s="2"/>
      <c r="V184" s="2"/>
      <c r="W184" s="2"/>
      <c r="X184" s="2"/>
      <c r="Y184" s="2"/>
    </row>
    <row r="185" spans="1:25" ht="15.75" customHeight="1" x14ac:dyDescent="0.25">
      <c r="A185" s="2"/>
      <c r="B185" s="2"/>
      <c r="C185" s="2"/>
      <c r="D185" s="2"/>
      <c r="E185" s="2"/>
      <c r="F185" s="2"/>
      <c r="G185" s="2"/>
      <c r="H185" s="2"/>
      <c r="I185" s="2"/>
      <c r="J185" s="2"/>
      <c r="K185" s="2"/>
      <c r="L185" s="2"/>
      <c r="M185" s="2"/>
      <c r="N185" s="10"/>
      <c r="O185" s="10"/>
      <c r="P185" s="10"/>
      <c r="Q185" s="10"/>
      <c r="R185" s="2"/>
      <c r="S185" s="2"/>
      <c r="T185" s="2"/>
      <c r="U185" s="2"/>
      <c r="V185" s="2"/>
      <c r="W185" s="2"/>
      <c r="X185" s="2"/>
      <c r="Y185" s="2"/>
    </row>
    <row r="186" spans="1:25" ht="15.75" customHeight="1" x14ac:dyDescent="0.25">
      <c r="A186" s="2"/>
      <c r="B186" s="2"/>
      <c r="C186" s="2"/>
      <c r="D186" s="2"/>
      <c r="E186" s="2"/>
      <c r="F186" s="2"/>
      <c r="G186" s="2"/>
      <c r="H186" s="2"/>
      <c r="I186" s="2"/>
      <c r="J186" s="2"/>
      <c r="K186" s="2"/>
      <c r="L186" s="2"/>
      <c r="M186" s="2"/>
      <c r="N186" s="10"/>
      <c r="O186" s="10"/>
      <c r="P186" s="10"/>
      <c r="Q186" s="10"/>
      <c r="R186" s="2"/>
      <c r="S186" s="2"/>
      <c r="T186" s="2"/>
      <c r="U186" s="2"/>
      <c r="V186" s="2"/>
      <c r="W186" s="2"/>
      <c r="X186" s="2"/>
      <c r="Y186" s="2"/>
    </row>
    <row r="187" spans="1:25" ht="15.75" customHeight="1" x14ac:dyDescent="0.25">
      <c r="A187" s="2"/>
      <c r="B187" s="2"/>
      <c r="C187" s="2"/>
      <c r="D187" s="2"/>
      <c r="E187" s="2"/>
      <c r="F187" s="2"/>
      <c r="G187" s="2"/>
      <c r="H187" s="2"/>
      <c r="I187" s="2"/>
      <c r="J187" s="2"/>
      <c r="K187" s="2"/>
      <c r="L187" s="2"/>
      <c r="M187" s="2"/>
      <c r="N187" s="10"/>
      <c r="O187" s="10"/>
      <c r="P187" s="10"/>
      <c r="Q187" s="10"/>
      <c r="R187" s="2"/>
      <c r="S187" s="2"/>
      <c r="T187" s="2"/>
      <c r="U187" s="2"/>
      <c r="V187" s="2"/>
      <c r="W187" s="2"/>
      <c r="X187" s="2"/>
      <c r="Y187" s="2"/>
    </row>
    <row r="188" spans="1:25" ht="15.75" customHeight="1" x14ac:dyDescent="0.25">
      <c r="A188" s="2"/>
      <c r="B188" s="2"/>
      <c r="C188" s="2"/>
      <c r="D188" s="2"/>
      <c r="E188" s="2"/>
      <c r="F188" s="2"/>
      <c r="G188" s="2"/>
      <c r="H188" s="2"/>
      <c r="I188" s="2"/>
      <c r="J188" s="2"/>
      <c r="K188" s="2"/>
      <c r="L188" s="2"/>
      <c r="M188" s="2"/>
      <c r="N188" s="10"/>
      <c r="O188" s="10"/>
      <c r="P188" s="10"/>
      <c r="Q188" s="10"/>
      <c r="R188" s="2"/>
      <c r="S188" s="2"/>
      <c r="T188" s="2"/>
      <c r="U188" s="2"/>
      <c r="V188" s="2"/>
      <c r="W188" s="2"/>
      <c r="X188" s="2"/>
      <c r="Y188" s="2"/>
    </row>
    <row r="189" spans="1:25" ht="15.75" customHeight="1" x14ac:dyDescent="0.25">
      <c r="A189" s="2"/>
      <c r="B189" s="2"/>
      <c r="C189" s="2"/>
      <c r="D189" s="2"/>
      <c r="E189" s="2"/>
      <c r="F189" s="2"/>
      <c r="G189" s="2"/>
      <c r="H189" s="2"/>
      <c r="I189" s="2"/>
      <c r="J189" s="2"/>
      <c r="K189" s="2"/>
      <c r="L189" s="2"/>
      <c r="M189" s="2"/>
      <c r="N189" s="10"/>
      <c r="O189" s="10"/>
      <c r="P189" s="10"/>
      <c r="Q189" s="10"/>
      <c r="R189" s="2"/>
      <c r="S189" s="2"/>
      <c r="T189" s="2"/>
      <c r="U189" s="2"/>
      <c r="V189" s="2"/>
      <c r="W189" s="2"/>
      <c r="X189" s="2"/>
      <c r="Y189" s="2"/>
    </row>
    <row r="190" spans="1:25" ht="15.75" customHeight="1" x14ac:dyDescent="0.25">
      <c r="A190" s="2"/>
      <c r="B190" s="2"/>
      <c r="C190" s="2"/>
      <c r="D190" s="2"/>
      <c r="E190" s="2"/>
      <c r="F190" s="2"/>
      <c r="G190" s="2"/>
      <c r="H190" s="2"/>
      <c r="I190" s="2"/>
      <c r="J190" s="2"/>
      <c r="K190" s="2"/>
      <c r="L190" s="2"/>
      <c r="M190" s="2"/>
      <c r="N190" s="10"/>
      <c r="O190" s="10"/>
      <c r="P190" s="10"/>
      <c r="Q190" s="10"/>
      <c r="R190" s="2"/>
      <c r="S190" s="2"/>
      <c r="T190" s="2"/>
      <c r="U190" s="2"/>
      <c r="V190" s="2"/>
      <c r="W190" s="2"/>
      <c r="X190" s="2"/>
      <c r="Y190" s="2"/>
    </row>
    <row r="191" spans="1:25" ht="15.75" customHeight="1" x14ac:dyDescent="0.25">
      <c r="A191" s="2"/>
      <c r="B191" s="2"/>
      <c r="C191" s="2"/>
      <c r="D191" s="2"/>
      <c r="E191" s="2"/>
      <c r="F191" s="2"/>
      <c r="G191" s="2"/>
      <c r="H191" s="2"/>
      <c r="I191" s="2"/>
      <c r="J191" s="2"/>
      <c r="K191" s="2"/>
      <c r="L191" s="2"/>
      <c r="M191" s="2"/>
      <c r="N191" s="10"/>
      <c r="O191" s="10"/>
      <c r="P191" s="10"/>
      <c r="Q191" s="10"/>
      <c r="R191" s="2"/>
      <c r="S191" s="2"/>
      <c r="T191" s="2"/>
      <c r="U191" s="2"/>
      <c r="V191" s="2"/>
      <c r="W191" s="2"/>
      <c r="X191" s="2"/>
      <c r="Y191" s="2"/>
    </row>
    <row r="192" spans="1:25" ht="15.75" customHeight="1" x14ac:dyDescent="0.25">
      <c r="A192" s="2"/>
      <c r="B192" s="2"/>
      <c r="C192" s="2"/>
      <c r="D192" s="2"/>
      <c r="E192" s="2"/>
      <c r="F192" s="2"/>
      <c r="G192" s="2"/>
      <c r="H192" s="2"/>
      <c r="I192" s="2"/>
      <c r="J192" s="2"/>
      <c r="K192" s="2"/>
      <c r="L192" s="2"/>
      <c r="M192" s="2"/>
      <c r="N192" s="10"/>
      <c r="O192" s="10"/>
      <c r="P192" s="10"/>
      <c r="Q192" s="10"/>
      <c r="R192" s="2"/>
      <c r="S192" s="2"/>
      <c r="T192" s="2"/>
      <c r="U192" s="2"/>
      <c r="V192" s="2"/>
      <c r="W192" s="2"/>
      <c r="X192" s="2"/>
      <c r="Y192" s="2"/>
    </row>
    <row r="193" spans="1:25" ht="15.75" customHeight="1" x14ac:dyDescent="0.25">
      <c r="A193" s="2"/>
      <c r="B193" s="2"/>
      <c r="C193" s="2"/>
      <c r="D193" s="2"/>
      <c r="E193" s="2"/>
      <c r="F193" s="2"/>
      <c r="G193" s="2"/>
      <c r="H193" s="2"/>
      <c r="I193" s="2"/>
      <c r="J193" s="2"/>
      <c r="K193" s="2"/>
      <c r="L193" s="2"/>
      <c r="M193" s="2"/>
      <c r="N193" s="10"/>
      <c r="O193" s="10"/>
      <c r="P193" s="10"/>
      <c r="Q193" s="10"/>
      <c r="R193" s="2"/>
      <c r="S193" s="2"/>
      <c r="T193" s="2"/>
      <c r="U193" s="2"/>
      <c r="V193" s="2"/>
      <c r="W193" s="2"/>
      <c r="X193" s="2"/>
      <c r="Y193" s="2"/>
    </row>
    <row r="194" spans="1:25" ht="15.75" customHeight="1" x14ac:dyDescent="0.25">
      <c r="A194" s="2"/>
      <c r="B194" s="2"/>
      <c r="C194" s="2"/>
      <c r="D194" s="2"/>
      <c r="E194" s="2"/>
      <c r="F194" s="2"/>
      <c r="G194" s="2"/>
      <c r="H194" s="2"/>
      <c r="I194" s="2"/>
      <c r="J194" s="2"/>
      <c r="K194" s="2"/>
      <c r="L194" s="2"/>
      <c r="M194" s="2"/>
      <c r="N194" s="10"/>
      <c r="O194" s="10"/>
      <c r="P194" s="10"/>
      <c r="Q194" s="10"/>
      <c r="R194" s="2"/>
      <c r="S194" s="2"/>
      <c r="T194" s="2"/>
      <c r="U194" s="2"/>
      <c r="V194" s="2"/>
      <c r="W194" s="2"/>
      <c r="X194" s="2"/>
      <c r="Y194" s="2"/>
    </row>
    <row r="195" spans="1:25" ht="15.75" customHeight="1" x14ac:dyDescent="0.25">
      <c r="A195" s="2"/>
      <c r="B195" s="2"/>
      <c r="C195" s="2"/>
      <c r="D195" s="2"/>
      <c r="E195" s="2"/>
      <c r="F195" s="2"/>
      <c r="G195" s="2"/>
      <c r="H195" s="2"/>
      <c r="I195" s="2"/>
      <c r="J195" s="2"/>
      <c r="K195" s="2"/>
      <c r="L195" s="2"/>
      <c r="M195" s="2"/>
      <c r="N195" s="10"/>
      <c r="O195" s="10"/>
      <c r="P195" s="10"/>
      <c r="Q195" s="10"/>
      <c r="R195" s="2"/>
      <c r="S195" s="2"/>
      <c r="T195" s="2"/>
      <c r="U195" s="2"/>
      <c r="V195" s="2"/>
      <c r="W195" s="2"/>
      <c r="X195" s="2"/>
      <c r="Y195" s="2"/>
    </row>
    <row r="196" spans="1:25" ht="15.75" customHeight="1" x14ac:dyDescent="0.25">
      <c r="A196" s="2"/>
      <c r="B196" s="2"/>
      <c r="C196" s="2"/>
      <c r="D196" s="2"/>
      <c r="E196" s="2"/>
      <c r="F196" s="2"/>
      <c r="G196" s="2"/>
      <c r="H196" s="2"/>
      <c r="I196" s="2"/>
      <c r="J196" s="2"/>
      <c r="K196" s="2"/>
      <c r="L196" s="2"/>
      <c r="M196" s="2"/>
      <c r="N196" s="10"/>
      <c r="O196" s="10"/>
      <c r="P196" s="10"/>
      <c r="Q196" s="10"/>
      <c r="R196" s="2"/>
      <c r="S196" s="2"/>
      <c r="T196" s="2"/>
      <c r="U196" s="2"/>
      <c r="V196" s="2"/>
      <c r="W196" s="2"/>
      <c r="X196" s="2"/>
      <c r="Y196" s="2"/>
    </row>
    <row r="197" spans="1:25" ht="15.75" customHeight="1" x14ac:dyDescent="0.25">
      <c r="A197" s="2"/>
      <c r="B197" s="2"/>
      <c r="C197" s="2"/>
      <c r="D197" s="2"/>
      <c r="E197" s="2"/>
      <c r="F197" s="2"/>
      <c r="G197" s="2"/>
      <c r="H197" s="2"/>
      <c r="I197" s="2"/>
      <c r="J197" s="2"/>
      <c r="K197" s="2"/>
      <c r="L197" s="2"/>
      <c r="M197" s="2"/>
      <c r="N197" s="10"/>
      <c r="O197" s="10"/>
      <c r="P197" s="10"/>
      <c r="Q197" s="10"/>
      <c r="R197" s="2"/>
      <c r="S197" s="2"/>
      <c r="T197" s="2"/>
      <c r="U197" s="2"/>
      <c r="V197" s="2"/>
      <c r="W197" s="2"/>
      <c r="X197" s="2"/>
      <c r="Y197" s="2"/>
    </row>
    <row r="198" spans="1:25" ht="15.75" customHeight="1" x14ac:dyDescent="0.25">
      <c r="A198" s="2"/>
      <c r="B198" s="2"/>
      <c r="C198" s="2"/>
      <c r="D198" s="2"/>
      <c r="E198" s="2"/>
      <c r="F198" s="2"/>
      <c r="G198" s="2"/>
      <c r="H198" s="2"/>
      <c r="I198" s="2"/>
      <c r="J198" s="2"/>
      <c r="K198" s="2"/>
      <c r="L198" s="2"/>
      <c r="M198" s="2"/>
      <c r="N198" s="10"/>
      <c r="O198" s="10"/>
      <c r="P198" s="10"/>
      <c r="Q198" s="10"/>
      <c r="R198" s="2"/>
      <c r="S198" s="2"/>
      <c r="T198" s="2"/>
      <c r="U198" s="2"/>
      <c r="V198" s="2"/>
      <c r="W198" s="2"/>
      <c r="X198" s="2"/>
      <c r="Y198" s="2"/>
    </row>
    <row r="199" spans="1:25" ht="15.75" customHeight="1" x14ac:dyDescent="0.25">
      <c r="A199" s="2"/>
      <c r="B199" s="2"/>
      <c r="C199" s="2"/>
      <c r="D199" s="2"/>
      <c r="E199" s="2"/>
      <c r="F199" s="2"/>
      <c r="G199" s="2"/>
      <c r="H199" s="2"/>
      <c r="I199" s="2"/>
      <c r="J199" s="2"/>
      <c r="K199" s="2"/>
      <c r="L199" s="2"/>
      <c r="M199" s="2"/>
      <c r="N199" s="10"/>
      <c r="O199" s="10"/>
      <c r="P199" s="10"/>
      <c r="Q199" s="10"/>
      <c r="R199" s="2"/>
      <c r="S199" s="2"/>
      <c r="T199" s="2"/>
      <c r="U199" s="2"/>
      <c r="V199" s="2"/>
      <c r="W199" s="2"/>
      <c r="X199" s="2"/>
      <c r="Y199" s="2"/>
    </row>
    <row r="200" spans="1:25" ht="15.75" customHeight="1" x14ac:dyDescent="0.25">
      <c r="A200" s="2"/>
      <c r="B200" s="2"/>
      <c r="C200" s="2"/>
      <c r="D200" s="2"/>
      <c r="E200" s="2"/>
      <c r="F200" s="2"/>
      <c r="G200" s="2"/>
      <c r="H200" s="2"/>
      <c r="I200" s="2"/>
      <c r="J200" s="2"/>
      <c r="K200" s="2"/>
      <c r="L200" s="2"/>
      <c r="M200" s="2"/>
      <c r="N200" s="10"/>
      <c r="O200" s="10"/>
      <c r="P200" s="10"/>
      <c r="Q200" s="10"/>
      <c r="R200" s="2"/>
      <c r="S200" s="2"/>
      <c r="T200" s="2"/>
      <c r="U200" s="2"/>
      <c r="V200" s="2"/>
      <c r="W200" s="2"/>
      <c r="X200" s="2"/>
      <c r="Y200" s="2"/>
    </row>
    <row r="201" spans="1:25" ht="15.75" customHeight="1" x14ac:dyDescent="0.25">
      <c r="A201" s="2"/>
      <c r="B201" s="2"/>
      <c r="C201" s="2"/>
      <c r="D201" s="2"/>
      <c r="E201" s="2"/>
      <c r="F201" s="2"/>
      <c r="G201" s="2"/>
      <c r="H201" s="2"/>
      <c r="I201" s="2"/>
      <c r="J201" s="2"/>
      <c r="K201" s="2"/>
      <c r="L201" s="2"/>
      <c r="M201" s="2"/>
      <c r="N201" s="10"/>
      <c r="O201" s="10"/>
      <c r="P201" s="10"/>
      <c r="Q201" s="10"/>
      <c r="R201" s="2"/>
      <c r="S201" s="2"/>
      <c r="T201" s="2"/>
      <c r="U201" s="2"/>
      <c r="V201" s="2"/>
      <c r="W201" s="2"/>
      <c r="X201" s="2"/>
      <c r="Y201" s="2"/>
    </row>
    <row r="202" spans="1:25" ht="15.75" customHeight="1" x14ac:dyDescent="0.25">
      <c r="A202" s="2"/>
      <c r="B202" s="2"/>
      <c r="C202" s="2"/>
      <c r="D202" s="2"/>
      <c r="E202" s="2"/>
      <c r="F202" s="2"/>
      <c r="G202" s="2"/>
      <c r="H202" s="2"/>
      <c r="I202" s="2"/>
      <c r="J202" s="2"/>
      <c r="K202" s="2"/>
      <c r="L202" s="2"/>
      <c r="M202" s="2"/>
      <c r="N202" s="10"/>
      <c r="O202" s="10"/>
      <c r="P202" s="10"/>
      <c r="Q202" s="10"/>
      <c r="R202" s="2"/>
      <c r="S202" s="2"/>
      <c r="T202" s="2"/>
      <c r="U202" s="2"/>
      <c r="V202" s="2"/>
      <c r="W202" s="2"/>
      <c r="X202" s="2"/>
      <c r="Y202" s="2"/>
    </row>
    <row r="203" spans="1:25" ht="15.75" customHeight="1" x14ac:dyDescent="0.25">
      <c r="A203" s="2"/>
      <c r="B203" s="2"/>
      <c r="C203" s="2"/>
      <c r="D203" s="2"/>
      <c r="E203" s="2"/>
      <c r="F203" s="2"/>
      <c r="G203" s="2"/>
      <c r="H203" s="2"/>
      <c r="I203" s="2"/>
      <c r="J203" s="2"/>
      <c r="K203" s="2"/>
      <c r="L203" s="2"/>
      <c r="M203" s="2"/>
      <c r="N203" s="10"/>
      <c r="O203" s="10"/>
      <c r="P203" s="10"/>
      <c r="Q203" s="10"/>
      <c r="R203" s="2"/>
      <c r="S203" s="2"/>
      <c r="T203" s="2"/>
      <c r="U203" s="2"/>
      <c r="V203" s="2"/>
      <c r="W203" s="2"/>
      <c r="X203" s="2"/>
      <c r="Y203" s="2"/>
    </row>
    <row r="204" spans="1:25" ht="15.75" customHeight="1" x14ac:dyDescent="0.25">
      <c r="A204" s="2"/>
      <c r="B204" s="2"/>
      <c r="C204" s="2"/>
      <c r="D204" s="2"/>
      <c r="E204" s="2"/>
      <c r="F204" s="2"/>
      <c r="G204" s="2"/>
      <c r="H204" s="2"/>
      <c r="I204" s="2"/>
      <c r="J204" s="2"/>
      <c r="K204" s="2"/>
      <c r="L204" s="2"/>
      <c r="M204" s="2"/>
      <c r="N204" s="10"/>
      <c r="O204" s="10"/>
      <c r="P204" s="10"/>
      <c r="Q204" s="10"/>
      <c r="R204" s="2"/>
      <c r="S204" s="2"/>
      <c r="T204" s="2"/>
      <c r="U204" s="2"/>
      <c r="V204" s="2"/>
      <c r="W204" s="2"/>
      <c r="X204" s="2"/>
      <c r="Y204" s="2"/>
    </row>
    <row r="205" spans="1:25" ht="15.75" customHeight="1" x14ac:dyDescent="0.25">
      <c r="A205" s="2"/>
      <c r="B205" s="2"/>
      <c r="C205" s="2"/>
      <c r="D205" s="2"/>
      <c r="E205" s="2"/>
      <c r="F205" s="2"/>
      <c r="G205" s="2"/>
      <c r="H205" s="2"/>
      <c r="I205" s="2"/>
      <c r="J205" s="2"/>
      <c r="K205" s="2"/>
      <c r="L205" s="2"/>
      <c r="M205" s="2"/>
      <c r="N205" s="10"/>
      <c r="O205" s="10"/>
      <c r="P205" s="10"/>
      <c r="Q205" s="10"/>
      <c r="R205" s="2"/>
      <c r="S205" s="2"/>
      <c r="T205" s="2"/>
      <c r="U205" s="2"/>
      <c r="V205" s="2"/>
      <c r="W205" s="2"/>
      <c r="X205" s="2"/>
      <c r="Y205" s="2"/>
    </row>
    <row r="206" spans="1:25" ht="15.75" customHeight="1" x14ac:dyDescent="0.25">
      <c r="A206" s="2"/>
      <c r="B206" s="2"/>
      <c r="C206" s="2"/>
      <c r="D206" s="2"/>
      <c r="E206" s="2"/>
      <c r="F206" s="2"/>
      <c r="G206" s="2"/>
      <c r="H206" s="2"/>
      <c r="I206" s="2"/>
      <c r="J206" s="2"/>
      <c r="K206" s="2"/>
      <c r="L206" s="2"/>
      <c r="M206" s="2"/>
      <c r="N206" s="10"/>
      <c r="O206" s="10"/>
      <c r="P206" s="10"/>
      <c r="Q206" s="10"/>
      <c r="R206" s="2"/>
      <c r="S206" s="2"/>
      <c r="T206" s="2"/>
      <c r="U206" s="2"/>
      <c r="V206" s="2"/>
      <c r="W206" s="2"/>
      <c r="X206" s="2"/>
      <c r="Y206" s="2"/>
    </row>
    <row r="207" spans="1:25" ht="15.75" customHeight="1" x14ac:dyDescent="0.25">
      <c r="A207" s="2"/>
      <c r="B207" s="2"/>
      <c r="C207" s="2"/>
      <c r="D207" s="2"/>
      <c r="E207" s="2"/>
      <c r="F207" s="2"/>
      <c r="G207" s="2"/>
      <c r="H207" s="2"/>
      <c r="I207" s="2"/>
      <c r="J207" s="2"/>
      <c r="K207" s="2"/>
      <c r="L207" s="2"/>
      <c r="M207" s="2"/>
      <c r="N207" s="10"/>
      <c r="O207" s="10"/>
      <c r="P207" s="10"/>
      <c r="Q207" s="10"/>
      <c r="R207" s="2"/>
      <c r="S207" s="2"/>
      <c r="T207" s="2"/>
      <c r="U207" s="2"/>
      <c r="V207" s="2"/>
      <c r="W207" s="2"/>
      <c r="X207" s="2"/>
      <c r="Y207" s="2"/>
    </row>
    <row r="208" spans="1:25" ht="15.75" customHeight="1" x14ac:dyDescent="0.25">
      <c r="A208" s="2"/>
      <c r="B208" s="2"/>
      <c r="C208" s="2"/>
      <c r="D208" s="2"/>
      <c r="E208" s="2"/>
      <c r="F208" s="2"/>
      <c r="G208" s="2"/>
      <c r="H208" s="2"/>
      <c r="I208" s="2"/>
      <c r="J208" s="2"/>
      <c r="K208" s="2"/>
      <c r="L208" s="2"/>
      <c r="M208" s="2"/>
      <c r="N208" s="10"/>
      <c r="O208" s="10"/>
      <c r="P208" s="10"/>
      <c r="Q208" s="10"/>
      <c r="R208" s="2"/>
      <c r="S208" s="2"/>
      <c r="T208" s="2"/>
      <c r="U208" s="2"/>
      <c r="V208" s="2"/>
      <c r="W208" s="2"/>
      <c r="X208" s="2"/>
      <c r="Y208" s="2"/>
    </row>
    <row r="209" spans="1:25" ht="15.75" customHeight="1" x14ac:dyDescent="0.25">
      <c r="A209" s="2"/>
      <c r="B209" s="2"/>
      <c r="C209" s="2"/>
      <c r="D209" s="2"/>
      <c r="E209" s="2"/>
      <c r="F209" s="2"/>
      <c r="G209" s="2"/>
      <c r="H209" s="2"/>
      <c r="I209" s="2"/>
      <c r="J209" s="2"/>
      <c r="K209" s="2"/>
      <c r="L209" s="2"/>
      <c r="M209" s="2"/>
      <c r="N209" s="10"/>
      <c r="O209" s="10"/>
      <c r="P209" s="10"/>
      <c r="Q209" s="10"/>
      <c r="R209" s="2"/>
      <c r="S209" s="2"/>
      <c r="T209" s="2"/>
      <c r="U209" s="2"/>
      <c r="V209" s="2"/>
      <c r="W209" s="2"/>
      <c r="X209" s="2"/>
      <c r="Y209" s="2"/>
    </row>
    <row r="210" spans="1:25" ht="15.75" customHeight="1" x14ac:dyDescent="0.25">
      <c r="A210" s="2"/>
      <c r="B210" s="2"/>
      <c r="C210" s="2"/>
      <c r="D210" s="2"/>
      <c r="E210" s="2"/>
      <c r="F210" s="2"/>
      <c r="G210" s="2"/>
      <c r="H210" s="2"/>
      <c r="I210" s="2"/>
      <c r="J210" s="2"/>
      <c r="K210" s="2"/>
      <c r="L210" s="2"/>
      <c r="M210" s="2"/>
      <c r="N210" s="10"/>
      <c r="O210" s="10"/>
      <c r="P210" s="10"/>
      <c r="Q210" s="10"/>
      <c r="R210" s="2"/>
      <c r="S210" s="2"/>
      <c r="T210" s="2"/>
      <c r="U210" s="2"/>
      <c r="V210" s="2"/>
      <c r="W210" s="2"/>
      <c r="X210" s="2"/>
      <c r="Y210" s="2"/>
    </row>
    <row r="211" spans="1:25" ht="15.75" customHeight="1" x14ac:dyDescent="0.25">
      <c r="A211" s="2"/>
      <c r="B211" s="2"/>
      <c r="C211" s="2"/>
      <c r="D211" s="2"/>
      <c r="E211" s="2"/>
      <c r="F211" s="2"/>
      <c r="G211" s="2"/>
      <c r="H211" s="2"/>
      <c r="I211" s="2"/>
      <c r="J211" s="2"/>
      <c r="K211" s="2"/>
      <c r="L211" s="2"/>
      <c r="M211" s="2"/>
      <c r="N211" s="10"/>
      <c r="O211" s="10"/>
      <c r="P211" s="10"/>
      <c r="Q211" s="10"/>
      <c r="R211" s="2"/>
      <c r="S211" s="2"/>
      <c r="T211" s="2"/>
      <c r="U211" s="2"/>
      <c r="V211" s="2"/>
      <c r="W211" s="2"/>
      <c r="X211" s="2"/>
      <c r="Y211" s="2"/>
    </row>
    <row r="212" spans="1:25" ht="15.75" customHeight="1" x14ac:dyDescent="0.25">
      <c r="A212" s="2"/>
      <c r="B212" s="2"/>
      <c r="C212" s="2"/>
      <c r="D212" s="2"/>
      <c r="E212" s="2"/>
      <c r="F212" s="2"/>
      <c r="G212" s="2"/>
      <c r="H212" s="2"/>
      <c r="I212" s="2"/>
      <c r="J212" s="2"/>
      <c r="K212" s="2"/>
      <c r="L212" s="2"/>
      <c r="M212" s="2"/>
      <c r="N212" s="10"/>
      <c r="O212" s="10"/>
      <c r="P212" s="10"/>
      <c r="Q212" s="10"/>
      <c r="R212" s="2"/>
      <c r="S212" s="2"/>
      <c r="T212" s="2"/>
      <c r="U212" s="2"/>
      <c r="V212" s="2"/>
      <c r="W212" s="2"/>
      <c r="X212" s="2"/>
      <c r="Y212" s="2"/>
    </row>
    <row r="213" spans="1:25" ht="15.75" customHeight="1" x14ac:dyDescent="0.25">
      <c r="A213" s="2"/>
      <c r="B213" s="2"/>
      <c r="C213" s="2"/>
      <c r="D213" s="2"/>
      <c r="E213" s="2"/>
      <c r="F213" s="2"/>
      <c r="G213" s="2"/>
      <c r="H213" s="2"/>
      <c r="I213" s="2"/>
      <c r="J213" s="2"/>
      <c r="K213" s="2"/>
      <c r="L213" s="2"/>
      <c r="M213" s="2"/>
      <c r="N213" s="10"/>
      <c r="O213" s="10"/>
      <c r="P213" s="10"/>
      <c r="Q213" s="10"/>
      <c r="R213" s="2"/>
      <c r="S213" s="2"/>
      <c r="T213" s="2"/>
      <c r="U213" s="2"/>
      <c r="V213" s="2"/>
      <c r="W213" s="2"/>
      <c r="X213" s="2"/>
      <c r="Y213" s="2"/>
    </row>
    <row r="214" spans="1:25" ht="15.75" customHeight="1" x14ac:dyDescent="0.25">
      <c r="A214" s="2"/>
      <c r="B214" s="2"/>
      <c r="C214" s="2"/>
      <c r="D214" s="2"/>
      <c r="E214" s="2"/>
      <c r="F214" s="2"/>
      <c r="G214" s="2"/>
      <c r="H214" s="2"/>
      <c r="I214" s="2"/>
      <c r="J214" s="2"/>
      <c r="K214" s="2"/>
      <c r="L214" s="2"/>
      <c r="M214" s="2"/>
      <c r="N214" s="10"/>
      <c r="O214" s="10"/>
      <c r="P214" s="10"/>
      <c r="Q214" s="10"/>
      <c r="R214" s="2"/>
      <c r="S214" s="2"/>
      <c r="T214" s="2"/>
      <c r="U214" s="2"/>
      <c r="V214" s="2"/>
      <c r="W214" s="2"/>
      <c r="X214" s="2"/>
      <c r="Y214" s="2"/>
    </row>
    <row r="215" spans="1:25" ht="15.75" customHeight="1" x14ac:dyDescent="0.25">
      <c r="A215" s="2"/>
      <c r="B215" s="2"/>
      <c r="C215" s="2"/>
      <c r="D215" s="2"/>
      <c r="E215" s="2"/>
      <c r="F215" s="2"/>
      <c r="G215" s="2"/>
      <c r="H215" s="2"/>
      <c r="I215" s="2"/>
      <c r="J215" s="2"/>
      <c r="K215" s="2"/>
      <c r="L215" s="2"/>
      <c r="M215" s="2"/>
      <c r="N215" s="10"/>
      <c r="O215" s="10"/>
      <c r="P215" s="10"/>
      <c r="Q215" s="10"/>
      <c r="R215" s="2"/>
      <c r="S215" s="2"/>
      <c r="T215" s="2"/>
      <c r="U215" s="2"/>
      <c r="V215" s="2"/>
      <c r="W215" s="2"/>
      <c r="X215" s="2"/>
      <c r="Y215" s="2"/>
    </row>
    <row r="216" spans="1:25" ht="15.75" customHeight="1" x14ac:dyDescent="0.25">
      <c r="A216" s="2"/>
      <c r="B216" s="2"/>
      <c r="C216" s="2"/>
      <c r="D216" s="2"/>
      <c r="E216" s="2"/>
      <c r="F216" s="2"/>
      <c r="G216" s="2"/>
      <c r="H216" s="2"/>
      <c r="I216" s="2"/>
      <c r="J216" s="2"/>
      <c r="K216" s="2"/>
      <c r="L216" s="2"/>
      <c r="M216" s="2"/>
      <c r="N216" s="10"/>
      <c r="O216" s="10"/>
      <c r="P216" s="10"/>
      <c r="Q216" s="10"/>
      <c r="R216" s="2"/>
      <c r="S216" s="2"/>
      <c r="T216" s="2"/>
      <c r="U216" s="2"/>
      <c r="V216" s="2"/>
      <c r="W216" s="2"/>
      <c r="X216" s="2"/>
      <c r="Y216" s="2"/>
    </row>
    <row r="217" spans="1:25" ht="15.75" customHeight="1" x14ac:dyDescent="0.25">
      <c r="A217" s="2"/>
      <c r="B217" s="2"/>
      <c r="C217" s="2"/>
      <c r="D217" s="2"/>
      <c r="E217" s="2"/>
      <c r="F217" s="2"/>
      <c r="G217" s="2"/>
      <c r="H217" s="2"/>
      <c r="I217" s="2"/>
      <c r="J217" s="2"/>
      <c r="K217" s="2"/>
      <c r="L217" s="2"/>
      <c r="M217" s="2"/>
      <c r="N217" s="10"/>
      <c r="O217" s="10"/>
      <c r="P217" s="10"/>
      <c r="Q217" s="10"/>
      <c r="R217" s="2"/>
      <c r="S217" s="2"/>
      <c r="T217" s="2"/>
      <c r="U217" s="2"/>
      <c r="V217" s="2"/>
      <c r="W217" s="2"/>
      <c r="X217" s="2"/>
      <c r="Y217" s="2"/>
    </row>
    <row r="218" spans="1:25" ht="15.75" customHeight="1" x14ac:dyDescent="0.25">
      <c r="A218" s="2"/>
      <c r="B218" s="2"/>
      <c r="C218" s="2"/>
      <c r="D218" s="2"/>
      <c r="E218" s="2"/>
      <c r="F218" s="2"/>
      <c r="G218" s="2"/>
      <c r="H218" s="2"/>
      <c r="I218" s="2"/>
      <c r="J218" s="2"/>
      <c r="K218" s="2"/>
      <c r="L218" s="2"/>
      <c r="M218" s="2"/>
      <c r="N218" s="10"/>
      <c r="O218" s="10"/>
      <c r="P218" s="10"/>
      <c r="Q218" s="10"/>
      <c r="R218" s="2"/>
      <c r="S218" s="2"/>
      <c r="T218" s="2"/>
      <c r="U218" s="2"/>
      <c r="V218" s="2"/>
      <c r="W218" s="2"/>
      <c r="X218" s="2"/>
      <c r="Y218" s="2"/>
    </row>
    <row r="219" spans="1:25" ht="15.75" customHeight="1" x14ac:dyDescent="0.25">
      <c r="A219" s="2"/>
      <c r="B219" s="2"/>
      <c r="C219" s="2"/>
      <c r="D219" s="2"/>
      <c r="E219" s="2"/>
      <c r="F219" s="2"/>
      <c r="G219" s="2"/>
      <c r="H219" s="2"/>
      <c r="I219" s="2"/>
      <c r="J219" s="2"/>
      <c r="K219" s="2"/>
      <c r="L219" s="2"/>
      <c r="M219" s="2"/>
      <c r="N219" s="10"/>
      <c r="O219" s="10"/>
      <c r="P219" s="10"/>
      <c r="Q219" s="10"/>
      <c r="R219" s="2"/>
      <c r="S219" s="2"/>
      <c r="T219" s="2"/>
      <c r="U219" s="2"/>
      <c r="V219" s="2"/>
      <c r="W219" s="2"/>
      <c r="X219" s="2"/>
      <c r="Y219" s="2"/>
    </row>
    <row r="220" spans="1:25" ht="15.75" customHeight="1" x14ac:dyDescent="0.25">
      <c r="A220" s="2"/>
      <c r="B220" s="2"/>
      <c r="C220" s="2"/>
      <c r="D220" s="2"/>
      <c r="E220" s="2"/>
      <c r="F220" s="2"/>
      <c r="G220" s="2"/>
      <c r="H220" s="2"/>
      <c r="I220" s="2"/>
      <c r="J220" s="2"/>
      <c r="K220" s="2"/>
      <c r="L220" s="2"/>
      <c r="M220" s="2"/>
      <c r="N220" s="10"/>
      <c r="O220" s="10"/>
      <c r="P220" s="10"/>
      <c r="Q220" s="10"/>
      <c r="R220" s="2"/>
      <c r="S220" s="2"/>
      <c r="T220" s="2"/>
      <c r="U220" s="2"/>
      <c r="V220" s="2"/>
      <c r="W220" s="2"/>
      <c r="X220" s="2"/>
      <c r="Y220" s="2"/>
    </row>
    <row r="221" spans="1:25" ht="15.75" customHeight="1" x14ac:dyDescent="0.25">
      <c r="A221" s="2"/>
      <c r="B221" s="2"/>
      <c r="C221" s="2"/>
      <c r="D221" s="2"/>
      <c r="E221" s="2"/>
      <c r="F221" s="2"/>
      <c r="G221" s="2"/>
      <c r="H221" s="2"/>
      <c r="I221" s="2"/>
      <c r="J221" s="2"/>
      <c r="K221" s="2"/>
      <c r="L221" s="2"/>
      <c r="M221" s="2"/>
      <c r="N221" s="10"/>
      <c r="O221" s="10"/>
      <c r="P221" s="10"/>
      <c r="Q221" s="10"/>
      <c r="R221" s="2"/>
      <c r="S221" s="2"/>
      <c r="T221" s="2"/>
      <c r="U221" s="2"/>
      <c r="V221" s="2"/>
      <c r="W221" s="2"/>
      <c r="X221" s="2"/>
      <c r="Y221" s="2"/>
    </row>
    <row r="222" spans="1:25" ht="15.75" customHeight="1" x14ac:dyDescent="0.25">
      <c r="A222" s="2"/>
      <c r="B222" s="2"/>
      <c r="C222" s="2"/>
      <c r="D222" s="2"/>
      <c r="E222" s="2"/>
      <c r="F222" s="2"/>
      <c r="G222" s="2"/>
      <c r="H222" s="2"/>
      <c r="I222" s="2"/>
      <c r="J222" s="2"/>
      <c r="K222" s="2"/>
      <c r="L222" s="2"/>
      <c r="M222" s="2"/>
      <c r="N222" s="10"/>
      <c r="O222" s="10"/>
      <c r="P222" s="10"/>
      <c r="Q222" s="10"/>
      <c r="R222" s="2"/>
      <c r="S222" s="2"/>
      <c r="T222" s="2"/>
      <c r="U222" s="2"/>
      <c r="V222" s="2"/>
      <c r="W222" s="2"/>
      <c r="X222" s="2"/>
      <c r="Y222" s="2"/>
    </row>
    <row r="223" spans="1:25" ht="15.75" customHeight="1" x14ac:dyDescent="0.25">
      <c r="A223" s="2"/>
      <c r="B223" s="2"/>
      <c r="C223" s="2"/>
      <c r="D223" s="2"/>
      <c r="E223" s="2"/>
      <c r="F223" s="2"/>
      <c r="G223" s="2"/>
      <c r="H223" s="2"/>
      <c r="I223" s="2"/>
      <c r="J223" s="2"/>
      <c r="K223" s="2"/>
      <c r="L223" s="2"/>
      <c r="M223" s="2"/>
      <c r="N223" s="10"/>
      <c r="O223" s="10"/>
      <c r="P223" s="10"/>
      <c r="Q223" s="10"/>
      <c r="R223" s="2"/>
      <c r="S223" s="2"/>
      <c r="T223" s="2"/>
      <c r="U223" s="2"/>
      <c r="V223" s="2"/>
      <c r="W223" s="2"/>
      <c r="X223" s="2"/>
      <c r="Y223" s="2"/>
    </row>
    <row r="224" spans="1:25" ht="15.75" customHeight="1" x14ac:dyDescent="0.25">
      <c r="A224" s="2"/>
      <c r="B224" s="2"/>
      <c r="C224" s="2"/>
      <c r="D224" s="2"/>
      <c r="E224" s="2"/>
      <c r="F224" s="2"/>
      <c r="G224" s="2"/>
      <c r="H224" s="2"/>
      <c r="I224" s="2"/>
      <c r="J224" s="2"/>
      <c r="K224" s="2"/>
      <c r="L224" s="2"/>
      <c r="M224" s="2"/>
      <c r="N224" s="10"/>
      <c r="O224" s="10"/>
      <c r="P224" s="10"/>
      <c r="Q224" s="10"/>
      <c r="R224" s="2"/>
      <c r="S224" s="2"/>
      <c r="T224" s="2"/>
      <c r="U224" s="2"/>
      <c r="V224" s="2"/>
      <c r="W224" s="2"/>
      <c r="X224" s="2"/>
      <c r="Y224" s="2"/>
    </row>
    <row r="225" spans="1:25" ht="15.75" customHeight="1" x14ac:dyDescent="0.25">
      <c r="A225" s="2"/>
      <c r="B225" s="2"/>
      <c r="C225" s="2"/>
      <c r="D225" s="2"/>
      <c r="E225" s="2"/>
      <c r="F225" s="2"/>
      <c r="G225" s="2"/>
      <c r="H225" s="2"/>
      <c r="I225" s="2"/>
      <c r="J225" s="2"/>
      <c r="K225" s="2"/>
      <c r="L225" s="2"/>
      <c r="M225" s="2"/>
      <c r="N225" s="10"/>
      <c r="O225" s="10"/>
      <c r="P225" s="10"/>
      <c r="Q225" s="10"/>
      <c r="R225" s="2"/>
      <c r="S225" s="2"/>
      <c r="T225" s="2"/>
      <c r="U225" s="2"/>
      <c r="V225" s="2"/>
      <c r="W225" s="2"/>
      <c r="X225" s="2"/>
      <c r="Y225" s="2"/>
    </row>
    <row r="226" spans="1:25" ht="15.75" customHeight="1" x14ac:dyDescent="0.25">
      <c r="A226" s="2"/>
      <c r="B226" s="2"/>
      <c r="C226" s="2"/>
      <c r="D226" s="2"/>
      <c r="E226" s="2"/>
      <c r="F226" s="2"/>
      <c r="G226" s="2"/>
      <c r="H226" s="2"/>
      <c r="I226" s="2"/>
      <c r="J226" s="2"/>
      <c r="K226" s="2"/>
      <c r="L226" s="2"/>
      <c r="M226" s="2"/>
      <c r="N226" s="10"/>
      <c r="O226" s="10"/>
      <c r="P226" s="10"/>
      <c r="Q226" s="10"/>
      <c r="R226" s="2"/>
      <c r="S226" s="2"/>
      <c r="T226" s="2"/>
      <c r="U226" s="2"/>
      <c r="V226" s="2"/>
      <c r="W226" s="2"/>
      <c r="X226" s="2"/>
      <c r="Y226" s="2"/>
    </row>
    <row r="227" spans="1:25" ht="15.75" customHeight="1" x14ac:dyDescent="0.25">
      <c r="A227" s="2"/>
      <c r="B227" s="2"/>
      <c r="C227" s="2"/>
      <c r="D227" s="2"/>
      <c r="E227" s="2"/>
      <c r="F227" s="2"/>
      <c r="G227" s="2"/>
      <c r="H227" s="2"/>
      <c r="I227" s="2"/>
      <c r="J227" s="2"/>
      <c r="K227" s="2"/>
      <c r="L227" s="2"/>
      <c r="M227" s="2"/>
      <c r="N227" s="10"/>
      <c r="O227" s="10"/>
      <c r="P227" s="10"/>
      <c r="Q227" s="10"/>
      <c r="R227" s="2"/>
      <c r="S227" s="2"/>
      <c r="T227" s="2"/>
      <c r="U227" s="2"/>
      <c r="V227" s="2"/>
      <c r="W227" s="2"/>
      <c r="X227" s="2"/>
      <c r="Y227" s="2"/>
    </row>
    <row r="228" spans="1:25" ht="15.75" customHeight="1" x14ac:dyDescent="0.25">
      <c r="A228" s="2"/>
      <c r="B228" s="2"/>
      <c r="C228" s="2"/>
      <c r="D228" s="2"/>
      <c r="E228" s="2"/>
      <c r="F228" s="2"/>
      <c r="G228" s="2"/>
      <c r="H228" s="2"/>
      <c r="I228" s="2"/>
      <c r="J228" s="2"/>
      <c r="K228" s="2"/>
      <c r="L228" s="2"/>
      <c r="M228" s="2"/>
      <c r="N228" s="10"/>
      <c r="O228" s="10"/>
      <c r="P228" s="10"/>
      <c r="Q228" s="10"/>
      <c r="R228" s="2"/>
      <c r="S228" s="2"/>
      <c r="T228" s="2"/>
      <c r="U228" s="2"/>
      <c r="V228" s="2"/>
      <c r="W228" s="2"/>
      <c r="X228" s="2"/>
      <c r="Y228" s="2"/>
    </row>
    <row r="229" spans="1:25" ht="15.75" customHeight="1" x14ac:dyDescent="0.25">
      <c r="A229" s="2"/>
      <c r="B229" s="2"/>
      <c r="C229" s="2"/>
      <c r="D229" s="2"/>
      <c r="E229" s="2"/>
      <c r="F229" s="2"/>
      <c r="G229" s="2"/>
      <c r="H229" s="2"/>
      <c r="I229" s="2"/>
      <c r="J229" s="2"/>
      <c r="K229" s="2"/>
      <c r="L229" s="2"/>
      <c r="M229" s="2"/>
      <c r="N229" s="10"/>
      <c r="O229" s="10"/>
      <c r="P229" s="10"/>
      <c r="Q229" s="10"/>
      <c r="R229" s="2"/>
      <c r="S229" s="2"/>
      <c r="T229" s="2"/>
      <c r="U229" s="2"/>
      <c r="V229" s="2"/>
      <c r="W229" s="2"/>
      <c r="X229" s="2"/>
      <c r="Y229" s="2"/>
    </row>
    <row r="230" spans="1:25" ht="15.75" customHeight="1" x14ac:dyDescent="0.25">
      <c r="A230" s="2"/>
      <c r="B230" s="2"/>
      <c r="C230" s="2"/>
      <c r="D230" s="2"/>
      <c r="E230" s="2"/>
      <c r="F230" s="2"/>
      <c r="G230" s="2"/>
      <c r="H230" s="2"/>
      <c r="I230" s="2"/>
      <c r="J230" s="2"/>
      <c r="K230" s="2"/>
      <c r="L230" s="2"/>
      <c r="M230" s="2"/>
      <c r="N230" s="10"/>
      <c r="O230" s="10"/>
      <c r="P230" s="10"/>
      <c r="Q230" s="10"/>
      <c r="R230" s="2"/>
      <c r="S230" s="2"/>
      <c r="T230" s="2"/>
      <c r="U230" s="2"/>
      <c r="V230" s="2"/>
      <c r="W230" s="2"/>
      <c r="X230" s="2"/>
      <c r="Y230" s="2"/>
    </row>
    <row r="231" spans="1:25" ht="15.75" customHeight="1" x14ac:dyDescent="0.25">
      <c r="A231" s="2"/>
      <c r="B231" s="2"/>
      <c r="C231" s="2"/>
      <c r="D231" s="2"/>
      <c r="E231" s="2"/>
      <c r="F231" s="2"/>
      <c r="G231" s="2"/>
      <c r="H231" s="2"/>
      <c r="I231" s="2"/>
      <c r="J231" s="2"/>
      <c r="K231" s="2"/>
      <c r="L231" s="2"/>
      <c r="M231" s="2"/>
      <c r="N231" s="10"/>
      <c r="O231" s="10"/>
      <c r="P231" s="10"/>
      <c r="Q231" s="10"/>
      <c r="R231" s="2"/>
      <c r="S231" s="2"/>
      <c r="T231" s="2"/>
      <c r="U231" s="2"/>
      <c r="V231" s="2"/>
      <c r="W231" s="2"/>
      <c r="X231" s="2"/>
      <c r="Y231" s="2"/>
    </row>
    <row r="232" spans="1:25" ht="15.75" customHeight="1" x14ac:dyDescent="0.25">
      <c r="A232" s="2"/>
      <c r="B232" s="2"/>
      <c r="C232" s="2"/>
      <c r="D232" s="2"/>
      <c r="E232" s="2"/>
      <c r="F232" s="2"/>
      <c r="G232" s="2"/>
      <c r="H232" s="2"/>
      <c r="I232" s="2"/>
      <c r="J232" s="2"/>
      <c r="K232" s="2"/>
      <c r="L232" s="2"/>
      <c r="M232" s="2"/>
      <c r="N232" s="10"/>
      <c r="O232" s="10"/>
      <c r="P232" s="10"/>
      <c r="Q232" s="10"/>
      <c r="R232" s="2"/>
      <c r="S232" s="2"/>
      <c r="T232" s="2"/>
      <c r="U232" s="2"/>
      <c r="V232" s="2"/>
      <c r="W232" s="2"/>
      <c r="X232" s="2"/>
      <c r="Y232" s="2"/>
    </row>
    <row r="233" spans="1:25" ht="15.75" customHeight="1" x14ac:dyDescent="0.25">
      <c r="A233" s="2"/>
      <c r="B233" s="2"/>
      <c r="C233" s="2"/>
      <c r="D233" s="2"/>
      <c r="E233" s="2"/>
      <c r="F233" s="2"/>
      <c r="G233" s="2"/>
      <c r="H233" s="2"/>
      <c r="I233" s="2"/>
      <c r="J233" s="2"/>
      <c r="K233" s="2"/>
      <c r="L233" s="2"/>
      <c r="M233" s="2"/>
      <c r="N233" s="10"/>
      <c r="O233" s="10"/>
      <c r="P233" s="10"/>
      <c r="Q233" s="10"/>
      <c r="R233" s="2"/>
      <c r="S233" s="2"/>
      <c r="T233" s="2"/>
      <c r="U233" s="2"/>
      <c r="V233" s="2"/>
      <c r="W233" s="2"/>
      <c r="X233" s="2"/>
      <c r="Y233" s="2"/>
    </row>
    <row r="234" spans="1:25" ht="15.75" customHeight="1" x14ac:dyDescent="0.25">
      <c r="A234" s="2"/>
      <c r="B234" s="2"/>
      <c r="C234" s="2"/>
      <c r="D234" s="2"/>
      <c r="E234" s="2"/>
      <c r="F234" s="2"/>
      <c r="G234" s="2"/>
      <c r="H234" s="2"/>
      <c r="I234" s="2"/>
      <c r="J234" s="2"/>
      <c r="K234" s="2"/>
      <c r="L234" s="2"/>
      <c r="M234" s="2"/>
      <c r="N234" s="10"/>
      <c r="O234" s="10"/>
      <c r="P234" s="10"/>
      <c r="Q234" s="10"/>
      <c r="R234" s="2"/>
      <c r="S234" s="2"/>
      <c r="T234" s="2"/>
      <c r="U234" s="2"/>
      <c r="V234" s="2"/>
      <c r="W234" s="2"/>
      <c r="X234" s="2"/>
      <c r="Y234" s="2"/>
    </row>
    <row r="235" spans="1:25" ht="15.75" customHeight="1" x14ac:dyDescent="0.25">
      <c r="A235" s="2"/>
      <c r="B235" s="2"/>
      <c r="C235" s="2"/>
      <c r="D235" s="2"/>
      <c r="E235" s="2"/>
      <c r="F235" s="2"/>
      <c r="G235" s="2"/>
      <c r="H235" s="2"/>
      <c r="I235" s="2"/>
      <c r="J235" s="2"/>
      <c r="K235" s="2"/>
      <c r="L235" s="2"/>
      <c r="M235" s="2"/>
      <c r="N235" s="10"/>
      <c r="O235" s="10"/>
      <c r="P235" s="10"/>
      <c r="Q235" s="10"/>
      <c r="R235" s="2"/>
      <c r="S235" s="2"/>
      <c r="T235" s="2"/>
      <c r="U235" s="2"/>
      <c r="V235" s="2"/>
      <c r="W235" s="2"/>
      <c r="X235" s="2"/>
      <c r="Y235" s="2"/>
    </row>
    <row r="236" spans="1:25" ht="15.75" customHeight="1" x14ac:dyDescent="0.25">
      <c r="A236" s="2"/>
      <c r="B236" s="2"/>
      <c r="C236" s="2"/>
      <c r="D236" s="2"/>
      <c r="E236" s="2"/>
      <c r="F236" s="2"/>
      <c r="G236" s="2"/>
      <c r="H236" s="2"/>
      <c r="I236" s="2"/>
      <c r="J236" s="2"/>
      <c r="K236" s="2"/>
      <c r="L236" s="2"/>
      <c r="M236" s="2"/>
      <c r="N236" s="10"/>
      <c r="O236" s="10"/>
      <c r="P236" s="10"/>
      <c r="Q236" s="10"/>
      <c r="R236" s="2"/>
      <c r="S236" s="2"/>
      <c r="T236" s="2"/>
      <c r="U236" s="2"/>
      <c r="V236" s="2"/>
      <c r="W236" s="2"/>
      <c r="X236" s="2"/>
      <c r="Y236" s="2"/>
    </row>
    <row r="237" spans="1:25" ht="15.75" customHeight="1" x14ac:dyDescent="0.25">
      <c r="A237" s="2"/>
      <c r="B237" s="2"/>
      <c r="C237" s="2"/>
      <c r="D237" s="2"/>
      <c r="E237" s="2"/>
      <c r="F237" s="2"/>
      <c r="G237" s="2"/>
      <c r="H237" s="2"/>
      <c r="I237" s="2"/>
      <c r="J237" s="2"/>
      <c r="K237" s="2"/>
      <c r="L237" s="2"/>
      <c r="M237" s="2"/>
      <c r="N237" s="10"/>
      <c r="O237" s="10"/>
      <c r="P237" s="10"/>
      <c r="Q237" s="10"/>
      <c r="R237" s="2"/>
      <c r="S237" s="2"/>
      <c r="T237" s="2"/>
      <c r="U237" s="2"/>
      <c r="V237" s="2"/>
      <c r="W237" s="2"/>
      <c r="X237" s="2"/>
      <c r="Y237" s="2"/>
    </row>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55">
    <mergeCell ref="H33:L33"/>
    <mergeCell ref="H34:L34"/>
    <mergeCell ref="E20:L20"/>
    <mergeCell ref="A14:D14"/>
    <mergeCell ref="A15:D15"/>
    <mergeCell ref="A16:D16"/>
    <mergeCell ref="A17:D17"/>
    <mergeCell ref="A20:D20"/>
    <mergeCell ref="E16:L16"/>
    <mergeCell ref="A30:F35"/>
    <mergeCell ref="H35:L35"/>
    <mergeCell ref="N28:Q29"/>
    <mergeCell ref="A13:D13"/>
    <mergeCell ref="E13:L13"/>
    <mergeCell ref="M13:M15"/>
    <mergeCell ref="N13:N15"/>
    <mergeCell ref="E14:L14"/>
    <mergeCell ref="E15:L15"/>
    <mergeCell ref="E21:L21"/>
    <mergeCell ref="E22:L22"/>
    <mergeCell ref="F23:J23"/>
    <mergeCell ref="K23:L24"/>
    <mergeCell ref="F24:J24"/>
    <mergeCell ref="A22:D22"/>
    <mergeCell ref="A23:D24"/>
    <mergeCell ref="N11:Q11"/>
    <mergeCell ref="N12:Q12"/>
    <mergeCell ref="A12:D12"/>
    <mergeCell ref="E12:L12"/>
    <mergeCell ref="M22:M23"/>
    <mergeCell ref="N22:N23"/>
    <mergeCell ref="E17:L17"/>
    <mergeCell ref="M20:M21"/>
    <mergeCell ref="N20:N21"/>
    <mergeCell ref="A21:D21"/>
    <mergeCell ref="A18:D18"/>
    <mergeCell ref="A19:D19"/>
    <mergeCell ref="E18:L18"/>
    <mergeCell ref="E19:L19"/>
    <mergeCell ref="H37:L39"/>
    <mergeCell ref="H26:L28"/>
    <mergeCell ref="H29:L31"/>
    <mergeCell ref="A1:B4"/>
    <mergeCell ref="C1:Q1"/>
    <mergeCell ref="C2:Q2"/>
    <mergeCell ref="C3:Q3"/>
    <mergeCell ref="C4:J4"/>
    <mergeCell ref="K4:Q4"/>
    <mergeCell ref="A7:Q7"/>
    <mergeCell ref="A10:D10"/>
    <mergeCell ref="E10:L10"/>
    <mergeCell ref="N10:Q10"/>
    <mergeCell ref="A11:D11"/>
    <mergeCell ref="E11:L11"/>
    <mergeCell ref="M11:M12"/>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xWindow="776" yWindow="601" count="9">
        <x14:dataValidation type="list" allowBlank="1" showInputMessage="1" showErrorMessage="1" prompt="Error - Seleccione un valor de la lista desplegable">
          <x14:formula1>
            <xm:f>LISTAS_1!$B$2:$B$13</xm:f>
          </x14:formula1>
          <xm:sqref>F23:F24</xm:sqref>
        </x14:dataValidation>
        <x14:dataValidation type="list" allowBlank="1" showErrorMessage="1">
          <x14:formula1>
            <xm:f>LISTAS_1!$D$2:$D$6</xm:f>
          </x14:formula1>
          <xm:sqref>E20</xm:sqref>
        </x14:dataValidation>
        <x14:dataValidation type="list" allowBlank="1" showErrorMessage="1">
          <x14:formula1>
            <xm:f>LISTAS_1!$A$2</xm:f>
          </x14:formula1>
          <xm:sqref>E10</xm:sqref>
        </x14:dataValidation>
        <x14:dataValidation type="list" allowBlank="1" showErrorMessage="1">
          <x14:formula1>
            <xm:f>LISTAS_1!$E$2:$E$5</xm:f>
          </x14:formula1>
          <xm:sqref>E11</xm:sqref>
        </x14:dataValidation>
        <x14:dataValidation type="list" allowBlank="1" showInputMessage="1" showErrorMessage="1">
          <x14:formula1>
            <xm:f>LISTAS_1!$F$2:$F$6</xm:f>
          </x14:formula1>
          <xm:sqref>E12:L12</xm:sqref>
        </x14:dataValidation>
        <x14:dataValidation type="list" allowBlank="1" showInputMessage="1" showErrorMessage="1">
          <x14:formula1>
            <xm:f>LISTAS_1!$G$2:$G$6</xm:f>
          </x14:formula1>
          <xm:sqref>E13:L13</xm:sqref>
        </x14:dataValidation>
        <x14:dataValidation type="list" allowBlank="1" showInputMessage="1" showErrorMessage="1">
          <x14:formula1>
            <xm:f>LISTAS_1!$L$2:$L$19</xm:f>
          </x14:formula1>
          <xm:sqref>E15:L15</xm:sqref>
        </x14:dataValidation>
        <x14:dataValidation type="list" allowBlank="1" showInputMessage="1" showErrorMessage="1">
          <x14:formula1>
            <xm:f>LISTAS_1!$AE$2:$AE$18</xm:f>
          </x14:formula1>
          <xm:sqref>E17:L17</xm:sqref>
        </x14:dataValidation>
        <x14:dataValidation type="list" allowBlank="1" showInputMessage="1" showErrorMessage="1">
          <x14:formula1>
            <xm:f>LISTAS_1!$D$2:$D$38</xm:f>
          </x14:formula1>
          <xm:sqref>E21:L21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95" t="s">
        <v>429</v>
      </c>
      <c r="B1" s="96"/>
      <c r="C1" s="95" t="s">
        <v>430</v>
      </c>
      <c r="D1" s="97"/>
      <c r="E1" s="98" t="s">
        <v>431</v>
      </c>
      <c r="F1" s="98" t="s">
        <v>432</v>
      </c>
      <c r="G1" s="96"/>
      <c r="H1" s="832" t="s">
        <v>433</v>
      </c>
      <c r="I1" s="833"/>
      <c r="J1" s="833"/>
      <c r="K1" s="834"/>
      <c r="L1" s="835" t="s">
        <v>434</v>
      </c>
      <c r="M1" s="833"/>
      <c r="N1" s="833"/>
      <c r="O1" s="834"/>
      <c r="P1" s="99"/>
      <c r="Q1" s="836" t="s">
        <v>435</v>
      </c>
      <c r="R1" s="833"/>
      <c r="S1" s="833"/>
      <c r="T1" s="834"/>
      <c r="U1" s="96"/>
      <c r="V1" s="96"/>
      <c r="W1" s="96"/>
      <c r="X1" s="96"/>
      <c r="Y1" s="96"/>
      <c r="Z1" s="96"/>
    </row>
    <row r="2" spans="1:26" ht="12" customHeight="1" x14ac:dyDescent="0.3">
      <c r="A2" s="100" t="s">
        <v>436</v>
      </c>
      <c r="B2" s="96"/>
      <c r="C2" s="101" t="s">
        <v>437</v>
      </c>
      <c r="D2" s="97"/>
      <c r="E2" s="102">
        <v>1</v>
      </c>
      <c r="F2" s="102" t="s">
        <v>438</v>
      </c>
      <c r="G2" s="96"/>
      <c r="H2" s="826" t="s">
        <v>439</v>
      </c>
      <c r="I2" s="827"/>
      <c r="J2" s="827"/>
      <c r="K2" s="828"/>
      <c r="L2" s="96"/>
      <c r="M2" s="98">
        <v>2012</v>
      </c>
      <c r="N2" s="98"/>
      <c r="O2" s="98"/>
      <c r="P2" s="96"/>
      <c r="Q2" s="98"/>
      <c r="R2" s="103" t="s">
        <v>194</v>
      </c>
      <c r="S2" s="103" t="s">
        <v>440</v>
      </c>
      <c r="T2" s="103" t="s">
        <v>441</v>
      </c>
      <c r="U2" s="96"/>
      <c r="V2" s="96"/>
      <c r="W2" s="96"/>
      <c r="X2" s="96"/>
      <c r="Y2" s="96"/>
      <c r="Z2" s="96"/>
    </row>
    <row r="3" spans="1:26" ht="12" customHeight="1" x14ac:dyDescent="0.3">
      <c r="A3" s="100" t="s">
        <v>442</v>
      </c>
      <c r="B3" s="96"/>
      <c r="C3" s="101" t="s">
        <v>443</v>
      </c>
      <c r="D3" s="97"/>
      <c r="E3" s="102"/>
      <c r="F3" s="102"/>
      <c r="G3" s="96"/>
      <c r="H3" s="104"/>
      <c r="I3" s="105"/>
      <c r="J3" s="105"/>
      <c r="K3" s="106"/>
      <c r="L3" s="96"/>
      <c r="M3" s="98"/>
      <c r="N3" s="98"/>
      <c r="O3" s="98"/>
      <c r="P3" s="96"/>
      <c r="Q3" s="98"/>
      <c r="R3" s="103"/>
      <c r="S3" s="103"/>
      <c r="T3" s="103"/>
      <c r="U3" s="96"/>
      <c r="V3" s="96"/>
      <c r="W3" s="96"/>
      <c r="X3" s="96"/>
      <c r="Y3" s="96"/>
      <c r="Z3" s="96"/>
    </row>
    <row r="4" spans="1:26" ht="12" customHeight="1" x14ac:dyDescent="0.3">
      <c r="A4" s="100" t="s">
        <v>444</v>
      </c>
      <c r="B4" s="96"/>
      <c r="C4" s="101" t="s">
        <v>445</v>
      </c>
      <c r="D4" s="97"/>
      <c r="E4" s="102"/>
      <c r="F4" s="102"/>
      <c r="G4" s="96"/>
      <c r="H4" s="104"/>
      <c r="I4" s="105"/>
      <c r="J4" s="105"/>
      <c r="K4" s="106"/>
      <c r="L4" s="96"/>
      <c r="M4" s="98"/>
      <c r="N4" s="98"/>
      <c r="O4" s="98"/>
      <c r="P4" s="96"/>
      <c r="Q4" s="98"/>
      <c r="R4" s="103"/>
      <c r="S4" s="103"/>
      <c r="T4" s="103"/>
      <c r="U4" s="96"/>
      <c r="V4" s="96"/>
      <c r="W4" s="96"/>
      <c r="X4" s="96"/>
      <c r="Y4" s="96"/>
      <c r="Z4" s="96"/>
    </row>
    <row r="5" spans="1:26" ht="12" customHeight="1" x14ac:dyDescent="0.3">
      <c r="A5" s="100" t="s">
        <v>446</v>
      </c>
      <c r="B5" s="96"/>
      <c r="C5" s="101" t="s">
        <v>447</v>
      </c>
      <c r="D5" s="97"/>
      <c r="E5" s="102">
        <v>2</v>
      </c>
      <c r="F5" s="102" t="s">
        <v>223</v>
      </c>
      <c r="G5" s="96"/>
      <c r="H5" s="837" t="s">
        <v>448</v>
      </c>
      <c r="I5" s="107">
        <v>2017</v>
      </c>
      <c r="J5" s="108"/>
      <c r="K5" s="109"/>
      <c r="L5" s="96"/>
      <c r="M5" s="110" t="s">
        <v>194</v>
      </c>
      <c r="N5" s="110" t="s">
        <v>440</v>
      </c>
      <c r="O5" s="110" t="s">
        <v>441</v>
      </c>
      <c r="P5" s="96"/>
      <c r="Q5" s="111" t="s">
        <v>449</v>
      </c>
      <c r="R5" s="112">
        <v>479830</v>
      </c>
      <c r="S5" s="112">
        <v>222331</v>
      </c>
      <c r="T5" s="112">
        <v>257499</v>
      </c>
      <c r="U5" s="96"/>
      <c r="V5" s="96"/>
      <c r="W5" s="96"/>
      <c r="X5" s="96"/>
      <c r="Y5" s="96"/>
      <c r="Z5" s="96"/>
    </row>
    <row r="6" spans="1:26" ht="12" customHeight="1" x14ac:dyDescent="0.3">
      <c r="A6" s="100" t="s">
        <v>450</v>
      </c>
      <c r="B6" s="96"/>
      <c r="C6" s="101" t="s">
        <v>451</v>
      </c>
      <c r="D6" s="97"/>
      <c r="E6" s="102">
        <v>3</v>
      </c>
      <c r="F6" s="102" t="s">
        <v>224</v>
      </c>
      <c r="G6" s="96"/>
      <c r="H6" s="838"/>
      <c r="I6" s="113" t="s">
        <v>194</v>
      </c>
      <c r="J6" s="114" t="s">
        <v>440</v>
      </c>
      <c r="K6" s="115" t="s">
        <v>441</v>
      </c>
      <c r="L6" s="96"/>
      <c r="M6" s="112">
        <v>7571345</v>
      </c>
      <c r="N6" s="112">
        <v>3653868</v>
      </c>
      <c r="O6" s="112">
        <v>3917477</v>
      </c>
      <c r="P6" s="96"/>
      <c r="Q6" s="111" t="s">
        <v>452</v>
      </c>
      <c r="R6" s="112">
        <v>135160</v>
      </c>
      <c r="S6" s="112">
        <v>62795</v>
      </c>
      <c r="T6" s="112">
        <v>72365</v>
      </c>
      <c r="U6" s="96"/>
      <c r="V6" s="96"/>
      <c r="W6" s="96"/>
      <c r="X6" s="96"/>
      <c r="Y6" s="96"/>
      <c r="Z6" s="96"/>
    </row>
    <row r="7" spans="1:26" ht="12.75" customHeight="1" x14ac:dyDescent="0.3">
      <c r="A7" s="96"/>
      <c r="B7" s="96"/>
      <c r="C7" s="101" t="s">
        <v>453</v>
      </c>
      <c r="D7" s="97"/>
      <c r="E7" s="102">
        <v>4</v>
      </c>
      <c r="F7" s="102" t="s">
        <v>454</v>
      </c>
      <c r="G7" s="96"/>
      <c r="H7" s="116" t="s">
        <v>455</v>
      </c>
      <c r="I7" s="117"/>
      <c r="J7" s="118"/>
      <c r="K7" s="119"/>
      <c r="L7" s="96"/>
      <c r="M7" s="120">
        <v>120482</v>
      </c>
      <c r="N7" s="120">
        <v>61704</v>
      </c>
      <c r="O7" s="120">
        <v>58778</v>
      </c>
      <c r="P7" s="96"/>
      <c r="Q7" s="111" t="s">
        <v>456</v>
      </c>
      <c r="R7" s="112">
        <v>109955</v>
      </c>
      <c r="S7" s="112">
        <v>55153</v>
      </c>
      <c r="T7" s="112">
        <v>54802</v>
      </c>
      <c r="U7" s="96"/>
      <c r="V7" s="96"/>
      <c r="W7" s="96"/>
      <c r="X7" s="96"/>
      <c r="Y7" s="96"/>
      <c r="Z7" s="96"/>
    </row>
    <row r="8" spans="1:26" ht="12" customHeight="1" x14ac:dyDescent="0.3">
      <c r="A8" s="95" t="s">
        <v>457</v>
      </c>
      <c r="B8" s="96"/>
      <c r="C8" s="101" t="s">
        <v>458</v>
      </c>
      <c r="D8" s="97"/>
      <c r="E8" s="102">
        <v>5</v>
      </c>
      <c r="F8" s="102" t="s">
        <v>226</v>
      </c>
      <c r="G8" s="96"/>
      <c r="H8" s="121" t="s">
        <v>194</v>
      </c>
      <c r="I8" s="122">
        <v>8080734</v>
      </c>
      <c r="J8" s="122">
        <v>3912910</v>
      </c>
      <c r="K8" s="122">
        <v>4167824</v>
      </c>
      <c r="L8" s="96"/>
      <c r="M8" s="120">
        <v>120064</v>
      </c>
      <c r="N8" s="120">
        <v>61454</v>
      </c>
      <c r="O8" s="120">
        <v>58610</v>
      </c>
      <c r="P8" s="96"/>
      <c r="Q8" s="111" t="s">
        <v>459</v>
      </c>
      <c r="R8" s="112">
        <v>409257</v>
      </c>
      <c r="S8" s="112">
        <v>199566</v>
      </c>
      <c r="T8" s="112">
        <v>209691</v>
      </c>
      <c r="U8" s="96"/>
      <c r="V8" s="96"/>
      <c r="W8" s="96"/>
      <c r="X8" s="96"/>
      <c r="Y8" s="96"/>
      <c r="Z8" s="96"/>
    </row>
    <row r="9" spans="1:26" ht="12" customHeight="1" x14ac:dyDescent="0.3">
      <c r="A9" s="111" t="s">
        <v>460</v>
      </c>
      <c r="B9" s="96"/>
      <c r="C9" s="96"/>
      <c r="D9" s="97"/>
      <c r="E9" s="102">
        <v>6</v>
      </c>
      <c r="F9" s="102" t="s">
        <v>227</v>
      </c>
      <c r="G9" s="96"/>
      <c r="H9" s="123" t="s">
        <v>461</v>
      </c>
      <c r="I9" s="124">
        <v>607390</v>
      </c>
      <c r="J9" s="124">
        <v>312062</v>
      </c>
      <c r="K9" s="124">
        <v>295328</v>
      </c>
      <c r="L9" s="96"/>
      <c r="M9" s="120">
        <v>119780</v>
      </c>
      <c r="N9" s="120">
        <v>61272</v>
      </c>
      <c r="O9" s="120">
        <v>58508</v>
      </c>
      <c r="P9" s="96"/>
      <c r="Q9" s="111" t="s">
        <v>462</v>
      </c>
      <c r="R9" s="112">
        <v>400686</v>
      </c>
      <c r="S9" s="112">
        <v>197911</v>
      </c>
      <c r="T9" s="112">
        <v>202775</v>
      </c>
      <c r="U9" s="96"/>
      <c r="V9" s="96"/>
      <c r="W9" s="96"/>
      <c r="X9" s="96"/>
      <c r="Y9" s="96"/>
      <c r="Z9" s="96"/>
    </row>
    <row r="10" spans="1:26" ht="12" customHeight="1" x14ac:dyDescent="0.3">
      <c r="A10" s="111" t="s">
        <v>463</v>
      </c>
      <c r="B10" s="96"/>
      <c r="C10" s="96"/>
      <c r="D10" s="97"/>
      <c r="E10" s="102">
        <v>7</v>
      </c>
      <c r="F10" s="102" t="s">
        <v>228</v>
      </c>
      <c r="G10" s="96"/>
      <c r="H10" s="123" t="s">
        <v>464</v>
      </c>
      <c r="I10" s="124">
        <v>601914</v>
      </c>
      <c r="J10" s="124">
        <v>308936</v>
      </c>
      <c r="K10" s="124">
        <v>292978</v>
      </c>
      <c r="L10" s="96"/>
      <c r="M10" s="120">
        <v>119273</v>
      </c>
      <c r="N10" s="120">
        <v>61064</v>
      </c>
      <c r="O10" s="120">
        <v>58209</v>
      </c>
      <c r="P10" s="96"/>
      <c r="Q10" s="111" t="s">
        <v>465</v>
      </c>
      <c r="R10" s="112">
        <v>201593</v>
      </c>
      <c r="S10" s="112">
        <v>99557</v>
      </c>
      <c r="T10" s="112">
        <v>102036</v>
      </c>
      <c r="U10" s="96"/>
      <c r="V10" s="96"/>
      <c r="W10" s="96"/>
      <c r="X10" s="96"/>
      <c r="Y10" s="96"/>
      <c r="Z10" s="96"/>
    </row>
    <row r="11" spans="1:26" ht="12" customHeight="1" x14ac:dyDescent="0.3">
      <c r="A11" s="111" t="s">
        <v>466</v>
      </c>
      <c r="B11" s="96"/>
      <c r="C11" s="95" t="s">
        <v>467</v>
      </c>
      <c r="D11" s="97"/>
      <c r="E11" s="102">
        <v>8</v>
      </c>
      <c r="F11" s="102" t="s">
        <v>229</v>
      </c>
      <c r="G11" s="96"/>
      <c r="H11" s="123" t="s">
        <v>468</v>
      </c>
      <c r="I11" s="124">
        <v>602967</v>
      </c>
      <c r="J11" s="124">
        <v>308654</v>
      </c>
      <c r="K11" s="124">
        <v>294313</v>
      </c>
      <c r="L11" s="96"/>
      <c r="M11" s="120">
        <v>118935</v>
      </c>
      <c r="N11" s="120">
        <v>60931</v>
      </c>
      <c r="O11" s="120">
        <v>58004</v>
      </c>
      <c r="P11" s="96"/>
      <c r="Q11" s="111" t="s">
        <v>469</v>
      </c>
      <c r="R11" s="112">
        <v>597522</v>
      </c>
      <c r="S11" s="112">
        <v>292176</v>
      </c>
      <c r="T11" s="112">
        <v>305346</v>
      </c>
      <c r="U11" s="96"/>
      <c r="V11" s="96"/>
      <c r="W11" s="96"/>
      <c r="X11" s="96"/>
      <c r="Y11" s="96"/>
      <c r="Z11" s="96"/>
    </row>
    <row r="12" spans="1:26" ht="12" customHeight="1" x14ac:dyDescent="0.3">
      <c r="A12" s="111" t="s">
        <v>470</v>
      </c>
      <c r="B12" s="96"/>
      <c r="C12" s="101" t="s">
        <v>471</v>
      </c>
      <c r="D12" s="97"/>
      <c r="E12" s="102">
        <v>9</v>
      </c>
      <c r="F12" s="102" t="s">
        <v>472</v>
      </c>
      <c r="G12" s="96"/>
      <c r="H12" s="123" t="s">
        <v>473</v>
      </c>
      <c r="I12" s="124">
        <v>632370</v>
      </c>
      <c r="J12" s="124">
        <v>321173</v>
      </c>
      <c r="K12" s="124">
        <v>311197</v>
      </c>
      <c r="L12" s="96"/>
      <c r="M12" s="120">
        <v>118833</v>
      </c>
      <c r="N12" s="120">
        <v>60903</v>
      </c>
      <c r="O12" s="120">
        <v>57930</v>
      </c>
      <c r="P12" s="96"/>
      <c r="Q12" s="111" t="s">
        <v>474</v>
      </c>
      <c r="R12" s="112">
        <v>1030623</v>
      </c>
      <c r="S12" s="112">
        <v>502287</v>
      </c>
      <c r="T12" s="112">
        <v>528336</v>
      </c>
      <c r="U12" s="96"/>
      <c r="V12" s="96"/>
      <c r="W12" s="96"/>
      <c r="X12" s="96"/>
      <c r="Y12" s="96"/>
      <c r="Z12" s="96"/>
    </row>
    <row r="13" spans="1:26" ht="12" customHeight="1" x14ac:dyDescent="0.3">
      <c r="A13" s="111" t="s">
        <v>89</v>
      </c>
      <c r="B13" s="96"/>
      <c r="C13" s="101" t="s">
        <v>475</v>
      </c>
      <c r="D13" s="97"/>
      <c r="E13" s="102">
        <v>10</v>
      </c>
      <c r="F13" s="102" t="s">
        <v>476</v>
      </c>
      <c r="G13" s="96"/>
      <c r="H13" s="123" t="s">
        <v>477</v>
      </c>
      <c r="I13" s="124">
        <v>672749</v>
      </c>
      <c r="J13" s="124">
        <v>339928</v>
      </c>
      <c r="K13" s="124">
        <v>332821</v>
      </c>
      <c r="L13" s="96"/>
      <c r="M13" s="120">
        <v>118730</v>
      </c>
      <c r="N13" s="120">
        <v>60874</v>
      </c>
      <c r="O13" s="120">
        <v>57856</v>
      </c>
      <c r="P13" s="96"/>
      <c r="Q13" s="111" t="s">
        <v>478</v>
      </c>
      <c r="R13" s="112">
        <v>353859</v>
      </c>
      <c r="S13" s="112">
        <v>167533</v>
      </c>
      <c r="T13" s="112">
        <v>186326</v>
      </c>
      <c r="U13" s="96"/>
      <c r="V13" s="96"/>
      <c r="W13" s="96"/>
      <c r="X13" s="96"/>
      <c r="Y13" s="96"/>
      <c r="Z13" s="96"/>
    </row>
    <row r="14" spans="1:26" ht="12" customHeight="1" x14ac:dyDescent="0.3">
      <c r="A14" s="111" t="s">
        <v>479</v>
      </c>
      <c r="B14" s="96"/>
      <c r="C14" s="101" t="s">
        <v>480</v>
      </c>
      <c r="D14" s="97"/>
      <c r="E14" s="102">
        <v>11</v>
      </c>
      <c r="F14" s="102" t="s">
        <v>232</v>
      </c>
      <c r="G14" s="96"/>
      <c r="H14" s="123" t="s">
        <v>481</v>
      </c>
      <c r="I14" s="124">
        <v>650902</v>
      </c>
      <c r="J14" s="124">
        <v>329064</v>
      </c>
      <c r="K14" s="124">
        <v>321838</v>
      </c>
      <c r="L14" s="96"/>
      <c r="M14" s="120">
        <v>118696</v>
      </c>
      <c r="N14" s="120">
        <v>60878</v>
      </c>
      <c r="O14" s="120">
        <v>57818</v>
      </c>
      <c r="P14" s="96"/>
      <c r="Q14" s="111" t="s">
        <v>482</v>
      </c>
      <c r="R14" s="112">
        <v>851299</v>
      </c>
      <c r="S14" s="112">
        <v>406597</v>
      </c>
      <c r="T14" s="112">
        <v>444702</v>
      </c>
      <c r="U14" s="96"/>
      <c r="V14" s="96"/>
      <c r="W14" s="96"/>
      <c r="X14" s="96"/>
      <c r="Y14" s="96"/>
      <c r="Z14" s="96"/>
    </row>
    <row r="15" spans="1:26" ht="12" customHeight="1" x14ac:dyDescent="0.3">
      <c r="A15" s="111" t="s">
        <v>483</v>
      </c>
      <c r="B15" s="96"/>
      <c r="C15" s="101" t="s">
        <v>484</v>
      </c>
      <c r="D15" s="97"/>
      <c r="E15" s="102">
        <v>12</v>
      </c>
      <c r="F15" s="102" t="s">
        <v>233</v>
      </c>
      <c r="G15" s="96"/>
      <c r="H15" s="123" t="s">
        <v>485</v>
      </c>
      <c r="I15" s="124">
        <v>651442</v>
      </c>
      <c r="J15" s="124">
        <v>316050</v>
      </c>
      <c r="K15" s="124">
        <v>335392</v>
      </c>
      <c r="L15" s="96"/>
      <c r="M15" s="120">
        <v>119101</v>
      </c>
      <c r="N15" s="120">
        <v>61076</v>
      </c>
      <c r="O15" s="120">
        <v>58025</v>
      </c>
      <c r="P15" s="96"/>
      <c r="Q15" s="111" t="s">
        <v>486</v>
      </c>
      <c r="R15" s="112">
        <v>1094488</v>
      </c>
      <c r="S15" s="112">
        <v>518960</v>
      </c>
      <c r="T15" s="112">
        <v>575528</v>
      </c>
      <c r="U15" s="96"/>
      <c r="V15" s="96"/>
      <c r="W15" s="96"/>
      <c r="X15" s="96"/>
      <c r="Y15" s="96"/>
      <c r="Z15" s="96"/>
    </row>
    <row r="16" spans="1:26" ht="12" customHeight="1" x14ac:dyDescent="0.3">
      <c r="A16" s="111" t="s">
        <v>487</v>
      </c>
      <c r="B16" s="96"/>
      <c r="C16" s="101" t="s">
        <v>488</v>
      </c>
      <c r="D16" s="97"/>
      <c r="E16" s="102">
        <v>13</v>
      </c>
      <c r="F16" s="102" t="s">
        <v>234</v>
      </c>
      <c r="G16" s="96"/>
      <c r="H16" s="123" t="s">
        <v>489</v>
      </c>
      <c r="I16" s="124">
        <v>640060</v>
      </c>
      <c r="J16" s="124">
        <v>303971</v>
      </c>
      <c r="K16" s="124">
        <v>336089</v>
      </c>
      <c r="L16" s="96"/>
      <c r="M16" s="120">
        <v>119856</v>
      </c>
      <c r="N16" s="120">
        <v>61418</v>
      </c>
      <c r="O16" s="120">
        <v>58438</v>
      </c>
      <c r="P16" s="96"/>
      <c r="Q16" s="111" t="s">
        <v>490</v>
      </c>
      <c r="R16" s="112">
        <v>234948</v>
      </c>
      <c r="S16" s="112">
        <v>112703</v>
      </c>
      <c r="T16" s="112">
        <v>122245</v>
      </c>
      <c r="U16" s="96"/>
      <c r="V16" s="96"/>
      <c r="W16" s="96"/>
      <c r="X16" s="96"/>
      <c r="Y16" s="96"/>
      <c r="Z16" s="96"/>
    </row>
    <row r="17" spans="1:26" ht="12" customHeight="1" x14ac:dyDescent="0.3">
      <c r="A17" s="111" t="s">
        <v>491</v>
      </c>
      <c r="B17" s="96"/>
      <c r="C17" s="101" t="s">
        <v>492</v>
      </c>
      <c r="D17" s="97"/>
      <c r="E17" s="102">
        <v>14</v>
      </c>
      <c r="F17" s="102" t="s">
        <v>493</v>
      </c>
      <c r="G17" s="96"/>
      <c r="H17" s="123" t="s">
        <v>494</v>
      </c>
      <c r="I17" s="124">
        <v>563389</v>
      </c>
      <c r="J17" s="124">
        <v>268367</v>
      </c>
      <c r="K17" s="124">
        <v>295022</v>
      </c>
      <c r="L17" s="96"/>
      <c r="M17" s="120">
        <v>121019</v>
      </c>
      <c r="N17" s="120">
        <v>61921</v>
      </c>
      <c r="O17" s="120">
        <v>59098</v>
      </c>
      <c r="P17" s="96"/>
      <c r="Q17" s="111" t="s">
        <v>495</v>
      </c>
      <c r="R17" s="112">
        <v>147933</v>
      </c>
      <c r="S17" s="112">
        <v>68544</v>
      </c>
      <c r="T17" s="112">
        <v>79389</v>
      </c>
      <c r="U17" s="96"/>
      <c r="V17" s="96"/>
      <c r="W17" s="96"/>
      <c r="X17" s="96"/>
      <c r="Y17" s="96"/>
      <c r="Z17" s="96"/>
    </row>
    <row r="18" spans="1:26" ht="12" customHeight="1" x14ac:dyDescent="0.3">
      <c r="A18" s="111" t="s">
        <v>496</v>
      </c>
      <c r="B18" s="96"/>
      <c r="C18" s="101" t="s">
        <v>497</v>
      </c>
      <c r="D18" s="97"/>
      <c r="E18" s="102">
        <v>15</v>
      </c>
      <c r="F18" s="102" t="s">
        <v>236</v>
      </c>
      <c r="G18" s="96"/>
      <c r="H18" s="123" t="s">
        <v>498</v>
      </c>
      <c r="I18" s="124">
        <v>519261</v>
      </c>
      <c r="J18" s="124">
        <v>244556</v>
      </c>
      <c r="K18" s="124">
        <v>274705</v>
      </c>
      <c r="L18" s="96"/>
      <c r="M18" s="120">
        <v>122272</v>
      </c>
      <c r="N18" s="120">
        <v>62471</v>
      </c>
      <c r="O18" s="120">
        <v>59801</v>
      </c>
      <c r="P18" s="96"/>
      <c r="Q18" s="111" t="s">
        <v>499</v>
      </c>
      <c r="R18" s="112">
        <v>98209</v>
      </c>
      <c r="S18" s="112">
        <v>49277</v>
      </c>
      <c r="T18" s="112">
        <v>48932</v>
      </c>
      <c r="U18" s="96"/>
      <c r="V18" s="96"/>
      <c r="W18" s="96"/>
      <c r="X18" s="96"/>
      <c r="Y18" s="96"/>
      <c r="Z18" s="96"/>
    </row>
    <row r="19" spans="1:26" ht="12" customHeight="1" x14ac:dyDescent="0.3">
      <c r="A19" s="95" t="s">
        <v>500</v>
      </c>
      <c r="B19" s="96"/>
      <c r="C19" s="101" t="s">
        <v>501</v>
      </c>
      <c r="D19" s="97"/>
      <c r="E19" s="102">
        <v>16</v>
      </c>
      <c r="F19" s="102" t="s">
        <v>237</v>
      </c>
      <c r="G19" s="96"/>
      <c r="H19" s="123" t="s">
        <v>502</v>
      </c>
      <c r="I19" s="124">
        <v>503389</v>
      </c>
      <c r="J19" s="124">
        <v>233302</v>
      </c>
      <c r="K19" s="124">
        <v>270087</v>
      </c>
      <c r="L19" s="96"/>
      <c r="M19" s="120">
        <v>123722</v>
      </c>
      <c r="N19" s="120">
        <v>63080</v>
      </c>
      <c r="O19" s="120">
        <v>60642</v>
      </c>
      <c r="P19" s="96"/>
      <c r="Q19" s="111" t="s">
        <v>503</v>
      </c>
      <c r="R19" s="112">
        <v>108457</v>
      </c>
      <c r="S19" s="112">
        <v>52580</v>
      </c>
      <c r="T19" s="112">
        <v>55877</v>
      </c>
      <c r="U19" s="96"/>
      <c r="V19" s="96"/>
      <c r="W19" s="96"/>
      <c r="X19" s="96"/>
      <c r="Y19" s="96"/>
      <c r="Z19" s="96"/>
    </row>
    <row r="20" spans="1:26" ht="12" customHeight="1" x14ac:dyDescent="0.3">
      <c r="A20" s="125" t="s">
        <v>504</v>
      </c>
      <c r="B20" s="96"/>
      <c r="C20" s="101" t="s">
        <v>505</v>
      </c>
      <c r="D20" s="97"/>
      <c r="E20" s="102">
        <v>17</v>
      </c>
      <c r="F20" s="102" t="s">
        <v>238</v>
      </c>
      <c r="G20" s="96"/>
      <c r="H20" s="123" t="s">
        <v>506</v>
      </c>
      <c r="I20" s="124">
        <v>439872</v>
      </c>
      <c r="J20" s="124">
        <v>200142</v>
      </c>
      <c r="K20" s="124">
        <v>239730</v>
      </c>
      <c r="L20" s="96"/>
      <c r="M20" s="120">
        <v>125124</v>
      </c>
      <c r="N20" s="120">
        <v>63639</v>
      </c>
      <c r="O20" s="120">
        <v>61485</v>
      </c>
      <c r="P20" s="96"/>
      <c r="Q20" s="111" t="s">
        <v>507</v>
      </c>
      <c r="R20" s="112">
        <v>258212</v>
      </c>
      <c r="S20" s="112">
        <v>125944</v>
      </c>
      <c r="T20" s="112">
        <v>132268</v>
      </c>
      <c r="U20" s="96"/>
      <c r="V20" s="96"/>
      <c r="W20" s="96"/>
      <c r="X20" s="96"/>
      <c r="Y20" s="96"/>
      <c r="Z20" s="96"/>
    </row>
    <row r="21" spans="1:26" ht="12" customHeight="1" x14ac:dyDescent="0.3">
      <c r="A21" s="125" t="s">
        <v>508</v>
      </c>
      <c r="B21" s="96"/>
      <c r="C21" s="101" t="s">
        <v>509</v>
      </c>
      <c r="D21" s="97"/>
      <c r="E21" s="102">
        <v>18</v>
      </c>
      <c r="F21" s="102" t="s">
        <v>239</v>
      </c>
      <c r="G21" s="96"/>
      <c r="H21" s="123" t="s">
        <v>510</v>
      </c>
      <c r="I21" s="124">
        <v>341916</v>
      </c>
      <c r="J21" s="124">
        <v>152813</v>
      </c>
      <c r="K21" s="124">
        <v>189103</v>
      </c>
      <c r="L21" s="96"/>
      <c r="M21" s="120">
        <v>126598</v>
      </c>
      <c r="N21" s="120">
        <v>64282</v>
      </c>
      <c r="O21" s="120">
        <v>62316</v>
      </c>
      <c r="P21" s="96"/>
      <c r="Q21" s="111" t="s">
        <v>511</v>
      </c>
      <c r="R21" s="112">
        <v>24160</v>
      </c>
      <c r="S21" s="112">
        <v>12726</v>
      </c>
      <c r="T21" s="112">
        <v>11434</v>
      </c>
      <c r="U21" s="96"/>
      <c r="V21" s="96"/>
      <c r="W21" s="96"/>
      <c r="X21" s="96"/>
      <c r="Y21" s="96"/>
      <c r="Z21" s="96"/>
    </row>
    <row r="22" spans="1:26" ht="12" customHeight="1" x14ac:dyDescent="0.3">
      <c r="A22" s="125" t="s">
        <v>512</v>
      </c>
      <c r="B22" s="96"/>
      <c r="C22" s="101" t="s">
        <v>513</v>
      </c>
      <c r="D22" s="97"/>
      <c r="E22" s="102">
        <v>19</v>
      </c>
      <c r="F22" s="102" t="s">
        <v>240</v>
      </c>
      <c r="G22" s="96"/>
      <c r="H22" s="123" t="s">
        <v>514</v>
      </c>
      <c r="I22" s="124">
        <v>253646</v>
      </c>
      <c r="J22" s="124">
        <v>111646</v>
      </c>
      <c r="K22" s="124">
        <v>142000</v>
      </c>
      <c r="L22" s="96"/>
      <c r="M22" s="120">
        <v>128143</v>
      </c>
      <c r="N22" s="120">
        <v>65043</v>
      </c>
      <c r="O22" s="120">
        <v>63100</v>
      </c>
      <c r="P22" s="96"/>
      <c r="Q22" s="111" t="s">
        <v>515</v>
      </c>
      <c r="R22" s="112">
        <v>377272</v>
      </c>
      <c r="S22" s="112">
        <v>184951</v>
      </c>
      <c r="T22" s="112">
        <v>192321</v>
      </c>
      <c r="U22" s="96"/>
      <c r="V22" s="96"/>
      <c r="W22" s="96"/>
      <c r="X22" s="96"/>
      <c r="Y22" s="96"/>
      <c r="Z22" s="96"/>
    </row>
    <row r="23" spans="1:26" ht="12" customHeight="1" x14ac:dyDescent="0.3">
      <c r="A23" s="125" t="s">
        <v>516</v>
      </c>
      <c r="B23" s="96"/>
      <c r="C23" s="101" t="s">
        <v>517</v>
      </c>
      <c r="D23" s="97"/>
      <c r="E23" s="102">
        <v>20</v>
      </c>
      <c r="F23" s="102" t="s">
        <v>241</v>
      </c>
      <c r="G23" s="96"/>
      <c r="H23" s="123" t="s">
        <v>518</v>
      </c>
      <c r="I23" s="124">
        <v>177853</v>
      </c>
      <c r="J23" s="124">
        <v>76747</v>
      </c>
      <c r="K23" s="124">
        <v>101106</v>
      </c>
      <c r="L23" s="96"/>
      <c r="M23" s="120">
        <v>129625</v>
      </c>
      <c r="N23" s="120">
        <v>65820</v>
      </c>
      <c r="O23" s="120">
        <v>63805</v>
      </c>
      <c r="P23" s="96"/>
      <c r="Q23" s="111" t="s">
        <v>519</v>
      </c>
      <c r="R23" s="112">
        <v>651586</v>
      </c>
      <c r="S23" s="112">
        <v>319009</v>
      </c>
      <c r="T23" s="112">
        <v>332577</v>
      </c>
      <c r="U23" s="96"/>
      <c r="V23" s="96"/>
      <c r="W23" s="96"/>
      <c r="X23" s="96"/>
      <c r="Y23" s="96"/>
      <c r="Z23" s="96"/>
    </row>
    <row r="24" spans="1:26" ht="12" customHeight="1" x14ac:dyDescent="0.3">
      <c r="A24" s="125" t="s">
        <v>520</v>
      </c>
      <c r="B24" s="96"/>
      <c r="C24" s="101" t="s">
        <v>521</v>
      </c>
      <c r="D24" s="97"/>
      <c r="E24" s="102">
        <v>55</v>
      </c>
      <c r="F24" s="102" t="s">
        <v>522</v>
      </c>
      <c r="G24" s="96"/>
      <c r="H24" s="123" t="s">
        <v>523</v>
      </c>
      <c r="I24" s="124">
        <v>113108</v>
      </c>
      <c r="J24" s="124">
        <v>45521</v>
      </c>
      <c r="K24" s="124">
        <v>67587</v>
      </c>
      <c r="L24" s="96"/>
      <c r="M24" s="120">
        <v>131107</v>
      </c>
      <c r="N24" s="120">
        <v>66558</v>
      </c>
      <c r="O24" s="120">
        <v>64549</v>
      </c>
      <c r="P24" s="96"/>
      <c r="Q24" s="111" t="s">
        <v>524</v>
      </c>
      <c r="R24" s="112">
        <v>6296</v>
      </c>
      <c r="S24" s="112">
        <v>3268</v>
      </c>
      <c r="T24" s="112">
        <v>3028</v>
      </c>
      <c r="U24" s="96"/>
      <c r="V24" s="96"/>
      <c r="W24" s="96"/>
      <c r="X24" s="96"/>
      <c r="Y24" s="96"/>
      <c r="Z24" s="96"/>
    </row>
    <row r="25" spans="1:26" ht="12" customHeight="1" x14ac:dyDescent="0.3">
      <c r="A25" s="125" t="s">
        <v>525</v>
      </c>
      <c r="B25" s="96"/>
      <c r="C25" s="125" t="s">
        <v>526</v>
      </c>
      <c r="D25" s="97"/>
      <c r="E25" s="102">
        <v>66</v>
      </c>
      <c r="F25" s="102" t="s">
        <v>527</v>
      </c>
      <c r="G25" s="96"/>
      <c r="H25" s="123" t="s">
        <v>528</v>
      </c>
      <c r="I25" s="124">
        <v>108506</v>
      </c>
      <c r="J25" s="124">
        <v>39978</v>
      </c>
      <c r="K25" s="124">
        <v>68528</v>
      </c>
      <c r="L25" s="96"/>
      <c r="M25" s="120">
        <v>132790</v>
      </c>
      <c r="N25" s="120">
        <v>67353</v>
      </c>
      <c r="O25" s="120">
        <v>65437</v>
      </c>
      <c r="P25" s="96"/>
      <c r="Q25" s="126" t="s">
        <v>194</v>
      </c>
      <c r="R25" s="120">
        <f>SUM(R5:R24)</f>
        <v>7571345</v>
      </c>
      <c r="S25" s="120">
        <f>SUM(S5:S24)</f>
        <v>3653868</v>
      </c>
      <c r="T25" s="120">
        <f>SUM(T5:T24)</f>
        <v>3917477</v>
      </c>
      <c r="U25" s="96"/>
      <c r="V25" s="96"/>
      <c r="W25" s="96"/>
      <c r="X25" s="96"/>
      <c r="Y25" s="96"/>
      <c r="Z25" s="96"/>
    </row>
    <row r="26" spans="1:26" ht="12" customHeight="1" x14ac:dyDescent="0.3">
      <c r="A26" s="125" t="s">
        <v>529</v>
      </c>
      <c r="B26" s="96"/>
      <c r="C26" s="101" t="s">
        <v>530</v>
      </c>
      <c r="D26" s="97"/>
      <c r="E26" s="102">
        <v>77</v>
      </c>
      <c r="F26" s="102" t="s">
        <v>242</v>
      </c>
      <c r="G26" s="96"/>
      <c r="H26" s="96"/>
      <c r="I26" s="96"/>
      <c r="J26" s="96"/>
      <c r="K26" s="96"/>
      <c r="L26" s="96"/>
      <c r="M26" s="120">
        <v>133340</v>
      </c>
      <c r="N26" s="120">
        <v>67602</v>
      </c>
      <c r="O26" s="120">
        <v>65738</v>
      </c>
      <c r="P26" s="96"/>
      <c r="Q26" s="96"/>
      <c r="R26" s="96"/>
      <c r="S26" s="96"/>
      <c r="T26" s="96"/>
      <c r="U26" s="96"/>
      <c r="V26" s="96"/>
      <c r="W26" s="96"/>
      <c r="X26" s="96"/>
      <c r="Y26" s="96"/>
      <c r="Z26" s="96"/>
    </row>
    <row r="27" spans="1:26" ht="12" customHeight="1" x14ac:dyDescent="0.3">
      <c r="A27" s="125" t="s">
        <v>531</v>
      </c>
      <c r="B27" s="96"/>
      <c r="C27" s="101" t="s">
        <v>532</v>
      </c>
      <c r="D27" s="97"/>
      <c r="E27" s="102">
        <v>88</v>
      </c>
      <c r="F27" s="102" t="s">
        <v>533</v>
      </c>
      <c r="G27" s="96"/>
      <c r="H27" s="96"/>
      <c r="I27" s="96"/>
      <c r="J27" s="96"/>
      <c r="K27" s="96"/>
      <c r="L27" s="96"/>
      <c r="M27" s="120">
        <v>132165</v>
      </c>
      <c r="N27" s="120">
        <v>67024</v>
      </c>
      <c r="O27" s="120">
        <v>65141</v>
      </c>
      <c r="P27" s="96"/>
      <c r="Q27" s="839" t="s">
        <v>534</v>
      </c>
      <c r="R27" s="840"/>
      <c r="S27" s="840"/>
      <c r="T27" s="841"/>
      <c r="U27" s="96"/>
      <c r="V27" s="96"/>
      <c r="W27" s="96"/>
      <c r="X27" s="96"/>
      <c r="Y27" s="96"/>
      <c r="Z27" s="96"/>
    </row>
    <row r="28" spans="1:26" ht="12" customHeight="1" x14ac:dyDescent="0.3">
      <c r="A28" s="127" t="s">
        <v>535</v>
      </c>
      <c r="B28" s="96"/>
      <c r="C28" s="101" t="s">
        <v>536</v>
      </c>
      <c r="D28" s="97"/>
      <c r="E28" s="102">
        <v>98</v>
      </c>
      <c r="F28" s="102" t="s">
        <v>537</v>
      </c>
      <c r="G28" s="96"/>
      <c r="H28" s="96"/>
      <c r="I28" s="96"/>
      <c r="J28" s="96"/>
      <c r="K28" s="96"/>
      <c r="L28" s="96"/>
      <c r="M28" s="120">
        <v>129957</v>
      </c>
      <c r="N28" s="120">
        <v>65924</v>
      </c>
      <c r="O28" s="120">
        <v>64033</v>
      </c>
      <c r="P28" s="96"/>
      <c r="Q28" s="826" t="s">
        <v>439</v>
      </c>
      <c r="R28" s="827"/>
      <c r="S28" s="827"/>
      <c r="T28" s="828"/>
      <c r="U28" s="96"/>
      <c r="V28" s="96"/>
      <c r="W28" s="96"/>
      <c r="X28" s="96"/>
      <c r="Y28" s="96"/>
      <c r="Z28" s="96"/>
    </row>
    <row r="29" spans="1:26" ht="12" customHeight="1" x14ac:dyDescent="0.3">
      <c r="A29" s="128" t="s">
        <v>538</v>
      </c>
      <c r="B29" s="96"/>
      <c r="C29" s="101" t="s">
        <v>539</v>
      </c>
      <c r="D29" s="97"/>
      <c r="E29" s="129"/>
      <c r="F29" s="129"/>
      <c r="G29" s="96"/>
      <c r="H29" s="96"/>
      <c r="I29" s="96"/>
      <c r="J29" s="96"/>
      <c r="K29" s="96"/>
      <c r="L29" s="96"/>
      <c r="M29" s="120">
        <v>127797</v>
      </c>
      <c r="N29" s="120">
        <v>64838</v>
      </c>
      <c r="O29" s="120">
        <v>62959</v>
      </c>
      <c r="P29" s="96"/>
      <c r="Q29" s="837" t="s">
        <v>448</v>
      </c>
      <c r="R29" s="829">
        <v>2015</v>
      </c>
      <c r="S29" s="830"/>
      <c r="T29" s="831"/>
      <c r="U29" s="96"/>
      <c r="V29" s="96"/>
      <c r="W29" s="96"/>
      <c r="X29" s="96"/>
      <c r="Y29" s="96"/>
      <c r="Z29" s="96"/>
    </row>
    <row r="30" spans="1:26" ht="12" customHeight="1" x14ac:dyDescent="0.3">
      <c r="A30" s="128" t="s">
        <v>540</v>
      </c>
      <c r="B30" s="96"/>
      <c r="C30" s="101" t="s">
        <v>541</v>
      </c>
      <c r="D30" s="97"/>
      <c r="E30" s="129"/>
      <c r="F30" s="129"/>
      <c r="G30" s="96"/>
      <c r="H30" s="96"/>
      <c r="I30" s="96"/>
      <c r="J30" s="96"/>
      <c r="K30" s="96"/>
      <c r="L30" s="96"/>
      <c r="M30" s="120">
        <v>125232</v>
      </c>
      <c r="N30" s="120">
        <v>63602</v>
      </c>
      <c r="O30" s="120">
        <v>61630</v>
      </c>
      <c r="P30" s="96"/>
      <c r="Q30" s="838"/>
      <c r="R30" s="113" t="s">
        <v>194</v>
      </c>
      <c r="S30" s="114" t="s">
        <v>440</v>
      </c>
      <c r="T30" s="115" t="s">
        <v>441</v>
      </c>
      <c r="U30" s="96"/>
      <c r="V30" s="96"/>
      <c r="W30" s="96"/>
      <c r="X30" s="96"/>
      <c r="Y30" s="96"/>
      <c r="Z30" s="96"/>
    </row>
    <row r="31" spans="1:26" ht="12" customHeight="1" x14ac:dyDescent="0.3">
      <c r="A31" s="128" t="s">
        <v>542</v>
      </c>
      <c r="B31" s="96"/>
      <c r="C31" s="101" t="s">
        <v>543</v>
      </c>
      <c r="D31" s="97"/>
      <c r="E31" s="129"/>
      <c r="F31" s="129"/>
      <c r="G31" s="96"/>
      <c r="H31" s="96"/>
      <c r="I31" s="96"/>
      <c r="J31" s="96"/>
      <c r="K31" s="96"/>
      <c r="L31" s="96"/>
      <c r="M31" s="120">
        <v>124055</v>
      </c>
      <c r="N31" s="120">
        <v>62761</v>
      </c>
      <c r="O31" s="120">
        <v>61294</v>
      </c>
      <c r="P31" s="96"/>
      <c r="Q31" s="116" t="s">
        <v>455</v>
      </c>
      <c r="R31" s="117"/>
      <c r="S31" s="118"/>
      <c r="T31" s="119"/>
      <c r="U31" s="96"/>
      <c r="V31" s="96"/>
      <c r="W31" s="96"/>
      <c r="X31" s="96"/>
      <c r="Y31" s="96"/>
      <c r="Z31" s="96"/>
    </row>
    <row r="32" spans="1:26" ht="12" customHeight="1" x14ac:dyDescent="0.3">
      <c r="A32" s="128" t="s">
        <v>544</v>
      </c>
      <c r="B32" s="96"/>
      <c r="C32" s="101" t="s">
        <v>545</v>
      </c>
      <c r="D32" s="97"/>
      <c r="E32" s="129"/>
      <c r="F32" s="129"/>
      <c r="G32" s="96"/>
      <c r="H32" s="96"/>
      <c r="I32" s="96"/>
      <c r="J32" s="96"/>
      <c r="K32" s="96"/>
      <c r="L32" s="96"/>
      <c r="M32" s="120">
        <v>125190</v>
      </c>
      <c r="N32" s="120">
        <v>62619</v>
      </c>
      <c r="O32" s="120">
        <v>62571</v>
      </c>
      <c r="P32" s="96"/>
      <c r="Q32" s="130" t="s">
        <v>194</v>
      </c>
      <c r="R32" s="131">
        <v>7878783</v>
      </c>
      <c r="S32" s="132">
        <v>3810013</v>
      </c>
      <c r="T32" s="133">
        <v>4068770</v>
      </c>
      <c r="U32" s="96"/>
      <c r="V32" s="96"/>
      <c r="W32" s="96"/>
      <c r="X32" s="96"/>
      <c r="Y32" s="96"/>
      <c r="Z32" s="96"/>
    </row>
    <row r="33" spans="1:26" ht="12" customHeight="1" x14ac:dyDescent="0.3">
      <c r="A33" s="127" t="s">
        <v>546</v>
      </c>
      <c r="B33" s="96"/>
      <c r="C33" s="101" t="s">
        <v>547</v>
      </c>
      <c r="D33" s="97"/>
      <c r="E33" s="129"/>
      <c r="F33" s="129"/>
      <c r="G33" s="96"/>
      <c r="H33" s="96"/>
      <c r="I33" s="96"/>
      <c r="J33" s="96"/>
      <c r="K33" s="96"/>
      <c r="L33" s="96"/>
      <c r="M33" s="120">
        <v>127692</v>
      </c>
      <c r="N33" s="120">
        <v>62895</v>
      </c>
      <c r="O33" s="120">
        <v>64797</v>
      </c>
      <c r="P33" s="96"/>
      <c r="Q33" s="134" t="s">
        <v>461</v>
      </c>
      <c r="R33" s="135">
        <v>603230</v>
      </c>
      <c r="S33" s="136">
        <v>309432</v>
      </c>
      <c r="T33" s="137">
        <v>293798</v>
      </c>
      <c r="U33" s="96"/>
      <c r="V33" s="96"/>
      <c r="W33" s="96"/>
      <c r="X33" s="96"/>
      <c r="Y33" s="96"/>
      <c r="Z33" s="96"/>
    </row>
    <row r="34" spans="1:26" ht="12" customHeight="1" x14ac:dyDescent="0.3">
      <c r="A34" s="138" t="s">
        <v>548</v>
      </c>
      <c r="B34" s="96"/>
      <c r="C34" s="101" t="s">
        <v>549</v>
      </c>
      <c r="D34" s="97"/>
      <c r="E34" s="129"/>
      <c r="F34" s="129"/>
      <c r="G34" s="96"/>
      <c r="H34" s="96"/>
      <c r="I34" s="96"/>
      <c r="J34" s="96"/>
      <c r="K34" s="96"/>
      <c r="L34" s="96"/>
      <c r="M34" s="120">
        <v>129742</v>
      </c>
      <c r="N34" s="120">
        <v>62993</v>
      </c>
      <c r="O34" s="120">
        <v>66749</v>
      </c>
      <c r="P34" s="96"/>
      <c r="Q34" s="134" t="s">
        <v>464</v>
      </c>
      <c r="R34" s="135">
        <v>598182</v>
      </c>
      <c r="S34" s="136">
        <v>306434</v>
      </c>
      <c r="T34" s="137">
        <v>291748</v>
      </c>
      <c r="U34" s="96"/>
      <c r="V34" s="96"/>
      <c r="W34" s="96"/>
      <c r="X34" s="96"/>
      <c r="Y34" s="96"/>
      <c r="Z34" s="96"/>
    </row>
    <row r="35" spans="1:26" ht="12" customHeight="1" x14ac:dyDescent="0.3">
      <c r="A35" s="138" t="s">
        <v>550</v>
      </c>
      <c r="B35" s="96"/>
      <c r="C35" s="95" t="s">
        <v>551</v>
      </c>
      <c r="D35" s="97"/>
      <c r="E35" s="129"/>
      <c r="F35" s="129"/>
      <c r="G35" s="96"/>
      <c r="H35" s="96"/>
      <c r="I35" s="96"/>
      <c r="J35" s="96"/>
      <c r="K35" s="96"/>
      <c r="L35" s="96"/>
      <c r="M35" s="120">
        <v>131768</v>
      </c>
      <c r="N35" s="120">
        <v>63030</v>
      </c>
      <c r="O35" s="120">
        <v>68738</v>
      </c>
      <c r="P35" s="96"/>
      <c r="Q35" s="134" t="s">
        <v>468</v>
      </c>
      <c r="R35" s="135">
        <v>605068</v>
      </c>
      <c r="S35" s="136">
        <v>309819</v>
      </c>
      <c r="T35" s="137">
        <v>295249</v>
      </c>
      <c r="U35" s="96"/>
      <c r="V35" s="96"/>
      <c r="W35" s="96"/>
      <c r="X35" s="96"/>
      <c r="Y35" s="96"/>
      <c r="Z35" s="96"/>
    </row>
    <row r="36" spans="1:26" ht="12" customHeight="1" x14ac:dyDescent="0.3">
      <c r="A36" s="138" t="s">
        <v>552</v>
      </c>
      <c r="B36" s="96"/>
      <c r="C36" s="101" t="s">
        <v>458</v>
      </c>
      <c r="D36" s="97"/>
      <c r="E36" s="129"/>
      <c r="F36" s="129"/>
      <c r="G36" s="96"/>
      <c r="H36" s="96"/>
      <c r="I36" s="96"/>
      <c r="J36" s="96"/>
      <c r="K36" s="96"/>
      <c r="L36" s="96"/>
      <c r="M36" s="120">
        <v>132712</v>
      </c>
      <c r="N36" s="120">
        <v>62862</v>
      </c>
      <c r="O36" s="120">
        <v>69850</v>
      </c>
      <c r="P36" s="96"/>
      <c r="Q36" s="134" t="s">
        <v>473</v>
      </c>
      <c r="R36" s="135">
        <v>642476</v>
      </c>
      <c r="S36" s="136">
        <v>325752</v>
      </c>
      <c r="T36" s="137">
        <v>316724</v>
      </c>
      <c r="U36" s="96"/>
      <c r="V36" s="96"/>
      <c r="W36" s="96"/>
      <c r="X36" s="96"/>
      <c r="Y36" s="96"/>
      <c r="Z36" s="96"/>
    </row>
    <row r="37" spans="1:26" ht="12" customHeight="1" x14ac:dyDescent="0.3">
      <c r="A37" s="138" t="s">
        <v>553</v>
      </c>
      <c r="B37" s="96"/>
      <c r="C37" s="101" t="s">
        <v>554</v>
      </c>
      <c r="D37" s="97"/>
      <c r="E37" s="129"/>
      <c r="F37" s="129"/>
      <c r="G37" s="96"/>
      <c r="H37" s="96"/>
      <c r="I37" s="96"/>
      <c r="J37" s="96"/>
      <c r="K37" s="96"/>
      <c r="L37" s="96"/>
      <c r="M37" s="120">
        <v>131882</v>
      </c>
      <c r="N37" s="120">
        <v>62354</v>
      </c>
      <c r="O37" s="120">
        <v>69528</v>
      </c>
      <c r="P37" s="96"/>
      <c r="Q37" s="134" t="s">
        <v>477</v>
      </c>
      <c r="R37" s="135">
        <v>669960</v>
      </c>
      <c r="S37" s="136">
        <v>338888</v>
      </c>
      <c r="T37" s="137">
        <v>331072</v>
      </c>
      <c r="U37" s="96"/>
      <c r="V37" s="96"/>
      <c r="W37" s="96"/>
      <c r="X37" s="96"/>
      <c r="Y37" s="96"/>
      <c r="Z37" s="96"/>
    </row>
    <row r="38" spans="1:26" ht="12" customHeight="1" x14ac:dyDescent="0.3">
      <c r="A38" s="138" t="s">
        <v>555</v>
      </c>
      <c r="B38" s="96"/>
      <c r="C38" s="101" t="s">
        <v>556</v>
      </c>
      <c r="D38" s="97"/>
      <c r="E38" s="129"/>
      <c r="F38" s="129"/>
      <c r="G38" s="96"/>
      <c r="H38" s="96"/>
      <c r="I38" s="96"/>
      <c r="J38" s="96"/>
      <c r="K38" s="96"/>
      <c r="L38" s="96"/>
      <c r="M38" s="120">
        <v>129823</v>
      </c>
      <c r="N38" s="120">
        <v>61588</v>
      </c>
      <c r="O38" s="120">
        <v>68235</v>
      </c>
      <c r="P38" s="96"/>
      <c r="Q38" s="134" t="s">
        <v>481</v>
      </c>
      <c r="R38" s="135">
        <v>635633</v>
      </c>
      <c r="S38" s="136">
        <v>319048</v>
      </c>
      <c r="T38" s="137">
        <v>316585</v>
      </c>
      <c r="U38" s="96"/>
      <c r="V38" s="96"/>
      <c r="W38" s="96"/>
      <c r="X38" s="96"/>
      <c r="Y38" s="96"/>
      <c r="Z38" s="96"/>
    </row>
    <row r="39" spans="1:26" ht="12" customHeight="1" x14ac:dyDescent="0.3">
      <c r="A39" s="138" t="s">
        <v>557</v>
      </c>
      <c r="B39" s="96"/>
      <c r="C39" s="101" t="s">
        <v>558</v>
      </c>
      <c r="D39" s="139"/>
      <c r="E39" s="129"/>
      <c r="F39" s="129"/>
      <c r="G39" s="96"/>
      <c r="H39" s="96"/>
      <c r="I39" s="96"/>
      <c r="J39" s="96"/>
      <c r="K39" s="96"/>
      <c r="L39" s="96"/>
      <c r="M39" s="120">
        <v>127922</v>
      </c>
      <c r="N39" s="120">
        <v>60850</v>
      </c>
      <c r="O39" s="120">
        <v>67072</v>
      </c>
      <c r="P39" s="96"/>
      <c r="Q39" s="134" t="s">
        <v>485</v>
      </c>
      <c r="R39" s="135">
        <v>657874</v>
      </c>
      <c r="S39" s="136">
        <v>313458</v>
      </c>
      <c r="T39" s="137">
        <v>344416</v>
      </c>
      <c r="U39" s="96"/>
      <c r="V39" s="96"/>
      <c r="W39" s="96"/>
      <c r="X39" s="96"/>
      <c r="Y39" s="96"/>
      <c r="Z39" s="96"/>
    </row>
    <row r="40" spans="1:26" ht="12" customHeight="1" x14ac:dyDescent="0.3">
      <c r="A40" s="95" t="s">
        <v>559</v>
      </c>
      <c r="B40" s="96"/>
      <c r="C40" s="101" t="s">
        <v>560</v>
      </c>
      <c r="D40" s="97"/>
      <c r="E40" s="129"/>
      <c r="F40" s="129"/>
      <c r="G40" s="96"/>
      <c r="H40" s="96"/>
      <c r="I40" s="96"/>
      <c r="J40" s="96"/>
      <c r="K40" s="96"/>
      <c r="L40" s="96"/>
      <c r="M40" s="120">
        <v>126082</v>
      </c>
      <c r="N40" s="120">
        <v>60165</v>
      </c>
      <c r="O40" s="120">
        <v>65917</v>
      </c>
      <c r="P40" s="96"/>
      <c r="Q40" s="134" t="s">
        <v>489</v>
      </c>
      <c r="R40" s="135">
        <v>614779</v>
      </c>
      <c r="S40" s="136">
        <v>293158</v>
      </c>
      <c r="T40" s="137">
        <v>321621</v>
      </c>
      <c r="U40" s="96"/>
      <c r="V40" s="96"/>
      <c r="W40" s="96"/>
      <c r="X40" s="96"/>
      <c r="Y40" s="96"/>
      <c r="Z40" s="96"/>
    </row>
    <row r="41" spans="1:26" ht="12" customHeight="1" x14ac:dyDescent="0.3">
      <c r="A41" s="101" t="s">
        <v>561</v>
      </c>
      <c r="B41" s="96"/>
      <c r="C41" s="140" t="s">
        <v>562</v>
      </c>
      <c r="D41" s="97"/>
      <c r="E41" s="129"/>
      <c r="F41" s="129"/>
      <c r="G41" s="96"/>
      <c r="H41" s="96"/>
      <c r="I41" s="96"/>
      <c r="J41" s="96"/>
      <c r="K41" s="96"/>
      <c r="L41" s="96"/>
      <c r="M41" s="120"/>
      <c r="N41" s="120"/>
      <c r="O41" s="120"/>
      <c r="P41" s="96"/>
      <c r="Q41" s="134"/>
      <c r="R41" s="135"/>
      <c r="S41" s="136"/>
      <c r="T41" s="137"/>
      <c r="U41" s="96"/>
      <c r="V41" s="96"/>
      <c r="W41" s="96"/>
      <c r="X41" s="96"/>
      <c r="Y41" s="96"/>
      <c r="Z41" s="96"/>
    </row>
    <row r="42" spans="1:26" ht="12" customHeight="1" x14ac:dyDescent="0.3">
      <c r="A42" s="101" t="s">
        <v>563</v>
      </c>
      <c r="B42" s="96"/>
      <c r="C42" s="141" t="s">
        <v>564</v>
      </c>
      <c r="D42" s="97"/>
      <c r="E42" s="129"/>
      <c r="F42" s="129"/>
      <c r="G42" s="96"/>
      <c r="H42" s="96"/>
      <c r="I42" s="96"/>
      <c r="J42" s="96"/>
      <c r="K42" s="96"/>
      <c r="L42" s="96"/>
      <c r="M42" s="120"/>
      <c r="N42" s="120"/>
      <c r="O42" s="120"/>
      <c r="P42" s="96"/>
      <c r="Q42" s="134"/>
      <c r="R42" s="135"/>
      <c r="S42" s="136"/>
      <c r="T42" s="137"/>
      <c r="U42" s="96"/>
      <c r="V42" s="96"/>
      <c r="W42" s="96"/>
      <c r="X42" s="96"/>
      <c r="Y42" s="96"/>
      <c r="Z42" s="96"/>
    </row>
    <row r="43" spans="1:26" ht="12" customHeight="1" x14ac:dyDescent="0.3">
      <c r="A43" s="101" t="s">
        <v>565</v>
      </c>
      <c r="B43" s="96"/>
      <c r="C43" s="97"/>
      <c r="D43" s="97"/>
      <c r="E43" s="129"/>
      <c r="F43" s="129"/>
      <c r="G43" s="96"/>
      <c r="H43" s="96"/>
      <c r="I43" s="96"/>
      <c r="J43" s="96"/>
      <c r="K43" s="96"/>
      <c r="L43" s="96"/>
      <c r="M43" s="120"/>
      <c r="N43" s="120"/>
      <c r="O43" s="120"/>
      <c r="P43" s="96"/>
      <c r="Q43" s="134"/>
      <c r="R43" s="135"/>
      <c r="S43" s="136"/>
      <c r="T43" s="137"/>
      <c r="U43" s="96"/>
      <c r="V43" s="96"/>
      <c r="W43" s="96"/>
      <c r="X43" s="96"/>
      <c r="Y43" s="96"/>
      <c r="Z43" s="96"/>
    </row>
    <row r="44" spans="1:26" ht="12" customHeight="1" x14ac:dyDescent="0.3">
      <c r="A44" s="101" t="s">
        <v>566</v>
      </c>
      <c r="B44" s="96"/>
      <c r="C44" s="97"/>
      <c r="D44" s="97"/>
      <c r="E44" s="129"/>
      <c r="F44" s="129"/>
      <c r="G44" s="96"/>
      <c r="H44" s="96"/>
      <c r="I44" s="96"/>
      <c r="J44" s="96"/>
      <c r="K44" s="96"/>
      <c r="L44" s="96"/>
      <c r="M44" s="120"/>
      <c r="N44" s="120"/>
      <c r="O44" s="120"/>
      <c r="P44" s="96"/>
      <c r="Q44" s="134"/>
      <c r="R44" s="135"/>
      <c r="S44" s="136"/>
      <c r="T44" s="137"/>
      <c r="U44" s="96"/>
      <c r="V44" s="96"/>
      <c r="W44" s="96"/>
      <c r="X44" s="96"/>
      <c r="Y44" s="96"/>
      <c r="Z44" s="96"/>
    </row>
    <row r="45" spans="1:26" ht="12" customHeight="1" x14ac:dyDescent="0.3">
      <c r="A45" s="101" t="s">
        <v>567</v>
      </c>
      <c r="B45" s="96"/>
      <c r="C45" s="96"/>
      <c r="D45" s="97"/>
      <c r="E45" s="129"/>
      <c r="F45" s="129"/>
      <c r="G45" s="96"/>
      <c r="H45" s="96"/>
      <c r="I45" s="96"/>
      <c r="J45" s="96"/>
      <c r="K45" s="96"/>
      <c r="L45" s="96"/>
      <c r="M45" s="120">
        <v>123600</v>
      </c>
      <c r="N45" s="120">
        <v>59117</v>
      </c>
      <c r="O45" s="120">
        <v>64483</v>
      </c>
      <c r="P45" s="96"/>
      <c r="Q45" s="134" t="s">
        <v>494</v>
      </c>
      <c r="R45" s="135">
        <v>536343</v>
      </c>
      <c r="S45" s="136">
        <v>254902</v>
      </c>
      <c r="T45" s="137">
        <v>281441</v>
      </c>
      <c r="U45" s="96"/>
      <c r="V45" s="96"/>
      <c r="W45" s="96"/>
      <c r="X45" s="96"/>
      <c r="Y45" s="96"/>
      <c r="Z45" s="96"/>
    </row>
    <row r="46" spans="1:26" ht="12" customHeight="1" x14ac:dyDescent="0.3">
      <c r="A46" s="95" t="s">
        <v>568</v>
      </c>
      <c r="B46" s="96"/>
      <c r="C46" s="96"/>
      <c r="D46" s="97"/>
      <c r="E46" s="129"/>
      <c r="F46" s="129"/>
      <c r="G46" s="96"/>
      <c r="H46" s="96"/>
      <c r="I46" s="96"/>
      <c r="J46" s="96"/>
      <c r="K46" s="96"/>
      <c r="L46" s="96"/>
      <c r="M46" s="120"/>
      <c r="N46" s="120"/>
      <c r="O46" s="120"/>
      <c r="P46" s="96"/>
      <c r="Q46" s="134"/>
      <c r="R46" s="135"/>
      <c r="S46" s="136"/>
      <c r="T46" s="137"/>
      <c r="U46" s="96"/>
      <c r="V46" s="96"/>
      <c r="W46" s="96"/>
      <c r="X46" s="96"/>
      <c r="Y46" s="96"/>
      <c r="Z46" s="96"/>
    </row>
    <row r="47" spans="1:26" ht="12" customHeight="1" x14ac:dyDescent="0.3">
      <c r="A47" s="101" t="s">
        <v>569</v>
      </c>
      <c r="B47" s="96"/>
      <c r="C47" s="96"/>
      <c r="D47" s="97"/>
      <c r="E47" s="129"/>
      <c r="F47" s="129"/>
      <c r="G47" s="96"/>
      <c r="H47" s="96"/>
      <c r="I47" s="96"/>
      <c r="J47" s="96"/>
      <c r="K47" s="96"/>
      <c r="L47" s="96"/>
      <c r="M47" s="120"/>
      <c r="N47" s="120"/>
      <c r="O47" s="120"/>
      <c r="P47" s="96"/>
      <c r="Q47" s="134"/>
      <c r="R47" s="135"/>
      <c r="S47" s="136"/>
      <c r="T47" s="137"/>
      <c r="U47" s="96"/>
      <c r="V47" s="96"/>
      <c r="W47" s="96"/>
      <c r="X47" s="96"/>
      <c r="Y47" s="96"/>
      <c r="Z47" s="96"/>
    </row>
    <row r="48" spans="1:26" ht="12" customHeight="1" x14ac:dyDescent="0.3">
      <c r="A48" s="101" t="s">
        <v>570</v>
      </c>
      <c r="B48" s="96"/>
      <c r="C48" s="96"/>
      <c r="D48" s="97"/>
      <c r="E48" s="129"/>
      <c r="F48" s="129"/>
      <c r="G48" s="96"/>
      <c r="H48" s="96"/>
      <c r="I48" s="96"/>
      <c r="J48" s="96"/>
      <c r="K48" s="96"/>
      <c r="L48" s="96"/>
      <c r="M48" s="120"/>
      <c r="N48" s="120"/>
      <c r="O48" s="120"/>
      <c r="P48" s="96"/>
      <c r="Q48" s="134"/>
      <c r="R48" s="135"/>
      <c r="S48" s="136"/>
      <c r="T48" s="137"/>
      <c r="U48" s="96"/>
      <c r="V48" s="96"/>
      <c r="W48" s="96"/>
      <c r="X48" s="96"/>
      <c r="Y48" s="96"/>
      <c r="Z48" s="96"/>
    </row>
    <row r="49" spans="1:26" ht="12" customHeight="1" x14ac:dyDescent="0.3">
      <c r="A49" s="142" t="s">
        <v>571</v>
      </c>
      <c r="B49" s="96"/>
      <c r="C49" s="96"/>
      <c r="D49" s="97"/>
      <c r="E49" s="129"/>
      <c r="F49" s="129"/>
      <c r="G49" s="96"/>
      <c r="H49" s="96"/>
      <c r="I49" s="96"/>
      <c r="J49" s="96"/>
      <c r="K49" s="96"/>
      <c r="L49" s="96"/>
      <c r="M49" s="120">
        <v>120324</v>
      </c>
      <c r="N49" s="120">
        <v>57551</v>
      </c>
      <c r="O49" s="120">
        <v>62773</v>
      </c>
      <c r="P49" s="96"/>
      <c r="Q49" s="134" t="s">
        <v>498</v>
      </c>
      <c r="R49" s="135">
        <v>516837</v>
      </c>
      <c r="S49" s="136">
        <v>242123</v>
      </c>
      <c r="T49" s="137">
        <v>274714</v>
      </c>
      <c r="U49" s="96"/>
      <c r="V49" s="96"/>
      <c r="W49" s="96"/>
      <c r="X49" s="96"/>
      <c r="Y49" s="96"/>
      <c r="Z49" s="96"/>
    </row>
    <row r="50" spans="1:26" ht="12" customHeight="1" x14ac:dyDescent="0.3">
      <c r="A50" s="111" t="s">
        <v>572</v>
      </c>
      <c r="B50" s="96"/>
      <c r="C50" s="97"/>
      <c r="D50" s="97"/>
      <c r="E50" s="129"/>
      <c r="F50" s="129"/>
      <c r="G50" s="96"/>
      <c r="H50" s="96"/>
      <c r="I50" s="96"/>
      <c r="J50" s="96"/>
      <c r="K50" s="96"/>
      <c r="L50" s="96"/>
      <c r="M50" s="120">
        <v>116606</v>
      </c>
      <c r="N50" s="120">
        <v>55686</v>
      </c>
      <c r="O50" s="120">
        <v>60920</v>
      </c>
      <c r="P50" s="96"/>
      <c r="Q50" s="134" t="s">
        <v>502</v>
      </c>
      <c r="R50" s="135">
        <v>489703</v>
      </c>
      <c r="S50" s="136">
        <v>225926</v>
      </c>
      <c r="T50" s="137">
        <v>263777</v>
      </c>
      <c r="U50" s="96"/>
      <c r="V50" s="96"/>
      <c r="W50" s="96"/>
      <c r="X50" s="96"/>
      <c r="Y50" s="96"/>
      <c r="Z50" s="96"/>
    </row>
    <row r="51" spans="1:26" ht="12" customHeight="1" x14ac:dyDescent="0.3">
      <c r="A51" s="111" t="s">
        <v>573</v>
      </c>
      <c r="B51" s="96"/>
      <c r="C51" s="97"/>
      <c r="D51" s="97"/>
      <c r="E51" s="129"/>
      <c r="F51" s="129"/>
      <c r="G51" s="96"/>
      <c r="H51" s="96"/>
      <c r="I51" s="96"/>
      <c r="J51" s="96"/>
      <c r="K51" s="96"/>
      <c r="L51" s="96"/>
      <c r="M51" s="120">
        <v>112852</v>
      </c>
      <c r="N51" s="120">
        <v>53849</v>
      </c>
      <c r="O51" s="120">
        <v>59003</v>
      </c>
      <c r="P51" s="96"/>
      <c r="Q51" s="134" t="s">
        <v>506</v>
      </c>
      <c r="R51" s="135">
        <v>406084</v>
      </c>
      <c r="S51" s="136">
        <v>183930</v>
      </c>
      <c r="T51" s="137">
        <v>222154</v>
      </c>
      <c r="U51" s="96"/>
      <c r="V51" s="96"/>
      <c r="W51" s="96"/>
      <c r="X51" s="96"/>
      <c r="Y51" s="96"/>
      <c r="Z51" s="96"/>
    </row>
    <row r="52" spans="1:26" ht="12" customHeight="1" x14ac:dyDescent="0.3">
      <c r="A52" s="95" t="s">
        <v>574</v>
      </c>
      <c r="B52" s="96"/>
      <c r="C52" s="97"/>
      <c r="D52" s="97"/>
      <c r="E52" s="129"/>
      <c r="F52" s="129"/>
      <c r="G52" s="96"/>
      <c r="H52" s="96"/>
      <c r="I52" s="96"/>
      <c r="J52" s="96"/>
      <c r="K52" s="96"/>
      <c r="L52" s="96"/>
      <c r="M52" s="120">
        <v>97001</v>
      </c>
      <c r="N52" s="120">
        <v>44730</v>
      </c>
      <c r="O52" s="120">
        <v>52271</v>
      </c>
      <c r="P52" s="96"/>
      <c r="Q52" s="96"/>
      <c r="R52" s="96"/>
      <c r="S52" s="96"/>
      <c r="T52" s="96"/>
      <c r="U52" s="96"/>
      <c r="V52" s="96"/>
      <c r="W52" s="96"/>
      <c r="X52" s="96"/>
      <c r="Y52" s="96"/>
      <c r="Z52" s="96"/>
    </row>
    <row r="53" spans="1:26" ht="12" customHeight="1" x14ac:dyDescent="0.3">
      <c r="A53" s="142" t="s">
        <v>575</v>
      </c>
      <c r="B53" s="96"/>
      <c r="C53" s="97"/>
      <c r="D53" s="97"/>
      <c r="E53" s="129"/>
      <c r="F53" s="129"/>
      <c r="G53" s="96"/>
      <c r="H53" s="96"/>
      <c r="I53" s="96"/>
      <c r="J53" s="96"/>
      <c r="K53" s="96"/>
      <c r="L53" s="96"/>
      <c r="M53" s="120">
        <v>93445</v>
      </c>
      <c r="N53" s="120">
        <v>42931</v>
      </c>
      <c r="O53" s="120">
        <v>50514</v>
      </c>
      <c r="P53" s="96"/>
      <c r="Q53" s="96"/>
      <c r="R53" s="96"/>
      <c r="S53" s="96"/>
      <c r="T53" s="96"/>
      <c r="U53" s="96"/>
      <c r="V53" s="96"/>
      <c r="W53" s="96"/>
      <c r="X53" s="96"/>
      <c r="Y53" s="96"/>
      <c r="Z53" s="96"/>
    </row>
    <row r="54" spans="1:26" ht="12" customHeight="1" x14ac:dyDescent="0.3">
      <c r="A54" s="142" t="s">
        <v>576</v>
      </c>
      <c r="B54" s="96"/>
      <c r="C54" s="97"/>
      <c r="D54" s="97"/>
      <c r="E54" s="129"/>
      <c r="F54" s="129"/>
      <c r="G54" s="96"/>
      <c r="H54" s="96"/>
      <c r="I54" s="96"/>
      <c r="J54" s="96"/>
      <c r="K54" s="96"/>
      <c r="L54" s="96"/>
      <c r="M54" s="120">
        <v>89853</v>
      </c>
      <c r="N54" s="120">
        <v>41126</v>
      </c>
      <c r="O54" s="120">
        <v>48727</v>
      </c>
      <c r="P54" s="96"/>
      <c r="Q54" s="96"/>
      <c r="R54" s="96"/>
      <c r="S54" s="96"/>
      <c r="T54" s="96"/>
      <c r="U54" s="96"/>
      <c r="V54" s="96"/>
      <c r="W54" s="96"/>
      <c r="X54" s="96"/>
      <c r="Y54" s="96"/>
      <c r="Z54" s="96"/>
    </row>
    <row r="55" spans="1:26" ht="12" customHeight="1" x14ac:dyDescent="0.3">
      <c r="A55" s="95" t="s">
        <v>577</v>
      </c>
      <c r="B55" s="96"/>
      <c r="C55" s="97"/>
      <c r="D55" s="97"/>
      <c r="E55" s="129"/>
      <c r="F55" s="129"/>
      <c r="G55" s="96"/>
      <c r="H55" s="96"/>
      <c r="I55" s="96"/>
      <c r="J55" s="96"/>
      <c r="K55" s="96"/>
      <c r="L55" s="96"/>
      <c r="M55" s="120">
        <v>66807</v>
      </c>
      <c r="N55" s="120">
        <v>30117</v>
      </c>
      <c r="O55" s="120">
        <v>36690</v>
      </c>
      <c r="P55" s="96"/>
      <c r="Q55" s="96"/>
      <c r="R55" s="96"/>
      <c r="S55" s="96"/>
      <c r="T55" s="96"/>
      <c r="U55" s="96"/>
      <c r="V55" s="96"/>
      <c r="W55" s="96"/>
      <c r="X55" s="96"/>
      <c r="Y55" s="96"/>
      <c r="Z55" s="96"/>
    </row>
    <row r="56" spans="1:26" ht="12" customHeight="1" x14ac:dyDescent="0.3">
      <c r="A56" s="142" t="s">
        <v>578</v>
      </c>
      <c r="B56" s="96"/>
      <c r="C56" s="97"/>
      <c r="D56" s="97"/>
      <c r="E56" s="129"/>
      <c r="F56" s="129"/>
      <c r="G56" s="96"/>
      <c r="H56" s="96"/>
      <c r="I56" s="96"/>
      <c r="J56" s="96"/>
      <c r="K56" s="96"/>
      <c r="L56" s="96"/>
      <c r="M56" s="120">
        <v>63071</v>
      </c>
      <c r="N56" s="120">
        <v>28387</v>
      </c>
      <c r="O56" s="120">
        <v>34684</v>
      </c>
      <c r="P56" s="96"/>
      <c r="Q56" s="96"/>
      <c r="R56" s="96"/>
      <c r="S56" s="96"/>
      <c r="T56" s="96"/>
      <c r="U56" s="96"/>
      <c r="V56" s="96"/>
      <c r="W56" s="96"/>
      <c r="X56" s="96"/>
      <c r="Y56" s="96"/>
      <c r="Z56" s="96"/>
    </row>
    <row r="57" spans="1:26" ht="12" customHeight="1" x14ac:dyDescent="0.3">
      <c r="A57" s="142" t="s">
        <v>579</v>
      </c>
      <c r="B57" s="96"/>
      <c r="C57" s="97"/>
      <c r="D57" s="97"/>
      <c r="E57" s="129"/>
      <c r="F57" s="129"/>
      <c r="G57" s="96"/>
      <c r="H57" s="96"/>
      <c r="I57" s="96"/>
      <c r="J57" s="96"/>
      <c r="K57" s="96"/>
      <c r="L57" s="96"/>
      <c r="M57" s="120">
        <v>59761</v>
      </c>
      <c r="N57" s="120">
        <v>26856</v>
      </c>
      <c r="O57" s="120">
        <v>32905</v>
      </c>
      <c r="P57" s="96"/>
      <c r="Q57" s="96"/>
      <c r="R57" s="96"/>
      <c r="S57" s="96"/>
      <c r="T57" s="96"/>
      <c r="U57" s="96"/>
      <c r="V57" s="96"/>
      <c r="W57" s="96"/>
      <c r="X57" s="96"/>
      <c r="Y57" s="96"/>
      <c r="Z57" s="96"/>
    </row>
    <row r="58" spans="1:26" ht="12" customHeight="1" x14ac:dyDescent="0.3">
      <c r="A58" s="142" t="s">
        <v>580</v>
      </c>
      <c r="B58" s="96"/>
      <c r="C58" s="97"/>
      <c r="D58" s="97"/>
      <c r="E58" s="129"/>
      <c r="F58" s="129"/>
      <c r="G58" s="96"/>
      <c r="H58" s="96"/>
      <c r="I58" s="96"/>
      <c r="J58" s="96"/>
      <c r="K58" s="96"/>
      <c r="L58" s="96"/>
      <c r="M58" s="120">
        <v>56749</v>
      </c>
      <c r="N58" s="120">
        <v>25466</v>
      </c>
      <c r="O58" s="120">
        <v>31283</v>
      </c>
      <c r="P58" s="96"/>
      <c r="Q58" s="96"/>
      <c r="R58" s="96"/>
      <c r="S58" s="96"/>
      <c r="T58" s="96"/>
      <c r="U58" s="96"/>
      <c r="V58" s="96"/>
      <c r="W58" s="96"/>
      <c r="X58" s="96"/>
      <c r="Y58" s="96"/>
      <c r="Z58" s="96"/>
    </row>
    <row r="59" spans="1:26" ht="16.5" customHeight="1" x14ac:dyDescent="0.3">
      <c r="A59" s="96"/>
      <c r="B59" s="96"/>
      <c r="C59" s="97"/>
      <c r="D59" s="97"/>
      <c r="E59" s="129"/>
      <c r="F59" s="129"/>
      <c r="G59" s="96"/>
      <c r="H59" s="96"/>
      <c r="I59" s="96"/>
      <c r="J59" s="96"/>
      <c r="K59" s="96"/>
      <c r="L59" s="96"/>
      <c r="M59" s="120">
        <v>53748</v>
      </c>
      <c r="N59" s="120">
        <v>24086</v>
      </c>
      <c r="O59" s="120">
        <v>29662</v>
      </c>
      <c r="P59" s="96"/>
      <c r="Q59" s="96"/>
      <c r="R59" s="96"/>
      <c r="S59" s="96"/>
      <c r="T59" s="96"/>
      <c r="U59" s="96"/>
      <c r="V59" s="96"/>
      <c r="W59" s="96"/>
      <c r="X59" s="96"/>
      <c r="Y59" s="96"/>
      <c r="Z59" s="96"/>
    </row>
    <row r="60" spans="1:26" ht="16.5" customHeight="1" x14ac:dyDescent="0.3">
      <c r="A60" s="96"/>
      <c r="B60" s="96"/>
      <c r="C60" s="97"/>
      <c r="D60" s="97"/>
      <c r="E60" s="129"/>
      <c r="F60" s="129"/>
      <c r="G60" s="96"/>
      <c r="H60" s="96"/>
      <c r="I60" s="96"/>
      <c r="J60" s="96"/>
      <c r="K60" s="96"/>
      <c r="L60" s="96"/>
      <c r="M60" s="120">
        <v>50833</v>
      </c>
      <c r="N60" s="120">
        <v>22745</v>
      </c>
      <c r="O60" s="120">
        <v>28088</v>
      </c>
      <c r="P60" s="96"/>
      <c r="Q60" s="96"/>
      <c r="R60" s="96"/>
      <c r="S60" s="96"/>
      <c r="T60" s="96"/>
      <c r="U60" s="96"/>
      <c r="V60" s="96"/>
      <c r="W60" s="96"/>
      <c r="X60" s="96"/>
      <c r="Y60" s="96"/>
      <c r="Z60" s="96"/>
    </row>
    <row r="61" spans="1:26" ht="16.5" customHeight="1" x14ac:dyDescent="0.3">
      <c r="A61" s="96"/>
      <c r="B61" s="96"/>
      <c r="C61" s="97"/>
      <c r="D61" s="97"/>
      <c r="E61" s="129"/>
      <c r="F61" s="129"/>
      <c r="G61" s="96"/>
      <c r="H61" s="96"/>
      <c r="I61" s="96"/>
      <c r="J61" s="96"/>
      <c r="K61" s="96"/>
      <c r="L61" s="96"/>
      <c r="M61" s="120">
        <v>47916</v>
      </c>
      <c r="N61" s="120">
        <v>21407</v>
      </c>
      <c r="O61" s="120">
        <v>26509</v>
      </c>
      <c r="P61" s="96"/>
      <c r="Q61" s="96"/>
      <c r="R61" s="96"/>
      <c r="S61" s="96"/>
      <c r="T61" s="96"/>
      <c r="U61" s="96"/>
      <c r="V61" s="96"/>
      <c r="W61" s="96"/>
      <c r="X61" s="96"/>
      <c r="Y61" s="96"/>
      <c r="Z61" s="96"/>
    </row>
    <row r="62" spans="1:26" ht="16.5" customHeight="1" x14ac:dyDescent="0.3">
      <c r="A62" s="96"/>
      <c r="B62" s="96"/>
      <c r="C62" s="97"/>
      <c r="D62" s="97"/>
      <c r="E62" s="129"/>
      <c r="F62" s="129"/>
      <c r="G62" s="96"/>
      <c r="H62" s="96"/>
      <c r="I62" s="96"/>
      <c r="J62" s="96"/>
      <c r="K62" s="96"/>
      <c r="L62" s="96"/>
      <c r="M62" s="120">
        <v>44929</v>
      </c>
      <c r="N62" s="120">
        <v>20042</v>
      </c>
      <c r="O62" s="120">
        <v>24887</v>
      </c>
      <c r="P62" s="96"/>
      <c r="Q62" s="96"/>
      <c r="R62" s="96"/>
      <c r="S62" s="96"/>
      <c r="T62" s="96"/>
      <c r="U62" s="96"/>
      <c r="V62" s="96"/>
      <c r="W62" s="96"/>
      <c r="X62" s="96"/>
      <c r="Y62" s="96"/>
      <c r="Z62" s="96"/>
    </row>
    <row r="63" spans="1:26" ht="16.5" customHeight="1" x14ac:dyDescent="0.3">
      <c r="A63" s="96"/>
      <c r="B63" s="96"/>
      <c r="C63" s="97"/>
      <c r="D63" s="97"/>
      <c r="E63" s="129"/>
      <c r="F63" s="129"/>
      <c r="G63" s="96"/>
      <c r="H63" s="96"/>
      <c r="I63" s="96"/>
      <c r="J63" s="96"/>
      <c r="K63" s="96"/>
      <c r="L63" s="96"/>
      <c r="M63" s="120">
        <v>41939</v>
      </c>
      <c r="N63" s="120">
        <v>18676</v>
      </c>
      <c r="O63" s="120">
        <v>23263</v>
      </c>
      <c r="P63" s="96"/>
      <c r="Q63" s="96"/>
      <c r="R63" s="96"/>
      <c r="S63" s="96"/>
      <c r="T63" s="96"/>
      <c r="U63" s="96"/>
      <c r="V63" s="96"/>
      <c r="W63" s="96"/>
      <c r="X63" s="96"/>
      <c r="Y63" s="96"/>
      <c r="Z63" s="96"/>
    </row>
    <row r="64" spans="1:26" ht="16.5" customHeight="1" x14ac:dyDescent="0.3">
      <c r="A64" s="96"/>
      <c r="B64" s="96"/>
      <c r="C64" s="97"/>
      <c r="D64" s="97"/>
      <c r="E64" s="129"/>
      <c r="F64" s="129"/>
      <c r="G64" s="96"/>
      <c r="H64" s="96"/>
      <c r="I64" s="96"/>
      <c r="J64" s="96"/>
      <c r="K64" s="96"/>
      <c r="L64" s="96"/>
      <c r="M64" s="120">
        <v>39086</v>
      </c>
      <c r="N64" s="120">
        <v>17369</v>
      </c>
      <c r="O64" s="120">
        <v>21717</v>
      </c>
      <c r="P64" s="96"/>
      <c r="Q64" s="96"/>
      <c r="R64" s="96"/>
      <c r="S64" s="96"/>
      <c r="T64" s="96"/>
      <c r="U64" s="96"/>
      <c r="V64" s="96"/>
      <c r="W64" s="96"/>
      <c r="X64" s="96"/>
      <c r="Y64" s="96"/>
      <c r="Z64" s="96"/>
    </row>
    <row r="65" spans="1:26" ht="16.5" customHeight="1" x14ac:dyDescent="0.3">
      <c r="A65" s="96"/>
      <c r="B65" s="96"/>
      <c r="C65" s="97"/>
      <c r="D65" s="97"/>
      <c r="E65" s="129"/>
      <c r="F65" s="129"/>
      <c r="G65" s="96"/>
      <c r="H65" s="96"/>
      <c r="I65" s="96"/>
      <c r="J65" s="96"/>
      <c r="K65" s="96"/>
      <c r="L65" s="96"/>
      <c r="M65" s="120">
        <v>36348</v>
      </c>
      <c r="N65" s="120">
        <v>16117</v>
      </c>
      <c r="O65" s="120">
        <v>20231</v>
      </c>
      <c r="P65" s="96"/>
      <c r="Q65" s="96"/>
      <c r="R65" s="96"/>
      <c r="S65" s="96"/>
      <c r="T65" s="96"/>
      <c r="U65" s="96"/>
      <c r="V65" s="96"/>
      <c r="W65" s="96"/>
      <c r="X65" s="96"/>
      <c r="Y65" s="96"/>
      <c r="Z65" s="96"/>
    </row>
    <row r="66" spans="1:26" ht="16.5" customHeight="1" x14ac:dyDescent="0.3">
      <c r="A66" s="96"/>
      <c r="B66" s="96"/>
      <c r="C66" s="97"/>
      <c r="D66" s="97"/>
      <c r="E66" s="129"/>
      <c r="F66" s="129"/>
      <c r="G66" s="96"/>
      <c r="H66" s="96"/>
      <c r="I66" s="96"/>
      <c r="J66" s="96"/>
      <c r="K66" s="96"/>
      <c r="L66" s="96"/>
      <c r="M66" s="120">
        <v>33755</v>
      </c>
      <c r="N66" s="120">
        <v>14898</v>
      </c>
      <c r="O66" s="120">
        <v>18857</v>
      </c>
      <c r="P66" s="96"/>
      <c r="Q66" s="96"/>
      <c r="R66" s="96"/>
      <c r="S66" s="96"/>
      <c r="T66" s="96"/>
      <c r="U66" s="96"/>
      <c r="V66" s="96"/>
      <c r="W66" s="96"/>
      <c r="X66" s="96"/>
      <c r="Y66" s="96"/>
      <c r="Z66" s="96"/>
    </row>
    <row r="67" spans="1:26" ht="16.5" customHeight="1" x14ac:dyDescent="0.3">
      <c r="A67" s="96"/>
      <c r="B67" s="96"/>
      <c r="C67" s="97"/>
      <c r="D67" s="97"/>
      <c r="E67" s="129"/>
      <c r="F67" s="129"/>
      <c r="G67" s="96"/>
      <c r="H67" s="96"/>
      <c r="I67" s="96"/>
      <c r="J67" s="96"/>
      <c r="K67" s="96"/>
      <c r="L67" s="96"/>
      <c r="M67" s="120">
        <v>31333</v>
      </c>
      <c r="N67" s="120">
        <v>13708</v>
      </c>
      <c r="O67" s="120">
        <v>17625</v>
      </c>
      <c r="P67" s="96"/>
      <c r="Q67" s="96"/>
      <c r="R67" s="96"/>
      <c r="S67" s="96"/>
      <c r="T67" s="96"/>
      <c r="U67" s="96"/>
      <c r="V67" s="96"/>
      <c r="W67" s="96"/>
      <c r="X67" s="96"/>
      <c r="Y67" s="96"/>
      <c r="Z67" s="96"/>
    </row>
    <row r="68" spans="1:26" ht="16.5" customHeight="1" x14ac:dyDescent="0.3">
      <c r="A68" s="96"/>
      <c r="B68" s="96"/>
      <c r="C68" s="97"/>
      <c r="D68" s="97"/>
      <c r="E68" s="129"/>
      <c r="F68" s="129"/>
      <c r="G68" s="96"/>
      <c r="H68" s="96"/>
      <c r="I68" s="96"/>
      <c r="J68" s="96"/>
      <c r="K68" s="96"/>
      <c r="L68" s="96"/>
      <c r="M68" s="120">
        <v>28832</v>
      </c>
      <c r="N68" s="120">
        <v>12440</v>
      </c>
      <c r="O68" s="120">
        <v>16392</v>
      </c>
      <c r="P68" s="96"/>
      <c r="Q68" s="96"/>
      <c r="R68" s="96"/>
      <c r="S68" s="96"/>
      <c r="T68" s="96"/>
      <c r="U68" s="96"/>
      <c r="V68" s="96"/>
      <c r="W68" s="96"/>
      <c r="X68" s="96"/>
      <c r="Y68" s="96"/>
      <c r="Z68" s="96"/>
    </row>
    <row r="69" spans="1:26" ht="16.5" customHeight="1" x14ac:dyDescent="0.3">
      <c r="A69" s="96"/>
      <c r="B69" s="96"/>
      <c r="C69" s="97"/>
      <c r="D69" s="97"/>
      <c r="E69" s="129"/>
      <c r="F69" s="129"/>
      <c r="G69" s="96"/>
      <c r="H69" s="96"/>
      <c r="I69" s="96"/>
      <c r="J69" s="96"/>
      <c r="K69" s="96"/>
      <c r="L69" s="96"/>
      <c r="M69" s="120">
        <v>26662</v>
      </c>
      <c r="N69" s="120">
        <v>11342</v>
      </c>
      <c r="O69" s="120">
        <v>15320</v>
      </c>
      <c r="P69" s="96"/>
      <c r="Q69" s="96"/>
      <c r="R69" s="96"/>
      <c r="S69" s="96"/>
      <c r="T69" s="96"/>
      <c r="U69" s="96"/>
      <c r="V69" s="96"/>
      <c r="W69" s="96"/>
      <c r="X69" s="96"/>
      <c r="Y69" s="96"/>
      <c r="Z69" s="96"/>
    </row>
    <row r="70" spans="1:26" ht="16.5" customHeight="1" x14ac:dyDescent="0.3">
      <c r="A70" s="96"/>
      <c r="B70" s="96"/>
      <c r="C70" s="97"/>
      <c r="D70" s="97"/>
      <c r="E70" s="129"/>
      <c r="F70" s="129"/>
      <c r="G70" s="96"/>
      <c r="H70" s="96"/>
      <c r="I70" s="96"/>
      <c r="J70" s="96"/>
      <c r="K70" s="96"/>
      <c r="L70" s="96"/>
      <c r="M70" s="120">
        <v>24625</v>
      </c>
      <c r="N70" s="120">
        <v>10306</v>
      </c>
      <c r="O70" s="120">
        <v>14319</v>
      </c>
      <c r="P70" s="96"/>
      <c r="Q70" s="96"/>
      <c r="R70" s="96"/>
      <c r="S70" s="96"/>
      <c r="T70" s="96"/>
      <c r="U70" s="96"/>
      <c r="V70" s="96"/>
      <c r="W70" s="96"/>
      <c r="X70" s="96"/>
      <c r="Y70" s="96"/>
      <c r="Z70" s="96"/>
    </row>
    <row r="71" spans="1:26" ht="16.5" customHeight="1" x14ac:dyDescent="0.3">
      <c r="A71" s="96"/>
      <c r="B71" s="96"/>
      <c r="C71" s="97"/>
      <c r="D71" s="97"/>
      <c r="E71" s="129"/>
      <c r="F71" s="129"/>
      <c r="G71" s="96"/>
      <c r="H71" s="96"/>
      <c r="I71" s="96"/>
      <c r="J71" s="96"/>
      <c r="K71" s="96"/>
      <c r="L71" s="96"/>
      <c r="M71" s="120">
        <v>22734</v>
      </c>
      <c r="N71" s="120">
        <v>9334</v>
      </c>
      <c r="O71" s="120">
        <v>13400</v>
      </c>
      <c r="P71" s="96"/>
      <c r="Q71" s="96"/>
      <c r="R71" s="96"/>
      <c r="S71" s="96"/>
      <c r="T71" s="96"/>
      <c r="U71" s="96"/>
      <c r="V71" s="96"/>
      <c r="W71" s="96"/>
      <c r="X71" s="96"/>
      <c r="Y71" s="96"/>
      <c r="Z71" s="96"/>
    </row>
    <row r="72" spans="1:26" ht="16.5" customHeight="1" x14ac:dyDescent="0.3">
      <c r="A72" s="96"/>
      <c r="B72" s="96"/>
      <c r="C72" s="97"/>
      <c r="D72" s="97"/>
      <c r="E72" s="129"/>
      <c r="F72" s="129"/>
      <c r="G72" s="96"/>
      <c r="H72" s="96"/>
      <c r="I72" s="96"/>
      <c r="J72" s="96"/>
      <c r="K72" s="96"/>
      <c r="L72" s="96"/>
      <c r="M72" s="120">
        <v>20994</v>
      </c>
      <c r="N72" s="120">
        <v>8432</v>
      </c>
      <c r="O72" s="120">
        <v>12562</v>
      </c>
      <c r="P72" s="96"/>
      <c r="Q72" s="96"/>
      <c r="R72" s="96"/>
      <c r="S72" s="96"/>
      <c r="T72" s="96"/>
      <c r="U72" s="96"/>
      <c r="V72" s="96"/>
      <c r="W72" s="96"/>
      <c r="X72" s="96"/>
      <c r="Y72" s="96"/>
      <c r="Z72" s="96"/>
    </row>
    <row r="73" spans="1:26" ht="16.5" customHeight="1" x14ac:dyDescent="0.3">
      <c r="A73" s="96"/>
      <c r="B73" s="96"/>
      <c r="C73" s="97"/>
      <c r="D73" s="97"/>
      <c r="E73" s="129"/>
      <c r="F73" s="129"/>
      <c r="G73" s="96"/>
      <c r="H73" s="96"/>
      <c r="I73" s="96"/>
      <c r="J73" s="96"/>
      <c r="K73" s="96"/>
      <c r="L73" s="96"/>
      <c r="M73" s="120">
        <v>19408</v>
      </c>
      <c r="N73" s="120">
        <v>7603</v>
      </c>
      <c r="O73" s="120">
        <v>11805</v>
      </c>
      <c r="P73" s="96"/>
      <c r="Q73" s="96"/>
      <c r="R73" s="96"/>
      <c r="S73" s="96"/>
      <c r="T73" s="96"/>
      <c r="U73" s="96"/>
      <c r="V73" s="96"/>
      <c r="W73" s="96"/>
      <c r="X73" s="96"/>
      <c r="Y73" s="96"/>
      <c r="Z73" s="96"/>
    </row>
    <row r="74" spans="1:26" ht="16.5" customHeight="1" x14ac:dyDescent="0.3">
      <c r="A74" s="96"/>
      <c r="B74" s="96"/>
      <c r="C74" s="97"/>
      <c r="D74" s="97"/>
      <c r="E74" s="129"/>
      <c r="F74" s="129"/>
      <c r="G74" s="96"/>
      <c r="H74" s="96"/>
      <c r="I74" s="96"/>
      <c r="J74" s="96"/>
      <c r="K74" s="96"/>
      <c r="L74" s="96"/>
      <c r="M74" s="120">
        <v>17988</v>
      </c>
      <c r="N74" s="120">
        <v>7002</v>
      </c>
      <c r="O74" s="120">
        <v>10986</v>
      </c>
      <c r="P74" s="96"/>
      <c r="Q74" s="96"/>
      <c r="R74" s="96"/>
      <c r="S74" s="96"/>
      <c r="T74" s="96"/>
      <c r="U74" s="96"/>
      <c r="V74" s="96"/>
      <c r="W74" s="96"/>
      <c r="X74" s="96"/>
      <c r="Y74" s="96"/>
      <c r="Z74" s="96"/>
    </row>
    <row r="75" spans="1:26" ht="16.5" customHeight="1" x14ac:dyDescent="0.3">
      <c r="A75" s="96"/>
      <c r="B75" s="96"/>
      <c r="C75" s="97"/>
      <c r="D75" s="97"/>
      <c r="E75" s="129"/>
      <c r="F75" s="129"/>
      <c r="G75" s="96"/>
      <c r="H75" s="96"/>
      <c r="I75" s="96"/>
      <c r="J75" s="96"/>
      <c r="K75" s="96"/>
      <c r="L75" s="96"/>
      <c r="M75" s="120">
        <v>16675</v>
      </c>
      <c r="N75" s="120">
        <v>6510</v>
      </c>
      <c r="O75" s="120">
        <v>10165</v>
      </c>
      <c r="P75" s="96"/>
      <c r="Q75" s="96"/>
      <c r="R75" s="96"/>
      <c r="S75" s="96"/>
      <c r="T75" s="96"/>
      <c r="U75" s="96"/>
      <c r="V75" s="96"/>
      <c r="W75" s="96"/>
      <c r="X75" s="96"/>
      <c r="Y75" s="96"/>
      <c r="Z75" s="96"/>
    </row>
    <row r="76" spans="1:26" ht="16.5" customHeight="1" x14ac:dyDescent="0.3">
      <c r="A76" s="96"/>
      <c r="B76" s="96"/>
      <c r="C76" s="97"/>
      <c r="D76" s="97"/>
      <c r="E76" s="129"/>
      <c r="F76" s="129"/>
      <c r="G76" s="96"/>
      <c r="H76" s="96"/>
      <c r="I76" s="96"/>
      <c r="J76" s="96"/>
      <c r="K76" s="96"/>
      <c r="L76" s="96"/>
      <c r="M76" s="120">
        <v>15472</v>
      </c>
      <c r="N76" s="120">
        <v>6134</v>
      </c>
      <c r="O76" s="120">
        <v>9338</v>
      </c>
      <c r="P76" s="96"/>
      <c r="Q76" s="96"/>
      <c r="R76" s="96"/>
      <c r="S76" s="96"/>
      <c r="T76" s="96"/>
      <c r="U76" s="96"/>
      <c r="V76" s="96"/>
      <c r="W76" s="96"/>
      <c r="X76" s="96"/>
      <c r="Y76" s="96"/>
      <c r="Z76" s="96"/>
    </row>
    <row r="77" spans="1:26" ht="16.5" customHeight="1" x14ac:dyDescent="0.3">
      <c r="A77" s="96"/>
      <c r="B77" s="96"/>
      <c r="C77" s="97"/>
      <c r="D77" s="97"/>
      <c r="E77" s="129"/>
      <c r="F77" s="129"/>
      <c r="G77" s="96"/>
      <c r="H77" s="96"/>
      <c r="I77" s="96"/>
      <c r="J77" s="96"/>
      <c r="K77" s="96"/>
      <c r="L77" s="96"/>
      <c r="M77" s="111">
        <v>89747</v>
      </c>
      <c r="N77" s="111">
        <v>33084</v>
      </c>
      <c r="O77" s="111">
        <v>56663</v>
      </c>
      <c r="P77" s="96"/>
      <c r="Q77" s="96"/>
      <c r="R77" s="96"/>
      <c r="S77" s="96"/>
      <c r="T77" s="96"/>
      <c r="U77" s="96"/>
      <c r="V77" s="96"/>
      <c r="W77" s="96"/>
      <c r="X77" s="96"/>
      <c r="Y77" s="96"/>
      <c r="Z77" s="96"/>
    </row>
    <row r="78" spans="1:26" ht="16.5" customHeight="1" x14ac:dyDescent="0.3">
      <c r="A78" s="96"/>
      <c r="B78" s="96"/>
      <c r="C78" s="97"/>
      <c r="D78" s="97"/>
      <c r="E78" s="129"/>
      <c r="F78" s="129"/>
      <c r="G78" s="96"/>
      <c r="H78" s="96"/>
      <c r="I78" s="96"/>
      <c r="J78" s="96"/>
      <c r="K78" s="96"/>
      <c r="L78" s="96"/>
      <c r="M78" s="96"/>
      <c r="N78" s="96"/>
      <c r="O78" s="96"/>
      <c r="P78" s="96"/>
      <c r="Q78" s="96"/>
      <c r="R78" s="96"/>
      <c r="S78" s="96"/>
      <c r="T78" s="96"/>
      <c r="U78" s="96"/>
      <c r="V78" s="96"/>
      <c r="W78" s="96"/>
      <c r="X78" s="96"/>
      <c r="Y78" s="96"/>
      <c r="Z78" s="96"/>
    </row>
    <row r="79" spans="1:26" ht="16.5" customHeight="1" x14ac:dyDescent="0.3">
      <c r="A79" s="96"/>
      <c r="B79" s="96"/>
      <c r="C79" s="97"/>
      <c r="D79" s="97"/>
      <c r="E79" s="129"/>
      <c r="F79" s="129"/>
      <c r="G79" s="96"/>
      <c r="H79" s="96"/>
      <c r="I79" s="96"/>
      <c r="J79" s="96"/>
      <c r="K79" s="96"/>
      <c r="L79" s="96"/>
      <c r="M79" s="96"/>
      <c r="N79" s="96"/>
      <c r="O79" s="96"/>
      <c r="P79" s="96"/>
      <c r="Q79" s="96"/>
      <c r="R79" s="96"/>
      <c r="S79" s="96"/>
      <c r="T79" s="96"/>
      <c r="U79" s="96"/>
      <c r="V79" s="96"/>
      <c r="W79" s="96"/>
      <c r="X79" s="96"/>
      <c r="Y79" s="96"/>
      <c r="Z79" s="96"/>
    </row>
    <row r="80" spans="1:26" ht="16.5" customHeight="1" x14ac:dyDescent="0.3">
      <c r="A80" s="96"/>
      <c r="B80" s="96"/>
      <c r="C80" s="97"/>
      <c r="D80" s="97"/>
      <c r="E80" s="129"/>
      <c r="F80" s="129"/>
      <c r="G80" s="96"/>
      <c r="H80" s="96"/>
      <c r="I80" s="96"/>
      <c r="J80" s="96"/>
      <c r="K80" s="96"/>
      <c r="L80" s="96"/>
      <c r="M80" s="96"/>
      <c r="N80" s="96"/>
      <c r="O80" s="96"/>
      <c r="P80" s="96"/>
      <c r="Q80" s="96"/>
      <c r="R80" s="96"/>
      <c r="S80" s="96"/>
      <c r="T80" s="96"/>
      <c r="U80" s="96"/>
      <c r="V80" s="96"/>
      <c r="W80" s="96"/>
      <c r="X80" s="96"/>
      <c r="Y80" s="96"/>
      <c r="Z80" s="96"/>
    </row>
    <row r="81" spans="1:26" ht="16.5" customHeight="1" x14ac:dyDescent="0.3">
      <c r="A81" s="96"/>
      <c r="B81" s="96"/>
      <c r="C81" s="97"/>
      <c r="D81" s="97"/>
      <c r="E81" s="129"/>
      <c r="F81" s="129"/>
      <c r="G81" s="96"/>
      <c r="H81" s="96"/>
      <c r="I81" s="96"/>
      <c r="J81" s="96"/>
      <c r="K81" s="96"/>
      <c r="L81" s="96"/>
      <c r="M81" s="96"/>
      <c r="N81" s="96"/>
      <c r="O81" s="96"/>
      <c r="P81" s="96"/>
      <c r="Q81" s="96"/>
      <c r="R81" s="96"/>
      <c r="S81" s="96"/>
      <c r="T81" s="96"/>
      <c r="U81" s="96"/>
      <c r="V81" s="96"/>
      <c r="W81" s="96"/>
      <c r="X81" s="96"/>
      <c r="Y81" s="96"/>
      <c r="Z81" s="96"/>
    </row>
    <row r="82" spans="1:26" ht="16.5" customHeight="1" x14ac:dyDescent="0.3">
      <c r="A82" s="96"/>
      <c r="B82" s="96"/>
      <c r="C82" s="97"/>
      <c r="D82" s="97"/>
      <c r="E82" s="129"/>
      <c r="F82" s="129"/>
      <c r="G82" s="96"/>
      <c r="H82" s="96"/>
      <c r="I82" s="96"/>
      <c r="J82" s="96"/>
      <c r="K82" s="96"/>
      <c r="L82" s="96"/>
      <c r="M82" s="96"/>
      <c r="N82" s="96"/>
      <c r="O82" s="96"/>
      <c r="P82" s="96"/>
      <c r="Q82" s="96"/>
      <c r="R82" s="96"/>
      <c r="S82" s="96"/>
      <c r="T82" s="96"/>
      <c r="U82" s="96"/>
      <c r="V82" s="96"/>
      <c r="W82" s="96"/>
      <c r="X82" s="96"/>
      <c r="Y82" s="96"/>
      <c r="Z82" s="96"/>
    </row>
    <row r="83" spans="1:26" ht="16.5" customHeight="1" x14ac:dyDescent="0.3">
      <c r="A83" s="96"/>
      <c r="B83" s="96"/>
      <c r="C83" s="97"/>
      <c r="D83" s="97"/>
      <c r="E83" s="129"/>
      <c r="F83" s="129"/>
      <c r="G83" s="96"/>
      <c r="H83" s="96"/>
      <c r="I83" s="96"/>
      <c r="J83" s="96"/>
      <c r="K83" s="96"/>
      <c r="L83" s="96"/>
      <c r="M83" s="96"/>
      <c r="N83" s="96"/>
      <c r="O83" s="96"/>
      <c r="P83" s="96"/>
      <c r="Q83" s="96"/>
      <c r="R83" s="96"/>
      <c r="S83" s="96"/>
      <c r="T83" s="96"/>
      <c r="U83" s="96"/>
      <c r="V83" s="96"/>
      <c r="W83" s="96"/>
      <c r="X83" s="96"/>
      <c r="Y83" s="96"/>
      <c r="Z83" s="96"/>
    </row>
    <row r="84" spans="1:26" ht="16.5" customHeight="1" x14ac:dyDescent="0.3">
      <c r="A84" s="96"/>
      <c r="B84" s="96"/>
      <c r="C84" s="97"/>
      <c r="D84" s="97"/>
      <c r="E84" s="129"/>
      <c r="F84" s="129"/>
      <c r="G84" s="96"/>
      <c r="H84" s="96"/>
      <c r="I84" s="96"/>
      <c r="J84" s="96"/>
      <c r="K84" s="96"/>
      <c r="L84" s="96"/>
      <c r="M84" s="96"/>
      <c r="N84" s="96"/>
      <c r="O84" s="96"/>
      <c r="P84" s="96"/>
      <c r="Q84" s="96"/>
      <c r="R84" s="96"/>
      <c r="S84" s="96"/>
      <c r="T84" s="96"/>
      <c r="U84" s="96"/>
      <c r="V84" s="96"/>
      <c r="W84" s="96"/>
      <c r="X84" s="96"/>
      <c r="Y84" s="96"/>
      <c r="Z84" s="96"/>
    </row>
    <row r="85" spans="1:26" ht="16.5" customHeight="1" x14ac:dyDescent="0.3">
      <c r="A85" s="96"/>
      <c r="B85" s="96"/>
      <c r="C85" s="97"/>
      <c r="D85" s="97"/>
      <c r="E85" s="129"/>
      <c r="F85" s="129"/>
      <c r="G85" s="96"/>
      <c r="H85" s="96"/>
      <c r="I85" s="96"/>
      <c r="J85" s="96"/>
      <c r="K85" s="96"/>
      <c r="L85" s="96"/>
      <c r="M85" s="96"/>
      <c r="N85" s="96"/>
      <c r="O85" s="96"/>
      <c r="P85" s="96"/>
      <c r="Q85" s="96"/>
      <c r="R85" s="96"/>
      <c r="S85" s="96"/>
      <c r="T85" s="96"/>
      <c r="U85" s="96"/>
      <c r="V85" s="96"/>
      <c r="W85" s="96"/>
      <c r="X85" s="96"/>
      <c r="Y85" s="96"/>
      <c r="Z85" s="96"/>
    </row>
    <row r="86" spans="1:26" ht="16.5" customHeight="1" x14ac:dyDescent="0.3">
      <c r="A86" s="96"/>
      <c r="B86" s="96"/>
      <c r="C86" s="97"/>
      <c r="D86" s="97"/>
      <c r="E86" s="129"/>
      <c r="F86" s="129"/>
      <c r="G86" s="96"/>
      <c r="H86" s="96"/>
      <c r="I86" s="96"/>
      <c r="J86" s="96"/>
      <c r="K86" s="96"/>
      <c r="L86" s="96"/>
      <c r="M86" s="96"/>
      <c r="N86" s="96"/>
      <c r="O86" s="96"/>
      <c r="P86" s="96"/>
      <c r="Q86" s="96"/>
      <c r="R86" s="96"/>
      <c r="S86" s="96"/>
      <c r="T86" s="96"/>
      <c r="U86" s="96"/>
      <c r="V86" s="96"/>
      <c r="W86" s="96"/>
      <c r="X86" s="96"/>
      <c r="Y86" s="96"/>
      <c r="Z86" s="96"/>
    </row>
    <row r="87" spans="1:26" ht="16.5" customHeight="1" x14ac:dyDescent="0.3">
      <c r="A87" s="96"/>
      <c r="B87" s="96"/>
      <c r="C87" s="97"/>
      <c r="D87" s="97"/>
      <c r="E87" s="129"/>
      <c r="F87" s="129"/>
      <c r="G87" s="96"/>
      <c r="H87" s="96"/>
      <c r="I87" s="96"/>
      <c r="J87" s="96"/>
      <c r="K87" s="96"/>
      <c r="L87" s="96"/>
      <c r="M87" s="96"/>
      <c r="N87" s="96"/>
      <c r="O87" s="96"/>
      <c r="P87" s="96"/>
      <c r="Q87" s="96"/>
      <c r="R87" s="96"/>
      <c r="S87" s="96"/>
      <c r="T87" s="96"/>
      <c r="U87" s="96"/>
      <c r="V87" s="96"/>
      <c r="W87" s="96"/>
      <c r="X87" s="96"/>
      <c r="Y87" s="96"/>
      <c r="Z87" s="96"/>
    </row>
    <row r="88" spans="1:26" ht="16.5" customHeight="1" x14ac:dyDescent="0.3">
      <c r="A88" s="96"/>
      <c r="B88" s="96"/>
      <c r="C88" s="97"/>
      <c r="D88" s="97"/>
      <c r="E88" s="129"/>
      <c r="F88" s="129"/>
      <c r="G88" s="96"/>
      <c r="H88" s="96"/>
      <c r="I88" s="96"/>
      <c r="J88" s="96"/>
      <c r="K88" s="96"/>
      <c r="L88" s="96"/>
      <c r="M88" s="96"/>
      <c r="N88" s="96"/>
      <c r="O88" s="96"/>
      <c r="P88" s="96"/>
      <c r="Q88" s="96"/>
      <c r="R88" s="96"/>
      <c r="S88" s="96"/>
      <c r="T88" s="96"/>
      <c r="U88" s="96"/>
      <c r="V88" s="96"/>
      <c r="W88" s="96"/>
      <c r="X88" s="96"/>
      <c r="Y88" s="96"/>
      <c r="Z88" s="96"/>
    </row>
    <row r="89" spans="1:26" ht="16.5" customHeight="1" x14ac:dyDescent="0.3">
      <c r="A89" s="96"/>
      <c r="B89" s="96"/>
      <c r="C89" s="97"/>
      <c r="D89" s="97"/>
      <c r="E89" s="129"/>
      <c r="F89" s="129"/>
      <c r="G89" s="96"/>
      <c r="H89" s="96"/>
      <c r="I89" s="96"/>
      <c r="J89" s="96"/>
      <c r="K89" s="96"/>
      <c r="L89" s="96"/>
      <c r="M89" s="96"/>
      <c r="N89" s="96"/>
      <c r="O89" s="96"/>
      <c r="P89" s="96"/>
      <c r="Q89" s="96"/>
      <c r="R89" s="96"/>
      <c r="S89" s="96"/>
      <c r="T89" s="96"/>
      <c r="U89" s="96"/>
      <c r="V89" s="96"/>
      <c r="W89" s="96"/>
      <c r="X89" s="96"/>
      <c r="Y89" s="96"/>
      <c r="Z89" s="96"/>
    </row>
    <row r="90" spans="1:26" ht="16.5" customHeight="1" x14ac:dyDescent="0.3">
      <c r="A90" s="96"/>
      <c r="B90" s="96"/>
      <c r="C90" s="97"/>
      <c r="D90" s="97"/>
      <c r="E90" s="129"/>
      <c r="F90" s="129"/>
      <c r="G90" s="96"/>
      <c r="H90" s="96"/>
      <c r="I90" s="96"/>
      <c r="J90" s="96"/>
      <c r="K90" s="96"/>
      <c r="L90" s="96"/>
      <c r="M90" s="96"/>
      <c r="N90" s="96"/>
      <c r="O90" s="96"/>
      <c r="P90" s="96"/>
      <c r="Q90" s="96"/>
      <c r="R90" s="96"/>
      <c r="S90" s="96"/>
      <c r="T90" s="96"/>
      <c r="U90" s="96"/>
      <c r="V90" s="96"/>
      <c r="W90" s="96"/>
      <c r="X90" s="96"/>
      <c r="Y90" s="96"/>
      <c r="Z90" s="96"/>
    </row>
    <row r="91" spans="1:26" ht="16.5" customHeight="1" x14ac:dyDescent="0.3">
      <c r="A91" s="96"/>
      <c r="B91" s="96"/>
      <c r="C91" s="97"/>
      <c r="D91" s="97"/>
      <c r="E91" s="129"/>
      <c r="F91" s="129"/>
      <c r="G91" s="96"/>
      <c r="H91" s="96"/>
      <c r="I91" s="96"/>
      <c r="J91" s="96"/>
      <c r="K91" s="96"/>
      <c r="L91" s="96"/>
      <c r="M91" s="96"/>
      <c r="N91" s="96"/>
      <c r="O91" s="96"/>
      <c r="P91" s="96"/>
      <c r="Q91" s="96"/>
      <c r="R91" s="96"/>
      <c r="S91" s="96"/>
      <c r="T91" s="96"/>
      <c r="U91" s="96"/>
      <c r="V91" s="96"/>
      <c r="W91" s="96"/>
      <c r="X91" s="96"/>
      <c r="Y91" s="96"/>
      <c r="Z91" s="96"/>
    </row>
    <row r="92" spans="1:26" ht="16.5" customHeight="1" x14ac:dyDescent="0.3">
      <c r="A92" s="96"/>
      <c r="B92" s="96"/>
      <c r="C92" s="97"/>
      <c r="D92" s="97"/>
      <c r="E92" s="129"/>
      <c r="F92" s="129"/>
      <c r="G92" s="96"/>
      <c r="H92" s="96"/>
      <c r="I92" s="96"/>
      <c r="J92" s="96"/>
      <c r="K92" s="96"/>
      <c r="L92" s="96"/>
      <c r="M92" s="96"/>
      <c r="N92" s="96"/>
      <c r="O92" s="96"/>
      <c r="P92" s="96"/>
      <c r="Q92" s="96"/>
      <c r="R92" s="96"/>
      <c r="S92" s="96"/>
      <c r="T92" s="96"/>
      <c r="U92" s="96"/>
      <c r="V92" s="96"/>
      <c r="W92" s="96"/>
      <c r="X92" s="96"/>
      <c r="Y92" s="96"/>
      <c r="Z92" s="96"/>
    </row>
    <row r="93" spans="1:26" ht="16.5" customHeight="1" x14ac:dyDescent="0.3">
      <c r="A93" s="96"/>
      <c r="B93" s="96"/>
      <c r="C93" s="97"/>
      <c r="D93" s="97"/>
      <c r="E93" s="129"/>
      <c r="F93" s="129"/>
      <c r="G93" s="96"/>
      <c r="H93" s="96"/>
      <c r="I93" s="96"/>
      <c r="J93" s="96"/>
      <c r="K93" s="96"/>
      <c r="L93" s="96"/>
      <c r="M93" s="96"/>
      <c r="N93" s="96"/>
      <c r="O93" s="96"/>
      <c r="P93" s="96"/>
      <c r="Q93" s="96"/>
      <c r="R93" s="96"/>
      <c r="S93" s="96"/>
      <c r="T93" s="96"/>
      <c r="U93" s="96"/>
      <c r="V93" s="96"/>
      <c r="W93" s="96"/>
      <c r="X93" s="96"/>
      <c r="Y93" s="96"/>
      <c r="Z93" s="96"/>
    </row>
    <row r="94" spans="1:26" ht="16.5" customHeight="1" x14ac:dyDescent="0.3">
      <c r="A94" s="96"/>
      <c r="B94" s="96"/>
      <c r="C94" s="97"/>
      <c r="D94" s="97"/>
      <c r="E94" s="129"/>
      <c r="F94" s="129"/>
      <c r="G94" s="96"/>
      <c r="H94" s="96"/>
      <c r="I94" s="96"/>
      <c r="J94" s="96"/>
      <c r="K94" s="96"/>
      <c r="L94" s="96"/>
      <c r="M94" s="96"/>
      <c r="N94" s="96"/>
      <c r="O94" s="96"/>
      <c r="P94" s="96"/>
      <c r="Q94" s="96"/>
      <c r="R94" s="96"/>
      <c r="S94" s="96"/>
      <c r="T94" s="96"/>
      <c r="U94" s="96"/>
      <c r="V94" s="96"/>
      <c r="W94" s="96"/>
      <c r="X94" s="96"/>
      <c r="Y94" s="96"/>
      <c r="Z94" s="96"/>
    </row>
    <row r="95" spans="1:26" ht="16.5" customHeight="1" x14ac:dyDescent="0.3">
      <c r="A95" s="96"/>
      <c r="B95" s="96"/>
      <c r="C95" s="97"/>
      <c r="D95" s="97"/>
      <c r="E95" s="129"/>
      <c r="F95" s="129"/>
      <c r="G95" s="96"/>
      <c r="H95" s="96"/>
      <c r="I95" s="96"/>
      <c r="J95" s="96"/>
      <c r="K95" s="96"/>
      <c r="L95" s="96"/>
      <c r="M95" s="96"/>
      <c r="N95" s="96"/>
      <c r="O95" s="96"/>
      <c r="P95" s="96"/>
      <c r="Q95" s="96"/>
      <c r="R95" s="96"/>
      <c r="S95" s="96"/>
      <c r="T95" s="96"/>
      <c r="U95" s="96"/>
      <c r="V95" s="96"/>
      <c r="W95" s="96"/>
      <c r="X95" s="96"/>
      <c r="Y95" s="96"/>
      <c r="Z95" s="96"/>
    </row>
    <row r="96" spans="1:26" ht="16.5" customHeight="1" x14ac:dyDescent="0.3">
      <c r="A96" s="96"/>
      <c r="B96" s="96"/>
      <c r="C96" s="97"/>
      <c r="D96" s="97"/>
      <c r="E96" s="129"/>
      <c r="F96" s="129"/>
      <c r="G96" s="96"/>
      <c r="H96" s="96"/>
      <c r="I96" s="96"/>
      <c r="J96" s="96"/>
      <c r="K96" s="96"/>
      <c r="L96" s="96"/>
      <c r="M96" s="96"/>
      <c r="N96" s="96"/>
      <c r="O96" s="96"/>
      <c r="P96" s="96"/>
      <c r="Q96" s="96"/>
      <c r="R96" s="96"/>
      <c r="S96" s="96"/>
      <c r="T96" s="96"/>
      <c r="U96" s="96"/>
      <c r="V96" s="96"/>
      <c r="W96" s="96"/>
      <c r="X96" s="96"/>
      <c r="Y96" s="96"/>
      <c r="Z96" s="96"/>
    </row>
    <row r="97" spans="1:26" ht="16.5" customHeight="1" x14ac:dyDescent="0.3">
      <c r="A97" s="96"/>
      <c r="B97" s="96"/>
      <c r="C97" s="97"/>
      <c r="D97" s="97"/>
      <c r="E97" s="129"/>
      <c r="F97" s="129"/>
      <c r="G97" s="96"/>
      <c r="H97" s="96"/>
      <c r="I97" s="96"/>
      <c r="J97" s="96"/>
      <c r="K97" s="96"/>
      <c r="L97" s="96"/>
      <c r="M97" s="96"/>
      <c r="N97" s="96"/>
      <c r="O97" s="96"/>
      <c r="P97" s="96"/>
      <c r="Q97" s="96"/>
      <c r="R97" s="96"/>
      <c r="S97" s="96"/>
      <c r="T97" s="96"/>
      <c r="U97" s="96"/>
      <c r="V97" s="96"/>
      <c r="W97" s="96"/>
      <c r="X97" s="96"/>
      <c r="Y97" s="96"/>
      <c r="Z97" s="96"/>
    </row>
    <row r="98" spans="1:26" ht="16.5" customHeight="1" x14ac:dyDescent="0.3">
      <c r="A98" s="96"/>
      <c r="B98" s="96"/>
      <c r="C98" s="97"/>
      <c r="D98" s="97"/>
      <c r="E98" s="129"/>
      <c r="F98" s="129"/>
      <c r="G98" s="96"/>
      <c r="H98" s="96"/>
      <c r="I98" s="96"/>
      <c r="J98" s="96"/>
      <c r="K98" s="96"/>
      <c r="L98" s="96"/>
      <c r="M98" s="96"/>
      <c r="N98" s="96"/>
      <c r="O98" s="96"/>
      <c r="P98" s="96"/>
      <c r="Q98" s="96"/>
      <c r="R98" s="96"/>
      <c r="S98" s="96"/>
      <c r="T98" s="96"/>
      <c r="U98" s="96"/>
      <c r="V98" s="96"/>
      <c r="W98" s="96"/>
      <c r="X98" s="96"/>
      <c r="Y98" s="96"/>
      <c r="Z98" s="96"/>
    </row>
    <row r="99" spans="1:26" ht="16.5" customHeight="1" x14ac:dyDescent="0.3">
      <c r="A99" s="96"/>
      <c r="B99" s="96"/>
      <c r="C99" s="97"/>
      <c r="D99" s="97"/>
      <c r="E99" s="129"/>
      <c r="F99" s="129"/>
      <c r="G99" s="96"/>
      <c r="H99" s="96"/>
      <c r="I99" s="96"/>
      <c r="J99" s="96"/>
      <c r="K99" s="96"/>
      <c r="L99" s="96"/>
      <c r="M99" s="96"/>
      <c r="N99" s="96"/>
      <c r="O99" s="96"/>
      <c r="P99" s="96"/>
      <c r="Q99" s="96"/>
      <c r="R99" s="96"/>
      <c r="S99" s="96"/>
      <c r="T99" s="96"/>
      <c r="U99" s="96"/>
      <c r="V99" s="96"/>
      <c r="W99" s="96"/>
      <c r="X99" s="96"/>
      <c r="Y99" s="96"/>
      <c r="Z99" s="96"/>
    </row>
    <row r="100" spans="1:26" ht="16.5" customHeight="1" x14ac:dyDescent="0.3">
      <c r="A100" s="96"/>
      <c r="B100" s="96"/>
      <c r="C100" s="97"/>
      <c r="D100" s="97"/>
      <c r="E100" s="129"/>
      <c r="F100" s="129"/>
      <c r="G100" s="96"/>
      <c r="H100" s="96"/>
      <c r="I100" s="96"/>
      <c r="J100" s="96"/>
      <c r="K100" s="96"/>
      <c r="L100" s="96"/>
      <c r="M100" s="96"/>
      <c r="N100" s="96"/>
      <c r="O100" s="96"/>
      <c r="P100" s="96"/>
      <c r="Q100" s="96"/>
      <c r="R100" s="96"/>
      <c r="S100" s="96"/>
      <c r="T100" s="96"/>
      <c r="U100" s="96"/>
      <c r="V100" s="96"/>
      <c r="W100" s="96"/>
      <c r="X100" s="96"/>
      <c r="Y100" s="96"/>
      <c r="Z100" s="96"/>
    </row>
    <row r="101" spans="1:26" ht="16.5" customHeight="1" x14ac:dyDescent="0.3">
      <c r="A101" s="96"/>
      <c r="B101" s="96"/>
      <c r="C101" s="97"/>
      <c r="D101" s="97"/>
      <c r="E101" s="129"/>
      <c r="F101" s="129"/>
      <c r="G101" s="96"/>
      <c r="H101" s="96"/>
      <c r="I101" s="96"/>
      <c r="J101" s="96"/>
      <c r="K101" s="96"/>
      <c r="L101" s="96"/>
      <c r="M101" s="96"/>
      <c r="N101" s="96"/>
      <c r="O101" s="96"/>
      <c r="P101" s="96"/>
      <c r="Q101" s="96"/>
      <c r="R101" s="96"/>
      <c r="S101" s="96"/>
      <c r="T101" s="96"/>
      <c r="U101" s="96"/>
      <c r="V101" s="96"/>
      <c r="W101" s="96"/>
      <c r="X101" s="96"/>
      <c r="Y101" s="96"/>
      <c r="Z101" s="96"/>
    </row>
    <row r="102" spans="1:26" ht="16.5" customHeight="1" x14ac:dyDescent="0.3">
      <c r="A102" s="96"/>
      <c r="B102" s="96"/>
      <c r="C102" s="97"/>
      <c r="D102" s="97"/>
      <c r="E102" s="129"/>
      <c r="F102" s="129"/>
      <c r="G102" s="96"/>
      <c r="H102" s="96"/>
      <c r="I102" s="96"/>
      <c r="J102" s="96"/>
      <c r="K102" s="96"/>
      <c r="L102" s="96"/>
      <c r="M102" s="96"/>
      <c r="N102" s="96"/>
      <c r="O102" s="96"/>
      <c r="P102" s="96"/>
      <c r="Q102" s="96"/>
      <c r="R102" s="96"/>
      <c r="S102" s="96"/>
      <c r="T102" s="96"/>
      <c r="U102" s="96"/>
      <c r="V102" s="96"/>
      <c r="W102" s="96"/>
      <c r="X102" s="96"/>
      <c r="Y102" s="96"/>
      <c r="Z102" s="96"/>
    </row>
    <row r="103" spans="1:26" ht="16.5" customHeight="1" x14ac:dyDescent="0.3">
      <c r="A103" s="96"/>
      <c r="B103" s="96"/>
      <c r="C103" s="97"/>
      <c r="D103" s="97"/>
      <c r="E103" s="129"/>
      <c r="F103" s="129"/>
      <c r="G103" s="96"/>
      <c r="H103" s="96"/>
      <c r="I103" s="96"/>
      <c r="J103" s="96"/>
      <c r="K103" s="96"/>
      <c r="L103" s="96"/>
      <c r="M103" s="96"/>
      <c r="N103" s="96"/>
      <c r="O103" s="96"/>
      <c r="P103" s="96"/>
      <c r="Q103" s="96"/>
      <c r="R103" s="96"/>
      <c r="S103" s="96"/>
      <c r="T103" s="96"/>
      <c r="U103" s="96"/>
      <c r="V103" s="96"/>
      <c r="W103" s="96"/>
      <c r="X103" s="96"/>
      <c r="Y103" s="96"/>
      <c r="Z103" s="96"/>
    </row>
    <row r="104" spans="1:26" ht="16.5" customHeight="1" x14ac:dyDescent="0.3">
      <c r="A104" s="96"/>
      <c r="B104" s="96"/>
      <c r="C104" s="97"/>
      <c r="D104" s="97"/>
      <c r="E104" s="129"/>
      <c r="F104" s="129"/>
      <c r="G104" s="96"/>
      <c r="H104" s="96"/>
      <c r="I104" s="96"/>
      <c r="J104" s="96"/>
      <c r="K104" s="96"/>
      <c r="L104" s="96"/>
      <c r="M104" s="96"/>
      <c r="N104" s="96"/>
      <c r="O104" s="96"/>
      <c r="P104" s="96"/>
      <c r="Q104" s="96"/>
      <c r="R104" s="96"/>
      <c r="S104" s="96"/>
      <c r="T104" s="96"/>
      <c r="U104" s="96"/>
      <c r="V104" s="96"/>
      <c r="W104" s="96"/>
      <c r="X104" s="96"/>
      <c r="Y104" s="96"/>
      <c r="Z104" s="96"/>
    </row>
    <row r="105" spans="1:26" ht="16.5" customHeight="1" x14ac:dyDescent="0.3">
      <c r="A105" s="96"/>
      <c r="B105" s="96"/>
      <c r="C105" s="97"/>
      <c r="D105" s="97"/>
      <c r="E105" s="129"/>
      <c r="F105" s="129"/>
      <c r="G105" s="96"/>
      <c r="H105" s="96"/>
      <c r="I105" s="96"/>
      <c r="J105" s="96"/>
      <c r="K105" s="96"/>
      <c r="L105" s="96"/>
      <c r="M105" s="96"/>
      <c r="N105" s="96"/>
      <c r="O105" s="96"/>
      <c r="P105" s="96"/>
      <c r="Q105" s="96"/>
      <c r="R105" s="96"/>
      <c r="S105" s="96"/>
      <c r="T105" s="96"/>
      <c r="U105" s="96"/>
      <c r="V105" s="96"/>
      <c r="W105" s="96"/>
      <c r="X105" s="96"/>
      <c r="Y105" s="96"/>
      <c r="Z105" s="96"/>
    </row>
    <row r="106" spans="1:26" ht="16.5" customHeight="1" x14ac:dyDescent="0.3">
      <c r="A106" s="96"/>
      <c r="B106" s="96"/>
      <c r="C106" s="97"/>
      <c r="D106" s="97"/>
      <c r="E106" s="129"/>
      <c r="F106" s="129"/>
      <c r="G106" s="96"/>
      <c r="H106" s="96"/>
      <c r="I106" s="96"/>
      <c r="J106" s="96"/>
      <c r="K106" s="96"/>
      <c r="L106" s="96"/>
      <c r="M106" s="96"/>
      <c r="N106" s="96"/>
      <c r="O106" s="96"/>
      <c r="P106" s="96"/>
      <c r="Q106" s="96"/>
      <c r="R106" s="96"/>
      <c r="S106" s="96"/>
      <c r="T106" s="96"/>
      <c r="U106" s="96"/>
      <c r="V106" s="96"/>
      <c r="W106" s="96"/>
      <c r="X106" s="96"/>
      <c r="Y106" s="96"/>
      <c r="Z106" s="96"/>
    </row>
    <row r="107" spans="1:26" ht="16.5" customHeight="1" x14ac:dyDescent="0.3">
      <c r="A107" s="96"/>
      <c r="B107" s="96"/>
      <c r="C107" s="97"/>
      <c r="D107" s="97"/>
      <c r="E107" s="129"/>
      <c r="F107" s="129"/>
      <c r="G107" s="96"/>
      <c r="H107" s="96"/>
      <c r="I107" s="96"/>
      <c r="J107" s="96"/>
      <c r="K107" s="96"/>
      <c r="L107" s="96"/>
      <c r="M107" s="96"/>
      <c r="N107" s="96"/>
      <c r="O107" s="96"/>
      <c r="P107" s="96"/>
      <c r="Q107" s="96"/>
      <c r="R107" s="96"/>
      <c r="S107" s="96"/>
      <c r="T107" s="96"/>
      <c r="U107" s="96"/>
      <c r="V107" s="96"/>
      <c r="W107" s="96"/>
      <c r="X107" s="96"/>
      <c r="Y107" s="96"/>
      <c r="Z107" s="96"/>
    </row>
    <row r="108" spans="1:26" ht="16.5" customHeight="1" x14ac:dyDescent="0.3">
      <c r="A108" s="96"/>
      <c r="B108" s="96"/>
      <c r="C108" s="97"/>
      <c r="D108" s="97"/>
      <c r="E108" s="129"/>
      <c r="F108" s="129"/>
      <c r="G108" s="96"/>
      <c r="H108" s="96"/>
      <c r="I108" s="96"/>
      <c r="J108" s="96"/>
      <c r="K108" s="96"/>
      <c r="L108" s="96"/>
      <c r="M108" s="96"/>
      <c r="N108" s="96"/>
      <c r="O108" s="96"/>
      <c r="P108" s="96"/>
      <c r="Q108" s="96"/>
      <c r="R108" s="96"/>
      <c r="S108" s="96"/>
      <c r="T108" s="96"/>
      <c r="U108" s="96"/>
      <c r="V108" s="96"/>
      <c r="W108" s="96"/>
      <c r="X108" s="96"/>
      <c r="Y108" s="96"/>
      <c r="Z108" s="96"/>
    </row>
    <row r="109" spans="1:26" ht="16.5" customHeight="1" x14ac:dyDescent="0.3">
      <c r="A109" s="96"/>
      <c r="B109" s="96"/>
      <c r="C109" s="97"/>
      <c r="D109" s="97"/>
      <c r="E109" s="129"/>
      <c r="F109" s="129"/>
      <c r="G109" s="96"/>
      <c r="H109" s="96"/>
      <c r="I109" s="96"/>
      <c r="J109" s="96"/>
      <c r="K109" s="96"/>
      <c r="L109" s="96"/>
      <c r="M109" s="96"/>
      <c r="N109" s="96"/>
      <c r="O109" s="96"/>
      <c r="P109" s="96"/>
      <c r="Q109" s="96"/>
      <c r="R109" s="96"/>
      <c r="S109" s="96"/>
      <c r="T109" s="96"/>
      <c r="U109" s="96"/>
      <c r="V109" s="96"/>
      <c r="W109" s="96"/>
      <c r="X109" s="96"/>
      <c r="Y109" s="96"/>
      <c r="Z109" s="96"/>
    </row>
    <row r="110" spans="1:26" ht="16.5" customHeight="1" x14ac:dyDescent="0.3">
      <c r="A110" s="96"/>
      <c r="B110" s="96"/>
      <c r="C110" s="97"/>
      <c r="D110" s="97"/>
      <c r="E110" s="129"/>
      <c r="F110" s="129"/>
      <c r="G110" s="96"/>
      <c r="H110" s="96"/>
      <c r="I110" s="96"/>
      <c r="J110" s="96"/>
      <c r="K110" s="96"/>
      <c r="L110" s="96"/>
      <c r="M110" s="96"/>
      <c r="N110" s="96"/>
      <c r="O110" s="96"/>
      <c r="P110" s="96"/>
      <c r="Q110" s="96"/>
      <c r="R110" s="96"/>
      <c r="S110" s="96"/>
      <c r="T110" s="96"/>
      <c r="U110" s="96"/>
      <c r="V110" s="96"/>
      <c r="W110" s="96"/>
      <c r="X110" s="96"/>
      <c r="Y110" s="96"/>
      <c r="Z110" s="96"/>
    </row>
    <row r="111" spans="1:26" ht="16.5" customHeight="1" x14ac:dyDescent="0.3">
      <c r="A111" s="96"/>
      <c r="B111" s="96"/>
      <c r="C111" s="97"/>
      <c r="D111" s="97"/>
      <c r="E111" s="129"/>
      <c r="F111" s="129"/>
      <c r="G111" s="96"/>
      <c r="H111" s="96"/>
      <c r="I111" s="96"/>
      <c r="J111" s="96"/>
      <c r="K111" s="96"/>
      <c r="L111" s="96"/>
      <c r="M111" s="96"/>
      <c r="N111" s="96"/>
      <c r="O111" s="96"/>
      <c r="P111" s="96"/>
      <c r="Q111" s="96"/>
      <c r="R111" s="96"/>
      <c r="S111" s="96"/>
      <c r="T111" s="96"/>
      <c r="U111" s="96"/>
      <c r="V111" s="96"/>
      <c r="W111" s="96"/>
      <c r="X111" s="96"/>
      <c r="Y111" s="96"/>
      <c r="Z111" s="96"/>
    </row>
    <row r="112" spans="1:26" ht="16.5" customHeight="1" x14ac:dyDescent="0.3">
      <c r="A112" s="96"/>
      <c r="B112" s="96"/>
      <c r="C112" s="97"/>
      <c r="D112" s="97"/>
      <c r="E112" s="129"/>
      <c r="F112" s="129"/>
      <c r="G112" s="96"/>
      <c r="H112" s="96"/>
      <c r="I112" s="96"/>
      <c r="J112" s="96"/>
      <c r="K112" s="96"/>
      <c r="L112" s="96"/>
      <c r="M112" s="96"/>
      <c r="N112" s="96"/>
      <c r="O112" s="96"/>
      <c r="P112" s="96"/>
      <c r="Q112" s="96"/>
      <c r="R112" s="96"/>
      <c r="S112" s="96"/>
      <c r="T112" s="96"/>
      <c r="U112" s="96"/>
      <c r="V112" s="96"/>
      <c r="W112" s="96"/>
      <c r="X112" s="96"/>
      <c r="Y112" s="96"/>
      <c r="Z112" s="96"/>
    </row>
    <row r="113" spans="1:26" ht="16.5" customHeight="1" x14ac:dyDescent="0.3">
      <c r="A113" s="96"/>
      <c r="B113" s="96"/>
      <c r="C113" s="97"/>
      <c r="D113" s="97"/>
      <c r="E113" s="129"/>
      <c r="F113" s="129"/>
      <c r="G113" s="96"/>
      <c r="H113" s="96"/>
      <c r="I113" s="96"/>
      <c r="J113" s="96"/>
      <c r="K113" s="96"/>
      <c r="L113" s="96"/>
      <c r="M113" s="96"/>
      <c r="N113" s="96"/>
      <c r="O113" s="96"/>
      <c r="P113" s="96"/>
      <c r="Q113" s="96"/>
      <c r="R113" s="96"/>
      <c r="S113" s="96"/>
      <c r="T113" s="96"/>
      <c r="U113" s="96"/>
      <c r="V113" s="96"/>
      <c r="W113" s="96"/>
      <c r="X113" s="96"/>
      <c r="Y113" s="96"/>
      <c r="Z113" s="96"/>
    </row>
    <row r="114" spans="1:26" ht="16.5" customHeight="1" x14ac:dyDescent="0.3">
      <c r="A114" s="96"/>
      <c r="B114" s="96"/>
      <c r="C114" s="97"/>
      <c r="D114" s="97"/>
      <c r="E114" s="129"/>
      <c r="F114" s="129"/>
      <c r="G114" s="96"/>
      <c r="H114" s="96"/>
      <c r="I114" s="96"/>
      <c r="J114" s="96"/>
      <c r="K114" s="96"/>
      <c r="L114" s="96"/>
      <c r="M114" s="96"/>
      <c r="N114" s="96"/>
      <c r="O114" s="96"/>
      <c r="P114" s="96"/>
      <c r="Q114" s="96"/>
      <c r="R114" s="96"/>
      <c r="S114" s="96"/>
      <c r="T114" s="96"/>
      <c r="U114" s="96"/>
      <c r="V114" s="96"/>
      <c r="W114" s="96"/>
      <c r="X114" s="96"/>
      <c r="Y114" s="96"/>
      <c r="Z114" s="96"/>
    </row>
    <row r="115" spans="1:26" ht="16.5" customHeight="1" x14ac:dyDescent="0.3">
      <c r="A115" s="96"/>
      <c r="B115" s="96"/>
      <c r="C115" s="97"/>
      <c r="D115" s="97"/>
      <c r="E115" s="129"/>
      <c r="F115" s="129"/>
      <c r="G115" s="96"/>
      <c r="H115" s="96"/>
      <c r="I115" s="96"/>
      <c r="J115" s="96"/>
      <c r="K115" s="96"/>
      <c r="L115" s="96"/>
      <c r="M115" s="96"/>
      <c r="N115" s="96"/>
      <c r="O115" s="96"/>
      <c r="P115" s="96"/>
      <c r="Q115" s="96"/>
      <c r="R115" s="96"/>
      <c r="S115" s="96"/>
      <c r="T115" s="96"/>
      <c r="U115" s="96"/>
      <c r="V115" s="96"/>
      <c r="W115" s="96"/>
      <c r="X115" s="96"/>
      <c r="Y115" s="96"/>
      <c r="Z115" s="96"/>
    </row>
    <row r="116" spans="1:26" ht="16.5" customHeight="1" x14ac:dyDescent="0.3">
      <c r="A116" s="96"/>
      <c r="B116" s="96"/>
      <c r="C116" s="97"/>
      <c r="D116" s="97"/>
      <c r="E116" s="129"/>
      <c r="F116" s="129"/>
      <c r="G116" s="96"/>
      <c r="H116" s="96"/>
      <c r="I116" s="96"/>
      <c r="J116" s="96"/>
      <c r="K116" s="96"/>
      <c r="L116" s="96"/>
      <c r="M116" s="96"/>
      <c r="N116" s="96"/>
      <c r="O116" s="96"/>
      <c r="P116" s="96"/>
      <c r="Q116" s="96"/>
      <c r="R116" s="96"/>
      <c r="S116" s="96"/>
      <c r="T116" s="96"/>
      <c r="U116" s="96"/>
      <c r="V116" s="96"/>
      <c r="W116" s="96"/>
      <c r="X116" s="96"/>
      <c r="Y116" s="96"/>
      <c r="Z116" s="96"/>
    </row>
    <row r="117" spans="1:26" ht="16.5" customHeight="1" x14ac:dyDescent="0.3">
      <c r="A117" s="96"/>
      <c r="B117" s="96"/>
      <c r="C117" s="97"/>
      <c r="D117" s="97"/>
      <c r="E117" s="129"/>
      <c r="F117" s="129"/>
      <c r="G117" s="96"/>
      <c r="H117" s="96"/>
      <c r="I117" s="96"/>
      <c r="J117" s="96"/>
      <c r="K117" s="96"/>
      <c r="L117" s="96"/>
      <c r="M117" s="96"/>
      <c r="N117" s="96"/>
      <c r="O117" s="96"/>
      <c r="P117" s="96"/>
      <c r="Q117" s="96"/>
      <c r="R117" s="96"/>
      <c r="S117" s="96"/>
      <c r="T117" s="96"/>
      <c r="U117" s="96"/>
      <c r="V117" s="96"/>
      <c r="W117" s="96"/>
      <c r="X117" s="96"/>
      <c r="Y117" s="96"/>
      <c r="Z117" s="96"/>
    </row>
    <row r="118" spans="1:26" ht="16.5" customHeight="1" x14ac:dyDescent="0.3">
      <c r="A118" s="96"/>
      <c r="B118" s="96"/>
      <c r="C118" s="97"/>
      <c r="D118" s="97"/>
      <c r="E118" s="129"/>
      <c r="F118" s="129"/>
      <c r="G118" s="96"/>
      <c r="H118" s="96"/>
      <c r="I118" s="96"/>
      <c r="J118" s="96"/>
      <c r="K118" s="96"/>
      <c r="L118" s="96"/>
      <c r="M118" s="96"/>
      <c r="N118" s="96"/>
      <c r="O118" s="96"/>
      <c r="P118" s="96"/>
      <c r="Q118" s="96"/>
      <c r="R118" s="96"/>
      <c r="S118" s="96"/>
      <c r="T118" s="96"/>
      <c r="U118" s="96"/>
      <c r="V118" s="96"/>
      <c r="W118" s="96"/>
      <c r="X118" s="96"/>
      <c r="Y118" s="96"/>
      <c r="Z118" s="96"/>
    </row>
    <row r="119" spans="1:26" ht="16.5" customHeight="1" x14ac:dyDescent="0.3">
      <c r="A119" s="96"/>
      <c r="B119" s="96"/>
      <c r="C119" s="97"/>
      <c r="D119" s="97"/>
      <c r="E119" s="129"/>
      <c r="F119" s="129"/>
      <c r="G119" s="96"/>
      <c r="H119" s="96"/>
      <c r="I119" s="96"/>
      <c r="J119" s="96"/>
      <c r="K119" s="96"/>
      <c r="L119" s="96"/>
      <c r="M119" s="96"/>
      <c r="N119" s="96"/>
      <c r="O119" s="96"/>
      <c r="P119" s="96"/>
      <c r="Q119" s="96"/>
      <c r="R119" s="96"/>
      <c r="S119" s="96"/>
      <c r="T119" s="96"/>
      <c r="U119" s="96"/>
      <c r="V119" s="96"/>
      <c r="W119" s="96"/>
      <c r="X119" s="96"/>
      <c r="Y119" s="96"/>
      <c r="Z119" s="96"/>
    </row>
    <row r="120" spans="1:26" ht="16.5" customHeight="1" x14ac:dyDescent="0.3">
      <c r="A120" s="96"/>
      <c r="B120" s="96"/>
      <c r="C120" s="97"/>
      <c r="D120" s="97"/>
      <c r="E120" s="129"/>
      <c r="F120" s="129"/>
      <c r="G120" s="96"/>
      <c r="H120" s="96"/>
      <c r="I120" s="96"/>
      <c r="J120" s="96"/>
      <c r="K120" s="96"/>
      <c r="L120" s="96"/>
      <c r="M120" s="96"/>
      <c r="N120" s="96"/>
      <c r="O120" s="96"/>
      <c r="P120" s="96"/>
      <c r="Q120" s="96"/>
      <c r="R120" s="96"/>
      <c r="S120" s="96"/>
      <c r="T120" s="96"/>
      <c r="U120" s="96"/>
      <c r="V120" s="96"/>
      <c r="W120" s="96"/>
      <c r="X120" s="96"/>
      <c r="Y120" s="96"/>
      <c r="Z120" s="96"/>
    </row>
    <row r="121" spans="1:26" ht="16.5" customHeight="1" x14ac:dyDescent="0.3">
      <c r="A121" s="96"/>
      <c r="B121" s="96"/>
      <c r="C121" s="97"/>
      <c r="D121" s="97"/>
      <c r="E121" s="129"/>
      <c r="F121" s="129"/>
      <c r="G121" s="96"/>
      <c r="H121" s="96"/>
      <c r="I121" s="96"/>
      <c r="J121" s="96"/>
      <c r="K121" s="96"/>
      <c r="L121" s="96"/>
      <c r="M121" s="96"/>
      <c r="N121" s="96"/>
      <c r="O121" s="96"/>
      <c r="P121" s="96"/>
      <c r="Q121" s="96"/>
      <c r="R121" s="96"/>
      <c r="S121" s="96"/>
      <c r="T121" s="96"/>
      <c r="U121" s="96"/>
      <c r="V121" s="96"/>
      <c r="W121" s="96"/>
      <c r="X121" s="96"/>
      <c r="Y121" s="96"/>
      <c r="Z121" s="96"/>
    </row>
    <row r="122" spans="1:26" ht="16.5" customHeight="1" x14ac:dyDescent="0.3">
      <c r="A122" s="96"/>
      <c r="B122" s="96"/>
      <c r="C122" s="97"/>
      <c r="D122" s="97"/>
      <c r="E122" s="129"/>
      <c r="F122" s="129"/>
      <c r="G122" s="96"/>
      <c r="H122" s="96"/>
      <c r="I122" s="96"/>
      <c r="J122" s="96"/>
      <c r="K122" s="96"/>
      <c r="L122" s="96"/>
      <c r="M122" s="96"/>
      <c r="N122" s="96"/>
      <c r="O122" s="96"/>
      <c r="P122" s="96"/>
      <c r="Q122" s="96"/>
      <c r="R122" s="96"/>
      <c r="S122" s="96"/>
      <c r="T122" s="96"/>
      <c r="U122" s="96"/>
      <c r="V122" s="96"/>
      <c r="W122" s="96"/>
      <c r="X122" s="96"/>
      <c r="Y122" s="96"/>
      <c r="Z122" s="96"/>
    </row>
    <row r="123" spans="1:26" ht="16.5" customHeight="1" x14ac:dyDescent="0.3">
      <c r="A123" s="96"/>
      <c r="B123" s="96"/>
      <c r="C123" s="97"/>
      <c r="D123" s="97"/>
      <c r="E123" s="129"/>
      <c r="F123" s="129"/>
      <c r="G123" s="96"/>
      <c r="H123" s="96"/>
      <c r="I123" s="96"/>
      <c r="J123" s="96"/>
      <c r="K123" s="96"/>
      <c r="L123" s="96"/>
      <c r="M123" s="96"/>
      <c r="N123" s="96"/>
      <c r="O123" s="96"/>
      <c r="P123" s="96"/>
      <c r="Q123" s="96"/>
      <c r="R123" s="96"/>
      <c r="S123" s="96"/>
      <c r="T123" s="96"/>
      <c r="U123" s="96"/>
      <c r="V123" s="96"/>
      <c r="W123" s="96"/>
      <c r="X123" s="96"/>
      <c r="Y123" s="96"/>
      <c r="Z123" s="96"/>
    </row>
    <row r="124" spans="1:26" ht="16.5" customHeight="1" x14ac:dyDescent="0.3">
      <c r="A124" s="96"/>
      <c r="B124" s="96"/>
      <c r="C124" s="97"/>
      <c r="D124" s="97"/>
      <c r="E124" s="129"/>
      <c r="F124" s="129"/>
      <c r="G124" s="96"/>
      <c r="H124" s="96"/>
      <c r="I124" s="96"/>
      <c r="J124" s="96"/>
      <c r="K124" s="96"/>
      <c r="L124" s="96"/>
      <c r="M124" s="96"/>
      <c r="N124" s="96"/>
      <c r="O124" s="96"/>
      <c r="P124" s="96"/>
      <c r="Q124" s="96"/>
      <c r="R124" s="96"/>
      <c r="S124" s="96"/>
      <c r="T124" s="96"/>
      <c r="U124" s="96"/>
      <c r="V124" s="96"/>
      <c r="W124" s="96"/>
      <c r="X124" s="96"/>
      <c r="Y124" s="96"/>
      <c r="Z124" s="96"/>
    </row>
    <row r="125" spans="1:26" ht="16.5" customHeight="1" x14ac:dyDescent="0.3">
      <c r="A125" s="96"/>
      <c r="B125" s="96"/>
      <c r="C125" s="97"/>
      <c r="D125" s="97"/>
      <c r="E125" s="129"/>
      <c r="F125" s="129"/>
      <c r="G125" s="96"/>
      <c r="H125" s="96"/>
      <c r="I125" s="96"/>
      <c r="J125" s="96"/>
      <c r="K125" s="96"/>
      <c r="L125" s="96"/>
      <c r="M125" s="96"/>
      <c r="N125" s="96"/>
      <c r="O125" s="96"/>
      <c r="P125" s="96"/>
      <c r="Q125" s="96"/>
      <c r="R125" s="96"/>
      <c r="S125" s="96"/>
      <c r="T125" s="96"/>
      <c r="U125" s="96"/>
      <c r="V125" s="96"/>
      <c r="W125" s="96"/>
      <c r="X125" s="96"/>
      <c r="Y125" s="96"/>
      <c r="Z125" s="96"/>
    </row>
    <row r="126" spans="1:26" ht="16.5" customHeight="1" x14ac:dyDescent="0.3">
      <c r="A126" s="96"/>
      <c r="B126" s="96"/>
      <c r="C126" s="97"/>
      <c r="D126" s="97"/>
      <c r="E126" s="129"/>
      <c r="F126" s="129"/>
      <c r="G126" s="96"/>
      <c r="H126" s="96"/>
      <c r="I126" s="96"/>
      <c r="J126" s="96"/>
      <c r="K126" s="96"/>
      <c r="L126" s="96"/>
      <c r="M126" s="96"/>
      <c r="N126" s="96"/>
      <c r="O126" s="96"/>
      <c r="P126" s="96"/>
      <c r="Q126" s="96"/>
      <c r="R126" s="96"/>
      <c r="S126" s="96"/>
      <c r="T126" s="96"/>
      <c r="U126" s="96"/>
      <c r="V126" s="96"/>
      <c r="W126" s="96"/>
      <c r="X126" s="96"/>
      <c r="Y126" s="96"/>
      <c r="Z126" s="96"/>
    </row>
    <row r="127" spans="1:26" ht="16.5" customHeight="1" x14ac:dyDescent="0.3">
      <c r="A127" s="96"/>
      <c r="B127" s="96"/>
      <c r="C127" s="97"/>
      <c r="D127" s="97"/>
      <c r="E127" s="129"/>
      <c r="F127" s="129"/>
      <c r="G127" s="96"/>
      <c r="H127" s="96"/>
      <c r="I127" s="96"/>
      <c r="J127" s="96"/>
      <c r="K127" s="96"/>
      <c r="L127" s="96"/>
      <c r="M127" s="96"/>
      <c r="N127" s="96"/>
      <c r="O127" s="96"/>
      <c r="P127" s="96"/>
      <c r="Q127" s="96"/>
      <c r="R127" s="96"/>
      <c r="S127" s="96"/>
      <c r="T127" s="96"/>
      <c r="U127" s="96"/>
      <c r="V127" s="96"/>
      <c r="W127" s="96"/>
      <c r="X127" s="96"/>
      <c r="Y127" s="96"/>
      <c r="Z127" s="96"/>
    </row>
    <row r="128" spans="1:26" ht="16.5" customHeight="1" x14ac:dyDescent="0.3">
      <c r="A128" s="96"/>
      <c r="B128" s="96"/>
      <c r="C128" s="97"/>
      <c r="D128" s="97"/>
      <c r="E128" s="129"/>
      <c r="F128" s="129"/>
      <c r="G128" s="96"/>
      <c r="H128" s="96"/>
      <c r="I128" s="96"/>
      <c r="J128" s="96"/>
      <c r="K128" s="96"/>
      <c r="L128" s="96"/>
      <c r="M128" s="96"/>
      <c r="N128" s="96"/>
      <c r="O128" s="96"/>
      <c r="P128" s="96"/>
      <c r="Q128" s="96"/>
      <c r="R128" s="96"/>
      <c r="S128" s="96"/>
      <c r="T128" s="96"/>
      <c r="U128" s="96"/>
      <c r="V128" s="96"/>
      <c r="W128" s="96"/>
      <c r="X128" s="96"/>
      <c r="Y128" s="96"/>
      <c r="Z128" s="96"/>
    </row>
    <row r="129" spans="1:26" ht="16.5" customHeight="1" x14ac:dyDescent="0.3">
      <c r="A129" s="96"/>
      <c r="B129" s="96"/>
      <c r="C129" s="97"/>
      <c r="D129" s="97"/>
      <c r="E129" s="129"/>
      <c r="F129" s="129"/>
      <c r="G129" s="96"/>
      <c r="H129" s="96"/>
      <c r="I129" s="96"/>
      <c r="J129" s="96"/>
      <c r="K129" s="96"/>
      <c r="L129" s="96"/>
      <c r="M129" s="96"/>
      <c r="N129" s="96"/>
      <c r="O129" s="96"/>
      <c r="P129" s="96"/>
      <c r="Q129" s="96"/>
      <c r="R129" s="96"/>
      <c r="S129" s="96"/>
      <c r="T129" s="96"/>
      <c r="U129" s="96"/>
      <c r="V129" s="96"/>
      <c r="W129" s="96"/>
      <c r="X129" s="96"/>
      <c r="Y129" s="96"/>
      <c r="Z129" s="96"/>
    </row>
    <row r="130" spans="1:26" ht="16.5" customHeight="1" x14ac:dyDescent="0.3">
      <c r="A130" s="96"/>
      <c r="B130" s="96"/>
      <c r="C130" s="97"/>
      <c r="D130" s="97"/>
      <c r="E130" s="129"/>
      <c r="F130" s="129"/>
      <c r="G130" s="96"/>
      <c r="H130" s="96"/>
      <c r="I130" s="96"/>
      <c r="J130" s="96"/>
      <c r="K130" s="96"/>
      <c r="L130" s="96"/>
      <c r="M130" s="96"/>
      <c r="N130" s="96"/>
      <c r="O130" s="96"/>
      <c r="P130" s="96"/>
      <c r="Q130" s="96"/>
      <c r="R130" s="96"/>
      <c r="S130" s="96"/>
      <c r="T130" s="96"/>
      <c r="U130" s="96"/>
      <c r="V130" s="96"/>
      <c r="W130" s="96"/>
      <c r="X130" s="96"/>
      <c r="Y130" s="96"/>
      <c r="Z130" s="96"/>
    </row>
    <row r="131" spans="1:26" ht="16.5" customHeight="1" x14ac:dyDescent="0.3">
      <c r="A131" s="96"/>
      <c r="B131" s="96"/>
      <c r="C131" s="97"/>
      <c r="D131" s="97"/>
      <c r="E131" s="129"/>
      <c r="F131" s="129"/>
      <c r="G131" s="96"/>
      <c r="H131" s="96"/>
      <c r="I131" s="96"/>
      <c r="J131" s="96"/>
      <c r="K131" s="96"/>
      <c r="L131" s="96"/>
      <c r="M131" s="96"/>
      <c r="N131" s="96"/>
      <c r="O131" s="96"/>
      <c r="P131" s="96"/>
      <c r="Q131" s="96"/>
      <c r="R131" s="96"/>
      <c r="S131" s="96"/>
      <c r="T131" s="96"/>
      <c r="U131" s="96"/>
      <c r="V131" s="96"/>
      <c r="W131" s="96"/>
      <c r="X131" s="96"/>
      <c r="Y131" s="96"/>
      <c r="Z131" s="96"/>
    </row>
    <row r="132" spans="1:26" ht="16.5" customHeight="1" x14ac:dyDescent="0.3">
      <c r="A132" s="96"/>
      <c r="B132" s="96"/>
      <c r="C132" s="97"/>
      <c r="D132" s="97"/>
      <c r="E132" s="129"/>
      <c r="F132" s="129"/>
      <c r="G132" s="96"/>
      <c r="H132" s="96"/>
      <c r="I132" s="96"/>
      <c r="J132" s="96"/>
      <c r="K132" s="96"/>
      <c r="L132" s="96"/>
      <c r="M132" s="96"/>
      <c r="N132" s="96"/>
      <c r="O132" s="96"/>
      <c r="P132" s="96"/>
      <c r="Q132" s="96"/>
      <c r="R132" s="96"/>
      <c r="S132" s="96"/>
      <c r="T132" s="96"/>
      <c r="U132" s="96"/>
      <c r="V132" s="96"/>
      <c r="W132" s="96"/>
      <c r="X132" s="96"/>
      <c r="Y132" s="96"/>
      <c r="Z132" s="96"/>
    </row>
    <row r="133" spans="1:26" ht="16.5" customHeight="1" x14ac:dyDescent="0.3">
      <c r="A133" s="96"/>
      <c r="B133" s="96"/>
      <c r="C133" s="97"/>
      <c r="D133" s="97"/>
      <c r="E133" s="129"/>
      <c r="F133" s="129"/>
      <c r="G133" s="96"/>
      <c r="H133" s="96"/>
      <c r="I133" s="96"/>
      <c r="J133" s="96"/>
      <c r="K133" s="96"/>
      <c r="L133" s="96"/>
      <c r="M133" s="96"/>
      <c r="N133" s="96"/>
      <c r="O133" s="96"/>
      <c r="P133" s="96"/>
      <c r="Q133" s="96"/>
      <c r="R133" s="96"/>
      <c r="S133" s="96"/>
      <c r="T133" s="96"/>
      <c r="U133" s="96"/>
      <c r="V133" s="96"/>
      <c r="W133" s="96"/>
      <c r="X133" s="96"/>
      <c r="Y133" s="96"/>
      <c r="Z133" s="96"/>
    </row>
    <row r="134" spans="1:26" ht="16.5" customHeight="1" x14ac:dyDescent="0.3">
      <c r="A134" s="96"/>
      <c r="B134" s="96"/>
      <c r="C134" s="97"/>
      <c r="D134" s="97"/>
      <c r="E134" s="129"/>
      <c r="F134" s="129"/>
      <c r="G134" s="96"/>
      <c r="H134" s="96"/>
      <c r="I134" s="96"/>
      <c r="J134" s="96"/>
      <c r="K134" s="96"/>
      <c r="L134" s="96"/>
      <c r="M134" s="96"/>
      <c r="N134" s="96"/>
      <c r="O134" s="96"/>
      <c r="P134" s="96"/>
      <c r="Q134" s="96"/>
      <c r="R134" s="96"/>
      <c r="S134" s="96"/>
      <c r="T134" s="96"/>
      <c r="U134" s="96"/>
      <c r="V134" s="96"/>
      <c r="W134" s="96"/>
      <c r="X134" s="96"/>
      <c r="Y134" s="96"/>
      <c r="Z134" s="96"/>
    </row>
    <row r="135" spans="1:26" ht="16.5" customHeight="1" x14ac:dyDescent="0.3">
      <c r="A135" s="96"/>
      <c r="B135" s="96"/>
      <c r="C135" s="97"/>
      <c r="D135" s="97"/>
      <c r="E135" s="129"/>
      <c r="F135" s="129"/>
      <c r="G135" s="96"/>
      <c r="H135" s="96"/>
      <c r="I135" s="96"/>
      <c r="J135" s="96"/>
      <c r="K135" s="96"/>
      <c r="L135" s="96"/>
      <c r="M135" s="96"/>
      <c r="N135" s="96"/>
      <c r="O135" s="96"/>
      <c r="P135" s="96"/>
      <c r="Q135" s="96"/>
      <c r="R135" s="96"/>
      <c r="S135" s="96"/>
      <c r="T135" s="96"/>
      <c r="U135" s="96"/>
      <c r="V135" s="96"/>
      <c r="W135" s="96"/>
      <c r="X135" s="96"/>
      <c r="Y135" s="96"/>
      <c r="Z135" s="96"/>
    </row>
    <row r="136" spans="1:26" ht="16.5" customHeight="1" x14ac:dyDescent="0.3">
      <c r="A136" s="96"/>
      <c r="B136" s="96"/>
      <c r="C136" s="97"/>
      <c r="D136" s="97"/>
      <c r="E136" s="129"/>
      <c r="F136" s="129"/>
      <c r="G136" s="96"/>
      <c r="H136" s="96"/>
      <c r="I136" s="96"/>
      <c r="J136" s="96"/>
      <c r="K136" s="96"/>
      <c r="L136" s="96"/>
      <c r="M136" s="96"/>
      <c r="N136" s="96"/>
      <c r="O136" s="96"/>
      <c r="P136" s="96"/>
      <c r="Q136" s="96"/>
      <c r="R136" s="96"/>
      <c r="S136" s="96"/>
      <c r="T136" s="96"/>
      <c r="U136" s="96"/>
      <c r="V136" s="96"/>
      <c r="W136" s="96"/>
      <c r="X136" s="96"/>
      <c r="Y136" s="96"/>
      <c r="Z136" s="96"/>
    </row>
    <row r="137" spans="1:26" ht="16.5" customHeight="1" x14ac:dyDescent="0.3">
      <c r="A137" s="96"/>
      <c r="B137" s="96"/>
      <c r="C137" s="97"/>
      <c r="D137" s="97"/>
      <c r="E137" s="129"/>
      <c r="F137" s="129"/>
      <c r="G137" s="96"/>
      <c r="H137" s="96"/>
      <c r="I137" s="96"/>
      <c r="J137" s="96"/>
      <c r="K137" s="96"/>
      <c r="L137" s="96"/>
      <c r="M137" s="96"/>
      <c r="N137" s="96"/>
      <c r="O137" s="96"/>
      <c r="P137" s="96"/>
      <c r="Q137" s="96"/>
      <c r="R137" s="96"/>
      <c r="S137" s="96"/>
      <c r="T137" s="96"/>
      <c r="U137" s="96"/>
      <c r="V137" s="96"/>
      <c r="W137" s="96"/>
      <c r="X137" s="96"/>
      <c r="Y137" s="96"/>
      <c r="Z137" s="96"/>
    </row>
    <row r="138" spans="1:26" ht="16.5" customHeight="1" x14ac:dyDescent="0.3">
      <c r="A138" s="96"/>
      <c r="B138" s="96"/>
      <c r="C138" s="97"/>
      <c r="D138" s="97"/>
      <c r="E138" s="129"/>
      <c r="F138" s="129"/>
      <c r="G138" s="96"/>
      <c r="H138" s="96"/>
      <c r="I138" s="96"/>
      <c r="J138" s="96"/>
      <c r="K138" s="96"/>
      <c r="L138" s="96"/>
      <c r="M138" s="96"/>
      <c r="N138" s="96"/>
      <c r="O138" s="96"/>
      <c r="P138" s="96"/>
      <c r="Q138" s="96"/>
      <c r="R138" s="96"/>
      <c r="S138" s="96"/>
      <c r="T138" s="96"/>
      <c r="U138" s="96"/>
      <c r="V138" s="96"/>
      <c r="W138" s="96"/>
      <c r="X138" s="96"/>
      <c r="Y138" s="96"/>
      <c r="Z138" s="96"/>
    </row>
    <row r="139" spans="1:26" ht="16.5" customHeight="1" x14ac:dyDescent="0.3">
      <c r="A139" s="96"/>
      <c r="B139" s="96"/>
      <c r="C139" s="97"/>
      <c r="D139" s="97"/>
      <c r="E139" s="129"/>
      <c r="F139" s="129"/>
      <c r="G139" s="96"/>
      <c r="H139" s="96"/>
      <c r="I139" s="96"/>
      <c r="J139" s="96"/>
      <c r="K139" s="96"/>
      <c r="L139" s="96"/>
      <c r="M139" s="96"/>
      <c r="N139" s="96"/>
      <c r="O139" s="96"/>
      <c r="P139" s="96"/>
      <c r="Q139" s="96"/>
      <c r="R139" s="96"/>
      <c r="S139" s="96"/>
      <c r="T139" s="96"/>
      <c r="U139" s="96"/>
      <c r="V139" s="96"/>
      <c r="W139" s="96"/>
      <c r="X139" s="96"/>
      <c r="Y139" s="96"/>
      <c r="Z139" s="96"/>
    </row>
    <row r="140" spans="1:26" ht="16.5" customHeight="1" x14ac:dyDescent="0.3">
      <c r="A140" s="96"/>
      <c r="B140" s="96"/>
      <c r="C140" s="97"/>
      <c r="D140" s="97"/>
      <c r="E140" s="129"/>
      <c r="F140" s="129"/>
      <c r="G140" s="96"/>
      <c r="H140" s="96"/>
      <c r="I140" s="96"/>
      <c r="J140" s="96"/>
      <c r="K140" s="96"/>
      <c r="L140" s="96"/>
      <c r="M140" s="96"/>
      <c r="N140" s="96"/>
      <c r="O140" s="96"/>
      <c r="P140" s="96"/>
      <c r="Q140" s="96"/>
      <c r="R140" s="96"/>
      <c r="S140" s="96"/>
      <c r="T140" s="96"/>
      <c r="U140" s="96"/>
      <c r="V140" s="96"/>
      <c r="W140" s="96"/>
      <c r="X140" s="96"/>
      <c r="Y140" s="96"/>
      <c r="Z140" s="96"/>
    </row>
    <row r="141" spans="1:26" ht="16.5" customHeight="1" x14ac:dyDescent="0.3">
      <c r="A141" s="96"/>
      <c r="B141" s="96"/>
      <c r="C141" s="97"/>
      <c r="D141" s="97"/>
      <c r="E141" s="129"/>
      <c r="F141" s="129"/>
      <c r="G141" s="96"/>
      <c r="H141" s="96"/>
      <c r="I141" s="96"/>
      <c r="J141" s="96"/>
      <c r="K141" s="96"/>
      <c r="L141" s="96"/>
      <c r="M141" s="96"/>
      <c r="N141" s="96"/>
      <c r="O141" s="96"/>
      <c r="P141" s="96"/>
      <c r="Q141" s="96"/>
      <c r="R141" s="96"/>
      <c r="S141" s="96"/>
      <c r="T141" s="96"/>
      <c r="U141" s="96"/>
      <c r="V141" s="96"/>
      <c r="W141" s="96"/>
      <c r="X141" s="96"/>
      <c r="Y141" s="96"/>
      <c r="Z141" s="96"/>
    </row>
    <row r="142" spans="1:26" ht="16.5" customHeight="1" x14ac:dyDescent="0.3">
      <c r="A142" s="96"/>
      <c r="B142" s="96"/>
      <c r="C142" s="97"/>
      <c r="D142" s="97"/>
      <c r="E142" s="129"/>
      <c r="F142" s="129"/>
      <c r="G142" s="96"/>
      <c r="H142" s="96"/>
      <c r="I142" s="96"/>
      <c r="J142" s="96"/>
      <c r="K142" s="96"/>
      <c r="L142" s="96"/>
      <c r="M142" s="96"/>
      <c r="N142" s="96"/>
      <c r="O142" s="96"/>
      <c r="P142" s="96"/>
      <c r="Q142" s="96"/>
      <c r="R142" s="96"/>
      <c r="S142" s="96"/>
      <c r="T142" s="96"/>
      <c r="U142" s="96"/>
      <c r="V142" s="96"/>
      <c r="W142" s="96"/>
      <c r="X142" s="96"/>
      <c r="Y142" s="96"/>
      <c r="Z142" s="96"/>
    </row>
    <row r="143" spans="1:26" ht="16.5" customHeight="1" x14ac:dyDescent="0.3">
      <c r="A143" s="96"/>
      <c r="B143" s="96"/>
      <c r="C143" s="97"/>
      <c r="D143" s="97"/>
      <c r="E143" s="129"/>
      <c r="F143" s="129"/>
      <c r="G143" s="96"/>
      <c r="H143" s="96"/>
      <c r="I143" s="96"/>
      <c r="J143" s="96"/>
      <c r="K143" s="96"/>
      <c r="L143" s="96"/>
      <c r="M143" s="96"/>
      <c r="N143" s="96"/>
      <c r="O143" s="96"/>
      <c r="P143" s="96"/>
      <c r="Q143" s="96"/>
      <c r="R143" s="96"/>
      <c r="S143" s="96"/>
      <c r="T143" s="96"/>
      <c r="U143" s="96"/>
      <c r="V143" s="96"/>
      <c r="W143" s="96"/>
      <c r="X143" s="96"/>
      <c r="Y143" s="96"/>
      <c r="Z143" s="96"/>
    </row>
    <row r="144" spans="1:26" ht="16.5" customHeight="1" x14ac:dyDescent="0.3">
      <c r="A144" s="96"/>
      <c r="B144" s="96"/>
      <c r="C144" s="97"/>
      <c r="D144" s="97"/>
      <c r="E144" s="129"/>
      <c r="F144" s="129"/>
      <c r="G144" s="96"/>
      <c r="H144" s="96"/>
      <c r="I144" s="96"/>
      <c r="J144" s="96"/>
      <c r="K144" s="96"/>
      <c r="L144" s="96"/>
      <c r="M144" s="96"/>
      <c r="N144" s="96"/>
      <c r="O144" s="96"/>
      <c r="P144" s="96"/>
      <c r="Q144" s="96"/>
      <c r="R144" s="96"/>
      <c r="S144" s="96"/>
      <c r="T144" s="96"/>
      <c r="U144" s="96"/>
      <c r="V144" s="96"/>
      <c r="W144" s="96"/>
      <c r="X144" s="96"/>
      <c r="Y144" s="96"/>
      <c r="Z144" s="96"/>
    </row>
    <row r="145" spans="1:26" ht="16.5" customHeight="1" x14ac:dyDescent="0.3">
      <c r="A145" s="96"/>
      <c r="B145" s="96"/>
      <c r="C145" s="97"/>
      <c r="D145" s="97"/>
      <c r="E145" s="129"/>
      <c r="F145" s="129"/>
      <c r="G145" s="96"/>
      <c r="H145" s="96"/>
      <c r="I145" s="96"/>
      <c r="J145" s="96"/>
      <c r="K145" s="96"/>
      <c r="L145" s="96"/>
      <c r="M145" s="96"/>
      <c r="N145" s="96"/>
      <c r="O145" s="96"/>
      <c r="P145" s="96"/>
      <c r="Q145" s="96"/>
      <c r="R145" s="96"/>
      <c r="S145" s="96"/>
      <c r="T145" s="96"/>
      <c r="U145" s="96"/>
      <c r="V145" s="96"/>
      <c r="W145" s="96"/>
      <c r="X145" s="96"/>
      <c r="Y145" s="96"/>
      <c r="Z145" s="96"/>
    </row>
    <row r="146" spans="1:26" ht="16.5" customHeight="1" x14ac:dyDescent="0.3">
      <c r="A146" s="96"/>
      <c r="B146" s="96"/>
      <c r="C146" s="97"/>
      <c r="D146" s="97"/>
      <c r="E146" s="129"/>
      <c r="F146" s="129"/>
      <c r="G146" s="96"/>
      <c r="H146" s="96"/>
      <c r="I146" s="96"/>
      <c r="J146" s="96"/>
      <c r="K146" s="96"/>
      <c r="L146" s="96"/>
      <c r="M146" s="96"/>
      <c r="N146" s="96"/>
      <c r="O146" s="96"/>
      <c r="P146" s="96"/>
      <c r="Q146" s="96"/>
      <c r="R146" s="96"/>
      <c r="S146" s="96"/>
      <c r="T146" s="96"/>
      <c r="U146" s="96"/>
      <c r="V146" s="96"/>
      <c r="W146" s="96"/>
      <c r="X146" s="96"/>
      <c r="Y146" s="96"/>
      <c r="Z146" s="96"/>
    </row>
    <row r="147" spans="1:26" ht="16.5" customHeight="1" x14ac:dyDescent="0.3">
      <c r="A147" s="96"/>
      <c r="B147" s="96"/>
      <c r="C147" s="97"/>
      <c r="D147" s="97"/>
      <c r="E147" s="129"/>
      <c r="F147" s="129"/>
      <c r="G147" s="96"/>
      <c r="H147" s="96"/>
      <c r="I147" s="96"/>
      <c r="J147" s="96"/>
      <c r="K147" s="96"/>
      <c r="L147" s="96"/>
      <c r="M147" s="96"/>
      <c r="N147" s="96"/>
      <c r="O147" s="96"/>
      <c r="P147" s="96"/>
      <c r="Q147" s="96"/>
      <c r="R147" s="96"/>
      <c r="S147" s="96"/>
      <c r="T147" s="96"/>
      <c r="U147" s="96"/>
      <c r="V147" s="96"/>
      <c r="W147" s="96"/>
      <c r="X147" s="96"/>
      <c r="Y147" s="96"/>
      <c r="Z147" s="96"/>
    </row>
    <row r="148" spans="1:26" ht="16.5" customHeight="1" x14ac:dyDescent="0.3">
      <c r="A148" s="96"/>
      <c r="B148" s="96"/>
      <c r="C148" s="97"/>
      <c r="D148" s="97"/>
      <c r="E148" s="129"/>
      <c r="F148" s="129"/>
      <c r="G148" s="96"/>
      <c r="H148" s="96"/>
      <c r="I148" s="96"/>
      <c r="J148" s="96"/>
      <c r="K148" s="96"/>
      <c r="L148" s="96"/>
      <c r="M148" s="96"/>
      <c r="N148" s="96"/>
      <c r="O148" s="96"/>
      <c r="P148" s="96"/>
      <c r="Q148" s="96"/>
      <c r="R148" s="96"/>
      <c r="S148" s="96"/>
      <c r="T148" s="96"/>
      <c r="U148" s="96"/>
      <c r="V148" s="96"/>
      <c r="W148" s="96"/>
      <c r="X148" s="96"/>
      <c r="Y148" s="96"/>
      <c r="Z148" s="96"/>
    </row>
    <row r="149" spans="1:26" ht="16.5" customHeight="1" x14ac:dyDescent="0.3">
      <c r="A149" s="96"/>
      <c r="B149" s="96"/>
      <c r="C149" s="97"/>
      <c r="D149" s="97"/>
      <c r="E149" s="129"/>
      <c r="F149" s="129"/>
      <c r="G149" s="96"/>
      <c r="H149" s="96"/>
      <c r="I149" s="96"/>
      <c r="J149" s="96"/>
      <c r="K149" s="96"/>
      <c r="L149" s="96"/>
      <c r="M149" s="96"/>
      <c r="N149" s="96"/>
      <c r="O149" s="96"/>
      <c r="P149" s="96"/>
      <c r="Q149" s="96"/>
      <c r="R149" s="96"/>
      <c r="S149" s="96"/>
      <c r="T149" s="96"/>
      <c r="U149" s="96"/>
      <c r="V149" s="96"/>
      <c r="W149" s="96"/>
      <c r="X149" s="96"/>
      <c r="Y149" s="96"/>
      <c r="Z149" s="96"/>
    </row>
    <row r="150" spans="1:26" ht="16.5" customHeight="1" x14ac:dyDescent="0.3">
      <c r="A150" s="96"/>
      <c r="B150" s="96"/>
      <c r="C150" s="97"/>
      <c r="D150" s="97"/>
      <c r="E150" s="129"/>
      <c r="F150" s="129"/>
      <c r="G150" s="96"/>
      <c r="H150" s="96"/>
      <c r="I150" s="96"/>
      <c r="J150" s="96"/>
      <c r="K150" s="96"/>
      <c r="L150" s="96"/>
      <c r="M150" s="96"/>
      <c r="N150" s="96"/>
      <c r="O150" s="96"/>
      <c r="P150" s="96"/>
      <c r="Q150" s="96"/>
      <c r="R150" s="96"/>
      <c r="S150" s="96"/>
      <c r="T150" s="96"/>
      <c r="U150" s="96"/>
      <c r="V150" s="96"/>
      <c r="W150" s="96"/>
      <c r="X150" s="96"/>
      <c r="Y150" s="96"/>
      <c r="Z150" s="96"/>
    </row>
    <row r="151" spans="1:26" ht="16.5" customHeight="1" x14ac:dyDescent="0.3">
      <c r="A151" s="96"/>
      <c r="B151" s="96"/>
      <c r="C151" s="97"/>
      <c r="D151" s="97"/>
      <c r="E151" s="129"/>
      <c r="F151" s="129"/>
      <c r="G151" s="96"/>
      <c r="H151" s="96"/>
      <c r="I151" s="96"/>
      <c r="J151" s="96"/>
      <c r="K151" s="96"/>
      <c r="L151" s="96"/>
      <c r="M151" s="96"/>
      <c r="N151" s="96"/>
      <c r="O151" s="96"/>
      <c r="P151" s="96"/>
      <c r="Q151" s="96"/>
      <c r="R151" s="96"/>
      <c r="S151" s="96"/>
      <c r="T151" s="96"/>
      <c r="U151" s="96"/>
      <c r="V151" s="96"/>
      <c r="W151" s="96"/>
      <c r="X151" s="96"/>
      <c r="Y151" s="96"/>
      <c r="Z151" s="96"/>
    </row>
    <row r="152" spans="1:26" ht="16.5" customHeight="1" x14ac:dyDescent="0.3">
      <c r="A152" s="96"/>
      <c r="B152" s="96"/>
      <c r="C152" s="97"/>
      <c r="D152" s="97"/>
      <c r="E152" s="129"/>
      <c r="F152" s="129"/>
      <c r="G152" s="96"/>
      <c r="H152" s="96"/>
      <c r="I152" s="96"/>
      <c r="J152" s="96"/>
      <c r="K152" s="96"/>
      <c r="L152" s="96"/>
      <c r="M152" s="96"/>
      <c r="N152" s="96"/>
      <c r="O152" s="96"/>
      <c r="P152" s="96"/>
      <c r="Q152" s="96"/>
      <c r="R152" s="96"/>
      <c r="S152" s="96"/>
      <c r="T152" s="96"/>
      <c r="U152" s="96"/>
      <c r="V152" s="96"/>
      <c r="W152" s="96"/>
      <c r="X152" s="96"/>
      <c r="Y152" s="96"/>
      <c r="Z152" s="96"/>
    </row>
    <row r="153" spans="1:26" ht="16.5" customHeight="1" x14ac:dyDescent="0.3">
      <c r="A153" s="96"/>
      <c r="B153" s="96"/>
      <c r="C153" s="97"/>
      <c r="D153" s="97"/>
      <c r="E153" s="129"/>
      <c r="F153" s="129"/>
      <c r="G153" s="96"/>
      <c r="H153" s="96"/>
      <c r="I153" s="96"/>
      <c r="J153" s="96"/>
      <c r="K153" s="96"/>
      <c r="L153" s="96"/>
      <c r="M153" s="96"/>
      <c r="N153" s="96"/>
      <c r="O153" s="96"/>
      <c r="P153" s="96"/>
      <c r="Q153" s="96"/>
      <c r="R153" s="96"/>
      <c r="S153" s="96"/>
      <c r="T153" s="96"/>
      <c r="U153" s="96"/>
      <c r="V153" s="96"/>
      <c r="W153" s="96"/>
      <c r="X153" s="96"/>
      <c r="Y153" s="96"/>
      <c r="Z153" s="96"/>
    </row>
    <row r="154" spans="1:26" ht="16.5" customHeight="1" x14ac:dyDescent="0.3">
      <c r="A154" s="96"/>
      <c r="B154" s="96"/>
      <c r="C154" s="97"/>
      <c r="D154" s="97"/>
      <c r="E154" s="129"/>
      <c r="F154" s="129"/>
      <c r="G154" s="96"/>
      <c r="H154" s="96"/>
      <c r="I154" s="96"/>
      <c r="J154" s="96"/>
      <c r="K154" s="96"/>
      <c r="L154" s="96"/>
      <c r="M154" s="96"/>
      <c r="N154" s="96"/>
      <c r="O154" s="96"/>
      <c r="P154" s="96"/>
      <c r="Q154" s="96"/>
      <c r="R154" s="96"/>
      <c r="S154" s="96"/>
      <c r="T154" s="96"/>
      <c r="U154" s="96"/>
      <c r="V154" s="96"/>
      <c r="W154" s="96"/>
      <c r="X154" s="96"/>
      <c r="Y154" s="96"/>
      <c r="Z154" s="96"/>
    </row>
    <row r="155" spans="1:26" ht="16.5" customHeight="1" x14ac:dyDescent="0.3">
      <c r="A155" s="96"/>
      <c r="B155" s="96"/>
      <c r="C155" s="97"/>
      <c r="D155" s="97"/>
      <c r="E155" s="129"/>
      <c r="F155" s="129"/>
      <c r="G155" s="96"/>
      <c r="H155" s="96"/>
      <c r="I155" s="96"/>
      <c r="J155" s="96"/>
      <c r="K155" s="96"/>
      <c r="L155" s="96"/>
      <c r="M155" s="96"/>
      <c r="N155" s="96"/>
      <c r="O155" s="96"/>
      <c r="P155" s="96"/>
      <c r="Q155" s="96"/>
      <c r="R155" s="96"/>
      <c r="S155" s="96"/>
      <c r="T155" s="96"/>
      <c r="U155" s="96"/>
      <c r="V155" s="96"/>
      <c r="W155" s="96"/>
      <c r="X155" s="96"/>
      <c r="Y155" s="96"/>
      <c r="Z155" s="96"/>
    </row>
    <row r="156" spans="1:26" ht="16.5" customHeight="1" x14ac:dyDescent="0.3">
      <c r="A156" s="96"/>
      <c r="B156" s="96"/>
      <c r="C156" s="97"/>
      <c r="D156" s="97"/>
      <c r="E156" s="129"/>
      <c r="F156" s="129"/>
      <c r="G156" s="96"/>
      <c r="H156" s="96"/>
      <c r="I156" s="96"/>
      <c r="J156" s="96"/>
      <c r="K156" s="96"/>
      <c r="L156" s="96"/>
      <c r="M156" s="96"/>
      <c r="N156" s="96"/>
      <c r="O156" s="96"/>
      <c r="P156" s="96"/>
      <c r="Q156" s="96"/>
      <c r="R156" s="96"/>
      <c r="S156" s="96"/>
      <c r="T156" s="96"/>
      <c r="U156" s="96"/>
      <c r="V156" s="96"/>
      <c r="W156" s="96"/>
      <c r="X156" s="96"/>
      <c r="Y156" s="96"/>
      <c r="Z156" s="96"/>
    </row>
    <row r="157" spans="1:26" ht="16.5" customHeight="1" x14ac:dyDescent="0.3">
      <c r="A157" s="96"/>
      <c r="B157" s="96"/>
      <c r="C157" s="97"/>
      <c r="D157" s="97"/>
      <c r="E157" s="129"/>
      <c r="F157" s="129"/>
      <c r="G157" s="96"/>
      <c r="H157" s="96"/>
      <c r="I157" s="96"/>
      <c r="J157" s="96"/>
      <c r="K157" s="96"/>
      <c r="L157" s="96"/>
      <c r="M157" s="96"/>
      <c r="N157" s="96"/>
      <c r="O157" s="96"/>
      <c r="P157" s="96"/>
      <c r="Q157" s="96"/>
      <c r="R157" s="96"/>
      <c r="S157" s="96"/>
      <c r="T157" s="96"/>
      <c r="U157" s="96"/>
      <c r="V157" s="96"/>
      <c r="W157" s="96"/>
      <c r="X157" s="96"/>
      <c r="Y157" s="96"/>
      <c r="Z157" s="96"/>
    </row>
    <row r="158" spans="1:26" ht="16.5" customHeight="1" x14ac:dyDescent="0.3">
      <c r="A158" s="96"/>
      <c r="B158" s="96"/>
      <c r="C158" s="97"/>
      <c r="D158" s="97"/>
      <c r="E158" s="129"/>
      <c r="F158" s="129"/>
      <c r="G158" s="96"/>
      <c r="H158" s="96"/>
      <c r="I158" s="96"/>
      <c r="J158" s="96"/>
      <c r="K158" s="96"/>
      <c r="L158" s="96"/>
      <c r="M158" s="96"/>
      <c r="N158" s="96"/>
      <c r="O158" s="96"/>
      <c r="P158" s="96"/>
      <c r="Q158" s="96"/>
      <c r="R158" s="96"/>
      <c r="S158" s="96"/>
      <c r="T158" s="96"/>
      <c r="U158" s="96"/>
      <c r="V158" s="96"/>
      <c r="W158" s="96"/>
      <c r="X158" s="96"/>
      <c r="Y158" s="96"/>
      <c r="Z158" s="96"/>
    </row>
    <row r="159" spans="1:26" ht="16.5" customHeight="1" x14ac:dyDescent="0.3">
      <c r="A159" s="96"/>
      <c r="B159" s="96"/>
      <c r="C159" s="97"/>
      <c r="D159" s="97"/>
      <c r="E159" s="129"/>
      <c r="F159" s="129"/>
      <c r="G159" s="96"/>
      <c r="H159" s="96"/>
      <c r="I159" s="96"/>
      <c r="J159" s="96"/>
      <c r="K159" s="96"/>
      <c r="L159" s="96"/>
      <c r="M159" s="96"/>
      <c r="N159" s="96"/>
      <c r="O159" s="96"/>
      <c r="P159" s="96"/>
      <c r="Q159" s="96"/>
      <c r="R159" s="96"/>
      <c r="S159" s="96"/>
      <c r="T159" s="96"/>
      <c r="U159" s="96"/>
      <c r="V159" s="96"/>
      <c r="W159" s="96"/>
      <c r="X159" s="96"/>
      <c r="Y159" s="96"/>
      <c r="Z159" s="96"/>
    </row>
    <row r="160" spans="1:26" ht="16.5" customHeight="1" x14ac:dyDescent="0.3">
      <c r="A160" s="96"/>
      <c r="B160" s="96"/>
      <c r="C160" s="97"/>
      <c r="D160" s="97"/>
      <c r="E160" s="129"/>
      <c r="F160" s="129"/>
      <c r="G160" s="96"/>
      <c r="H160" s="96"/>
      <c r="I160" s="96"/>
      <c r="J160" s="96"/>
      <c r="K160" s="96"/>
      <c r="L160" s="96"/>
      <c r="M160" s="96"/>
      <c r="N160" s="96"/>
      <c r="O160" s="96"/>
      <c r="P160" s="96"/>
      <c r="Q160" s="96"/>
      <c r="R160" s="96"/>
      <c r="S160" s="96"/>
      <c r="T160" s="96"/>
      <c r="U160" s="96"/>
      <c r="V160" s="96"/>
      <c r="W160" s="96"/>
      <c r="X160" s="96"/>
      <c r="Y160" s="96"/>
      <c r="Z160" s="96"/>
    </row>
    <row r="161" spans="1:26" ht="16.5" customHeight="1" x14ac:dyDescent="0.3">
      <c r="A161" s="96"/>
      <c r="B161" s="96"/>
      <c r="C161" s="97"/>
      <c r="D161" s="97"/>
      <c r="E161" s="129"/>
      <c r="F161" s="129"/>
      <c r="G161" s="96"/>
      <c r="H161" s="96"/>
      <c r="I161" s="96"/>
      <c r="J161" s="96"/>
      <c r="K161" s="96"/>
      <c r="L161" s="96"/>
      <c r="M161" s="96"/>
      <c r="N161" s="96"/>
      <c r="O161" s="96"/>
      <c r="P161" s="96"/>
      <c r="Q161" s="96"/>
      <c r="R161" s="96"/>
      <c r="S161" s="96"/>
      <c r="T161" s="96"/>
      <c r="U161" s="96"/>
      <c r="V161" s="96"/>
      <c r="W161" s="96"/>
      <c r="X161" s="96"/>
      <c r="Y161" s="96"/>
      <c r="Z161" s="96"/>
    </row>
    <row r="162" spans="1:26" ht="16.5" customHeight="1" x14ac:dyDescent="0.3">
      <c r="A162" s="96"/>
      <c r="B162" s="96"/>
      <c r="C162" s="97"/>
      <c r="D162" s="97"/>
      <c r="E162" s="129"/>
      <c r="F162" s="129"/>
      <c r="G162" s="96"/>
      <c r="H162" s="96"/>
      <c r="I162" s="96"/>
      <c r="J162" s="96"/>
      <c r="K162" s="96"/>
      <c r="L162" s="96"/>
      <c r="M162" s="96"/>
      <c r="N162" s="96"/>
      <c r="O162" s="96"/>
      <c r="P162" s="96"/>
      <c r="Q162" s="96"/>
      <c r="R162" s="96"/>
      <c r="S162" s="96"/>
      <c r="T162" s="96"/>
      <c r="U162" s="96"/>
      <c r="V162" s="96"/>
      <c r="W162" s="96"/>
      <c r="X162" s="96"/>
      <c r="Y162" s="96"/>
      <c r="Z162" s="96"/>
    </row>
    <row r="163" spans="1:26" ht="16.5" customHeight="1" x14ac:dyDescent="0.3">
      <c r="A163" s="96"/>
      <c r="B163" s="96"/>
      <c r="C163" s="97"/>
      <c r="D163" s="97"/>
      <c r="E163" s="129"/>
      <c r="F163" s="129"/>
      <c r="G163" s="96"/>
      <c r="H163" s="96"/>
      <c r="I163" s="96"/>
      <c r="J163" s="96"/>
      <c r="K163" s="96"/>
      <c r="L163" s="96"/>
      <c r="M163" s="96"/>
      <c r="N163" s="96"/>
      <c r="O163" s="96"/>
      <c r="P163" s="96"/>
      <c r="Q163" s="96"/>
      <c r="R163" s="96"/>
      <c r="S163" s="96"/>
      <c r="T163" s="96"/>
      <c r="U163" s="96"/>
      <c r="V163" s="96"/>
      <c r="W163" s="96"/>
      <c r="X163" s="96"/>
      <c r="Y163" s="96"/>
      <c r="Z163" s="96"/>
    </row>
    <row r="164" spans="1:26" ht="16.5" customHeight="1" x14ac:dyDescent="0.3">
      <c r="A164" s="96"/>
      <c r="B164" s="96"/>
      <c r="C164" s="97"/>
      <c r="D164" s="97"/>
      <c r="E164" s="129"/>
      <c r="F164" s="129"/>
      <c r="G164" s="96"/>
      <c r="H164" s="96"/>
      <c r="I164" s="96"/>
      <c r="J164" s="96"/>
      <c r="K164" s="96"/>
      <c r="L164" s="96"/>
      <c r="M164" s="96"/>
      <c r="N164" s="96"/>
      <c r="O164" s="96"/>
      <c r="P164" s="96"/>
      <c r="Q164" s="96"/>
      <c r="R164" s="96"/>
      <c r="S164" s="96"/>
      <c r="T164" s="96"/>
      <c r="U164" s="96"/>
      <c r="V164" s="96"/>
      <c r="W164" s="96"/>
      <c r="X164" s="96"/>
      <c r="Y164" s="96"/>
      <c r="Z164" s="96"/>
    </row>
    <row r="165" spans="1:26" ht="16.5" customHeight="1" x14ac:dyDescent="0.3">
      <c r="A165" s="96"/>
      <c r="B165" s="96"/>
      <c r="C165" s="97"/>
      <c r="D165" s="97"/>
      <c r="E165" s="129"/>
      <c r="F165" s="129"/>
      <c r="G165" s="96"/>
      <c r="H165" s="96"/>
      <c r="I165" s="96"/>
      <c r="J165" s="96"/>
      <c r="K165" s="96"/>
      <c r="L165" s="96"/>
      <c r="M165" s="96"/>
      <c r="N165" s="96"/>
      <c r="O165" s="96"/>
      <c r="P165" s="96"/>
      <c r="Q165" s="96"/>
      <c r="R165" s="96"/>
      <c r="S165" s="96"/>
      <c r="T165" s="96"/>
      <c r="U165" s="96"/>
      <c r="V165" s="96"/>
      <c r="W165" s="96"/>
      <c r="X165" s="96"/>
      <c r="Y165" s="96"/>
      <c r="Z165" s="96"/>
    </row>
    <row r="166" spans="1:26" ht="16.5" customHeight="1" x14ac:dyDescent="0.3">
      <c r="A166" s="96"/>
      <c r="B166" s="96"/>
      <c r="C166" s="97"/>
      <c r="D166" s="97"/>
      <c r="E166" s="129"/>
      <c r="F166" s="129"/>
      <c r="G166" s="96"/>
      <c r="H166" s="96"/>
      <c r="I166" s="96"/>
      <c r="J166" s="96"/>
      <c r="K166" s="96"/>
      <c r="L166" s="96"/>
      <c r="M166" s="96"/>
      <c r="N166" s="96"/>
      <c r="O166" s="96"/>
      <c r="P166" s="96"/>
      <c r="Q166" s="96"/>
      <c r="R166" s="96"/>
      <c r="S166" s="96"/>
      <c r="T166" s="96"/>
      <c r="U166" s="96"/>
      <c r="V166" s="96"/>
      <c r="W166" s="96"/>
      <c r="X166" s="96"/>
      <c r="Y166" s="96"/>
      <c r="Z166" s="96"/>
    </row>
    <row r="167" spans="1:26" ht="16.5" customHeight="1" x14ac:dyDescent="0.3">
      <c r="A167" s="96"/>
      <c r="B167" s="96"/>
      <c r="C167" s="97"/>
      <c r="D167" s="97"/>
      <c r="E167" s="129"/>
      <c r="F167" s="129"/>
      <c r="G167" s="96"/>
      <c r="H167" s="96"/>
      <c r="I167" s="96"/>
      <c r="J167" s="96"/>
      <c r="K167" s="96"/>
      <c r="L167" s="96"/>
      <c r="M167" s="96"/>
      <c r="N167" s="96"/>
      <c r="O167" s="96"/>
      <c r="P167" s="96"/>
      <c r="Q167" s="96"/>
      <c r="R167" s="96"/>
      <c r="S167" s="96"/>
      <c r="T167" s="96"/>
      <c r="U167" s="96"/>
      <c r="V167" s="96"/>
      <c r="W167" s="96"/>
      <c r="X167" s="96"/>
      <c r="Y167" s="96"/>
      <c r="Z167" s="96"/>
    </row>
    <row r="168" spans="1:26" ht="16.5" customHeight="1" x14ac:dyDescent="0.3">
      <c r="A168" s="96"/>
      <c r="B168" s="96"/>
      <c r="C168" s="97"/>
      <c r="D168" s="97"/>
      <c r="E168" s="129"/>
      <c r="F168" s="129"/>
      <c r="G168" s="96"/>
      <c r="H168" s="96"/>
      <c r="I168" s="96"/>
      <c r="J168" s="96"/>
      <c r="K168" s="96"/>
      <c r="L168" s="96"/>
      <c r="M168" s="96"/>
      <c r="N168" s="96"/>
      <c r="O168" s="96"/>
      <c r="P168" s="96"/>
      <c r="Q168" s="96"/>
      <c r="R168" s="96"/>
      <c r="S168" s="96"/>
      <c r="T168" s="96"/>
      <c r="U168" s="96"/>
      <c r="V168" s="96"/>
      <c r="W168" s="96"/>
      <c r="X168" s="96"/>
      <c r="Y168" s="96"/>
      <c r="Z168" s="96"/>
    </row>
    <row r="169" spans="1:26" ht="16.5" customHeight="1" x14ac:dyDescent="0.3">
      <c r="A169" s="96"/>
      <c r="B169" s="96"/>
      <c r="C169" s="97"/>
      <c r="D169" s="97"/>
      <c r="E169" s="129"/>
      <c r="F169" s="129"/>
      <c r="G169" s="96"/>
      <c r="H169" s="96"/>
      <c r="I169" s="96"/>
      <c r="J169" s="96"/>
      <c r="K169" s="96"/>
      <c r="L169" s="96"/>
      <c r="M169" s="96"/>
      <c r="N169" s="96"/>
      <c r="O169" s="96"/>
      <c r="P169" s="96"/>
      <c r="Q169" s="96"/>
      <c r="R169" s="96"/>
      <c r="S169" s="96"/>
      <c r="T169" s="96"/>
      <c r="U169" s="96"/>
      <c r="V169" s="96"/>
      <c r="W169" s="96"/>
      <c r="X169" s="96"/>
      <c r="Y169" s="96"/>
      <c r="Z169" s="96"/>
    </row>
    <row r="170" spans="1:26" ht="16.5" customHeight="1" x14ac:dyDescent="0.3">
      <c r="A170" s="96"/>
      <c r="B170" s="96"/>
      <c r="C170" s="97"/>
      <c r="D170" s="97"/>
      <c r="E170" s="129"/>
      <c r="F170" s="129"/>
      <c r="G170" s="96"/>
      <c r="H170" s="96"/>
      <c r="I170" s="96"/>
      <c r="J170" s="96"/>
      <c r="K170" s="96"/>
      <c r="L170" s="96"/>
      <c r="M170" s="96"/>
      <c r="N170" s="96"/>
      <c r="O170" s="96"/>
      <c r="P170" s="96"/>
      <c r="Q170" s="96"/>
      <c r="R170" s="96"/>
      <c r="S170" s="96"/>
      <c r="T170" s="96"/>
      <c r="U170" s="96"/>
      <c r="V170" s="96"/>
      <c r="W170" s="96"/>
      <c r="X170" s="96"/>
      <c r="Y170" s="96"/>
      <c r="Z170" s="96"/>
    </row>
    <row r="171" spans="1:26" ht="16.5" customHeight="1" x14ac:dyDescent="0.3">
      <c r="A171" s="96"/>
      <c r="B171" s="96"/>
      <c r="C171" s="97"/>
      <c r="D171" s="97"/>
      <c r="E171" s="129"/>
      <c r="F171" s="129"/>
      <c r="G171" s="96"/>
      <c r="H171" s="96"/>
      <c r="I171" s="96"/>
      <c r="J171" s="96"/>
      <c r="K171" s="96"/>
      <c r="L171" s="96"/>
      <c r="M171" s="96"/>
      <c r="N171" s="96"/>
      <c r="O171" s="96"/>
      <c r="P171" s="96"/>
      <c r="Q171" s="96"/>
      <c r="R171" s="96"/>
      <c r="S171" s="96"/>
      <c r="T171" s="96"/>
      <c r="U171" s="96"/>
      <c r="V171" s="96"/>
      <c r="W171" s="96"/>
      <c r="X171" s="96"/>
      <c r="Y171" s="96"/>
      <c r="Z171" s="96"/>
    </row>
    <row r="172" spans="1:26" ht="16.5" customHeight="1" x14ac:dyDescent="0.3">
      <c r="A172" s="96"/>
      <c r="B172" s="96"/>
      <c r="C172" s="97"/>
      <c r="D172" s="97"/>
      <c r="E172" s="129"/>
      <c r="F172" s="129"/>
      <c r="G172" s="96"/>
      <c r="H172" s="96"/>
      <c r="I172" s="96"/>
      <c r="J172" s="96"/>
      <c r="K172" s="96"/>
      <c r="L172" s="96"/>
      <c r="M172" s="96"/>
      <c r="N172" s="96"/>
      <c r="O172" s="96"/>
      <c r="P172" s="96"/>
      <c r="Q172" s="96"/>
      <c r="R172" s="96"/>
      <c r="S172" s="96"/>
      <c r="T172" s="96"/>
      <c r="U172" s="96"/>
      <c r="V172" s="96"/>
      <c r="W172" s="96"/>
      <c r="X172" s="96"/>
      <c r="Y172" s="96"/>
      <c r="Z172" s="96"/>
    </row>
    <row r="173" spans="1:26" ht="16.5" customHeight="1" x14ac:dyDescent="0.3">
      <c r="A173" s="96"/>
      <c r="B173" s="96"/>
      <c r="C173" s="97"/>
      <c r="D173" s="97"/>
      <c r="E173" s="129"/>
      <c r="F173" s="129"/>
      <c r="G173" s="96"/>
      <c r="H173" s="96"/>
      <c r="I173" s="96"/>
      <c r="J173" s="96"/>
      <c r="K173" s="96"/>
      <c r="L173" s="96"/>
      <c r="M173" s="96"/>
      <c r="N173" s="96"/>
      <c r="O173" s="96"/>
      <c r="P173" s="96"/>
      <c r="Q173" s="96"/>
      <c r="R173" s="96"/>
      <c r="S173" s="96"/>
      <c r="T173" s="96"/>
      <c r="U173" s="96"/>
      <c r="V173" s="96"/>
      <c r="W173" s="96"/>
      <c r="X173" s="96"/>
      <c r="Y173" s="96"/>
      <c r="Z173" s="96"/>
    </row>
    <row r="174" spans="1:26" ht="16.5" customHeight="1" x14ac:dyDescent="0.3">
      <c r="A174" s="96"/>
      <c r="B174" s="96"/>
      <c r="C174" s="97"/>
      <c r="D174" s="97"/>
      <c r="E174" s="129"/>
      <c r="F174" s="129"/>
      <c r="G174" s="96"/>
      <c r="H174" s="96"/>
      <c r="I174" s="96"/>
      <c r="J174" s="96"/>
      <c r="K174" s="96"/>
      <c r="L174" s="96"/>
      <c r="M174" s="96"/>
      <c r="N174" s="96"/>
      <c r="O174" s="96"/>
      <c r="P174" s="96"/>
      <c r="Q174" s="96"/>
      <c r="R174" s="96"/>
      <c r="S174" s="96"/>
      <c r="T174" s="96"/>
      <c r="U174" s="96"/>
      <c r="V174" s="96"/>
      <c r="W174" s="96"/>
      <c r="X174" s="96"/>
      <c r="Y174" s="96"/>
      <c r="Z174" s="96"/>
    </row>
    <row r="175" spans="1:26" ht="16.5" customHeight="1" x14ac:dyDescent="0.3">
      <c r="A175" s="96"/>
      <c r="B175" s="96"/>
      <c r="C175" s="97"/>
      <c r="D175" s="97"/>
      <c r="E175" s="129"/>
      <c r="F175" s="129"/>
      <c r="G175" s="96"/>
      <c r="H175" s="96"/>
      <c r="I175" s="96"/>
      <c r="J175" s="96"/>
      <c r="K175" s="96"/>
      <c r="L175" s="96"/>
      <c r="M175" s="96"/>
      <c r="N175" s="96"/>
      <c r="O175" s="96"/>
      <c r="P175" s="96"/>
      <c r="Q175" s="96"/>
      <c r="R175" s="96"/>
      <c r="S175" s="96"/>
      <c r="T175" s="96"/>
      <c r="U175" s="96"/>
      <c r="V175" s="96"/>
      <c r="W175" s="96"/>
      <c r="X175" s="96"/>
      <c r="Y175" s="96"/>
      <c r="Z175" s="96"/>
    </row>
    <row r="176" spans="1:26" ht="16.5" customHeight="1" x14ac:dyDescent="0.3">
      <c r="A176" s="96"/>
      <c r="B176" s="96"/>
      <c r="C176" s="97"/>
      <c r="D176" s="97"/>
      <c r="E176" s="129"/>
      <c r="F176" s="129"/>
      <c r="G176" s="96"/>
      <c r="H176" s="96"/>
      <c r="I176" s="96"/>
      <c r="J176" s="96"/>
      <c r="K176" s="96"/>
      <c r="L176" s="96"/>
      <c r="M176" s="96"/>
      <c r="N176" s="96"/>
      <c r="O176" s="96"/>
      <c r="P176" s="96"/>
      <c r="Q176" s="96"/>
      <c r="R176" s="96"/>
      <c r="S176" s="96"/>
      <c r="T176" s="96"/>
      <c r="U176" s="96"/>
      <c r="V176" s="96"/>
      <c r="W176" s="96"/>
      <c r="X176" s="96"/>
      <c r="Y176" s="96"/>
      <c r="Z176" s="96"/>
    </row>
    <row r="177" spans="1:26" ht="16.5" customHeight="1" x14ac:dyDescent="0.3">
      <c r="A177" s="96"/>
      <c r="B177" s="96"/>
      <c r="C177" s="97"/>
      <c r="D177" s="97"/>
      <c r="E177" s="129"/>
      <c r="F177" s="129"/>
      <c r="G177" s="96"/>
      <c r="H177" s="96"/>
      <c r="I177" s="96"/>
      <c r="J177" s="96"/>
      <c r="K177" s="96"/>
      <c r="L177" s="96"/>
      <c r="M177" s="96"/>
      <c r="N177" s="96"/>
      <c r="O177" s="96"/>
      <c r="P177" s="96"/>
      <c r="Q177" s="96"/>
      <c r="R177" s="96"/>
      <c r="S177" s="96"/>
      <c r="T177" s="96"/>
      <c r="U177" s="96"/>
      <c r="V177" s="96"/>
      <c r="W177" s="96"/>
      <c r="X177" s="96"/>
      <c r="Y177" s="96"/>
      <c r="Z177" s="96"/>
    </row>
    <row r="178" spans="1:26" ht="16.5" customHeight="1" x14ac:dyDescent="0.3">
      <c r="A178" s="96"/>
      <c r="B178" s="96"/>
      <c r="C178" s="97"/>
      <c r="D178" s="97"/>
      <c r="E178" s="129"/>
      <c r="F178" s="129"/>
      <c r="G178" s="96"/>
      <c r="H178" s="96"/>
      <c r="I178" s="96"/>
      <c r="J178" s="96"/>
      <c r="K178" s="96"/>
      <c r="L178" s="96"/>
      <c r="M178" s="96"/>
      <c r="N178" s="96"/>
      <c r="O178" s="96"/>
      <c r="P178" s="96"/>
      <c r="Q178" s="96"/>
      <c r="R178" s="96"/>
      <c r="S178" s="96"/>
      <c r="T178" s="96"/>
      <c r="U178" s="96"/>
      <c r="V178" s="96"/>
      <c r="W178" s="96"/>
      <c r="X178" s="96"/>
      <c r="Y178" s="96"/>
      <c r="Z178" s="96"/>
    </row>
    <row r="179" spans="1:26" ht="16.5" customHeight="1" x14ac:dyDescent="0.3">
      <c r="A179" s="96"/>
      <c r="B179" s="96"/>
      <c r="C179" s="97"/>
      <c r="D179" s="97"/>
      <c r="E179" s="129"/>
      <c r="F179" s="129"/>
      <c r="G179" s="96"/>
      <c r="H179" s="96"/>
      <c r="I179" s="96"/>
      <c r="J179" s="96"/>
      <c r="K179" s="96"/>
      <c r="L179" s="96"/>
      <c r="M179" s="96"/>
      <c r="N179" s="96"/>
      <c r="O179" s="96"/>
      <c r="P179" s="96"/>
      <c r="Q179" s="96"/>
      <c r="R179" s="96"/>
      <c r="S179" s="96"/>
      <c r="T179" s="96"/>
      <c r="U179" s="96"/>
      <c r="V179" s="96"/>
      <c r="W179" s="96"/>
      <c r="X179" s="96"/>
      <c r="Y179" s="96"/>
      <c r="Z179" s="96"/>
    </row>
    <row r="180" spans="1:26" ht="16.5" customHeight="1" x14ac:dyDescent="0.3">
      <c r="A180" s="96"/>
      <c r="B180" s="96"/>
      <c r="C180" s="97"/>
      <c r="D180" s="97"/>
      <c r="E180" s="129"/>
      <c r="F180" s="129"/>
      <c r="G180" s="96"/>
      <c r="H180" s="96"/>
      <c r="I180" s="96"/>
      <c r="J180" s="96"/>
      <c r="K180" s="96"/>
      <c r="L180" s="96"/>
      <c r="M180" s="96"/>
      <c r="N180" s="96"/>
      <c r="O180" s="96"/>
      <c r="P180" s="96"/>
      <c r="Q180" s="96"/>
      <c r="R180" s="96"/>
      <c r="S180" s="96"/>
      <c r="T180" s="96"/>
      <c r="U180" s="96"/>
      <c r="V180" s="96"/>
      <c r="W180" s="96"/>
      <c r="X180" s="96"/>
      <c r="Y180" s="96"/>
      <c r="Z180" s="96"/>
    </row>
    <row r="181" spans="1:26" ht="16.5" customHeight="1" x14ac:dyDescent="0.3">
      <c r="A181" s="96"/>
      <c r="B181" s="96"/>
      <c r="C181" s="97"/>
      <c r="D181" s="97"/>
      <c r="E181" s="129"/>
      <c r="F181" s="129"/>
      <c r="G181" s="96"/>
      <c r="H181" s="96"/>
      <c r="I181" s="96"/>
      <c r="J181" s="96"/>
      <c r="K181" s="96"/>
      <c r="L181" s="96"/>
      <c r="M181" s="96"/>
      <c r="N181" s="96"/>
      <c r="O181" s="96"/>
      <c r="P181" s="96"/>
      <c r="Q181" s="96"/>
      <c r="R181" s="96"/>
      <c r="S181" s="96"/>
      <c r="T181" s="96"/>
      <c r="U181" s="96"/>
      <c r="V181" s="96"/>
      <c r="W181" s="96"/>
      <c r="X181" s="96"/>
      <c r="Y181" s="96"/>
      <c r="Z181" s="96"/>
    </row>
    <row r="182" spans="1:26" ht="16.5" customHeight="1" x14ac:dyDescent="0.3">
      <c r="A182" s="96"/>
      <c r="B182" s="96"/>
      <c r="C182" s="97"/>
      <c r="D182" s="97"/>
      <c r="E182" s="129"/>
      <c r="F182" s="129"/>
      <c r="G182" s="96"/>
      <c r="H182" s="96"/>
      <c r="I182" s="96"/>
      <c r="J182" s="96"/>
      <c r="K182" s="96"/>
      <c r="L182" s="96"/>
      <c r="M182" s="96"/>
      <c r="N182" s="96"/>
      <c r="O182" s="96"/>
      <c r="P182" s="96"/>
      <c r="Q182" s="96"/>
      <c r="R182" s="96"/>
      <c r="S182" s="96"/>
      <c r="T182" s="96"/>
      <c r="U182" s="96"/>
      <c r="V182" s="96"/>
      <c r="W182" s="96"/>
      <c r="X182" s="96"/>
      <c r="Y182" s="96"/>
      <c r="Z182" s="96"/>
    </row>
    <row r="183" spans="1:26" ht="16.5" customHeight="1" x14ac:dyDescent="0.3">
      <c r="A183" s="96"/>
      <c r="B183" s="96"/>
      <c r="C183" s="97"/>
      <c r="D183" s="97"/>
      <c r="E183" s="129"/>
      <c r="F183" s="129"/>
      <c r="G183" s="96"/>
      <c r="H183" s="96"/>
      <c r="I183" s="96"/>
      <c r="J183" s="96"/>
      <c r="K183" s="96"/>
      <c r="L183" s="96"/>
      <c r="M183" s="96"/>
      <c r="N183" s="96"/>
      <c r="O183" s="96"/>
      <c r="P183" s="96"/>
      <c r="Q183" s="96"/>
      <c r="R183" s="96"/>
      <c r="S183" s="96"/>
      <c r="T183" s="96"/>
      <c r="U183" s="96"/>
      <c r="V183" s="96"/>
      <c r="W183" s="96"/>
      <c r="X183" s="96"/>
      <c r="Y183" s="96"/>
      <c r="Z183" s="96"/>
    </row>
    <row r="184" spans="1:26" ht="16.5" customHeight="1" x14ac:dyDescent="0.3">
      <c r="A184" s="96"/>
      <c r="B184" s="96"/>
      <c r="C184" s="97"/>
      <c r="D184" s="97"/>
      <c r="E184" s="129"/>
      <c r="F184" s="129"/>
      <c r="G184" s="96"/>
      <c r="H184" s="96"/>
      <c r="I184" s="96"/>
      <c r="J184" s="96"/>
      <c r="K184" s="96"/>
      <c r="L184" s="96"/>
      <c r="M184" s="96"/>
      <c r="N184" s="96"/>
      <c r="O184" s="96"/>
      <c r="P184" s="96"/>
      <c r="Q184" s="96"/>
      <c r="R184" s="96"/>
      <c r="S184" s="96"/>
      <c r="T184" s="96"/>
      <c r="U184" s="96"/>
      <c r="V184" s="96"/>
      <c r="W184" s="96"/>
      <c r="X184" s="96"/>
      <c r="Y184" s="96"/>
      <c r="Z184" s="96"/>
    </row>
    <row r="185" spans="1:26" ht="16.5" customHeight="1" x14ac:dyDescent="0.3">
      <c r="A185" s="96"/>
      <c r="B185" s="96"/>
      <c r="C185" s="97"/>
      <c r="D185" s="97"/>
      <c r="E185" s="129"/>
      <c r="F185" s="129"/>
      <c r="G185" s="96"/>
      <c r="H185" s="96"/>
      <c r="I185" s="96"/>
      <c r="J185" s="96"/>
      <c r="K185" s="96"/>
      <c r="L185" s="96"/>
      <c r="M185" s="96"/>
      <c r="N185" s="96"/>
      <c r="O185" s="96"/>
      <c r="P185" s="96"/>
      <c r="Q185" s="96"/>
      <c r="R185" s="96"/>
      <c r="S185" s="96"/>
      <c r="T185" s="96"/>
      <c r="U185" s="96"/>
      <c r="V185" s="96"/>
      <c r="W185" s="96"/>
      <c r="X185" s="96"/>
      <c r="Y185" s="96"/>
      <c r="Z185" s="96"/>
    </row>
    <row r="186" spans="1:26" ht="16.5" customHeight="1" x14ac:dyDescent="0.3">
      <c r="A186" s="96"/>
      <c r="B186" s="96"/>
      <c r="C186" s="97"/>
      <c r="D186" s="97"/>
      <c r="E186" s="129"/>
      <c r="F186" s="129"/>
      <c r="G186" s="96"/>
      <c r="H186" s="96"/>
      <c r="I186" s="96"/>
      <c r="J186" s="96"/>
      <c r="K186" s="96"/>
      <c r="L186" s="96"/>
      <c r="M186" s="96"/>
      <c r="N186" s="96"/>
      <c r="O186" s="96"/>
      <c r="P186" s="96"/>
      <c r="Q186" s="96"/>
      <c r="R186" s="96"/>
      <c r="S186" s="96"/>
      <c r="T186" s="96"/>
      <c r="U186" s="96"/>
      <c r="V186" s="96"/>
      <c r="W186" s="96"/>
      <c r="X186" s="96"/>
      <c r="Y186" s="96"/>
      <c r="Z186" s="96"/>
    </row>
    <row r="187" spans="1:26" ht="16.5" customHeight="1" x14ac:dyDescent="0.3">
      <c r="A187" s="96"/>
      <c r="B187" s="96"/>
      <c r="C187" s="97"/>
      <c r="D187" s="97"/>
      <c r="E187" s="129"/>
      <c r="F187" s="129"/>
      <c r="G187" s="96"/>
      <c r="H187" s="96"/>
      <c r="I187" s="96"/>
      <c r="J187" s="96"/>
      <c r="K187" s="96"/>
      <c r="L187" s="96"/>
      <c r="M187" s="96"/>
      <c r="N187" s="96"/>
      <c r="O187" s="96"/>
      <c r="P187" s="96"/>
      <c r="Q187" s="96"/>
      <c r="R187" s="96"/>
      <c r="S187" s="96"/>
      <c r="T187" s="96"/>
      <c r="U187" s="96"/>
      <c r="V187" s="96"/>
      <c r="W187" s="96"/>
      <c r="X187" s="96"/>
      <c r="Y187" s="96"/>
      <c r="Z187" s="96"/>
    </row>
    <row r="188" spans="1:26" ht="16.5" customHeight="1" x14ac:dyDescent="0.3">
      <c r="A188" s="96"/>
      <c r="B188" s="96"/>
      <c r="C188" s="97"/>
      <c r="D188" s="97"/>
      <c r="E188" s="129"/>
      <c r="F188" s="129"/>
      <c r="G188" s="96"/>
      <c r="H188" s="96"/>
      <c r="I188" s="96"/>
      <c r="J188" s="96"/>
      <c r="K188" s="96"/>
      <c r="L188" s="96"/>
      <c r="M188" s="96"/>
      <c r="N188" s="96"/>
      <c r="O188" s="96"/>
      <c r="P188" s="96"/>
      <c r="Q188" s="96"/>
      <c r="R188" s="96"/>
      <c r="S188" s="96"/>
      <c r="T188" s="96"/>
      <c r="U188" s="96"/>
      <c r="V188" s="96"/>
      <c r="W188" s="96"/>
      <c r="X188" s="96"/>
      <c r="Y188" s="96"/>
      <c r="Z188" s="96"/>
    </row>
    <row r="189" spans="1:26" ht="16.5" customHeight="1" x14ac:dyDescent="0.3">
      <c r="A189" s="96"/>
      <c r="B189" s="96"/>
      <c r="C189" s="97"/>
      <c r="D189" s="97"/>
      <c r="E189" s="129"/>
      <c r="F189" s="129"/>
      <c r="G189" s="96"/>
      <c r="H189" s="96"/>
      <c r="I189" s="96"/>
      <c r="J189" s="96"/>
      <c r="K189" s="96"/>
      <c r="L189" s="96"/>
      <c r="M189" s="96"/>
      <c r="N189" s="96"/>
      <c r="O189" s="96"/>
      <c r="P189" s="96"/>
      <c r="Q189" s="96"/>
      <c r="R189" s="96"/>
      <c r="S189" s="96"/>
      <c r="T189" s="96"/>
      <c r="U189" s="96"/>
      <c r="V189" s="96"/>
      <c r="W189" s="96"/>
      <c r="X189" s="96"/>
      <c r="Y189" s="96"/>
      <c r="Z189" s="96"/>
    </row>
    <row r="190" spans="1:26" ht="16.5" customHeight="1" x14ac:dyDescent="0.3">
      <c r="A190" s="96"/>
      <c r="B190" s="96"/>
      <c r="C190" s="97"/>
      <c r="D190" s="97"/>
      <c r="E190" s="129"/>
      <c r="F190" s="129"/>
      <c r="G190" s="96"/>
      <c r="H190" s="96"/>
      <c r="I190" s="96"/>
      <c r="J190" s="96"/>
      <c r="K190" s="96"/>
      <c r="L190" s="96"/>
      <c r="M190" s="96"/>
      <c r="N190" s="96"/>
      <c r="O190" s="96"/>
      <c r="P190" s="96"/>
      <c r="Q190" s="96"/>
      <c r="R190" s="96"/>
      <c r="S190" s="96"/>
      <c r="T190" s="96"/>
      <c r="U190" s="96"/>
      <c r="V190" s="96"/>
      <c r="W190" s="96"/>
      <c r="X190" s="96"/>
      <c r="Y190" s="96"/>
      <c r="Z190" s="96"/>
    </row>
    <row r="191" spans="1:26" ht="16.5" customHeight="1" x14ac:dyDescent="0.3">
      <c r="A191" s="96"/>
      <c r="B191" s="96"/>
      <c r="C191" s="97"/>
      <c r="D191" s="97"/>
      <c r="E191" s="129"/>
      <c r="F191" s="129"/>
      <c r="G191" s="96"/>
      <c r="H191" s="96"/>
      <c r="I191" s="96"/>
      <c r="J191" s="96"/>
      <c r="K191" s="96"/>
      <c r="L191" s="96"/>
      <c r="M191" s="96"/>
      <c r="N191" s="96"/>
      <c r="O191" s="96"/>
      <c r="P191" s="96"/>
      <c r="Q191" s="96"/>
      <c r="R191" s="96"/>
      <c r="S191" s="96"/>
      <c r="T191" s="96"/>
      <c r="U191" s="96"/>
      <c r="V191" s="96"/>
      <c r="W191" s="96"/>
      <c r="X191" s="96"/>
      <c r="Y191" s="96"/>
      <c r="Z191" s="96"/>
    </row>
    <row r="192" spans="1:26" ht="16.5" customHeight="1" x14ac:dyDescent="0.3">
      <c r="A192" s="96"/>
      <c r="B192" s="96"/>
      <c r="C192" s="97"/>
      <c r="D192" s="97"/>
      <c r="E192" s="129"/>
      <c r="F192" s="129"/>
      <c r="G192" s="96"/>
      <c r="H192" s="96"/>
      <c r="I192" s="96"/>
      <c r="J192" s="96"/>
      <c r="K192" s="96"/>
      <c r="L192" s="96"/>
      <c r="M192" s="96"/>
      <c r="N192" s="96"/>
      <c r="O192" s="96"/>
      <c r="P192" s="96"/>
      <c r="Q192" s="96"/>
      <c r="R192" s="96"/>
      <c r="S192" s="96"/>
      <c r="T192" s="96"/>
      <c r="U192" s="96"/>
      <c r="V192" s="96"/>
      <c r="W192" s="96"/>
      <c r="X192" s="96"/>
      <c r="Y192" s="96"/>
      <c r="Z192" s="96"/>
    </row>
    <row r="193" spans="1:26" ht="16.5" customHeight="1" x14ac:dyDescent="0.3">
      <c r="A193" s="96"/>
      <c r="B193" s="96"/>
      <c r="C193" s="97"/>
      <c r="D193" s="97"/>
      <c r="E193" s="129"/>
      <c r="F193" s="129"/>
      <c r="G193" s="96"/>
      <c r="H193" s="96"/>
      <c r="I193" s="96"/>
      <c r="J193" s="96"/>
      <c r="K193" s="96"/>
      <c r="L193" s="96"/>
      <c r="M193" s="96"/>
      <c r="N193" s="96"/>
      <c r="O193" s="96"/>
      <c r="P193" s="96"/>
      <c r="Q193" s="96"/>
      <c r="R193" s="96"/>
      <c r="S193" s="96"/>
      <c r="T193" s="96"/>
      <c r="U193" s="96"/>
      <c r="V193" s="96"/>
      <c r="W193" s="96"/>
      <c r="X193" s="96"/>
      <c r="Y193" s="96"/>
      <c r="Z193" s="96"/>
    </row>
    <row r="194" spans="1:26" ht="16.5" customHeight="1" x14ac:dyDescent="0.3">
      <c r="A194" s="96"/>
      <c r="B194" s="96"/>
      <c r="C194" s="97"/>
      <c r="D194" s="97"/>
      <c r="E194" s="129"/>
      <c r="F194" s="129"/>
      <c r="G194" s="96"/>
      <c r="H194" s="96"/>
      <c r="I194" s="96"/>
      <c r="J194" s="96"/>
      <c r="K194" s="96"/>
      <c r="L194" s="96"/>
      <c r="M194" s="96"/>
      <c r="N194" s="96"/>
      <c r="O194" s="96"/>
      <c r="P194" s="96"/>
      <c r="Q194" s="96"/>
      <c r="R194" s="96"/>
      <c r="S194" s="96"/>
      <c r="T194" s="96"/>
      <c r="U194" s="96"/>
      <c r="V194" s="96"/>
      <c r="W194" s="96"/>
      <c r="X194" s="96"/>
      <c r="Y194" s="96"/>
      <c r="Z194" s="96"/>
    </row>
    <row r="195" spans="1:26" ht="16.5" customHeight="1" x14ac:dyDescent="0.3">
      <c r="A195" s="96"/>
      <c r="B195" s="96"/>
      <c r="C195" s="97"/>
      <c r="D195" s="97"/>
      <c r="E195" s="129"/>
      <c r="F195" s="129"/>
      <c r="G195" s="96"/>
      <c r="H195" s="96"/>
      <c r="I195" s="96"/>
      <c r="J195" s="96"/>
      <c r="K195" s="96"/>
      <c r="L195" s="96"/>
      <c r="M195" s="96"/>
      <c r="N195" s="96"/>
      <c r="O195" s="96"/>
      <c r="P195" s="96"/>
      <c r="Q195" s="96"/>
      <c r="R195" s="96"/>
      <c r="S195" s="96"/>
      <c r="T195" s="96"/>
      <c r="U195" s="96"/>
      <c r="V195" s="96"/>
      <c r="W195" s="96"/>
      <c r="X195" s="96"/>
      <c r="Y195" s="96"/>
      <c r="Z195" s="96"/>
    </row>
    <row r="196" spans="1:26" ht="16.5" customHeight="1" x14ac:dyDescent="0.3">
      <c r="A196" s="96"/>
      <c r="B196" s="96"/>
      <c r="C196" s="97"/>
      <c r="D196" s="97"/>
      <c r="E196" s="129"/>
      <c r="F196" s="129"/>
      <c r="G196" s="96"/>
      <c r="H196" s="96"/>
      <c r="I196" s="96"/>
      <c r="J196" s="96"/>
      <c r="K196" s="96"/>
      <c r="L196" s="96"/>
      <c r="M196" s="96"/>
      <c r="N196" s="96"/>
      <c r="O196" s="96"/>
      <c r="P196" s="96"/>
      <c r="Q196" s="96"/>
      <c r="R196" s="96"/>
      <c r="S196" s="96"/>
      <c r="T196" s="96"/>
      <c r="U196" s="96"/>
      <c r="V196" s="96"/>
      <c r="W196" s="96"/>
      <c r="X196" s="96"/>
      <c r="Y196" s="96"/>
      <c r="Z196" s="96"/>
    </row>
    <row r="197" spans="1:26" ht="16.5" customHeight="1" x14ac:dyDescent="0.3">
      <c r="A197" s="96"/>
      <c r="B197" s="96"/>
      <c r="C197" s="97"/>
      <c r="D197" s="97"/>
      <c r="E197" s="129"/>
      <c r="F197" s="129"/>
      <c r="G197" s="96"/>
      <c r="H197" s="96"/>
      <c r="I197" s="96"/>
      <c r="J197" s="96"/>
      <c r="K197" s="96"/>
      <c r="L197" s="96"/>
      <c r="M197" s="96"/>
      <c r="N197" s="96"/>
      <c r="O197" s="96"/>
      <c r="P197" s="96"/>
      <c r="Q197" s="96"/>
      <c r="R197" s="96"/>
      <c r="S197" s="96"/>
      <c r="T197" s="96"/>
      <c r="U197" s="96"/>
      <c r="V197" s="96"/>
      <c r="W197" s="96"/>
      <c r="X197" s="96"/>
      <c r="Y197" s="96"/>
      <c r="Z197" s="96"/>
    </row>
    <row r="198" spans="1:26" ht="16.5" customHeight="1" x14ac:dyDescent="0.3">
      <c r="A198" s="96"/>
      <c r="B198" s="96"/>
      <c r="C198" s="97"/>
      <c r="D198" s="97"/>
      <c r="E198" s="129"/>
      <c r="F198" s="129"/>
      <c r="G198" s="96"/>
      <c r="H198" s="96"/>
      <c r="I198" s="96"/>
      <c r="J198" s="96"/>
      <c r="K198" s="96"/>
      <c r="L198" s="96"/>
      <c r="M198" s="96"/>
      <c r="N198" s="96"/>
      <c r="O198" s="96"/>
      <c r="P198" s="96"/>
      <c r="Q198" s="96"/>
      <c r="R198" s="96"/>
      <c r="S198" s="96"/>
      <c r="T198" s="96"/>
      <c r="U198" s="96"/>
      <c r="V198" s="96"/>
      <c r="W198" s="96"/>
      <c r="X198" s="96"/>
      <c r="Y198" s="96"/>
      <c r="Z198" s="96"/>
    </row>
    <row r="199" spans="1:26" ht="16.5" customHeight="1" x14ac:dyDescent="0.3">
      <c r="A199" s="96"/>
      <c r="B199" s="96"/>
      <c r="C199" s="97"/>
      <c r="D199" s="97"/>
      <c r="E199" s="129"/>
      <c r="F199" s="129"/>
      <c r="G199" s="96"/>
      <c r="H199" s="96"/>
      <c r="I199" s="96"/>
      <c r="J199" s="96"/>
      <c r="K199" s="96"/>
      <c r="L199" s="96"/>
      <c r="M199" s="96"/>
      <c r="N199" s="96"/>
      <c r="O199" s="96"/>
      <c r="P199" s="96"/>
      <c r="Q199" s="96"/>
      <c r="R199" s="96"/>
      <c r="S199" s="96"/>
      <c r="T199" s="96"/>
      <c r="U199" s="96"/>
      <c r="V199" s="96"/>
      <c r="W199" s="96"/>
      <c r="X199" s="96"/>
      <c r="Y199" s="96"/>
      <c r="Z199" s="96"/>
    </row>
    <row r="200" spans="1:26" ht="16.5" customHeight="1" x14ac:dyDescent="0.3">
      <c r="A200" s="96"/>
      <c r="B200" s="96"/>
      <c r="C200" s="97"/>
      <c r="D200" s="97"/>
      <c r="E200" s="129"/>
      <c r="F200" s="129"/>
      <c r="G200" s="96"/>
      <c r="H200" s="96"/>
      <c r="I200" s="96"/>
      <c r="J200" s="96"/>
      <c r="K200" s="96"/>
      <c r="L200" s="96"/>
      <c r="M200" s="96"/>
      <c r="N200" s="96"/>
      <c r="O200" s="96"/>
      <c r="P200" s="96"/>
      <c r="Q200" s="96"/>
      <c r="R200" s="96"/>
      <c r="S200" s="96"/>
      <c r="T200" s="96"/>
      <c r="U200" s="96"/>
      <c r="V200" s="96"/>
      <c r="W200" s="96"/>
      <c r="X200" s="96"/>
      <c r="Y200" s="96"/>
      <c r="Z200" s="96"/>
    </row>
    <row r="201" spans="1:26" ht="16.5" customHeight="1" x14ac:dyDescent="0.3">
      <c r="A201" s="96"/>
      <c r="B201" s="96"/>
      <c r="C201" s="97"/>
      <c r="D201" s="97"/>
      <c r="E201" s="129"/>
      <c r="F201" s="129"/>
      <c r="G201" s="96"/>
      <c r="H201" s="96"/>
      <c r="I201" s="96"/>
      <c r="J201" s="96"/>
      <c r="K201" s="96"/>
      <c r="L201" s="96"/>
      <c r="M201" s="96"/>
      <c r="N201" s="96"/>
      <c r="O201" s="96"/>
      <c r="P201" s="96"/>
      <c r="Q201" s="96"/>
      <c r="R201" s="96"/>
      <c r="S201" s="96"/>
      <c r="T201" s="96"/>
      <c r="U201" s="96"/>
      <c r="V201" s="96"/>
      <c r="W201" s="96"/>
      <c r="X201" s="96"/>
      <c r="Y201" s="96"/>
      <c r="Z201" s="96"/>
    </row>
    <row r="202" spans="1:26" ht="16.5" customHeight="1" x14ac:dyDescent="0.3">
      <c r="A202" s="96"/>
      <c r="B202" s="96"/>
      <c r="C202" s="97"/>
      <c r="D202" s="97"/>
      <c r="E202" s="129"/>
      <c r="F202" s="129"/>
      <c r="G202" s="96"/>
      <c r="H202" s="96"/>
      <c r="I202" s="96"/>
      <c r="J202" s="96"/>
      <c r="K202" s="96"/>
      <c r="L202" s="96"/>
      <c r="M202" s="96"/>
      <c r="N202" s="96"/>
      <c r="O202" s="96"/>
      <c r="P202" s="96"/>
      <c r="Q202" s="96"/>
      <c r="R202" s="96"/>
      <c r="S202" s="96"/>
      <c r="T202" s="96"/>
      <c r="U202" s="96"/>
      <c r="V202" s="96"/>
      <c r="W202" s="96"/>
      <c r="X202" s="96"/>
      <c r="Y202" s="96"/>
      <c r="Z202" s="96"/>
    </row>
    <row r="203" spans="1:26" ht="16.5" customHeight="1" x14ac:dyDescent="0.3">
      <c r="A203" s="96"/>
      <c r="B203" s="96"/>
      <c r="C203" s="97"/>
      <c r="D203" s="97"/>
      <c r="E203" s="129"/>
      <c r="F203" s="129"/>
      <c r="G203" s="96"/>
      <c r="H203" s="96"/>
      <c r="I203" s="96"/>
      <c r="J203" s="96"/>
      <c r="K203" s="96"/>
      <c r="L203" s="96"/>
      <c r="M203" s="96"/>
      <c r="N203" s="96"/>
      <c r="O203" s="96"/>
      <c r="P203" s="96"/>
      <c r="Q203" s="96"/>
      <c r="R203" s="96"/>
      <c r="S203" s="96"/>
      <c r="T203" s="96"/>
      <c r="U203" s="96"/>
      <c r="V203" s="96"/>
      <c r="W203" s="96"/>
      <c r="X203" s="96"/>
      <c r="Y203" s="96"/>
      <c r="Z203" s="96"/>
    </row>
    <row r="204" spans="1:26" ht="16.5" customHeight="1" x14ac:dyDescent="0.3">
      <c r="A204" s="96"/>
      <c r="B204" s="96"/>
      <c r="C204" s="97"/>
      <c r="D204" s="97"/>
      <c r="E204" s="129"/>
      <c r="F204" s="129"/>
      <c r="G204" s="96"/>
      <c r="H204" s="96"/>
      <c r="I204" s="96"/>
      <c r="J204" s="96"/>
      <c r="K204" s="96"/>
      <c r="L204" s="96"/>
      <c r="M204" s="96"/>
      <c r="N204" s="96"/>
      <c r="O204" s="96"/>
      <c r="P204" s="96"/>
      <c r="Q204" s="96"/>
      <c r="R204" s="96"/>
      <c r="S204" s="96"/>
      <c r="T204" s="96"/>
      <c r="U204" s="96"/>
      <c r="V204" s="96"/>
      <c r="W204" s="96"/>
      <c r="X204" s="96"/>
      <c r="Y204" s="96"/>
      <c r="Z204" s="96"/>
    </row>
    <row r="205" spans="1:26" ht="16.5" customHeight="1" x14ac:dyDescent="0.3">
      <c r="A205" s="96"/>
      <c r="B205" s="96"/>
      <c r="C205" s="97"/>
      <c r="D205" s="97"/>
      <c r="E205" s="129"/>
      <c r="F205" s="129"/>
      <c r="G205" s="96"/>
      <c r="H205" s="96"/>
      <c r="I205" s="96"/>
      <c r="J205" s="96"/>
      <c r="K205" s="96"/>
      <c r="L205" s="96"/>
      <c r="M205" s="96"/>
      <c r="N205" s="96"/>
      <c r="O205" s="96"/>
      <c r="P205" s="96"/>
      <c r="Q205" s="96"/>
      <c r="R205" s="96"/>
      <c r="S205" s="96"/>
      <c r="T205" s="96"/>
      <c r="U205" s="96"/>
      <c r="V205" s="96"/>
      <c r="W205" s="96"/>
      <c r="X205" s="96"/>
      <c r="Y205" s="96"/>
      <c r="Z205" s="96"/>
    </row>
    <row r="206" spans="1:26" ht="16.5" customHeight="1" x14ac:dyDescent="0.3">
      <c r="A206" s="96"/>
      <c r="B206" s="96"/>
      <c r="C206" s="97"/>
      <c r="D206" s="97"/>
      <c r="E206" s="129"/>
      <c r="F206" s="129"/>
      <c r="G206" s="96"/>
      <c r="H206" s="96"/>
      <c r="I206" s="96"/>
      <c r="J206" s="96"/>
      <c r="K206" s="96"/>
      <c r="L206" s="96"/>
      <c r="M206" s="96"/>
      <c r="N206" s="96"/>
      <c r="O206" s="96"/>
      <c r="P206" s="96"/>
      <c r="Q206" s="96"/>
      <c r="R206" s="96"/>
      <c r="S206" s="96"/>
      <c r="T206" s="96"/>
      <c r="U206" s="96"/>
      <c r="V206" s="96"/>
      <c r="W206" s="96"/>
      <c r="X206" s="96"/>
      <c r="Y206" s="96"/>
      <c r="Z206" s="96"/>
    </row>
    <row r="207" spans="1:26" ht="16.5" customHeight="1" x14ac:dyDescent="0.3">
      <c r="A207" s="96"/>
      <c r="B207" s="96"/>
      <c r="C207" s="97"/>
      <c r="D207" s="97"/>
      <c r="E207" s="129"/>
      <c r="F207" s="129"/>
      <c r="G207" s="96"/>
      <c r="H207" s="96"/>
      <c r="I207" s="96"/>
      <c r="J207" s="96"/>
      <c r="K207" s="96"/>
      <c r="L207" s="96"/>
      <c r="M207" s="96"/>
      <c r="N207" s="96"/>
      <c r="O207" s="96"/>
      <c r="P207" s="96"/>
      <c r="Q207" s="96"/>
      <c r="R207" s="96"/>
      <c r="S207" s="96"/>
      <c r="T207" s="96"/>
      <c r="U207" s="96"/>
      <c r="V207" s="96"/>
      <c r="W207" s="96"/>
      <c r="X207" s="96"/>
      <c r="Y207" s="96"/>
      <c r="Z207" s="96"/>
    </row>
    <row r="208" spans="1:26" ht="16.5" customHeight="1" x14ac:dyDescent="0.3">
      <c r="A208" s="96"/>
      <c r="B208" s="96"/>
      <c r="C208" s="97"/>
      <c r="D208" s="97"/>
      <c r="E208" s="129"/>
      <c r="F208" s="129"/>
      <c r="G208" s="96"/>
      <c r="H208" s="96"/>
      <c r="I208" s="96"/>
      <c r="J208" s="96"/>
      <c r="K208" s="96"/>
      <c r="L208" s="96"/>
      <c r="M208" s="96"/>
      <c r="N208" s="96"/>
      <c r="O208" s="96"/>
      <c r="P208" s="96"/>
      <c r="Q208" s="96"/>
      <c r="R208" s="96"/>
      <c r="S208" s="96"/>
      <c r="T208" s="96"/>
      <c r="U208" s="96"/>
      <c r="V208" s="96"/>
      <c r="W208" s="96"/>
      <c r="X208" s="96"/>
      <c r="Y208" s="96"/>
      <c r="Z208" s="96"/>
    </row>
    <row r="209" spans="1:26" ht="16.5" customHeight="1" x14ac:dyDescent="0.3">
      <c r="A209" s="96"/>
      <c r="B209" s="96"/>
      <c r="C209" s="97"/>
      <c r="D209" s="97"/>
      <c r="E209" s="129"/>
      <c r="F209" s="129"/>
      <c r="G209" s="96"/>
      <c r="H209" s="96"/>
      <c r="I209" s="96"/>
      <c r="J209" s="96"/>
      <c r="K209" s="96"/>
      <c r="L209" s="96"/>
      <c r="M209" s="96"/>
      <c r="N209" s="96"/>
      <c r="O209" s="96"/>
      <c r="P209" s="96"/>
      <c r="Q209" s="96"/>
      <c r="R209" s="96"/>
      <c r="S209" s="96"/>
      <c r="T209" s="96"/>
      <c r="U209" s="96"/>
      <c r="V209" s="96"/>
      <c r="W209" s="96"/>
      <c r="X209" s="96"/>
      <c r="Y209" s="96"/>
      <c r="Z209" s="96"/>
    </row>
    <row r="210" spans="1:26" ht="16.5" customHeight="1" x14ac:dyDescent="0.3">
      <c r="A210" s="96"/>
      <c r="B210" s="96"/>
      <c r="C210" s="97"/>
      <c r="D210" s="97"/>
      <c r="E210" s="129"/>
      <c r="F210" s="129"/>
      <c r="G210" s="96"/>
      <c r="H210" s="96"/>
      <c r="I210" s="96"/>
      <c r="J210" s="96"/>
      <c r="K210" s="96"/>
      <c r="L210" s="96"/>
      <c r="M210" s="96"/>
      <c r="N210" s="96"/>
      <c r="O210" s="96"/>
      <c r="P210" s="96"/>
      <c r="Q210" s="96"/>
      <c r="R210" s="96"/>
      <c r="S210" s="96"/>
      <c r="T210" s="96"/>
      <c r="U210" s="96"/>
      <c r="V210" s="96"/>
      <c r="W210" s="96"/>
      <c r="X210" s="96"/>
      <c r="Y210" s="96"/>
      <c r="Z210" s="96"/>
    </row>
    <row r="211" spans="1:26" ht="16.5" customHeight="1" x14ac:dyDescent="0.3">
      <c r="A211" s="96"/>
      <c r="B211" s="96"/>
      <c r="C211" s="97"/>
      <c r="D211" s="97"/>
      <c r="E211" s="129"/>
      <c r="F211" s="129"/>
      <c r="G211" s="96"/>
      <c r="H211" s="96"/>
      <c r="I211" s="96"/>
      <c r="J211" s="96"/>
      <c r="K211" s="96"/>
      <c r="L211" s="96"/>
      <c r="M211" s="96"/>
      <c r="N211" s="96"/>
      <c r="O211" s="96"/>
      <c r="P211" s="96"/>
      <c r="Q211" s="96"/>
      <c r="R211" s="96"/>
      <c r="S211" s="96"/>
      <c r="T211" s="96"/>
      <c r="U211" s="96"/>
      <c r="V211" s="96"/>
      <c r="W211" s="96"/>
      <c r="X211" s="96"/>
      <c r="Y211" s="96"/>
      <c r="Z211" s="96"/>
    </row>
    <row r="212" spans="1:26" ht="16.5" customHeight="1" x14ac:dyDescent="0.3">
      <c r="A212" s="96"/>
      <c r="B212" s="96"/>
      <c r="C212" s="97"/>
      <c r="D212" s="97"/>
      <c r="E212" s="129"/>
      <c r="F212" s="129"/>
      <c r="G212" s="96"/>
      <c r="H212" s="96"/>
      <c r="I212" s="96"/>
      <c r="J212" s="96"/>
      <c r="K212" s="96"/>
      <c r="L212" s="96"/>
      <c r="M212" s="96"/>
      <c r="N212" s="96"/>
      <c r="O212" s="96"/>
      <c r="P212" s="96"/>
      <c r="Q212" s="96"/>
      <c r="R212" s="96"/>
      <c r="S212" s="96"/>
      <c r="T212" s="96"/>
      <c r="U212" s="96"/>
      <c r="V212" s="96"/>
      <c r="W212" s="96"/>
      <c r="X212" s="96"/>
      <c r="Y212" s="96"/>
      <c r="Z212" s="96"/>
    </row>
    <row r="213" spans="1:26" ht="16.5" customHeight="1" x14ac:dyDescent="0.3">
      <c r="A213" s="96"/>
      <c r="B213" s="96"/>
      <c r="C213" s="97"/>
      <c r="D213" s="97"/>
      <c r="E213" s="129"/>
      <c r="F213" s="129"/>
      <c r="G213" s="96"/>
      <c r="H213" s="96"/>
      <c r="I213" s="96"/>
      <c r="J213" s="96"/>
      <c r="K213" s="96"/>
      <c r="L213" s="96"/>
      <c r="M213" s="96"/>
      <c r="N213" s="96"/>
      <c r="O213" s="96"/>
      <c r="P213" s="96"/>
      <c r="Q213" s="96"/>
      <c r="R213" s="96"/>
      <c r="S213" s="96"/>
      <c r="T213" s="96"/>
      <c r="U213" s="96"/>
      <c r="V213" s="96"/>
      <c r="W213" s="96"/>
      <c r="X213" s="96"/>
      <c r="Y213" s="96"/>
      <c r="Z213" s="96"/>
    </row>
    <row r="214" spans="1:26" ht="16.5" customHeight="1" x14ac:dyDescent="0.3">
      <c r="A214" s="96"/>
      <c r="B214" s="96"/>
      <c r="C214" s="97"/>
      <c r="D214" s="97"/>
      <c r="E214" s="129"/>
      <c r="F214" s="129"/>
      <c r="G214" s="96"/>
      <c r="H214" s="96"/>
      <c r="I214" s="96"/>
      <c r="J214" s="96"/>
      <c r="K214" s="96"/>
      <c r="L214" s="96"/>
      <c r="M214" s="96"/>
      <c r="N214" s="96"/>
      <c r="O214" s="96"/>
      <c r="P214" s="96"/>
      <c r="Q214" s="96"/>
      <c r="R214" s="96"/>
      <c r="S214" s="96"/>
      <c r="T214" s="96"/>
      <c r="U214" s="96"/>
      <c r="V214" s="96"/>
      <c r="W214" s="96"/>
      <c r="X214" s="96"/>
      <c r="Y214" s="96"/>
      <c r="Z214" s="96"/>
    </row>
    <row r="215" spans="1:26" ht="16.5" customHeight="1" x14ac:dyDescent="0.3">
      <c r="A215" s="96"/>
      <c r="B215" s="96"/>
      <c r="C215" s="97"/>
      <c r="D215" s="97"/>
      <c r="E215" s="129"/>
      <c r="F215" s="129"/>
      <c r="G215" s="96"/>
      <c r="H215" s="96"/>
      <c r="I215" s="96"/>
      <c r="J215" s="96"/>
      <c r="K215" s="96"/>
      <c r="L215" s="96"/>
      <c r="M215" s="96"/>
      <c r="N215" s="96"/>
      <c r="O215" s="96"/>
      <c r="P215" s="96"/>
      <c r="Q215" s="96"/>
      <c r="R215" s="96"/>
      <c r="S215" s="96"/>
      <c r="T215" s="96"/>
      <c r="U215" s="96"/>
      <c r="V215" s="96"/>
      <c r="W215" s="96"/>
      <c r="X215" s="96"/>
      <c r="Y215" s="96"/>
      <c r="Z215" s="96"/>
    </row>
    <row r="216" spans="1:26" ht="16.5" customHeight="1" x14ac:dyDescent="0.3">
      <c r="A216" s="96"/>
      <c r="B216" s="96"/>
      <c r="C216" s="97"/>
      <c r="D216" s="97"/>
      <c r="E216" s="129"/>
      <c r="F216" s="129"/>
      <c r="G216" s="96"/>
      <c r="H216" s="96"/>
      <c r="I216" s="96"/>
      <c r="J216" s="96"/>
      <c r="K216" s="96"/>
      <c r="L216" s="96"/>
      <c r="M216" s="96"/>
      <c r="N216" s="96"/>
      <c r="O216" s="96"/>
      <c r="P216" s="96"/>
      <c r="Q216" s="96"/>
      <c r="R216" s="96"/>
      <c r="S216" s="96"/>
      <c r="T216" s="96"/>
      <c r="U216" s="96"/>
      <c r="V216" s="96"/>
      <c r="W216" s="96"/>
      <c r="X216" s="96"/>
      <c r="Y216" s="96"/>
      <c r="Z216" s="96"/>
    </row>
    <row r="217" spans="1:26" ht="16.5" customHeight="1" x14ac:dyDescent="0.3">
      <c r="A217" s="96"/>
      <c r="B217" s="96"/>
      <c r="C217" s="97"/>
      <c r="D217" s="97"/>
      <c r="E217" s="129"/>
      <c r="F217" s="129"/>
      <c r="G217" s="96"/>
      <c r="H217" s="96"/>
      <c r="I217" s="96"/>
      <c r="J217" s="96"/>
      <c r="K217" s="96"/>
      <c r="L217" s="96"/>
      <c r="M217" s="96"/>
      <c r="N217" s="96"/>
      <c r="O217" s="96"/>
      <c r="P217" s="96"/>
      <c r="Q217" s="96"/>
      <c r="R217" s="96"/>
      <c r="S217" s="96"/>
      <c r="T217" s="96"/>
      <c r="U217" s="96"/>
      <c r="V217" s="96"/>
      <c r="W217" s="96"/>
      <c r="X217" s="96"/>
      <c r="Y217" s="96"/>
      <c r="Z217" s="96"/>
    </row>
    <row r="218" spans="1:26" ht="16.5" customHeight="1" x14ac:dyDescent="0.3">
      <c r="A218" s="96"/>
      <c r="B218" s="96"/>
      <c r="C218" s="97"/>
      <c r="D218" s="97"/>
      <c r="E218" s="129"/>
      <c r="F218" s="129"/>
      <c r="G218" s="96"/>
      <c r="H218" s="96"/>
      <c r="I218" s="96"/>
      <c r="J218" s="96"/>
      <c r="K218" s="96"/>
      <c r="L218" s="96"/>
      <c r="M218" s="96"/>
      <c r="N218" s="96"/>
      <c r="O218" s="96"/>
      <c r="P218" s="96"/>
      <c r="Q218" s="96"/>
      <c r="R218" s="96"/>
      <c r="S218" s="96"/>
      <c r="T218" s="96"/>
      <c r="U218" s="96"/>
      <c r="V218" s="96"/>
      <c r="W218" s="96"/>
      <c r="X218" s="96"/>
      <c r="Y218" s="96"/>
      <c r="Z218" s="96"/>
    </row>
    <row r="219" spans="1:26" ht="16.5" customHeight="1" x14ac:dyDescent="0.3">
      <c r="A219" s="96"/>
      <c r="B219" s="96"/>
      <c r="C219" s="97"/>
      <c r="D219" s="97"/>
      <c r="E219" s="129"/>
      <c r="F219" s="129"/>
      <c r="G219" s="96"/>
      <c r="H219" s="96"/>
      <c r="I219" s="96"/>
      <c r="J219" s="96"/>
      <c r="K219" s="96"/>
      <c r="L219" s="96"/>
      <c r="M219" s="96"/>
      <c r="N219" s="96"/>
      <c r="O219" s="96"/>
      <c r="P219" s="96"/>
      <c r="Q219" s="96"/>
      <c r="R219" s="96"/>
      <c r="S219" s="96"/>
      <c r="T219" s="96"/>
      <c r="U219" s="96"/>
      <c r="V219" s="96"/>
      <c r="W219" s="96"/>
      <c r="X219" s="96"/>
      <c r="Y219" s="96"/>
      <c r="Z219" s="96"/>
    </row>
    <row r="220" spans="1:26" ht="16.5" customHeight="1" x14ac:dyDescent="0.3">
      <c r="A220" s="96"/>
      <c r="B220" s="96"/>
      <c r="C220" s="97"/>
      <c r="D220" s="97"/>
      <c r="E220" s="129"/>
      <c r="F220" s="129"/>
      <c r="G220" s="96"/>
      <c r="H220" s="96"/>
      <c r="I220" s="96"/>
      <c r="J220" s="96"/>
      <c r="K220" s="96"/>
      <c r="L220" s="96"/>
      <c r="M220" s="96"/>
      <c r="N220" s="96"/>
      <c r="O220" s="96"/>
      <c r="P220" s="96"/>
      <c r="Q220" s="96"/>
      <c r="R220" s="96"/>
      <c r="S220" s="96"/>
      <c r="T220" s="96"/>
      <c r="U220" s="96"/>
      <c r="V220" s="96"/>
      <c r="W220" s="96"/>
      <c r="X220" s="96"/>
      <c r="Y220" s="96"/>
      <c r="Z220" s="96"/>
    </row>
    <row r="221" spans="1:26" ht="16.5" customHeight="1" x14ac:dyDescent="0.3">
      <c r="A221" s="96"/>
      <c r="B221" s="96"/>
      <c r="C221" s="97"/>
      <c r="D221" s="97"/>
      <c r="E221" s="129"/>
      <c r="F221" s="129"/>
      <c r="G221" s="96"/>
      <c r="H221" s="96"/>
      <c r="I221" s="96"/>
      <c r="J221" s="96"/>
      <c r="K221" s="96"/>
      <c r="L221" s="96"/>
      <c r="M221" s="96"/>
      <c r="N221" s="96"/>
      <c r="O221" s="96"/>
      <c r="P221" s="96"/>
      <c r="Q221" s="96"/>
      <c r="R221" s="96"/>
      <c r="S221" s="96"/>
      <c r="T221" s="96"/>
      <c r="U221" s="96"/>
      <c r="V221" s="96"/>
      <c r="W221" s="96"/>
      <c r="X221" s="96"/>
      <c r="Y221" s="96"/>
      <c r="Z221" s="96"/>
    </row>
    <row r="222" spans="1:26" ht="16.5" customHeight="1" x14ac:dyDescent="0.3">
      <c r="A222" s="96"/>
      <c r="B222" s="96"/>
      <c r="C222" s="97"/>
      <c r="D222" s="97"/>
      <c r="E222" s="129"/>
      <c r="F222" s="129"/>
      <c r="G222" s="96"/>
      <c r="H222" s="96"/>
      <c r="I222" s="96"/>
      <c r="J222" s="96"/>
      <c r="K222" s="96"/>
      <c r="L222" s="96"/>
      <c r="M222" s="96"/>
      <c r="N222" s="96"/>
      <c r="O222" s="96"/>
      <c r="P222" s="96"/>
      <c r="Q222" s="96"/>
      <c r="R222" s="96"/>
      <c r="S222" s="96"/>
      <c r="T222" s="96"/>
      <c r="U222" s="96"/>
      <c r="V222" s="96"/>
      <c r="W222" s="96"/>
      <c r="X222" s="96"/>
      <c r="Y222" s="96"/>
      <c r="Z222" s="96"/>
    </row>
    <row r="223" spans="1:26" ht="16.5" customHeight="1" x14ac:dyDescent="0.3">
      <c r="A223" s="96"/>
      <c r="B223" s="96"/>
      <c r="C223" s="97"/>
      <c r="D223" s="97"/>
      <c r="E223" s="129"/>
      <c r="F223" s="129"/>
      <c r="G223" s="96"/>
      <c r="H223" s="96"/>
      <c r="I223" s="96"/>
      <c r="J223" s="96"/>
      <c r="K223" s="96"/>
      <c r="L223" s="96"/>
      <c r="M223" s="96"/>
      <c r="N223" s="96"/>
      <c r="O223" s="96"/>
      <c r="P223" s="96"/>
      <c r="Q223" s="96"/>
      <c r="R223" s="96"/>
      <c r="S223" s="96"/>
      <c r="T223" s="96"/>
      <c r="U223" s="96"/>
      <c r="V223" s="96"/>
      <c r="W223" s="96"/>
      <c r="X223" s="96"/>
      <c r="Y223" s="96"/>
      <c r="Z223" s="96"/>
    </row>
    <row r="224" spans="1:26" ht="16.5" customHeight="1" x14ac:dyDescent="0.3">
      <c r="A224" s="96"/>
      <c r="B224" s="96"/>
      <c r="C224" s="97"/>
      <c r="D224" s="97"/>
      <c r="E224" s="129"/>
      <c r="F224" s="129"/>
      <c r="G224" s="96"/>
      <c r="H224" s="96"/>
      <c r="I224" s="96"/>
      <c r="J224" s="96"/>
      <c r="K224" s="96"/>
      <c r="L224" s="96"/>
      <c r="M224" s="96"/>
      <c r="N224" s="96"/>
      <c r="O224" s="96"/>
      <c r="P224" s="96"/>
      <c r="Q224" s="96"/>
      <c r="R224" s="96"/>
      <c r="S224" s="96"/>
      <c r="T224" s="96"/>
      <c r="U224" s="96"/>
      <c r="V224" s="96"/>
      <c r="W224" s="96"/>
      <c r="X224" s="96"/>
      <c r="Y224" s="96"/>
      <c r="Z224" s="96"/>
    </row>
    <row r="225" spans="1:26" ht="16.5" customHeight="1" x14ac:dyDescent="0.3">
      <c r="A225" s="96"/>
      <c r="B225" s="96"/>
      <c r="C225" s="97"/>
      <c r="D225" s="97"/>
      <c r="E225" s="129"/>
      <c r="F225" s="129"/>
      <c r="G225" s="96"/>
      <c r="H225" s="96"/>
      <c r="I225" s="96"/>
      <c r="J225" s="96"/>
      <c r="K225" s="96"/>
      <c r="L225" s="96"/>
      <c r="M225" s="96"/>
      <c r="N225" s="96"/>
      <c r="O225" s="96"/>
      <c r="P225" s="96"/>
      <c r="Q225" s="96"/>
      <c r="R225" s="96"/>
      <c r="S225" s="96"/>
      <c r="T225" s="96"/>
      <c r="U225" s="96"/>
      <c r="V225" s="96"/>
      <c r="W225" s="96"/>
      <c r="X225" s="96"/>
      <c r="Y225" s="96"/>
      <c r="Z225" s="96"/>
    </row>
    <row r="226" spans="1:26" ht="16.5" customHeight="1" x14ac:dyDescent="0.3">
      <c r="A226" s="96"/>
      <c r="B226" s="96"/>
      <c r="C226" s="97"/>
      <c r="D226" s="97"/>
      <c r="E226" s="129"/>
      <c r="F226" s="129"/>
      <c r="G226" s="96"/>
      <c r="H226" s="96"/>
      <c r="I226" s="96"/>
      <c r="J226" s="96"/>
      <c r="K226" s="96"/>
      <c r="L226" s="96"/>
      <c r="M226" s="96"/>
      <c r="N226" s="96"/>
      <c r="O226" s="96"/>
      <c r="P226" s="96"/>
      <c r="Q226" s="96"/>
      <c r="R226" s="96"/>
      <c r="S226" s="96"/>
      <c r="T226" s="96"/>
      <c r="U226" s="96"/>
      <c r="V226" s="96"/>
      <c r="W226" s="96"/>
      <c r="X226" s="96"/>
      <c r="Y226" s="96"/>
      <c r="Z226" s="96"/>
    </row>
    <row r="227" spans="1:26" ht="16.5" customHeight="1" x14ac:dyDescent="0.3">
      <c r="A227" s="96"/>
      <c r="B227" s="96"/>
      <c r="C227" s="97"/>
      <c r="D227" s="97"/>
      <c r="E227" s="129"/>
      <c r="F227" s="129"/>
      <c r="G227" s="96"/>
      <c r="H227" s="96"/>
      <c r="I227" s="96"/>
      <c r="J227" s="96"/>
      <c r="K227" s="96"/>
      <c r="L227" s="96"/>
      <c r="M227" s="96"/>
      <c r="N227" s="96"/>
      <c r="O227" s="96"/>
      <c r="P227" s="96"/>
      <c r="Q227" s="96"/>
      <c r="R227" s="96"/>
      <c r="S227" s="96"/>
      <c r="T227" s="96"/>
      <c r="U227" s="96"/>
      <c r="V227" s="96"/>
      <c r="W227" s="96"/>
      <c r="X227" s="96"/>
      <c r="Y227" s="96"/>
      <c r="Z227" s="96"/>
    </row>
    <row r="228" spans="1:26" ht="16.5" customHeight="1" x14ac:dyDescent="0.3">
      <c r="A228" s="96"/>
      <c r="B228" s="96"/>
      <c r="C228" s="97"/>
      <c r="D228" s="97"/>
      <c r="E228" s="129"/>
      <c r="F228" s="129"/>
      <c r="G228" s="96"/>
      <c r="H228" s="96"/>
      <c r="I228" s="96"/>
      <c r="J228" s="96"/>
      <c r="K228" s="96"/>
      <c r="L228" s="96"/>
      <c r="M228" s="96"/>
      <c r="N228" s="96"/>
      <c r="O228" s="96"/>
      <c r="P228" s="96"/>
      <c r="Q228" s="96"/>
      <c r="R228" s="96"/>
      <c r="S228" s="96"/>
      <c r="T228" s="96"/>
      <c r="U228" s="96"/>
      <c r="V228" s="96"/>
      <c r="W228" s="96"/>
      <c r="X228" s="96"/>
      <c r="Y228" s="96"/>
      <c r="Z228" s="96"/>
    </row>
    <row r="229" spans="1:26" ht="16.5" customHeight="1" x14ac:dyDescent="0.3">
      <c r="A229" s="96"/>
      <c r="B229" s="96"/>
      <c r="C229" s="97"/>
      <c r="D229" s="97"/>
      <c r="E229" s="129"/>
      <c r="F229" s="129"/>
      <c r="G229" s="96"/>
      <c r="H229" s="96"/>
      <c r="I229" s="96"/>
      <c r="J229" s="96"/>
      <c r="K229" s="96"/>
      <c r="L229" s="96"/>
      <c r="M229" s="96"/>
      <c r="N229" s="96"/>
      <c r="O229" s="96"/>
      <c r="P229" s="96"/>
      <c r="Q229" s="96"/>
      <c r="R229" s="96"/>
      <c r="S229" s="96"/>
      <c r="T229" s="96"/>
      <c r="U229" s="96"/>
      <c r="V229" s="96"/>
      <c r="W229" s="96"/>
      <c r="X229" s="96"/>
      <c r="Y229" s="96"/>
      <c r="Z229" s="96"/>
    </row>
    <row r="230" spans="1:26" ht="16.5" customHeight="1" x14ac:dyDescent="0.3">
      <c r="A230" s="96"/>
      <c r="B230" s="96"/>
      <c r="C230" s="97"/>
      <c r="D230" s="97"/>
      <c r="E230" s="129"/>
      <c r="F230" s="129"/>
      <c r="G230" s="96"/>
      <c r="H230" s="96"/>
      <c r="I230" s="96"/>
      <c r="J230" s="96"/>
      <c r="K230" s="96"/>
      <c r="L230" s="96"/>
      <c r="M230" s="96"/>
      <c r="N230" s="96"/>
      <c r="O230" s="96"/>
      <c r="P230" s="96"/>
      <c r="Q230" s="96"/>
      <c r="R230" s="96"/>
      <c r="S230" s="96"/>
      <c r="T230" s="96"/>
      <c r="U230" s="96"/>
      <c r="V230" s="96"/>
      <c r="W230" s="96"/>
      <c r="X230" s="96"/>
      <c r="Y230" s="96"/>
      <c r="Z230" s="96"/>
    </row>
    <row r="231" spans="1:26" ht="16.5" customHeight="1" x14ac:dyDescent="0.3">
      <c r="A231" s="96"/>
      <c r="B231" s="96"/>
      <c r="C231" s="97"/>
      <c r="D231" s="97"/>
      <c r="E231" s="129"/>
      <c r="F231" s="129"/>
      <c r="G231" s="96"/>
      <c r="H231" s="96"/>
      <c r="I231" s="96"/>
      <c r="J231" s="96"/>
      <c r="K231" s="96"/>
      <c r="L231" s="96"/>
      <c r="M231" s="96"/>
      <c r="N231" s="96"/>
      <c r="O231" s="96"/>
      <c r="P231" s="96"/>
      <c r="Q231" s="96"/>
      <c r="R231" s="96"/>
      <c r="S231" s="96"/>
      <c r="T231" s="96"/>
      <c r="U231" s="96"/>
      <c r="V231" s="96"/>
      <c r="W231" s="96"/>
      <c r="X231" s="96"/>
      <c r="Y231" s="96"/>
      <c r="Z231" s="96"/>
    </row>
    <row r="232" spans="1:26" ht="16.5" customHeight="1" x14ac:dyDescent="0.3">
      <c r="A232" s="96"/>
      <c r="B232" s="96"/>
      <c r="C232" s="97"/>
      <c r="D232" s="97"/>
      <c r="E232" s="129"/>
      <c r="F232" s="129"/>
      <c r="G232" s="96"/>
      <c r="H232" s="96"/>
      <c r="I232" s="96"/>
      <c r="J232" s="96"/>
      <c r="K232" s="96"/>
      <c r="L232" s="96"/>
      <c r="M232" s="96"/>
      <c r="N232" s="96"/>
      <c r="O232" s="96"/>
      <c r="P232" s="96"/>
      <c r="Q232" s="96"/>
      <c r="R232" s="96"/>
      <c r="S232" s="96"/>
      <c r="T232" s="96"/>
      <c r="U232" s="96"/>
      <c r="V232" s="96"/>
      <c r="W232" s="96"/>
      <c r="X232" s="96"/>
      <c r="Y232" s="96"/>
      <c r="Z232" s="96"/>
    </row>
    <row r="233" spans="1:26" ht="16.5" customHeight="1" x14ac:dyDescent="0.3">
      <c r="A233" s="96"/>
      <c r="B233" s="96"/>
      <c r="C233" s="97"/>
      <c r="D233" s="97"/>
      <c r="E233" s="129"/>
      <c r="F233" s="129"/>
      <c r="G233" s="96"/>
      <c r="H233" s="96"/>
      <c r="I233" s="96"/>
      <c r="J233" s="96"/>
      <c r="K233" s="96"/>
      <c r="L233" s="96"/>
      <c r="M233" s="96"/>
      <c r="N233" s="96"/>
      <c r="O233" s="96"/>
      <c r="P233" s="96"/>
      <c r="Q233" s="96"/>
      <c r="R233" s="96"/>
      <c r="S233" s="96"/>
      <c r="T233" s="96"/>
      <c r="U233" s="96"/>
      <c r="V233" s="96"/>
      <c r="W233" s="96"/>
      <c r="X233" s="96"/>
      <c r="Y233" s="96"/>
      <c r="Z233" s="96"/>
    </row>
    <row r="234" spans="1:26" ht="16.5" customHeight="1" x14ac:dyDescent="0.3">
      <c r="A234" s="96"/>
      <c r="B234" s="96"/>
      <c r="C234" s="97"/>
      <c r="D234" s="97"/>
      <c r="E234" s="129"/>
      <c r="F234" s="129"/>
      <c r="G234" s="96"/>
      <c r="H234" s="96"/>
      <c r="I234" s="96"/>
      <c r="J234" s="96"/>
      <c r="K234" s="96"/>
      <c r="L234" s="96"/>
      <c r="M234" s="96"/>
      <c r="N234" s="96"/>
      <c r="O234" s="96"/>
      <c r="P234" s="96"/>
      <c r="Q234" s="96"/>
      <c r="R234" s="96"/>
      <c r="S234" s="96"/>
      <c r="T234" s="96"/>
      <c r="U234" s="96"/>
      <c r="V234" s="96"/>
      <c r="W234" s="96"/>
      <c r="X234" s="96"/>
      <c r="Y234" s="96"/>
      <c r="Z234" s="96"/>
    </row>
    <row r="235" spans="1:26" ht="16.5" customHeight="1" x14ac:dyDescent="0.3">
      <c r="A235" s="96"/>
      <c r="B235" s="96"/>
      <c r="C235" s="97"/>
      <c r="D235" s="97"/>
      <c r="E235" s="129"/>
      <c r="F235" s="129"/>
      <c r="G235" s="96"/>
      <c r="H235" s="96"/>
      <c r="I235" s="96"/>
      <c r="J235" s="96"/>
      <c r="K235" s="96"/>
      <c r="L235" s="96"/>
      <c r="M235" s="96"/>
      <c r="N235" s="96"/>
      <c r="O235" s="96"/>
      <c r="P235" s="96"/>
      <c r="Q235" s="96"/>
      <c r="R235" s="96"/>
      <c r="S235" s="96"/>
      <c r="T235" s="96"/>
      <c r="U235" s="96"/>
      <c r="V235" s="96"/>
      <c r="W235" s="96"/>
      <c r="X235" s="96"/>
      <c r="Y235" s="96"/>
      <c r="Z235" s="96"/>
    </row>
    <row r="236" spans="1:26" ht="16.5" customHeight="1" x14ac:dyDescent="0.3">
      <c r="A236" s="96"/>
      <c r="B236" s="96"/>
      <c r="C236" s="97"/>
      <c r="D236" s="97"/>
      <c r="E236" s="129"/>
      <c r="F236" s="129"/>
      <c r="G236" s="96"/>
      <c r="H236" s="96"/>
      <c r="I236" s="96"/>
      <c r="J236" s="96"/>
      <c r="K236" s="96"/>
      <c r="L236" s="96"/>
      <c r="M236" s="96"/>
      <c r="N236" s="96"/>
      <c r="O236" s="96"/>
      <c r="P236" s="96"/>
      <c r="Q236" s="96"/>
      <c r="R236" s="96"/>
      <c r="S236" s="96"/>
      <c r="T236" s="96"/>
      <c r="U236" s="96"/>
      <c r="V236" s="96"/>
      <c r="W236" s="96"/>
      <c r="X236" s="96"/>
      <c r="Y236" s="96"/>
      <c r="Z236" s="96"/>
    </row>
    <row r="237" spans="1:26" ht="16.5" customHeight="1" x14ac:dyDescent="0.3">
      <c r="A237" s="96"/>
      <c r="B237" s="96"/>
      <c r="C237" s="97"/>
      <c r="D237" s="97"/>
      <c r="E237" s="129"/>
      <c r="F237" s="129"/>
      <c r="G237" s="96"/>
      <c r="H237" s="96"/>
      <c r="I237" s="96"/>
      <c r="J237" s="96"/>
      <c r="K237" s="96"/>
      <c r="L237" s="96"/>
      <c r="M237" s="96"/>
      <c r="N237" s="96"/>
      <c r="O237" s="96"/>
      <c r="P237" s="96"/>
      <c r="Q237" s="96"/>
      <c r="R237" s="96"/>
      <c r="S237" s="96"/>
      <c r="T237" s="96"/>
      <c r="U237" s="96"/>
      <c r="V237" s="96"/>
      <c r="W237" s="96"/>
      <c r="X237" s="96"/>
      <c r="Y237" s="96"/>
      <c r="Z237" s="96"/>
    </row>
    <row r="238" spans="1:26" ht="16.5" customHeight="1" x14ac:dyDescent="0.3">
      <c r="A238" s="96"/>
      <c r="B238" s="96"/>
      <c r="C238" s="97"/>
      <c r="D238" s="97"/>
      <c r="E238" s="129"/>
      <c r="F238" s="129"/>
      <c r="G238" s="96"/>
      <c r="H238" s="96"/>
      <c r="I238" s="96"/>
      <c r="J238" s="96"/>
      <c r="K238" s="96"/>
      <c r="L238" s="96"/>
      <c r="M238" s="96"/>
      <c r="N238" s="96"/>
      <c r="O238" s="96"/>
      <c r="P238" s="96"/>
      <c r="Q238" s="96"/>
      <c r="R238" s="96"/>
      <c r="S238" s="96"/>
      <c r="T238" s="96"/>
      <c r="U238" s="96"/>
      <c r="V238" s="96"/>
      <c r="W238" s="96"/>
      <c r="X238" s="96"/>
      <c r="Y238" s="96"/>
      <c r="Z238" s="96"/>
    </row>
    <row r="239" spans="1:26" ht="16.5" customHeight="1" x14ac:dyDescent="0.3">
      <c r="A239" s="96"/>
      <c r="B239" s="96"/>
      <c r="C239" s="97"/>
      <c r="D239" s="97"/>
      <c r="E239" s="129"/>
      <c r="F239" s="129"/>
      <c r="G239" s="96"/>
      <c r="H239" s="96"/>
      <c r="I239" s="96"/>
      <c r="J239" s="96"/>
      <c r="K239" s="96"/>
      <c r="L239" s="96"/>
      <c r="M239" s="96"/>
      <c r="N239" s="96"/>
      <c r="O239" s="96"/>
      <c r="P239" s="96"/>
      <c r="Q239" s="96"/>
      <c r="R239" s="96"/>
      <c r="S239" s="96"/>
      <c r="T239" s="96"/>
      <c r="U239" s="96"/>
      <c r="V239" s="96"/>
      <c r="W239" s="96"/>
      <c r="X239" s="96"/>
      <c r="Y239" s="96"/>
      <c r="Z239" s="96"/>
    </row>
    <row r="240" spans="1:26" ht="16.5" customHeight="1" x14ac:dyDescent="0.3">
      <c r="A240" s="96"/>
      <c r="B240" s="96"/>
      <c r="C240" s="97"/>
      <c r="D240" s="97"/>
      <c r="E240" s="129"/>
      <c r="F240" s="129"/>
      <c r="G240" s="96"/>
      <c r="H240" s="96"/>
      <c r="I240" s="96"/>
      <c r="J240" s="96"/>
      <c r="K240" s="96"/>
      <c r="L240" s="96"/>
      <c r="M240" s="96"/>
      <c r="N240" s="96"/>
      <c r="O240" s="96"/>
      <c r="P240" s="96"/>
      <c r="Q240" s="96"/>
      <c r="R240" s="96"/>
      <c r="S240" s="96"/>
      <c r="T240" s="96"/>
      <c r="U240" s="96"/>
      <c r="V240" s="96"/>
      <c r="W240" s="96"/>
      <c r="X240" s="96"/>
      <c r="Y240" s="96"/>
      <c r="Z240" s="96"/>
    </row>
    <row r="241" spans="1:26" ht="16.5" customHeight="1" x14ac:dyDescent="0.3">
      <c r="A241" s="96"/>
      <c r="B241" s="96"/>
      <c r="C241" s="97"/>
      <c r="D241" s="97"/>
      <c r="E241" s="129"/>
      <c r="F241" s="129"/>
      <c r="G241" s="96"/>
      <c r="H241" s="96"/>
      <c r="I241" s="96"/>
      <c r="J241" s="96"/>
      <c r="K241" s="96"/>
      <c r="L241" s="96"/>
      <c r="M241" s="96"/>
      <c r="N241" s="96"/>
      <c r="O241" s="96"/>
      <c r="P241" s="96"/>
      <c r="Q241" s="96"/>
      <c r="R241" s="96"/>
      <c r="S241" s="96"/>
      <c r="T241" s="96"/>
      <c r="U241" s="96"/>
      <c r="V241" s="96"/>
      <c r="W241" s="96"/>
      <c r="X241" s="96"/>
      <c r="Y241" s="96"/>
      <c r="Z241" s="96"/>
    </row>
    <row r="242" spans="1:26" ht="16.5" customHeight="1" x14ac:dyDescent="0.3">
      <c r="A242" s="96"/>
      <c r="B242" s="96"/>
      <c r="C242" s="97"/>
      <c r="D242" s="97"/>
      <c r="E242" s="129"/>
      <c r="F242" s="129"/>
      <c r="G242" s="96"/>
      <c r="H242" s="96"/>
      <c r="I242" s="96"/>
      <c r="J242" s="96"/>
      <c r="K242" s="96"/>
      <c r="L242" s="96"/>
      <c r="M242" s="96"/>
      <c r="N242" s="96"/>
      <c r="O242" s="96"/>
      <c r="P242" s="96"/>
      <c r="Q242" s="96"/>
      <c r="R242" s="96"/>
      <c r="S242" s="96"/>
      <c r="T242" s="96"/>
      <c r="U242" s="96"/>
      <c r="V242" s="96"/>
      <c r="W242" s="96"/>
      <c r="X242" s="96"/>
      <c r="Y242" s="96"/>
      <c r="Z242" s="96"/>
    </row>
    <row r="243" spans="1:26" ht="16.5" customHeight="1" x14ac:dyDescent="0.3">
      <c r="A243" s="96"/>
      <c r="B243" s="96"/>
      <c r="C243" s="97"/>
      <c r="D243" s="97"/>
      <c r="E243" s="129"/>
      <c r="F243" s="129"/>
      <c r="G243" s="96"/>
      <c r="H243" s="96"/>
      <c r="I243" s="96"/>
      <c r="J243" s="96"/>
      <c r="K243" s="96"/>
      <c r="L243" s="96"/>
      <c r="M243" s="96"/>
      <c r="N243" s="96"/>
      <c r="O243" s="96"/>
      <c r="P243" s="96"/>
      <c r="Q243" s="96"/>
      <c r="R243" s="96"/>
      <c r="S243" s="96"/>
      <c r="T243" s="96"/>
      <c r="U243" s="96"/>
      <c r="V243" s="96"/>
      <c r="W243" s="96"/>
      <c r="X243" s="96"/>
      <c r="Y243" s="96"/>
      <c r="Z243" s="96"/>
    </row>
    <row r="244" spans="1:26" ht="16.5" customHeight="1" x14ac:dyDescent="0.3">
      <c r="A244" s="96"/>
      <c r="B244" s="96"/>
      <c r="C244" s="97"/>
      <c r="D244" s="97"/>
      <c r="E244" s="129"/>
      <c r="F244" s="129"/>
      <c r="G244" s="96"/>
      <c r="H244" s="96"/>
      <c r="I244" s="96"/>
      <c r="J244" s="96"/>
      <c r="K244" s="96"/>
      <c r="L244" s="96"/>
      <c r="M244" s="96"/>
      <c r="N244" s="96"/>
      <c r="O244" s="96"/>
      <c r="P244" s="96"/>
      <c r="Q244" s="96"/>
      <c r="R244" s="96"/>
      <c r="S244" s="96"/>
      <c r="T244" s="96"/>
      <c r="U244" s="96"/>
      <c r="V244" s="96"/>
      <c r="W244" s="96"/>
      <c r="X244" s="96"/>
      <c r="Y244" s="96"/>
      <c r="Z244" s="96"/>
    </row>
    <row r="245" spans="1:26" ht="16.5" customHeight="1" x14ac:dyDescent="0.3">
      <c r="A245" s="96"/>
      <c r="B245" s="96"/>
      <c r="C245" s="97"/>
      <c r="D245" s="97"/>
      <c r="E245" s="129"/>
      <c r="F245" s="129"/>
      <c r="G245" s="96"/>
      <c r="H245" s="96"/>
      <c r="I245" s="96"/>
      <c r="J245" s="96"/>
      <c r="K245" s="96"/>
      <c r="L245" s="96"/>
      <c r="M245" s="96"/>
      <c r="N245" s="96"/>
      <c r="O245" s="96"/>
      <c r="P245" s="96"/>
      <c r="Q245" s="96"/>
      <c r="R245" s="96"/>
      <c r="S245" s="96"/>
      <c r="T245" s="96"/>
      <c r="U245" s="96"/>
      <c r="V245" s="96"/>
      <c r="W245" s="96"/>
      <c r="X245" s="96"/>
      <c r="Y245" s="96"/>
      <c r="Z245" s="96"/>
    </row>
    <row r="246" spans="1:26" ht="16.5" customHeight="1" x14ac:dyDescent="0.3">
      <c r="A246" s="96"/>
      <c r="B246" s="96"/>
      <c r="C246" s="97"/>
      <c r="D246" s="97"/>
      <c r="E246" s="129"/>
      <c r="F246" s="129"/>
      <c r="G246" s="96"/>
      <c r="H246" s="96"/>
      <c r="I246" s="96"/>
      <c r="J246" s="96"/>
      <c r="K246" s="96"/>
      <c r="L246" s="96"/>
      <c r="M246" s="96"/>
      <c r="N246" s="96"/>
      <c r="O246" s="96"/>
      <c r="P246" s="96"/>
      <c r="Q246" s="96"/>
      <c r="R246" s="96"/>
      <c r="S246" s="96"/>
      <c r="T246" s="96"/>
      <c r="U246" s="96"/>
      <c r="V246" s="96"/>
      <c r="W246" s="96"/>
      <c r="X246" s="96"/>
      <c r="Y246" s="96"/>
      <c r="Z246" s="96"/>
    </row>
    <row r="247" spans="1:26" ht="16.5" customHeight="1" x14ac:dyDescent="0.3">
      <c r="A247" s="96"/>
      <c r="B247" s="96"/>
      <c r="C247" s="97"/>
      <c r="D247" s="97"/>
      <c r="E247" s="129"/>
      <c r="F247" s="129"/>
      <c r="G247" s="96"/>
      <c r="H247" s="96"/>
      <c r="I247" s="96"/>
      <c r="J247" s="96"/>
      <c r="K247" s="96"/>
      <c r="L247" s="96"/>
      <c r="M247" s="96"/>
      <c r="N247" s="96"/>
      <c r="O247" s="96"/>
      <c r="P247" s="96"/>
      <c r="Q247" s="96"/>
      <c r="R247" s="96"/>
      <c r="S247" s="96"/>
      <c r="T247" s="96"/>
      <c r="U247" s="96"/>
      <c r="V247" s="96"/>
      <c r="W247" s="96"/>
      <c r="X247" s="96"/>
      <c r="Y247" s="96"/>
      <c r="Z247" s="96"/>
    </row>
    <row r="248" spans="1:26" ht="16.5" customHeight="1" x14ac:dyDescent="0.3">
      <c r="A248" s="96"/>
      <c r="B248" s="96"/>
      <c r="C248" s="97"/>
      <c r="D248" s="97"/>
      <c r="E248" s="129"/>
      <c r="F248" s="129"/>
      <c r="G248" s="96"/>
      <c r="H248" s="96"/>
      <c r="I248" s="96"/>
      <c r="J248" s="96"/>
      <c r="K248" s="96"/>
      <c r="L248" s="96"/>
      <c r="M248" s="96"/>
      <c r="N248" s="96"/>
      <c r="O248" s="96"/>
      <c r="P248" s="96"/>
      <c r="Q248" s="96"/>
      <c r="R248" s="96"/>
      <c r="S248" s="96"/>
      <c r="T248" s="96"/>
      <c r="U248" s="96"/>
      <c r="V248" s="96"/>
      <c r="W248" s="96"/>
      <c r="X248" s="96"/>
      <c r="Y248" s="96"/>
      <c r="Z248" s="96"/>
    </row>
    <row r="249" spans="1:26" ht="16.5" customHeight="1" x14ac:dyDescent="0.3">
      <c r="A249" s="96"/>
      <c r="B249" s="96"/>
      <c r="C249" s="97"/>
      <c r="D249" s="97"/>
      <c r="E249" s="129"/>
      <c r="F249" s="129"/>
      <c r="G249" s="96"/>
      <c r="H249" s="96"/>
      <c r="I249" s="96"/>
      <c r="J249" s="96"/>
      <c r="K249" s="96"/>
      <c r="L249" s="96"/>
      <c r="M249" s="96"/>
      <c r="N249" s="96"/>
      <c r="O249" s="96"/>
      <c r="P249" s="96"/>
      <c r="Q249" s="96"/>
      <c r="R249" s="96"/>
      <c r="S249" s="96"/>
      <c r="T249" s="96"/>
      <c r="U249" s="96"/>
      <c r="V249" s="96"/>
      <c r="W249" s="96"/>
      <c r="X249" s="96"/>
      <c r="Y249" s="96"/>
      <c r="Z249" s="96"/>
    </row>
    <row r="250" spans="1:26" ht="16.5" customHeight="1" x14ac:dyDescent="0.3">
      <c r="A250" s="96"/>
      <c r="B250" s="96"/>
      <c r="C250" s="97"/>
      <c r="D250" s="97"/>
      <c r="E250" s="129"/>
      <c r="F250" s="129"/>
      <c r="G250" s="96"/>
      <c r="H250" s="96"/>
      <c r="I250" s="96"/>
      <c r="J250" s="96"/>
      <c r="K250" s="96"/>
      <c r="L250" s="96"/>
      <c r="M250" s="96"/>
      <c r="N250" s="96"/>
      <c r="O250" s="96"/>
      <c r="P250" s="96"/>
      <c r="Q250" s="96"/>
      <c r="R250" s="96"/>
      <c r="S250" s="96"/>
      <c r="T250" s="96"/>
      <c r="U250" s="96"/>
      <c r="V250" s="96"/>
      <c r="W250" s="96"/>
      <c r="X250" s="96"/>
      <c r="Y250" s="96"/>
      <c r="Z250" s="96"/>
    </row>
    <row r="251" spans="1:26" ht="16.5" customHeight="1" x14ac:dyDescent="0.3">
      <c r="A251" s="96"/>
      <c r="B251" s="96"/>
      <c r="C251" s="97"/>
      <c r="D251" s="97"/>
      <c r="E251" s="129"/>
      <c r="F251" s="129"/>
      <c r="G251" s="96"/>
      <c r="H251" s="96"/>
      <c r="I251" s="96"/>
      <c r="J251" s="96"/>
      <c r="K251" s="96"/>
      <c r="L251" s="96"/>
      <c r="M251" s="96"/>
      <c r="N251" s="96"/>
      <c r="O251" s="96"/>
      <c r="P251" s="96"/>
      <c r="Q251" s="96"/>
      <c r="R251" s="96"/>
      <c r="S251" s="96"/>
      <c r="T251" s="96"/>
      <c r="U251" s="96"/>
      <c r="V251" s="96"/>
      <c r="W251" s="96"/>
      <c r="X251" s="96"/>
      <c r="Y251" s="96"/>
      <c r="Z251" s="96"/>
    </row>
    <row r="252" spans="1:26" ht="16.5" customHeight="1" x14ac:dyDescent="0.3">
      <c r="A252" s="96"/>
      <c r="B252" s="96"/>
      <c r="C252" s="97"/>
      <c r="D252" s="97"/>
      <c r="E252" s="129"/>
      <c r="F252" s="129"/>
      <c r="G252" s="96"/>
      <c r="H252" s="96"/>
      <c r="I252" s="96"/>
      <c r="J252" s="96"/>
      <c r="K252" s="96"/>
      <c r="L252" s="96"/>
      <c r="M252" s="96"/>
      <c r="N252" s="96"/>
      <c r="O252" s="96"/>
      <c r="P252" s="96"/>
      <c r="Q252" s="96"/>
      <c r="R252" s="96"/>
      <c r="S252" s="96"/>
      <c r="T252" s="96"/>
      <c r="U252" s="96"/>
      <c r="V252" s="96"/>
      <c r="W252" s="96"/>
      <c r="X252" s="96"/>
      <c r="Y252" s="96"/>
      <c r="Z252" s="96"/>
    </row>
    <row r="253" spans="1:26" ht="16.5" customHeight="1" x14ac:dyDescent="0.3">
      <c r="A253" s="96"/>
      <c r="B253" s="96"/>
      <c r="C253" s="97"/>
      <c r="D253" s="97"/>
      <c r="E253" s="129"/>
      <c r="F253" s="129"/>
      <c r="G253" s="96"/>
      <c r="H253" s="96"/>
      <c r="I253" s="96"/>
      <c r="J253" s="96"/>
      <c r="K253" s="96"/>
      <c r="L253" s="96"/>
      <c r="M253" s="96"/>
      <c r="N253" s="96"/>
      <c r="O253" s="96"/>
      <c r="P253" s="96"/>
      <c r="Q253" s="96"/>
      <c r="R253" s="96"/>
      <c r="S253" s="96"/>
      <c r="T253" s="96"/>
      <c r="U253" s="96"/>
      <c r="V253" s="96"/>
      <c r="W253" s="96"/>
      <c r="X253" s="96"/>
      <c r="Y253" s="96"/>
      <c r="Z253" s="96"/>
    </row>
    <row r="254" spans="1:26" ht="16.5" customHeight="1" x14ac:dyDescent="0.3">
      <c r="A254" s="96"/>
      <c r="B254" s="96"/>
      <c r="C254" s="97"/>
      <c r="D254" s="97"/>
      <c r="E254" s="129"/>
      <c r="F254" s="129"/>
      <c r="G254" s="96"/>
      <c r="H254" s="96"/>
      <c r="I254" s="96"/>
      <c r="J254" s="96"/>
      <c r="K254" s="96"/>
      <c r="L254" s="96"/>
      <c r="M254" s="96"/>
      <c r="N254" s="96"/>
      <c r="O254" s="96"/>
      <c r="P254" s="96"/>
      <c r="Q254" s="96"/>
      <c r="R254" s="96"/>
      <c r="S254" s="96"/>
      <c r="T254" s="96"/>
      <c r="U254" s="96"/>
      <c r="V254" s="96"/>
      <c r="W254" s="96"/>
      <c r="X254" s="96"/>
      <c r="Y254" s="96"/>
      <c r="Z254" s="96"/>
    </row>
    <row r="255" spans="1:26" ht="16.5" customHeight="1" x14ac:dyDescent="0.3">
      <c r="A255" s="96"/>
      <c r="B255" s="96"/>
      <c r="C255" s="97"/>
      <c r="D255" s="97"/>
      <c r="E255" s="129"/>
      <c r="F255" s="129"/>
      <c r="G255" s="96"/>
      <c r="H255" s="96"/>
      <c r="I255" s="96"/>
      <c r="J255" s="96"/>
      <c r="K255" s="96"/>
      <c r="L255" s="96"/>
      <c r="M255" s="96"/>
      <c r="N255" s="96"/>
      <c r="O255" s="96"/>
      <c r="P255" s="96"/>
      <c r="Q255" s="96"/>
      <c r="R255" s="96"/>
      <c r="S255" s="96"/>
      <c r="T255" s="96"/>
      <c r="U255" s="96"/>
      <c r="V255" s="96"/>
      <c r="W255" s="96"/>
      <c r="X255" s="96"/>
      <c r="Y255" s="96"/>
      <c r="Z255" s="96"/>
    </row>
    <row r="256" spans="1:26" ht="16.5" customHeight="1" x14ac:dyDescent="0.3">
      <c r="A256" s="96"/>
      <c r="B256" s="96"/>
      <c r="C256" s="97"/>
      <c r="D256" s="97"/>
      <c r="E256" s="129"/>
      <c r="F256" s="129"/>
      <c r="G256" s="96"/>
      <c r="H256" s="96"/>
      <c r="I256" s="96"/>
      <c r="J256" s="96"/>
      <c r="K256" s="96"/>
      <c r="L256" s="96"/>
      <c r="M256" s="96"/>
      <c r="N256" s="96"/>
      <c r="O256" s="96"/>
      <c r="P256" s="96"/>
      <c r="Q256" s="96"/>
      <c r="R256" s="96"/>
      <c r="S256" s="96"/>
      <c r="T256" s="96"/>
      <c r="U256" s="96"/>
      <c r="V256" s="96"/>
      <c r="W256" s="96"/>
      <c r="X256" s="96"/>
      <c r="Y256" s="96"/>
      <c r="Z256" s="96"/>
    </row>
    <row r="257" spans="1:26" ht="16.5" customHeight="1" x14ac:dyDescent="0.3">
      <c r="A257" s="96"/>
      <c r="B257" s="96"/>
      <c r="C257" s="97"/>
      <c r="D257" s="97"/>
      <c r="E257" s="129"/>
      <c r="F257" s="129"/>
      <c r="G257" s="96"/>
      <c r="H257" s="96"/>
      <c r="I257" s="96"/>
      <c r="J257" s="96"/>
      <c r="K257" s="96"/>
      <c r="L257" s="96"/>
      <c r="M257" s="96"/>
      <c r="N257" s="96"/>
      <c r="O257" s="96"/>
      <c r="P257" s="96"/>
      <c r="Q257" s="96"/>
      <c r="R257" s="96"/>
      <c r="S257" s="96"/>
      <c r="T257" s="96"/>
      <c r="U257" s="96"/>
      <c r="V257" s="96"/>
      <c r="W257" s="96"/>
      <c r="X257" s="96"/>
      <c r="Y257" s="96"/>
      <c r="Z257" s="96"/>
    </row>
    <row r="258" spans="1:26" ht="16.5" customHeight="1" x14ac:dyDescent="0.3">
      <c r="A258" s="96"/>
      <c r="B258" s="96"/>
      <c r="C258" s="97"/>
      <c r="D258" s="97"/>
      <c r="E258" s="129"/>
      <c r="F258" s="129"/>
      <c r="G258" s="96"/>
      <c r="H258" s="96"/>
      <c r="I258" s="96"/>
      <c r="J258" s="96"/>
      <c r="K258" s="96"/>
      <c r="L258" s="96"/>
      <c r="M258" s="96"/>
      <c r="N258" s="96"/>
      <c r="O258" s="96"/>
      <c r="P258" s="96"/>
      <c r="Q258" s="96"/>
      <c r="R258" s="96"/>
      <c r="S258" s="96"/>
      <c r="T258" s="96"/>
      <c r="U258" s="96"/>
      <c r="V258" s="96"/>
      <c r="W258" s="96"/>
      <c r="X258" s="96"/>
      <c r="Y258" s="96"/>
      <c r="Z258" s="96"/>
    </row>
    <row r="259" spans="1:26" ht="16.5" customHeight="1" x14ac:dyDescent="0.3">
      <c r="A259" s="96"/>
      <c r="B259" s="96"/>
      <c r="C259" s="97"/>
      <c r="D259" s="97"/>
      <c r="E259" s="129"/>
      <c r="F259" s="129"/>
      <c r="G259" s="96"/>
      <c r="H259" s="96"/>
      <c r="I259" s="96"/>
      <c r="J259" s="96"/>
      <c r="K259" s="96"/>
      <c r="L259" s="96"/>
      <c r="M259" s="96"/>
      <c r="N259" s="96"/>
      <c r="O259" s="96"/>
      <c r="P259" s="96"/>
      <c r="Q259" s="96"/>
      <c r="R259" s="96"/>
      <c r="S259" s="96"/>
      <c r="T259" s="96"/>
      <c r="U259" s="96"/>
      <c r="V259" s="96"/>
      <c r="W259" s="96"/>
      <c r="X259" s="96"/>
      <c r="Y259" s="96"/>
      <c r="Z259" s="96"/>
    </row>
    <row r="260" spans="1:26" ht="16.5" customHeight="1" x14ac:dyDescent="0.3">
      <c r="A260" s="96"/>
      <c r="B260" s="96"/>
      <c r="C260" s="97"/>
      <c r="D260" s="97"/>
      <c r="E260" s="129"/>
      <c r="F260" s="129"/>
      <c r="G260" s="96"/>
      <c r="H260" s="96"/>
      <c r="I260" s="96"/>
      <c r="J260" s="96"/>
      <c r="K260" s="96"/>
      <c r="L260" s="96"/>
      <c r="M260" s="96"/>
      <c r="N260" s="96"/>
      <c r="O260" s="96"/>
      <c r="P260" s="96"/>
      <c r="Q260" s="96"/>
      <c r="R260" s="96"/>
      <c r="S260" s="96"/>
      <c r="T260" s="96"/>
      <c r="U260" s="96"/>
      <c r="V260" s="96"/>
      <c r="W260" s="96"/>
      <c r="X260" s="96"/>
      <c r="Y260" s="96"/>
      <c r="Z260" s="96"/>
    </row>
    <row r="261" spans="1:26" ht="16.5" customHeight="1" x14ac:dyDescent="0.3">
      <c r="A261" s="96"/>
      <c r="B261" s="96"/>
      <c r="C261" s="97"/>
      <c r="D261" s="97"/>
      <c r="E261" s="129"/>
      <c r="F261" s="129"/>
      <c r="G261" s="96"/>
      <c r="H261" s="96"/>
      <c r="I261" s="96"/>
      <c r="J261" s="96"/>
      <c r="K261" s="96"/>
      <c r="L261" s="96"/>
      <c r="M261" s="96"/>
      <c r="N261" s="96"/>
      <c r="O261" s="96"/>
      <c r="P261" s="96"/>
      <c r="Q261" s="96"/>
      <c r="R261" s="96"/>
      <c r="S261" s="96"/>
      <c r="T261" s="96"/>
      <c r="U261" s="96"/>
      <c r="V261" s="96"/>
      <c r="W261" s="96"/>
      <c r="X261" s="96"/>
      <c r="Y261" s="96"/>
      <c r="Z261" s="96"/>
    </row>
    <row r="262" spans="1:26" ht="16.5" customHeight="1" x14ac:dyDescent="0.3">
      <c r="A262" s="96"/>
      <c r="B262" s="96"/>
      <c r="C262" s="97"/>
      <c r="D262" s="97"/>
      <c r="E262" s="129"/>
      <c r="F262" s="129"/>
      <c r="G262" s="96"/>
      <c r="H262" s="96"/>
      <c r="I262" s="96"/>
      <c r="J262" s="96"/>
      <c r="K262" s="96"/>
      <c r="L262" s="96"/>
      <c r="M262" s="96"/>
      <c r="N262" s="96"/>
      <c r="O262" s="96"/>
      <c r="P262" s="96"/>
      <c r="Q262" s="96"/>
      <c r="R262" s="96"/>
      <c r="S262" s="96"/>
      <c r="T262" s="96"/>
      <c r="U262" s="96"/>
      <c r="V262" s="96"/>
      <c r="W262" s="96"/>
      <c r="X262" s="96"/>
      <c r="Y262" s="96"/>
      <c r="Z262" s="96"/>
    </row>
    <row r="263" spans="1:26" ht="16.5" customHeight="1" x14ac:dyDescent="0.3">
      <c r="A263" s="96"/>
      <c r="B263" s="96"/>
      <c r="C263" s="97"/>
      <c r="D263" s="97"/>
      <c r="E263" s="129"/>
      <c r="F263" s="129"/>
      <c r="G263" s="96"/>
      <c r="H263" s="96"/>
      <c r="I263" s="96"/>
      <c r="J263" s="96"/>
      <c r="K263" s="96"/>
      <c r="L263" s="96"/>
      <c r="M263" s="96"/>
      <c r="N263" s="96"/>
      <c r="O263" s="96"/>
      <c r="P263" s="96"/>
      <c r="Q263" s="96"/>
      <c r="R263" s="96"/>
      <c r="S263" s="96"/>
      <c r="T263" s="96"/>
      <c r="U263" s="96"/>
      <c r="V263" s="96"/>
      <c r="W263" s="96"/>
      <c r="X263" s="96"/>
      <c r="Y263" s="96"/>
      <c r="Z263" s="96"/>
    </row>
    <row r="264" spans="1:26" ht="16.5" customHeight="1" x14ac:dyDescent="0.3">
      <c r="A264" s="96"/>
      <c r="B264" s="96"/>
      <c r="C264" s="97"/>
      <c r="D264" s="97"/>
      <c r="E264" s="129"/>
      <c r="F264" s="129"/>
      <c r="G264" s="96"/>
      <c r="H264" s="96"/>
      <c r="I264" s="96"/>
      <c r="J264" s="96"/>
      <c r="K264" s="96"/>
      <c r="L264" s="96"/>
      <c r="M264" s="96"/>
      <c r="N264" s="96"/>
      <c r="O264" s="96"/>
      <c r="P264" s="96"/>
      <c r="Q264" s="96"/>
      <c r="R264" s="96"/>
      <c r="S264" s="96"/>
      <c r="T264" s="96"/>
      <c r="U264" s="96"/>
      <c r="V264" s="96"/>
      <c r="W264" s="96"/>
      <c r="X264" s="96"/>
      <c r="Y264" s="96"/>
      <c r="Z264" s="96"/>
    </row>
    <row r="265" spans="1:26" ht="16.5" customHeight="1" x14ac:dyDescent="0.3">
      <c r="A265" s="96"/>
      <c r="B265" s="96"/>
      <c r="C265" s="97"/>
      <c r="D265" s="97"/>
      <c r="E265" s="129"/>
      <c r="F265" s="129"/>
      <c r="G265" s="96"/>
      <c r="H265" s="96"/>
      <c r="I265" s="96"/>
      <c r="J265" s="96"/>
      <c r="K265" s="96"/>
      <c r="L265" s="96"/>
      <c r="M265" s="96"/>
      <c r="N265" s="96"/>
      <c r="O265" s="96"/>
      <c r="P265" s="96"/>
      <c r="Q265" s="96"/>
      <c r="R265" s="96"/>
      <c r="S265" s="96"/>
      <c r="T265" s="96"/>
      <c r="U265" s="96"/>
      <c r="V265" s="96"/>
      <c r="W265" s="96"/>
      <c r="X265" s="96"/>
      <c r="Y265" s="96"/>
      <c r="Z265" s="96"/>
    </row>
    <row r="266" spans="1:26" ht="16.5" customHeight="1" x14ac:dyDescent="0.3">
      <c r="A266" s="96"/>
      <c r="B266" s="96"/>
      <c r="C266" s="97"/>
      <c r="D266" s="97"/>
      <c r="E266" s="129"/>
      <c r="F266" s="129"/>
      <c r="G266" s="96"/>
      <c r="H266" s="96"/>
      <c r="I266" s="96"/>
      <c r="J266" s="96"/>
      <c r="K266" s="96"/>
      <c r="L266" s="96"/>
      <c r="M266" s="96"/>
      <c r="N266" s="96"/>
      <c r="O266" s="96"/>
      <c r="P266" s="96"/>
      <c r="Q266" s="96"/>
      <c r="R266" s="96"/>
      <c r="S266" s="96"/>
      <c r="T266" s="96"/>
      <c r="U266" s="96"/>
      <c r="V266" s="96"/>
      <c r="W266" s="96"/>
      <c r="X266" s="96"/>
      <c r="Y266" s="96"/>
      <c r="Z266" s="96"/>
    </row>
    <row r="267" spans="1:26" ht="16.5" customHeight="1" x14ac:dyDescent="0.3">
      <c r="A267" s="96"/>
      <c r="B267" s="96"/>
      <c r="C267" s="97"/>
      <c r="D267" s="97"/>
      <c r="E267" s="129"/>
      <c r="F267" s="129"/>
      <c r="G267" s="96"/>
      <c r="H267" s="96"/>
      <c r="I267" s="96"/>
      <c r="J267" s="96"/>
      <c r="K267" s="96"/>
      <c r="L267" s="96"/>
      <c r="M267" s="96"/>
      <c r="N267" s="96"/>
      <c r="O267" s="96"/>
      <c r="P267" s="96"/>
      <c r="Q267" s="96"/>
      <c r="R267" s="96"/>
      <c r="S267" s="96"/>
      <c r="T267" s="96"/>
      <c r="U267" s="96"/>
      <c r="V267" s="96"/>
      <c r="W267" s="96"/>
      <c r="X267" s="96"/>
      <c r="Y267" s="96"/>
      <c r="Z267" s="96"/>
    </row>
    <row r="268" spans="1:26" ht="16.5" customHeight="1" x14ac:dyDescent="0.3">
      <c r="A268" s="96"/>
      <c r="B268" s="96"/>
      <c r="C268" s="97"/>
      <c r="D268" s="97"/>
      <c r="E268" s="129"/>
      <c r="F268" s="129"/>
      <c r="G268" s="96"/>
      <c r="H268" s="96"/>
      <c r="I268" s="96"/>
      <c r="J268" s="96"/>
      <c r="K268" s="96"/>
      <c r="L268" s="96"/>
      <c r="M268" s="96"/>
      <c r="N268" s="96"/>
      <c r="O268" s="96"/>
      <c r="P268" s="96"/>
      <c r="Q268" s="96"/>
      <c r="R268" s="96"/>
      <c r="S268" s="96"/>
      <c r="T268" s="96"/>
      <c r="U268" s="96"/>
      <c r="V268" s="96"/>
      <c r="W268" s="96"/>
      <c r="X268" s="96"/>
      <c r="Y268" s="96"/>
      <c r="Z268" s="96"/>
    </row>
    <row r="269" spans="1:26" ht="16.5" customHeight="1" x14ac:dyDescent="0.3">
      <c r="A269" s="96"/>
      <c r="B269" s="96"/>
      <c r="C269" s="97"/>
      <c r="D269" s="97"/>
      <c r="E269" s="129"/>
      <c r="F269" s="129"/>
      <c r="G269" s="96"/>
      <c r="H269" s="96"/>
      <c r="I269" s="96"/>
      <c r="J269" s="96"/>
      <c r="K269" s="96"/>
      <c r="L269" s="96"/>
      <c r="M269" s="96"/>
      <c r="N269" s="96"/>
      <c r="O269" s="96"/>
      <c r="P269" s="96"/>
      <c r="Q269" s="96"/>
      <c r="R269" s="96"/>
      <c r="S269" s="96"/>
      <c r="T269" s="96"/>
      <c r="U269" s="96"/>
      <c r="V269" s="96"/>
      <c r="W269" s="96"/>
      <c r="X269" s="96"/>
      <c r="Y269" s="96"/>
      <c r="Z269" s="96"/>
    </row>
    <row r="270" spans="1:26" ht="16.5" customHeight="1" x14ac:dyDescent="0.3">
      <c r="A270" s="96"/>
      <c r="B270" s="96"/>
      <c r="C270" s="97"/>
      <c r="D270" s="97"/>
      <c r="E270" s="129"/>
      <c r="F270" s="129"/>
      <c r="G270" s="96"/>
      <c r="H270" s="96"/>
      <c r="I270" s="96"/>
      <c r="J270" s="96"/>
      <c r="K270" s="96"/>
      <c r="L270" s="96"/>
      <c r="M270" s="96"/>
      <c r="N270" s="96"/>
      <c r="O270" s="96"/>
      <c r="P270" s="96"/>
      <c r="Q270" s="96"/>
      <c r="R270" s="96"/>
      <c r="S270" s="96"/>
      <c r="T270" s="96"/>
      <c r="U270" s="96"/>
      <c r="V270" s="96"/>
      <c r="W270" s="96"/>
      <c r="X270" s="96"/>
      <c r="Y270" s="96"/>
      <c r="Z270" s="96"/>
    </row>
    <row r="271" spans="1:26" ht="16.5" customHeight="1" x14ac:dyDescent="0.3">
      <c r="A271" s="96"/>
      <c r="B271" s="96"/>
      <c r="C271" s="97"/>
      <c r="D271" s="97"/>
      <c r="E271" s="129"/>
      <c r="F271" s="129"/>
      <c r="G271" s="96"/>
      <c r="H271" s="96"/>
      <c r="I271" s="96"/>
      <c r="J271" s="96"/>
      <c r="K271" s="96"/>
      <c r="L271" s="96"/>
      <c r="M271" s="96"/>
      <c r="N271" s="96"/>
      <c r="O271" s="96"/>
      <c r="P271" s="96"/>
      <c r="Q271" s="96"/>
      <c r="R271" s="96"/>
      <c r="S271" s="96"/>
      <c r="T271" s="96"/>
      <c r="U271" s="96"/>
      <c r="V271" s="96"/>
      <c r="W271" s="96"/>
      <c r="X271" s="96"/>
      <c r="Y271" s="96"/>
      <c r="Z271" s="96"/>
    </row>
    <row r="272" spans="1:26" ht="16.5" customHeight="1" x14ac:dyDescent="0.3">
      <c r="A272" s="96"/>
      <c r="B272" s="96"/>
      <c r="C272" s="97"/>
      <c r="D272" s="97"/>
      <c r="E272" s="129"/>
      <c r="F272" s="129"/>
      <c r="G272" s="96"/>
      <c r="H272" s="96"/>
      <c r="I272" s="96"/>
      <c r="J272" s="96"/>
      <c r="K272" s="96"/>
      <c r="L272" s="96"/>
      <c r="M272" s="96"/>
      <c r="N272" s="96"/>
      <c r="O272" s="96"/>
      <c r="P272" s="96"/>
      <c r="Q272" s="96"/>
      <c r="R272" s="96"/>
      <c r="S272" s="96"/>
      <c r="T272" s="96"/>
      <c r="U272" s="96"/>
      <c r="V272" s="96"/>
      <c r="W272" s="96"/>
      <c r="X272" s="96"/>
      <c r="Y272" s="96"/>
      <c r="Z272" s="96"/>
    </row>
    <row r="273" spans="1:26" ht="16.5" customHeight="1" x14ac:dyDescent="0.3">
      <c r="A273" s="96"/>
      <c r="B273" s="96"/>
      <c r="C273" s="97"/>
      <c r="D273" s="97"/>
      <c r="E273" s="129"/>
      <c r="F273" s="129"/>
      <c r="G273" s="96"/>
      <c r="H273" s="96"/>
      <c r="I273" s="96"/>
      <c r="J273" s="96"/>
      <c r="K273" s="96"/>
      <c r="L273" s="96"/>
      <c r="M273" s="96"/>
      <c r="N273" s="96"/>
      <c r="O273" s="96"/>
      <c r="P273" s="96"/>
      <c r="Q273" s="96"/>
      <c r="R273" s="96"/>
      <c r="S273" s="96"/>
      <c r="T273" s="96"/>
      <c r="U273" s="96"/>
      <c r="V273" s="96"/>
      <c r="W273" s="96"/>
      <c r="X273" s="96"/>
      <c r="Y273" s="96"/>
      <c r="Z273" s="96"/>
    </row>
    <row r="274" spans="1:26" ht="16.5" customHeight="1" x14ac:dyDescent="0.3">
      <c r="A274" s="96"/>
      <c r="B274" s="96"/>
      <c r="C274" s="97"/>
      <c r="D274" s="97"/>
      <c r="E274" s="129"/>
      <c r="F274" s="129"/>
      <c r="G274" s="96"/>
      <c r="H274" s="96"/>
      <c r="I274" s="96"/>
      <c r="J274" s="96"/>
      <c r="K274" s="96"/>
      <c r="L274" s="96"/>
      <c r="M274" s="96"/>
      <c r="N274" s="96"/>
      <c r="O274" s="96"/>
      <c r="P274" s="96"/>
      <c r="Q274" s="96"/>
      <c r="R274" s="96"/>
      <c r="S274" s="96"/>
      <c r="T274" s="96"/>
      <c r="U274" s="96"/>
      <c r="V274" s="96"/>
      <c r="W274" s="96"/>
      <c r="X274" s="96"/>
      <c r="Y274" s="96"/>
      <c r="Z274" s="96"/>
    </row>
    <row r="275" spans="1:26" ht="16.5" customHeight="1" x14ac:dyDescent="0.3">
      <c r="A275" s="96"/>
      <c r="B275" s="96"/>
      <c r="C275" s="97"/>
      <c r="D275" s="97"/>
      <c r="E275" s="129"/>
      <c r="F275" s="129"/>
      <c r="G275" s="96"/>
      <c r="H275" s="96"/>
      <c r="I275" s="96"/>
      <c r="J275" s="96"/>
      <c r="K275" s="96"/>
      <c r="L275" s="96"/>
      <c r="M275" s="96"/>
      <c r="N275" s="96"/>
      <c r="O275" s="96"/>
      <c r="P275" s="96"/>
      <c r="Q275" s="96"/>
      <c r="R275" s="96"/>
      <c r="S275" s="96"/>
      <c r="T275" s="96"/>
      <c r="U275" s="96"/>
      <c r="V275" s="96"/>
      <c r="W275" s="96"/>
      <c r="X275" s="96"/>
      <c r="Y275" s="96"/>
      <c r="Z275" s="96"/>
    </row>
    <row r="276" spans="1:26" ht="16.5" customHeight="1" x14ac:dyDescent="0.3">
      <c r="A276" s="96"/>
      <c r="B276" s="96"/>
      <c r="C276" s="97"/>
      <c r="D276" s="97"/>
      <c r="E276" s="129"/>
      <c r="F276" s="129"/>
      <c r="G276" s="96"/>
      <c r="H276" s="96"/>
      <c r="I276" s="96"/>
      <c r="J276" s="96"/>
      <c r="K276" s="96"/>
      <c r="L276" s="96"/>
      <c r="M276" s="96"/>
      <c r="N276" s="96"/>
      <c r="O276" s="96"/>
      <c r="P276" s="96"/>
      <c r="Q276" s="96"/>
      <c r="R276" s="96"/>
      <c r="S276" s="96"/>
      <c r="T276" s="96"/>
      <c r="U276" s="96"/>
      <c r="V276" s="96"/>
      <c r="W276" s="96"/>
      <c r="X276" s="96"/>
      <c r="Y276" s="96"/>
      <c r="Z276" s="96"/>
    </row>
    <row r="277" spans="1:26" ht="16.5" customHeight="1" x14ac:dyDescent="0.3">
      <c r="A277" s="96"/>
      <c r="B277" s="96"/>
      <c r="C277" s="97"/>
      <c r="D277" s="97"/>
      <c r="E277" s="129"/>
      <c r="F277" s="129"/>
      <c r="G277" s="96"/>
      <c r="H277" s="96"/>
      <c r="I277" s="96"/>
      <c r="J277" s="96"/>
      <c r="K277" s="96"/>
      <c r="L277" s="96"/>
      <c r="M277" s="96"/>
      <c r="N277" s="96"/>
      <c r="O277" s="96"/>
      <c r="P277" s="96"/>
      <c r="Q277" s="96"/>
      <c r="R277" s="96"/>
      <c r="S277" s="96"/>
      <c r="T277" s="96"/>
      <c r="U277" s="96"/>
      <c r="V277" s="96"/>
      <c r="W277" s="96"/>
      <c r="X277" s="96"/>
      <c r="Y277" s="96"/>
      <c r="Z277" s="96"/>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143"/>
      <c r="B1" s="144"/>
      <c r="C1" s="145"/>
      <c r="D1" s="145"/>
      <c r="E1" s="146"/>
      <c r="F1" s="146"/>
      <c r="G1" s="146"/>
      <c r="H1" s="146"/>
      <c r="I1" s="146"/>
      <c r="J1" s="146"/>
      <c r="K1" s="146"/>
      <c r="L1" s="146"/>
      <c r="M1" s="146"/>
      <c r="N1" s="146"/>
      <c r="O1" s="146"/>
      <c r="P1" s="146"/>
      <c r="Q1" s="146"/>
      <c r="R1" s="146"/>
      <c r="S1" s="146"/>
      <c r="T1" s="146"/>
      <c r="U1" s="146"/>
      <c r="V1" s="146"/>
      <c r="W1" s="146"/>
    </row>
    <row r="2" spans="1:23" ht="24" customHeight="1" x14ac:dyDescent="0.35">
      <c r="A2" s="147"/>
      <c r="B2" s="842" t="s">
        <v>581</v>
      </c>
      <c r="C2" s="584"/>
      <c r="D2" s="146"/>
      <c r="E2" s="146"/>
      <c r="F2" s="146"/>
      <c r="G2" s="146"/>
      <c r="H2" s="146"/>
      <c r="I2" s="146"/>
      <c r="J2" s="146"/>
      <c r="K2" s="146"/>
      <c r="L2" s="146"/>
      <c r="M2" s="146"/>
      <c r="N2" s="146"/>
      <c r="O2" s="146"/>
      <c r="P2" s="146"/>
      <c r="Q2" s="146"/>
      <c r="R2" s="146"/>
      <c r="S2" s="146"/>
      <c r="T2" s="146"/>
      <c r="U2" s="146"/>
      <c r="V2" s="146"/>
      <c r="W2" s="146"/>
    </row>
    <row r="3" spans="1:23" ht="24" customHeight="1" x14ac:dyDescent="0.35">
      <c r="A3" s="143"/>
      <c r="B3" s="145"/>
      <c r="C3" s="145"/>
      <c r="D3" s="145"/>
      <c r="E3" s="146"/>
      <c r="F3" s="146"/>
      <c r="G3" s="146"/>
      <c r="H3" s="146"/>
      <c r="I3" s="146"/>
      <c r="J3" s="146"/>
      <c r="K3" s="146"/>
      <c r="L3" s="146"/>
      <c r="M3" s="146"/>
      <c r="N3" s="146"/>
      <c r="O3" s="146"/>
      <c r="P3" s="146"/>
      <c r="Q3" s="146"/>
      <c r="R3" s="146"/>
      <c r="S3" s="146"/>
      <c r="T3" s="146"/>
      <c r="U3" s="146"/>
      <c r="V3" s="146"/>
      <c r="W3" s="146"/>
    </row>
    <row r="4" spans="1:23" ht="24" customHeight="1" x14ac:dyDescent="0.35">
      <c r="A4" s="143"/>
      <c r="B4" s="148" t="s">
        <v>582</v>
      </c>
      <c r="C4" s="149" t="s">
        <v>583</v>
      </c>
      <c r="D4" s="150"/>
      <c r="E4" s="146"/>
      <c r="F4" s="146"/>
      <c r="G4" s="146"/>
      <c r="H4" s="146"/>
      <c r="I4" s="146"/>
      <c r="J4" s="146"/>
      <c r="K4" s="146"/>
      <c r="L4" s="146"/>
      <c r="M4" s="146"/>
      <c r="N4" s="146"/>
      <c r="O4" s="146"/>
      <c r="P4" s="146"/>
      <c r="Q4" s="146"/>
      <c r="R4" s="146"/>
      <c r="S4" s="146"/>
      <c r="T4" s="146"/>
      <c r="U4" s="146"/>
      <c r="V4" s="146"/>
      <c r="W4" s="146"/>
    </row>
    <row r="5" spans="1:23" ht="24" customHeight="1" x14ac:dyDescent="0.35">
      <c r="A5" s="143"/>
      <c r="B5" s="151" t="s">
        <v>584</v>
      </c>
      <c r="C5" s="152" t="s">
        <v>585</v>
      </c>
      <c r="D5" s="150"/>
      <c r="E5" s="146"/>
      <c r="F5" s="146"/>
      <c r="G5" s="146"/>
      <c r="H5" s="146"/>
      <c r="I5" s="146"/>
      <c r="J5" s="146"/>
      <c r="K5" s="146"/>
      <c r="L5" s="146"/>
      <c r="M5" s="146"/>
      <c r="N5" s="146"/>
      <c r="O5" s="146"/>
      <c r="P5" s="146"/>
      <c r="Q5" s="146"/>
      <c r="R5" s="146"/>
      <c r="S5" s="146"/>
      <c r="T5" s="146"/>
      <c r="U5" s="146"/>
      <c r="V5" s="146"/>
      <c r="W5" s="146"/>
    </row>
    <row r="6" spans="1:23" ht="24" customHeight="1" x14ac:dyDescent="0.35">
      <c r="A6" s="143"/>
      <c r="B6" s="151" t="s">
        <v>586</v>
      </c>
      <c r="C6" s="152" t="s">
        <v>587</v>
      </c>
      <c r="D6" s="150"/>
      <c r="E6" s="146"/>
      <c r="F6" s="146"/>
      <c r="G6" s="146"/>
      <c r="H6" s="146"/>
      <c r="I6" s="146"/>
      <c r="J6" s="146"/>
      <c r="K6" s="146"/>
      <c r="L6" s="146"/>
      <c r="M6" s="146"/>
      <c r="N6" s="146"/>
      <c r="O6" s="146"/>
      <c r="P6" s="146"/>
      <c r="Q6" s="146"/>
      <c r="R6" s="146"/>
      <c r="S6" s="146"/>
      <c r="T6" s="146"/>
      <c r="U6" s="146"/>
      <c r="V6" s="146"/>
      <c r="W6" s="146"/>
    </row>
    <row r="7" spans="1:23" ht="24" customHeight="1" x14ac:dyDescent="0.35">
      <c r="A7" s="143"/>
      <c r="B7" s="151" t="s">
        <v>588</v>
      </c>
      <c r="C7" s="152" t="s">
        <v>589</v>
      </c>
      <c r="D7" s="150"/>
      <c r="E7" s="146"/>
      <c r="F7" s="146"/>
      <c r="G7" s="146"/>
      <c r="H7" s="146"/>
      <c r="I7" s="146"/>
      <c r="J7" s="146"/>
      <c r="K7" s="146"/>
      <c r="L7" s="146"/>
      <c r="M7" s="146"/>
      <c r="N7" s="146"/>
      <c r="O7" s="146"/>
      <c r="P7" s="146"/>
      <c r="Q7" s="146"/>
      <c r="R7" s="146"/>
      <c r="S7" s="146"/>
      <c r="T7" s="146"/>
      <c r="U7" s="146"/>
      <c r="V7" s="146"/>
      <c r="W7" s="146"/>
    </row>
    <row r="8" spans="1:23" ht="24" customHeight="1" x14ac:dyDescent="0.35">
      <c r="A8" s="143"/>
      <c r="B8" s="151" t="s">
        <v>590</v>
      </c>
      <c r="C8" s="153" t="s">
        <v>591</v>
      </c>
      <c r="D8" s="150"/>
      <c r="E8" s="146"/>
      <c r="F8" s="146"/>
      <c r="G8" s="146"/>
      <c r="H8" s="146"/>
      <c r="I8" s="146"/>
      <c r="J8" s="146"/>
      <c r="K8" s="146"/>
      <c r="L8" s="146"/>
      <c r="M8" s="146"/>
      <c r="N8" s="146"/>
      <c r="O8" s="146"/>
      <c r="P8" s="146"/>
      <c r="Q8" s="146"/>
      <c r="R8" s="146"/>
      <c r="S8" s="146"/>
      <c r="T8" s="146"/>
      <c r="U8" s="146"/>
      <c r="V8" s="146"/>
      <c r="W8" s="146"/>
    </row>
    <row r="9" spans="1:23" ht="24" customHeight="1" x14ac:dyDescent="0.35">
      <c r="A9" s="143"/>
      <c r="B9" s="151" t="s">
        <v>592</v>
      </c>
      <c r="C9" s="153" t="s">
        <v>593</v>
      </c>
      <c r="D9" s="150"/>
      <c r="E9" s="146"/>
      <c r="F9" s="146"/>
      <c r="G9" s="146"/>
      <c r="H9" s="146"/>
      <c r="I9" s="146"/>
      <c r="J9" s="146"/>
      <c r="K9" s="146"/>
      <c r="L9" s="146"/>
      <c r="M9" s="146"/>
      <c r="N9" s="146"/>
      <c r="O9" s="146"/>
      <c r="P9" s="146"/>
      <c r="Q9" s="146"/>
      <c r="R9" s="146"/>
      <c r="S9" s="146"/>
      <c r="T9" s="146"/>
      <c r="U9" s="146"/>
      <c r="V9" s="146"/>
      <c r="W9" s="146"/>
    </row>
    <row r="10" spans="1:23" ht="24" customHeight="1" x14ac:dyDescent="0.35">
      <c r="A10" s="143"/>
      <c r="B10" s="151" t="s">
        <v>594</v>
      </c>
      <c r="C10" s="153" t="s">
        <v>595</v>
      </c>
      <c r="D10" s="150"/>
      <c r="E10" s="146"/>
      <c r="F10" s="146"/>
      <c r="G10" s="146"/>
      <c r="H10" s="146"/>
      <c r="I10" s="146"/>
      <c r="J10" s="146"/>
      <c r="K10" s="146"/>
      <c r="L10" s="146"/>
      <c r="M10" s="146"/>
      <c r="N10" s="146"/>
      <c r="O10" s="146"/>
      <c r="P10" s="146"/>
      <c r="Q10" s="146"/>
      <c r="R10" s="146"/>
      <c r="S10" s="146"/>
      <c r="T10" s="146"/>
      <c r="U10" s="146"/>
      <c r="V10" s="146"/>
      <c r="W10" s="146"/>
    </row>
    <row r="11" spans="1:23" ht="24" customHeight="1" x14ac:dyDescent="0.35">
      <c r="A11" s="143"/>
      <c r="B11" s="154" t="s">
        <v>596</v>
      </c>
      <c r="C11" s="152" t="s">
        <v>597</v>
      </c>
      <c r="D11" s="150"/>
      <c r="E11" s="146"/>
      <c r="F11" s="146"/>
      <c r="G11" s="146"/>
      <c r="H11" s="146"/>
      <c r="I11" s="146"/>
      <c r="J11" s="146"/>
      <c r="K11" s="146"/>
      <c r="L11" s="146"/>
      <c r="M11" s="146"/>
      <c r="N11" s="146"/>
      <c r="O11" s="146"/>
      <c r="P11" s="146"/>
      <c r="Q11" s="146"/>
      <c r="R11" s="146"/>
      <c r="S11" s="146"/>
      <c r="T11" s="146"/>
      <c r="U11" s="146"/>
      <c r="V11" s="146"/>
      <c r="W11" s="146"/>
    </row>
    <row r="12" spans="1:23" ht="24" customHeight="1" x14ac:dyDescent="0.35">
      <c r="A12" s="143"/>
      <c r="B12" s="154" t="s">
        <v>598</v>
      </c>
      <c r="C12" s="152" t="s">
        <v>599</v>
      </c>
      <c r="D12" s="150"/>
      <c r="E12" s="146"/>
      <c r="F12" s="146"/>
      <c r="G12" s="146"/>
      <c r="H12" s="146"/>
      <c r="I12" s="146"/>
      <c r="J12" s="146"/>
      <c r="K12" s="146"/>
      <c r="L12" s="146"/>
      <c r="M12" s="146"/>
      <c r="N12" s="146"/>
      <c r="O12" s="146"/>
      <c r="P12" s="146"/>
      <c r="Q12" s="146"/>
      <c r="R12" s="146"/>
      <c r="S12" s="146"/>
      <c r="T12" s="146"/>
      <c r="U12" s="146"/>
      <c r="V12" s="146"/>
      <c r="W12" s="146"/>
    </row>
    <row r="13" spans="1:23" ht="24" customHeight="1" x14ac:dyDescent="0.35">
      <c r="A13" s="143"/>
      <c r="B13" s="154" t="s">
        <v>600</v>
      </c>
      <c r="C13" s="152" t="s">
        <v>601</v>
      </c>
      <c r="D13" s="150"/>
      <c r="E13" s="146"/>
      <c r="F13" s="146"/>
      <c r="G13" s="146"/>
      <c r="H13" s="146"/>
      <c r="I13" s="146"/>
      <c r="J13" s="146"/>
      <c r="K13" s="146"/>
      <c r="L13" s="146"/>
      <c r="M13" s="146"/>
      <c r="N13" s="146"/>
      <c r="O13" s="146"/>
      <c r="P13" s="146"/>
      <c r="Q13" s="146"/>
      <c r="R13" s="146"/>
      <c r="S13" s="146"/>
      <c r="T13" s="146"/>
      <c r="U13" s="146"/>
      <c r="V13" s="146"/>
      <c r="W13" s="146"/>
    </row>
    <row r="14" spans="1:23" ht="24" customHeight="1" x14ac:dyDescent="0.35">
      <c r="A14" s="143"/>
      <c r="B14" s="155"/>
      <c r="C14" s="152"/>
      <c r="D14" s="150"/>
      <c r="E14" s="146"/>
      <c r="F14" s="146"/>
      <c r="G14" s="146"/>
      <c r="H14" s="146"/>
      <c r="I14" s="146"/>
      <c r="J14" s="146"/>
      <c r="K14" s="146"/>
      <c r="L14" s="146"/>
      <c r="M14" s="146"/>
      <c r="N14" s="146"/>
      <c r="O14" s="146"/>
      <c r="P14" s="146"/>
      <c r="Q14" s="146"/>
      <c r="R14" s="146"/>
      <c r="S14" s="146"/>
      <c r="T14" s="146"/>
      <c r="U14" s="146"/>
      <c r="V14" s="146"/>
      <c r="W14" s="146"/>
    </row>
    <row r="15" spans="1:23" ht="24" customHeight="1" x14ac:dyDescent="0.35">
      <c r="A15" s="143"/>
      <c r="B15" s="154" t="s">
        <v>151</v>
      </c>
      <c r="C15" s="152" t="s">
        <v>602</v>
      </c>
      <c r="D15" s="150"/>
      <c r="E15" s="146"/>
      <c r="F15" s="146"/>
      <c r="G15" s="146"/>
      <c r="H15" s="146"/>
      <c r="I15" s="146"/>
      <c r="J15" s="146"/>
      <c r="K15" s="146"/>
      <c r="L15" s="146"/>
      <c r="M15" s="146"/>
      <c r="N15" s="146"/>
      <c r="O15" s="146"/>
      <c r="P15" s="146"/>
      <c r="Q15" s="146"/>
      <c r="R15" s="146"/>
      <c r="S15" s="146"/>
      <c r="T15" s="146"/>
      <c r="U15" s="146"/>
      <c r="V15" s="146"/>
      <c r="W15" s="146"/>
    </row>
    <row r="16" spans="1:23" ht="24" customHeight="1" x14ac:dyDescent="0.35">
      <c r="A16" s="143"/>
      <c r="B16" s="154" t="s">
        <v>603</v>
      </c>
      <c r="C16" s="152" t="s">
        <v>604</v>
      </c>
      <c r="D16" s="150"/>
      <c r="E16" s="146"/>
      <c r="F16" s="146"/>
      <c r="G16" s="146"/>
      <c r="H16" s="146"/>
      <c r="I16" s="146"/>
      <c r="J16" s="146"/>
      <c r="K16" s="146"/>
      <c r="L16" s="146"/>
      <c r="M16" s="146"/>
      <c r="N16" s="146"/>
      <c r="O16" s="146"/>
      <c r="P16" s="146"/>
      <c r="Q16" s="146"/>
      <c r="R16" s="146"/>
      <c r="S16" s="146"/>
      <c r="T16" s="146"/>
      <c r="U16" s="146"/>
      <c r="V16" s="146"/>
      <c r="W16" s="146"/>
    </row>
    <row r="17" spans="1:23" ht="24" customHeight="1" x14ac:dyDescent="0.35">
      <c r="A17" s="143"/>
      <c r="B17" s="154" t="s">
        <v>605</v>
      </c>
      <c r="C17" s="152" t="s">
        <v>606</v>
      </c>
      <c r="D17" s="150"/>
      <c r="E17" s="146"/>
      <c r="F17" s="146"/>
      <c r="G17" s="146"/>
      <c r="H17" s="146"/>
      <c r="I17" s="146"/>
      <c r="J17" s="146"/>
      <c r="K17" s="146"/>
      <c r="L17" s="146"/>
      <c r="M17" s="146"/>
      <c r="N17" s="146"/>
      <c r="O17" s="146"/>
      <c r="P17" s="146"/>
      <c r="Q17" s="146"/>
      <c r="R17" s="146"/>
      <c r="S17" s="146"/>
      <c r="T17" s="146"/>
      <c r="U17" s="146"/>
      <c r="V17" s="146"/>
      <c r="W17" s="146"/>
    </row>
    <row r="18" spans="1:23" ht="24" customHeight="1" x14ac:dyDescent="0.35">
      <c r="A18" s="143"/>
      <c r="B18" s="154" t="s">
        <v>607</v>
      </c>
      <c r="C18" s="152" t="s">
        <v>608</v>
      </c>
      <c r="D18" s="150"/>
      <c r="E18" s="146"/>
      <c r="F18" s="146"/>
      <c r="G18" s="146"/>
      <c r="H18" s="146"/>
      <c r="I18" s="146"/>
      <c r="J18" s="146"/>
      <c r="K18" s="146"/>
      <c r="L18" s="146"/>
      <c r="M18" s="146"/>
      <c r="N18" s="146"/>
      <c r="O18" s="146"/>
      <c r="P18" s="146"/>
      <c r="Q18" s="146"/>
      <c r="R18" s="146"/>
      <c r="S18" s="146"/>
      <c r="T18" s="146"/>
      <c r="U18" s="146"/>
      <c r="V18" s="146"/>
      <c r="W18" s="146"/>
    </row>
    <row r="19" spans="1:23" ht="24" customHeight="1" x14ac:dyDescent="0.35">
      <c r="A19" s="143"/>
      <c r="B19" s="154" t="s">
        <v>609</v>
      </c>
      <c r="C19" s="152" t="s">
        <v>610</v>
      </c>
      <c r="D19" s="150"/>
      <c r="E19" s="146"/>
      <c r="F19" s="146"/>
      <c r="G19" s="146"/>
      <c r="H19" s="146"/>
      <c r="I19" s="146"/>
      <c r="J19" s="146"/>
      <c r="K19" s="146"/>
      <c r="L19" s="146"/>
      <c r="M19" s="146"/>
      <c r="N19" s="146"/>
      <c r="O19" s="146"/>
      <c r="P19" s="146"/>
      <c r="Q19" s="146"/>
      <c r="R19" s="146"/>
      <c r="S19" s="146"/>
      <c r="T19" s="146"/>
      <c r="U19" s="146"/>
      <c r="V19" s="146"/>
      <c r="W19" s="146"/>
    </row>
    <row r="20" spans="1:23" ht="24" customHeight="1" x14ac:dyDescent="0.35">
      <c r="A20" s="143"/>
      <c r="B20" s="154" t="s">
        <v>611</v>
      </c>
      <c r="C20" s="152" t="s">
        <v>612</v>
      </c>
      <c r="D20" s="150"/>
      <c r="E20" s="146"/>
      <c r="F20" s="146"/>
      <c r="G20" s="146"/>
      <c r="H20" s="146"/>
      <c r="I20" s="146"/>
      <c r="J20" s="146"/>
      <c r="K20" s="146"/>
      <c r="L20" s="146"/>
      <c r="M20" s="146"/>
      <c r="N20" s="146"/>
      <c r="O20" s="146"/>
      <c r="P20" s="146"/>
      <c r="Q20" s="146"/>
      <c r="R20" s="146"/>
      <c r="S20" s="146"/>
      <c r="T20" s="146"/>
      <c r="U20" s="146"/>
      <c r="V20" s="146"/>
      <c r="W20" s="146"/>
    </row>
    <row r="21" spans="1:23" ht="24" customHeight="1" x14ac:dyDescent="0.35">
      <c r="A21" s="143"/>
      <c r="B21" s="154" t="s">
        <v>613</v>
      </c>
      <c r="C21" s="152" t="s">
        <v>614</v>
      </c>
      <c r="D21" s="150"/>
      <c r="E21" s="146"/>
      <c r="F21" s="146"/>
      <c r="G21" s="146"/>
      <c r="H21" s="146"/>
      <c r="I21" s="146"/>
      <c r="J21" s="146"/>
      <c r="K21" s="146"/>
      <c r="L21" s="146"/>
      <c r="M21" s="146"/>
      <c r="N21" s="146"/>
      <c r="O21" s="146"/>
      <c r="P21" s="146"/>
      <c r="Q21" s="146"/>
      <c r="R21" s="146"/>
      <c r="S21" s="146"/>
      <c r="T21" s="146"/>
      <c r="U21" s="146"/>
      <c r="V21" s="146"/>
      <c r="W21" s="146"/>
    </row>
    <row r="22" spans="1:23" ht="24" customHeight="1" x14ac:dyDescent="0.35">
      <c r="A22" s="143"/>
      <c r="B22" s="154" t="s">
        <v>615</v>
      </c>
      <c r="C22" s="152" t="s">
        <v>616</v>
      </c>
      <c r="D22" s="150"/>
      <c r="E22" s="146"/>
      <c r="F22" s="146"/>
      <c r="G22" s="146"/>
      <c r="H22" s="146"/>
      <c r="I22" s="146"/>
      <c r="J22" s="146"/>
      <c r="K22" s="146"/>
      <c r="L22" s="146"/>
      <c r="M22" s="146"/>
      <c r="N22" s="146"/>
      <c r="O22" s="146"/>
      <c r="P22" s="146"/>
      <c r="Q22" s="146"/>
      <c r="R22" s="146"/>
      <c r="S22" s="146"/>
      <c r="T22" s="146"/>
      <c r="U22" s="146"/>
      <c r="V22" s="146"/>
      <c r="W22" s="146"/>
    </row>
    <row r="23" spans="1:23" ht="24" customHeight="1" x14ac:dyDescent="0.35">
      <c r="A23" s="143"/>
      <c r="B23" s="154" t="s">
        <v>617</v>
      </c>
      <c r="C23" s="152" t="s">
        <v>618</v>
      </c>
      <c r="D23" s="150"/>
      <c r="E23" s="146"/>
      <c r="F23" s="146"/>
      <c r="G23" s="146"/>
      <c r="H23" s="146"/>
      <c r="I23" s="146"/>
      <c r="J23" s="146"/>
      <c r="K23" s="146"/>
      <c r="L23" s="146"/>
      <c r="M23" s="146"/>
      <c r="N23" s="146"/>
      <c r="O23" s="146"/>
      <c r="P23" s="146"/>
      <c r="Q23" s="146"/>
      <c r="R23" s="146"/>
      <c r="S23" s="146"/>
      <c r="T23" s="146"/>
      <c r="U23" s="146"/>
      <c r="V23" s="146"/>
      <c r="W23" s="146"/>
    </row>
    <row r="24" spans="1:23" ht="24" customHeight="1" x14ac:dyDescent="0.35">
      <c r="A24" s="143"/>
      <c r="B24" s="154" t="s">
        <v>197</v>
      </c>
      <c r="C24" s="152" t="s">
        <v>619</v>
      </c>
      <c r="D24" s="150"/>
      <c r="E24" s="146"/>
      <c r="F24" s="146"/>
      <c r="G24" s="146"/>
      <c r="H24" s="146"/>
      <c r="I24" s="146"/>
      <c r="J24" s="146"/>
      <c r="K24" s="146"/>
      <c r="L24" s="146"/>
      <c r="M24" s="146"/>
      <c r="N24" s="146"/>
      <c r="O24" s="146"/>
      <c r="P24" s="146"/>
      <c r="Q24" s="146"/>
      <c r="R24" s="146"/>
      <c r="S24" s="146"/>
      <c r="T24" s="146"/>
      <c r="U24" s="146"/>
      <c r="V24" s="146"/>
      <c r="W24" s="146"/>
    </row>
    <row r="25" spans="1:23" ht="24" customHeight="1" x14ac:dyDescent="0.35">
      <c r="A25" s="143"/>
      <c r="B25" s="154" t="s">
        <v>620</v>
      </c>
      <c r="C25" s="152" t="s">
        <v>621</v>
      </c>
      <c r="D25" s="150"/>
      <c r="E25" s="146"/>
      <c r="F25" s="146"/>
      <c r="G25" s="146"/>
      <c r="H25" s="146"/>
      <c r="I25" s="146"/>
      <c r="J25" s="146"/>
      <c r="K25" s="146"/>
      <c r="L25" s="146"/>
      <c r="M25" s="146"/>
      <c r="N25" s="146"/>
      <c r="O25" s="146"/>
      <c r="P25" s="146"/>
      <c r="Q25" s="146"/>
      <c r="R25" s="146"/>
      <c r="S25" s="146"/>
      <c r="T25" s="146"/>
      <c r="U25" s="146"/>
      <c r="V25" s="146"/>
      <c r="W25" s="146"/>
    </row>
    <row r="26" spans="1:23" ht="24" customHeight="1" x14ac:dyDescent="0.35">
      <c r="A26" s="143"/>
      <c r="B26" s="154" t="s">
        <v>622</v>
      </c>
      <c r="C26" s="152" t="s">
        <v>623</v>
      </c>
      <c r="D26" s="150"/>
      <c r="E26" s="146"/>
      <c r="F26" s="146"/>
      <c r="G26" s="146"/>
      <c r="H26" s="146"/>
      <c r="I26" s="146"/>
      <c r="J26" s="146"/>
      <c r="K26" s="146"/>
      <c r="L26" s="146"/>
      <c r="M26" s="146"/>
      <c r="N26" s="146"/>
      <c r="O26" s="146"/>
      <c r="P26" s="146"/>
      <c r="Q26" s="146"/>
      <c r="R26" s="146"/>
      <c r="S26" s="146"/>
      <c r="T26" s="146"/>
      <c r="U26" s="146"/>
      <c r="V26" s="146"/>
      <c r="W26" s="146"/>
    </row>
    <row r="27" spans="1:23" ht="24" customHeight="1" x14ac:dyDescent="0.35">
      <c r="A27" s="143"/>
      <c r="B27" s="154" t="s">
        <v>624</v>
      </c>
      <c r="C27" s="152" t="s">
        <v>625</v>
      </c>
      <c r="D27" s="150"/>
      <c r="E27" s="146"/>
      <c r="F27" s="146"/>
      <c r="G27" s="146"/>
      <c r="H27" s="146"/>
      <c r="I27" s="146"/>
      <c r="J27" s="146"/>
      <c r="K27" s="146"/>
      <c r="L27" s="146"/>
      <c r="M27" s="146"/>
      <c r="N27" s="146"/>
      <c r="O27" s="146"/>
      <c r="P27" s="146"/>
      <c r="Q27" s="146"/>
      <c r="R27" s="146"/>
      <c r="S27" s="146"/>
      <c r="T27" s="146"/>
      <c r="U27" s="146"/>
      <c r="V27" s="146"/>
      <c r="W27" s="146"/>
    </row>
    <row r="28" spans="1:23" ht="24" customHeight="1" x14ac:dyDescent="0.35">
      <c r="A28" s="143"/>
      <c r="B28" s="154" t="s">
        <v>626</v>
      </c>
      <c r="C28" s="152" t="s">
        <v>627</v>
      </c>
      <c r="D28" s="150"/>
      <c r="E28" s="146"/>
      <c r="F28" s="146"/>
      <c r="G28" s="146"/>
      <c r="H28" s="146"/>
      <c r="I28" s="146"/>
      <c r="J28" s="146"/>
      <c r="K28" s="146"/>
      <c r="L28" s="146"/>
      <c r="M28" s="146"/>
      <c r="N28" s="146"/>
      <c r="O28" s="146"/>
      <c r="P28" s="146"/>
      <c r="Q28" s="146"/>
      <c r="R28" s="146"/>
      <c r="S28" s="146"/>
      <c r="T28" s="146"/>
      <c r="U28" s="146"/>
      <c r="V28" s="146"/>
      <c r="W28" s="146"/>
    </row>
    <row r="29" spans="1:23" ht="24" customHeight="1" x14ac:dyDescent="0.35">
      <c r="A29" s="143"/>
      <c r="B29" s="154" t="s">
        <v>628</v>
      </c>
      <c r="C29" s="152" t="s">
        <v>629</v>
      </c>
      <c r="D29" s="150"/>
      <c r="E29" s="146"/>
      <c r="F29" s="146"/>
      <c r="G29" s="146"/>
      <c r="H29" s="146"/>
      <c r="I29" s="146"/>
      <c r="J29" s="146"/>
      <c r="K29" s="146"/>
      <c r="L29" s="146"/>
      <c r="M29" s="146"/>
      <c r="N29" s="146"/>
      <c r="O29" s="146"/>
      <c r="P29" s="146"/>
      <c r="Q29" s="146"/>
      <c r="R29" s="146"/>
      <c r="S29" s="146"/>
      <c r="T29" s="146"/>
      <c r="U29" s="146"/>
      <c r="V29" s="146"/>
      <c r="W29" s="146"/>
    </row>
    <row r="30" spans="1:23" ht="24" customHeight="1" x14ac:dyDescent="0.35">
      <c r="A30" s="143"/>
      <c r="B30" s="156" t="s">
        <v>630</v>
      </c>
      <c r="C30" s="157" t="s">
        <v>631</v>
      </c>
      <c r="D30" s="150"/>
      <c r="E30" s="146"/>
      <c r="F30" s="146"/>
      <c r="G30" s="146"/>
      <c r="H30" s="146"/>
      <c r="I30" s="146"/>
      <c r="J30" s="146"/>
      <c r="K30" s="146"/>
      <c r="L30" s="146"/>
      <c r="M30" s="146"/>
      <c r="N30" s="146"/>
      <c r="O30" s="146"/>
      <c r="P30" s="146"/>
      <c r="Q30" s="146"/>
      <c r="R30" s="146"/>
      <c r="S30" s="146"/>
      <c r="T30" s="146"/>
      <c r="U30" s="146"/>
      <c r="V30" s="146"/>
      <c r="W30" s="146"/>
    </row>
    <row r="31" spans="1:23" ht="24" customHeight="1" x14ac:dyDescent="0.35">
      <c r="A31" s="143"/>
      <c r="B31" s="158"/>
      <c r="C31" s="150"/>
      <c r="D31" s="150"/>
      <c r="E31" s="146"/>
      <c r="F31" s="146"/>
      <c r="G31" s="146"/>
      <c r="H31" s="146"/>
      <c r="I31" s="146"/>
      <c r="J31" s="146"/>
      <c r="K31" s="146"/>
      <c r="L31" s="146"/>
      <c r="M31" s="146"/>
      <c r="N31" s="146"/>
      <c r="O31" s="146"/>
      <c r="P31" s="146"/>
      <c r="Q31" s="146"/>
      <c r="R31" s="146"/>
      <c r="S31" s="146"/>
      <c r="T31" s="146"/>
      <c r="U31" s="146"/>
      <c r="V31" s="146"/>
      <c r="W31" s="146"/>
    </row>
    <row r="32" spans="1:23" ht="24" customHeight="1" x14ac:dyDescent="0.35">
      <c r="A32" s="147"/>
      <c r="B32" s="159"/>
      <c r="C32" s="160"/>
      <c r="D32" s="160"/>
      <c r="E32" s="146"/>
      <c r="F32" s="146"/>
      <c r="G32" s="146"/>
      <c r="H32" s="146"/>
      <c r="I32" s="146"/>
      <c r="J32" s="146"/>
      <c r="K32" s="146"/>
      <c r="L32" s="146"/>
      <c r="M32" s="146"/>
      <c r="N32" s="146"/>
      <c r="O32" s="146"/>
      <c r="P32" s="146"/>
      <c r="Q32" s="146"/>
      <c r="R32" s="146"/>
      <c r="S32" s="146"/>
      <c r="T32" s="146"/>
      <c r="U32" s="146"/>
      <c r="V32" s="146"/>
      <c r="W32" s="146"/>
    </row>
    <row r="33" spans="1:23" ht="24" customHeight="1" x14ac:dyDescent="0.35">
      <c r="A33" s="147"/>
      <c r="B33" s="159"/>
      <c r="C33" s="160"/>
      <c r="D33" s="160"/>
      <c r="E33" s="146"/>
      <c r="F33" s="146"/>
      <c r="G33" s="146"/>
      <c r="H33" s="146"/>
      <c r="I33" s="146"/>
      <c r="J33" s="146"/>
      <c r="K33" s="146"/>
      <c r="L33" s="146"/>
      <c r="M33" s="146"/>
      <c r="N33" s="146"/>
      <c r="O33" s="146"/>
      <c r="P33" s="146"/>
      <c r="Q33" s="146"/>
      <c r="R33" s="146"/>
      <c r="S33" s="146"/>
      <c r="T33" s="146"/>
      <c r="U33" s="146"/>
      <c r="V33" s="146"/>
      <c r="W33" s="146"/>
    </row>
    <row r="34" spans="1:23" ht="24" customHeight="1" x14ac:dyDescent="0.35">
      <c r="A34" s="147"/>
      <c r="B34" s="159"/>
      <c r="C34" s="160"/>
      <c r="D34" s="160"/>
      <c r="E34" s="146"/>
      <c r="F34" s="146"/>
      <c r="G34" s="146"/>
      <c r="H34" s="146"/>
      <c r="I34" s="146"/>
      <c r="J34" s="146"/>
      <c r="K34" s="146"/>
      <c r="L34" s="146"/>
      <c r="M34" s="146"/>
      <c r="N34" s="146"/>
      <c r="O34" s="146"/>
      <c r="P34" s="146"/>
      <c r="Q34" s="146"/>
      <c r="R34" s="146"/>
      <c r="S34" s="146"/>
      <c r="T34" s="146"/>
      <c r="U34" s="146"/>
      <c r="V34" s="146"/>
      <c r="W34" s="146"/>
    </row>
    <row r="35" spans="1:23" ht="24" customHeight="1" x14ac:dyDescent="0.35">
      <c r="A35" s="147"/>
      <c r="B35" s="159"/>
      <c r="C35" s="160"/>
      <c r="D35" s="160"/>
      <c r="E35" s="146"/>
      <c r="F35" s="146"/>
      <c r="G35" s="146"/>
      <c r="H35" s="146"/>
      <c r="I35" s="146"/>
      <c r="J35" s="146"/>
      <c r="K35" s="146"/>
      <c r="L35" s="146"/>
      <c r="M35" s="146"/>
      <c r="N35" s="146"/>
      <c r="O35" s="146"/>
      <c r="P35" s="146"/>
      <c r="Q35" s="146"/>
      <c r="R35" s="146"/>
      <c r="S35" s="146"/>
      <c r="T35" s="146"/>
      <c r="U35" s="146"/>
      <c r="V35" s="146"/>
      <c r="W35" s="146"/>
    </row>
    <row r="36" spans="1:23" ht="24" customHeight="1" x14ac:dyDescent="0.35">
      <c r="A36" s="147"/>
      <c r="B36" s="159"/>
      <c r="C36" s="160"/>
      <c r="D36" s="160"/>
      <c r="E36" s="146"/>
      <c r="F36" s="146"/>
      <c r="G36" s="146"/>
      <c r="H36" s="146"/>
      <c r="I36" s="146"/>
      <c r="J36" s="146"/>
      <c r="K36" s="146"/>
      <c r="L36" s="146"/>
      <c r="M36" s="146"/>
      <c r="N36" s="146"/>
      <c r="O36" s="146"/>
      <c r="P36" s="146"/>
      <c r="Q36" s="146"/>
      <c r="R36" s="146"/>
      <c r="S36" s="146"/>
      <c r="T36" s="146"/>
      <c r="U36" s="146"/>
      <c r="V36" s="146"/>
      <c r="W36" s="146"/>
    </row>
    <row r="37" spans="1:23" ht="24" customHeight="1" x14ac:dyDescent="0.35">
      <c r="A37" s="147"/>
      <c r="B37" s="159"/>
      <c r="C37" s="160"/>
      <c r="D37" s="160"/>
      <c r="E37" s="146"/>
      <c r="F37" s="146"/>
      <c r="G37" s="146"/>
      <c r="H37" s="146"/>
      <c r="I37" s="146"/>
      <c r="J37" s="146"/>
      <c r="K37" s="146"/>
      <c r="L37" s="146"/>
      <c r="M37" s="146"/>
      <c r="N37" s="146"/>
      <c r="O37" s="146"/>
      <c r="P37" s="146"/>
      <c r="Q37" s="146"/>
      <c r="R37" s="146"/>
      <c r="S37" s="146"/>
      <c r="T37" s="146"/>
      <c r="U37" s="146"/>
      <c r="V37" s="146"/>
      <c r="W37" s="146"/>
    </row>
    <row r="38" spans="1:23" ht="24" customHeight="1" x14ac:dyDescent="0.35">
      <c r="A38" s="147"/>
      <c r="B38" s="159"/>
      <c r="C38" s="160"/>
      <c r="D38" s="160"/>
      <c r="E38" s="146"/>
      <c r="F38" s="146"/>
      <c r="G38" s="146"/>
      <c r="H38" s="146"/>
      <c r="I38" s="146"/>
      <c r="J38" s="146"/>
      <c r="K38" s="146"/>
      <c r="L38" s="146"/>
      <c r="M38" s="146"/>
      <c r="N38" s="146"/>
      <c r="O38" s="146"/>
      <c r="P38" s="146"/>
      <c r="Q38" s="146"/>
      <c r="R38" s="146"/>
      <c r="S38" s="146"/>
      <c r="T38" s="146"/>
      <c r="U38" s="146"/>
      <c r="V38" s="146"/>
      <c r="W38" s="146"/>
    </row>
    <row r="39" spans="1:23" ht="24" customHeight="1" x14ac:dyDescent="0.35">
      <c r="A39" s="147"/>
      <c r="B39" s="159"/>
      <c r="C39" s="160"/>
      <c r="D39" s="160"/>
      <c r="E39" s="146"/>
      <c r="F39" s="146"/>
      <c r="G39" s="146"/>
      <c r="H39" s="146"/>
      <c r="I39" s="146"/>
      <c r="J39" s="146"/>
      <c r="K39" s="146"/>
      <c r="L39" s="146"/>
      <c r="M39" s="146"/>
      <c r="N39" s="146"/>
      <c r="O39" s="146"/>
      <c r="P39" s="146"/>
      <c r="Q39" s="146"/>
      <c r="R39" s="146"/>
      <c r="S39" s="146"/>
      <c r="T39" s="146"/>
      <c r="U39" s="146"/>
      <c r="V39" s="146"/>
      <c r="W39" s="146"/>
    </row>
    <row r="40" spans="1:23" ht="24" customHeight="1" x14ac:dyDescent="0.35">
      <c r="A40" s="147"/>
      <c r="B40" s="159"/>
      <c r="C40" s="160"/>
      <c r="D40" s="160"/>
      <c r="E40" s="146"/>
      <c r="F40" s="146"/>
      <c r="G40" s="146"/>
      <c r="H40" s="146"/>
      <c r="I40" s="146"/>
      <c r="J40" s="146"/>
      <c r="K40" s="146"/>
      <c r="L40" s="146"/>
      <c r="M40" s="146"/>
      <c r="N40" s="146"/>
      <c r="O40" s="146"/>
      <c r="P40" s="146"/>
      <c r="Q40" s="146"/>
      <c r="R40" s="146"/>
      <c r="S40" s="146"/>
      <c r="T40" s="146"/>
      <c r="U40" s="146"/>
      <c r="V40" s="146"/>
      <c r="W40" s="146"/>
    </row>
    <row r="41" spans="1:23" ht="24" customHeight="1" x14ac:dyDescent="0.35">
      <c r="A41" s="147"/>
      <c r="B41" s="159"/>
      <c r="C41" s="160"/>
      <c r="D41" s="160"/>
      <c r="E41" s="146"/>
      <c r="F41" s="146"/>
      <c r="G41" s="146"/>
      <c r="H41" s="146"/>
      <c r="I41" s="146"/>
      <c r="J41" s="146"/>
      <c r="K41" s="146"/>
      <c r="L41" s="146"/>
      <c r="M41" s="146"/>
      <c r="N41" s="146"/>
      <c r="O41" s="146"/>
      <c r="P41" s="146"/>
      <c r="Q41" s="146"/>
      <c r="R41" s="146"/>
      <c r="S41" s="146"/>
      <c r="T41" s="146"/>
      <c r="U41" s="146"/>
      <c r="V41" s="146"/>
      <c r="W41" s="146"/>
    </row>
    <row r="42" spans="1:23" ht="24" customHeight="1" x14ac:dyDescent="0.35">
      <c r="A42" s="147"/>
      <c r="B42" s="159"/>
      <c r="C42" s="160"/>
      <c r="D42" s="160"/>
      <c r="E42" s="146"/>
      <c r="F42" s="146"/>
      <c r="G42" s="146"/>
      <c r="H42" s="146"/>
      <c r="I42" s="146"/>
      <c r="J42" s="146"/>
      <c r="K42" s="146"/>
      <c r="L42" s="146"/>
      <c r="M42" s="146"/>
      <c r="N42" s="146"/>
      <c r="O42" s="146"/>
      <c r="P42" s="146"/>
      <c r="Q42" s="146"/>
      <c r="R42" s="146"/>
      <c r="S42" s="146"/>
      <c r="T42" s="146"/>
      <c r="U42" s="146"/>
      <c r="V42" s="146"/>
      <c r="W42" s="146"/>
    </row>
    <row r="43" spans="1:23" ht="24" customHeight="1" x14ac:dyDescent="0.35">
      <c r="A43" s="147"/>
      <c r="B43" s="159"/>
      <c r="C43" s="160"/>
      <c r="D43" s="160"/>
      <c r="E43" s="146"/>
      <c r="F43" s="146"/>
      <c r="G43" s="146"/>
      <c r="H43" s="146"/>
      <c r="I43" s="146"/>
      <c r="J43" s="146"/>
      <c r="K43" s="146"/>
      <c r="L43" s="146"/>
      <c r="M43" s="146"/>
      <c r="N43" s="146"/>
      <c r="O43" s="146"/>
      <c r="P43" s="146"/>
      <c r="Q43" s="146"/>
      <c r="R43" s="146"/>
      <c r="S43" s="146"/>
      <c r="T43" s="146"/>
      <c r="U43" s="146"/>
      <c r="V43" s="146"/>
      <c r="W43" s="146"/>
    </row>
    <row r="44" spans="1:23" ht="24" customHeight="1" x14ac:dyDescent="0.35">
      <c r="A44" s="147"/>
      <c r="B44" s="159"/>
      <c r="C44" s="160"/>
      <c r="D44" s="160"/>
      <c r="E44" s="146"/>
      <c r="F44" s="146"/>
      <c r="G44" s="146"/>
      <c r="H44" s="146"/>
      <c r="I44" s="146"/>
      <c r="J44" s="146"/>
      <c r="K44" s="146"/>
      <c r="L44" s="146"/>
      <c r="M44" s="146"/>
      <c r="N44" s="146"/>
      <c r="O44" s="146"/>
      <c r="P44" s="146"/>
      <c r="Q44" s="146"/>
      <c r="R44" s="146"/>
      <c r="S44" s="146"/>
      <c r="T44" s="146"/>
      <c r="U44" s="146"/>
      <c r="V44" s="146"/>
      <c r="W44" s="146"/>
    </row>
    <row r="45" spans="1:23" ht="24" customHeight="1" x14ac:dyDescent="0.35">
      <c r="A45" s="147"/>
      <c r="B45" s="159"/>
      <c r="C45" s="160"/>
      <c r="D45" s="160"/>
      <c r="E45" s="146"/>
      <c r="F45" s="146"/>
      <c r="G45" s="146"/>
      <c r="H45" s="146"/>
      <c r="I45" s="146"/>
      <c r="J45" s="146"/>
      <c r="K45" s="146"/>
      <c r="L45" s="146"/>
      <c r="M45" s="146"/>
      <c r="N45" s="146"/>
      <c r="O45" s="146"/>
      <c r="P45" s="146"/>
      <c r="Q45" s="146"/>
      <c r="R45" s="146"/>
      <c r="S45" s="146"/>
      <c r="T45" s="146"/>
      <c r="U45" s="146"/>
      <c r="V45" s="146"/>
      <c r="W45" s="146"/>
    </row>
    <row r="46" spans="1:23" ht="24" customHeight="1" x14ac:dyDescent="0.35">
      <c r="A46" s="147"/>
      <c r="B46" s="159"/>
      <c r="C46" s="160"/>
      <c r="D46" s="160"/>
      <c r="E46" s="146"/>
      <c r="F46" s="146"/>
      <c r="G46" s="146"/>
      <c r="H46" s="146"/>
      <c r="I46" s="146"/>
      <c r="J46" s="146"/>
      <c r="K46" s="146"/>
      <c r="L46" s="146"/>
      <c r="M46" s="146"/>
      <c r="N46" s="146"/>
      <c r="O46" s="146"/>
      <c r="P46" s="146"/>
      <c r="Q46" s="146"/>
      <c r="R46" s="146"/>
      <c r="S46" s="146"/>
      <c r="T46" s="146"/>
      <c r="U46" s="146"/>
      <c r="V46" s="146"/>
      <c r="W46" s="146"/>
    </row>
    <row r="47" spans="1:23" ht="24" customHeight="1" x14ac:dyDescent="0.35">
      <c r="A47" s="147"/>
      <c r="B47" s="159"/>
      <c r="C47" s="160"/>
      <c r="D47" s="160"/>
      <c r="E47" s="146"/>
      <c r="F47" s="146"/>
      <c r="G47" s="146"/>
      <c r="H47" s="146"/>
      <c r="I47" s="146"/>
      <c r="J47" s="146"/>
      <c r="K47" s="146"/>
      <c r="L47" s="146"/>
      <c r="M47" s="146"/>
      <c r="N47" s="146"/>
      <c r="O47" s="146"/>
      <c r="P47" s="146"/>
      <c r="Q47" s="146"/>
      <c r="R47" s="146"/>
      <c r="S47" s="146"/>
      <c r="T47" s="146"/>
      <c r="U47" s="146"/>
      <c r="V47" s="146"/>
      <c r="W47" s="146"/>
    </row>
    <row r="48" spans="1:23" ht="24" customHeight="1" x14ac:dyDescent="0.35">
      <c r="A48" s="147"/>
      <c r="B48" s="159"/>
      <c r="C48" s="160"/>
      <c r="D48" s="160"/>
      <c r="E48" s="146"/>
      <c r="F48" s="146"/>
      <c r="G48" s="146"/>
      <c r="H48" s="146"/>
      <c r="I48" s="146"/>
      <c r="J48" s="146"/>
      <c r="K48" s="146"/>
      <c r="L48" s="146"/>
      <c r="M48" s="146"/>
      <c r="N48" s="146"/>
      <c r="O48" s="146"/>
      <c r="P48" s="146"/>
      <c r="Q48" s="146"/>
      <c r="R48" s="146"/>
      <c r="S48" s="146"/>
      <c r="T48" s="146"/>
      <c r="U48" s="146"/>
      <c r="V48" s="146"/>
      <c r="W48" s="146"/>
    </row>
    <row r="49" spans="1:23" ht="24" customHeight="1" x14ac:dyDescent="0.35">
      <c r="A49" s="147"/>
      <c r="B49" s="159"/>
      <c r="C49" s="160"/>
      <c r="D49" s="160"/>
      <c r="E49" s="146"/>
      <c r="F49" s="146"/>
      <c r="G49" s="146"/>
      <c r="H49" s="146"/>
      <c r="I49" s="146"/>
      <c r="J49" s="146"/>
      <c r="K49" s="146"/>
      <c r="L49" s="146"/>
      <c r="M49" s="146"/>
      <c r="N49" s="146"/>
      <c r="O49" s="146"/>
      <c r="P49" s="146"/>
      <c r="Q49" s="146"/>
      <c r="R49" s="146"/>
      <c r="S49" s="146"/>
      <c r="T49" s="146"/>
      <c r="U49" s="146"/>
      <c r="V49" s="146"/>
      <c r="W49" s="146"/>
    </row>
    <row r="50" spans="1:23" ht="24" customHeight="1" x14ac:dyDescent="0.35">
      <c r="A50" s="147"/>
      <c r="B50" s="159"/>
      <c r="C50" s="160"/>
      <c r="D50" s="160"/>
      <c r="E50" s="146"/>
      <c r="F50" s="146"/>
      <c r="G50" s="146"/>
      <c r="H50" s="146"/>
      <c r="I50" s="146"/>
      <c r="J50" s="146"/>
      <c r="K50" s="146"/>
      <c r="L50" s="146"/>
      <c r="M50" s="146"/>
      <c r="N50" s="146"/>
      <c r="O50" s="146"/>
      <c r="P50" s="146"/>
      <c r="Q50" s="146"/>
      <c r="R50" s="146"/>
      <c r="S50" s="146"/>
      <c r="T50" s="146"/>
      <c r="U50" s="146"/>
      <c r="V50" s="146"/>
      <c r="W50" s="146"/>
    </row>
    <row r="51" spans="1:23" ht="24" customHeight="1" x14ac:dyDescent="0.35">
      <c r="A51" s="147"/>
      <c r="B51" s="159"/>
      <c r="C51" s="160"/>
      <c r="D51" s="160"/>
      <c r="E51" s="146"/>
      <c r="F51" s="146"/>
      <c r="G51" s="146"/>
      <c r="H51" s="146"/>
      <c r="I51" s="146"/>
      <c r="J51" s="146"/>
      <c r="K51" s="146"/>
      <c r="L51" s="146"/>
      <c r="M51" s="146"/>
      <c r="N51" s="146"/>
      <c r="O51" s="146"/>
      <c r="P51" s="146"/>
      <c r="Q51" s="146"/>
      <c r="R51" s="146"/>
      <c r="S51" s="146"/>
      <c r="T51" s="146"/>
      <c r="U51" s="146"/>
      <c r="V51" s="146"/>
      <c r="W51" s="146"/>
    </row>
    <row r="52" spans="1:23" ht="24" customHeight="1" x14ac:dyDescent="0.35">
      <c r="A52" s="147"/>
      <c r="B52" s="159"/>
      <c r="C52" s="160"/>
      <c r="D52" s="160"/>
      <c r="E52" s="146"/>
      <c r="F52" s="146"/>
      <c r="G52" s="146"/>
      <c r="H52" s="146"/>
      <c r="I52" s="146"/>
      <c r="J52" s="146"/>
      <c r="K52" s="146"/>
      <c r="L52" s="146"/>
      <c r="M52" s="146"/>
      <c r="N52" s="146"/>
      <c r="O52" s="146"/>
      <c r="P52" s="146"/>
      <c r="Q52" s="146"/>
      <c r="R52" s="146"/>
      <c r="S52" s="146"/>
      <c r="T52" s="146"/>
      <c r="U52" s="146"/>
      <c r="V52" s="146"/>
      <c r="W52" s="146"/>
    </row>
    <row r="53" spans="1:23" ht="24" customHeight="1" x14ac:dyDescent="0.35">
      <c r="A53" s="147"/>
      <c r="B53" s="159"/>
      <c r="C53" s="160"/>
      <c r="D53" s="160"/>
      <c r="E53" s="146"/>
      <c r="F53" s="146"/>
      <c r="G53" s="146"/>
      <c r="H53" s="146"/>
      <c r="I53" s="146"/>
      <c r="J53" s="146"/>
      <c r="K53" s="146"/>
      <c r="L53" s="146"/>
      <c r="M53" s="146"/>
      <c r="N53" s="146"/>
      <c r="O53" s="146"/>
      <c r="P53" s="146"/>
      <c r="Q53" s="146"/>
      <c r="R53" s="146"/>
      <c r="S53" s="146"/>
      <c r="T53" s="146"/>
      <c r="U53" s="146"/>
      <c r="V53" s="146"/>
      <c r="W53" s="146"/>
    </row>
    <row r="54" spans="1:23" ht="24" customHeight="1" x14ac:dyDescent="0.35">
      <c r="A54" s="147"/>
      <c r="B54" s="159"/>
      <c r="C54" s="160"/>
      <c r="D54" s="160"/>
      <c r="E54" s="146"/>
      <c r="F54" s="146"/>
      <c r="G54" s="146"/>
      <c r="H54" s="146"/>
      <c r="I54" s="146"/>
      <c r="J54" s="146"/>
      <c r="K54" s="146"/>
      <c r="L54" s="146"/>
      <c r="M54" s="146"/>
      <c r="N54" s="146"/>
      <c r="O54" s="146"/>
      <c r="P54" s="146"/>
      <c r="Q54" s="146"/>
      <c r="R54" s="146"/>
      <c r="S54" s="146"/>
      <c r="T54" s="146"/>
      <c r="U54" s="146"/>
      <c r="V54" s="146"/>
      <c r="W54" s="146"/>
    </row>
    <row r="55" spans="1:23" ht="24" customHeight="1" x14ac:dyDescent="0.35">
      <c r="A55" s="147"/>
      <c r="B55" s="159"/>
      <c r="C55" s="160"/>
      <c r="D55" s="160"/>
      <c r="E55" s="146"/>
      <c r="F55" s="146"/>
      <c r="G55" s="146"/>
      <c r="H55" s="146"/>
      <c r="I55" s="146"/>
      <c r="J55" s="146"/>
      <c r="K55" s="146"/>
      <c r="L55" s="146"/>
      <c r="M55" s="146"/>
      <c r="N55" s="146"/>
      <c r="O55" s="146"/>
      <c r="P55" s="146"/>
      <c r="Q55" s="146"/>
      <c r="R55" s="146"/>
      <c r="S55" s="146"/>
      <c r="T55" s="146"/>
      <c r="U55" s="146"/>
      <c r="V55" s="146"/>
      <c r="W55" s="146"/>
    </row>
    <row r="56" spans="1:23" ht="24" customHeight="1" x14ac:dyDescent="0.35">
      <c r="A56" s="147"/>
      <c r="B56" s="159"/>
      <c r="C56" s="160"/>
      <c r="D56" s="160"/>
      <c r="E56" s="146"/>
      <c r="F56" s="146"/>
      <c r="G56" s="146"/>
      <c r="H56" s="146"/>
      <c r="I56" s="146"/>
      <c r="J56" s="146"/>
      <c r="K56" s="146"/>
      <c r="L56" s="146"/>
      <c r="M56" s="146"/>
      <c r="N56" s="146"/>
      <c r="O56" s="146"/>
      <c r="P56" s="146"/>
      <c r="Q56" s="146"/>
      <c r="R56" s="146"/>
      <c r="S56" s="146"/>
      <c r="T56" s="146"/>
      <c r="U56" s="146"/>
      <c r="V56" s="146"/>
      <c r="W56" s="146"/>
    </row>
    <row r="57" spans="1:23" ht="24" customHeight="1" x14ac:dyDescent="0.35">
      <c r="A57" s="147"/>
      <c r="B57" s="159"/>
      <c r="C57" s="160"/>
      <c r="D57" s="160"/>
      <c r="E57" s="146"/>
      <c r="F57" s="146"/>
      <c r="G57" s="146"/>
      <c r="H57" s="146"/>
      <c r="I57" s="146"/>
      <c r="J57" s="146"/>
      <c r="K57" s="146"/>
      <c r="L57" s="146"/>
      <c r="M57" s="146"/>
      <c r="N57" s="146"/>
      <c r="O57" s="146"/>
      <c r="P57" s="146"/>
      <c r="Q57" s="146"/>
      <c r="R57" s="146"/>
      <c r="S57" s="146"/>
      <c r="T57" s="146"/>
      <c r="U57" s="146"/>
      <c r="V57" s="146"/>
      <c r="W57" s="146"/>
    </row>
    <row r="58" spans="1:23" ht="24" customHeight="1" x14ac:dyDescent="0.35">
      <c r="A58" s="147"/>
      <c r="B58" s="159"/>
      <c r="C58" s="160"/>
      <c r="D58" s="160"/>
      <c r="E58" s="146"/>
      <c r="F58" s="146"/>
      <c r="G58" s="146"/>
      <c r="H58" s="146"/>
      <c r="I58" s="146"/>
      <c r="J58" s="146"/>
      <c r="K58" s="146"/>
      <c r="L58" s="146"/>
      <c r="M58" s="146"/>
      <c r="N58" s="146"/>
      <c r="O58" s="146"/>
      <c r="P58" s="146"/>
      <c r="Q58" s="146"/>
      <c r="R58" s="146"/>
      <c r="S58" s="146"/>
      <c r="T58" s="146"/>
      <c r="U58" s="146"/>
      <c r="V58" s="146"/>
      <c r="W58" s="146"/>
    </row>
    <row r="59" spans="1:23" ht="24" customHeight="1" x14ac:dyDescent="0.35">
      <c r="A59" s="147"/>
      <c r="B59" s="159"/>
      <c r="C59" s="160"/>
      <c r="D59" s="160"/>
      <c r="E59" s="146"/>
      <c r="F59" s="146"/>
      <c r="G59" s="146"/>
      <c r="H59" s="146"/>
      <c r="I59" s="146"/>
      <c r="J59" s="146"/>
      <c r="K59" s="146"/>
      <c r="L59" s="146"/>
      <c r="M59" s="146"/>
      <c r="N59" s="146"/>
      <c r="O59" s="146"/>
      <c r="P59" s="146"/>
      <c r="Q59" s="146"/>
      <c r="R59" s="146"/>
      <c r="S59" s="146"/>
      <c r="T59" s="146"/>
      <c r="U59" s="146"/>
      <c r="V59" s="146"/>
      <c r="W59" s="146"/>
    </row>
    <row r="60" spans="1:23" ht="24" customHeight="1" x14ac:dyDescent="0.35">
      <c r="A60" s="147"/>
      <c r="B60" s="159"/>
      <c r="C60" s="160"/>
      <c r="D60" s="160"/>
      <c r="E60" s="146"/>
      <c r="F60" s="146"/>
      <c r="G60" s="146"/>
      <c r="H60" s="146"/>
      <c r="I60" s="146"/>
      <c r="J60" s="146"/>
      <c r="K60" s="146"/>
      <c r="L60" s="146"/>
      <c r="M60" s="146"/>
      <c r="N60" s="146"/>
      <c r="O60" s="146"/>
      <c r="P60" s="146"/>
      <c r="Q60" s="146"/>
      <c r="R60" s="146"/>
      <c r="S60" s="146"/>
      <c r="T60" s="146"/>
      <c r="U60" s="146"/>
      <c r="V60" s="146"/>
      <c r="W60" s="146"/>
    </row>
    <row r="61" spans="1:23" ht="24" customHeight="1" x14ac:dyDescent="0.35">
      <c r="A61" s="147"/>
      <c r="B61" s="159"/>
      <c r="C61" s="160"/>
      <c r="D61" s="160"/>
      <c r="E61" s="146"/>
      <c r="F61" s="146"/>
      <c r="G61" s="146"/>
      <c r="H61" s="146"/>
      <c r="I61" s="146"/>
      <c r="J61" s="146"/>
      <c r="K61" s="146"/>
      <c r="L61" s="146"/>
      <c r="M61" s="146"/>
      <c r="N61" s="146"/>
      <c r="O61" s="146"/>
      <c r="P61" s="146"/>
      <c r="Q61" s="146"/>
      <c r="R61" s="146"/>
      <c r="S61" s="146"/>
      <c r="T61" s="146"/>
      <c r="U61" s="146"/>
      <c r="V61" s="146"/>
      <c r="W61" s="146"/>
    </row>
    <row r="62" spans="1:23" ht="24" customHeight="1" x14ac:dyDescent="0.35">
      <c r="A62" s="147"/>
      <c r="B62" s="159"/>
      <c r="C62" s="160"/>
      <c r="D62" s="160"/>
      <c r="E62" s="146"/>
      <c r="F62" s="146"/>
      <c r="G62" s="146"/>
      <c r="H62" s="146"/>
      <c r="I62" s="146"/>
      <c r="J62" s="146"/>
      <c r="K62" s="146"/>
      <c r="L62" s="146"/>
      <c r="M62" s="146"/>
      <c r="N62" s="146"/>
      <c r="O62" s="146"/>
      <c r="P62" s="146"/>
      <c r="Q62" s="146"/>
      <c r="R62" s="146"/>
      <c r="S62" s="146"/>
      <c r="T62" s="146"/>
      <c r="U62" s="146"/>
      <c r="V62" s="146"/>
      <c r="W62" s="146"/>
    </row>
    <row r="63" spans="1:23" ht="24" customHeight="1" x14ac:dyDescent="0.35">
      <c r="A63" s="147"/>
      <c r="B63" s="159"/>
      <c r="C63" s="160"/>
      <c r="D63" s="160"/>
      <c r="E63" s="146"/>
      <c r="F63" s="146"/>
      <c r="G63" s="146"/>
      <c r="H63" s="146"/>
      <c r="I63" s="146"/>
      <c r="J63" s="146"/>
      <c r="K63" s="146"/>
      <c r="L63" s="146"/>
      <c r="M63" s="146"/>
      <c r="N63" s="146"/>
      <c r="O63" s="146"/>
      <c r="P63" s="146"/>
      <c r="Q63" s="146"/>
      <c r="R63" s="146"/>
      <c r="S63" s="146"/>
      <c r="T63" s="146"/>
      <c r="U63" s="146"/>
      <c r="V63" s="146"/>
      <c r="W63" s="146"/>
    </row>
    <row r="64" spans="1:23" ht="24" customHeight="1" x14ac:dyDescent="0.35">
      <c r="A64" s="147"/>
      <c r="B64" s="159"/>
      <c r="C64" s="160"/>
      <c r="D64" s="160"/>
      <c r="E64" s="146"/>
      <c r="F64" s="146"/>
      <c r="G64" s="146"/>
      <c r="H64" s="146"/>
      <c r="I64" s="146"/>
      <c r="J64" s="146"/>
      <c r="K64" s="146"/>
      <c r="L64" s="146"/>
      <c r="M64" s="146"/>
      <c r="N64" s="146"/>
      <c r="O64" s="146"/>
      <c r="P64" s="146"/>
      <c r="Q64" s="146"/>
      <c r="R64" s="146"/>
      <c r="S64" s="146"/>
      <c r="T64" s="146"/>
      <c r="U64" s="146"/>
      <c r="V64" s="146"/>
      <c r="W64" s="146"/>
    </row>
    <row r="65" spans="1:23" ht="24" customHeight="1" x14ac:dyDescent="0.35">
      <c r="A65" s="147"/>
      <c r="B65" s="159"/>
      <c r="C65" s="160"/>
      <c r="D65" s="160"/>
      <c r="E65" s="146"/>
      <c r="F65" s="146"/>
      <c r="G65" s="146"/>
      <c r="H65" s="146"/>
      <c r="I65" s="146"/>
      <c r="J65" s="146"/>
      <c r="K65" s="146"/>
      <c r="L65" s="146"/>
      <c r="M65" s="146"/>
      <c r="N65" s="146"/>
      <c r="O65" s="146"/>
      <c r="P65" s="146"/>
      <c r="Q65" s="146"/>
      <c r="R65" s="146"/>
      <c r="S65" s="146"/>
      <c r="T65" s="146"/>
      <c r="U65" s="146"/>
      <c r="V65" s="146"/>
      <c r="W65" s="146"/>
    </row>
    <row r="66" spans="1:23" ht="24" customHeight="1" x14ac:dyDescent="0.35">
      <c r="A66" s="147"/>
      <c r="B66" s="159"/>
      <c r="C66" s="160"/>
      <c r="D66" s="160"/>
      <c r="E66" s="146"/>
      <c r="F66" s="146"/>
      <c r="G66" s="146"/>
      <c r="H66" s="146"/>
      <c r="I66" s="146"/>
      <c r="J66" s="146"/>
      <c r="K66" s="146"/>
      <c r="L66" s="146"/>
      <c r="M66" s="146"/>
      <c r="N66" s="146"/>
      <c r="O66" s="146"/>
      <c r="P66" s="146"/>
      <c r="Q66" s="146"/>
      <c r="R66" s="146"/>
      <c r="S66" s="146"/>
      <c r="T66" s="146"/>
      <c r="U66" s="146"/>
      <c r="V66" s="146"/>
      <c r="W66" s="146"/>
    </row>
    <row r="67" spans="1:23" ht="24" customHeight="1" x14ac:dyDescent="0.35">
      <c r="A67" s="147"/>
      <c r="B67" s="159"/>
      <c r="C67" s="160"/>
      <c r="D67" s="160"/>
      <c r="E67" s="146"/>
      <c r="F67" s="146"/>
      <c r="G67" s="146"/>
      <c r="H67" s="146"/>
      <c r="I67" s="146"/>
      <c r="J67" s="146"/>
      <c r="K67" s="146"/>
      <c r="L67" s="146"/>
      <c r="M67" s="146"/>
      <c r="N67" s="146"/>
      <c r="O67" s="146"/>
      <c r="P67" s="146"/>
      <c r="Q67" s="146"/>
      <c r="R67" s="146"/>
      <c r="S67" s="146"/>
      <c r="T67" s="146"/>
      <c r="U67" s="146"/>
      <c r="V67" s="146"/>
      <c r="W67" s="146"/>
    </row>
    <row r="68" spans="1:23" ht="24" customHeight="1" x14ac:dyDescent="0.35">
      <c r="A68" s="147"/>
      <c r="B68" s="159"/>
      <c r="C68" s="160"/>
      <c r="D68" s="160"/>
      <c r="E68" s="146"/>
      <c r="F68" s="146"/>
      <c r="G68" s="146"/>
      <c r="H68" s="146"/>
      <c r="I68" s="146"/>
      <c r="J68" s="146"/>
      <c r="K68" s="146"/>
      <c r="L68" s="146"/>
      <c r="M68" s="146"/>
      <c r="N68" s="146"/>
      <c r="O68" s="146"/>
      <c r="P68" s="146"/>
      <c r="Q68" s="146"/>
      <c r="R68" s="146"/>
      <c r="S68" s="146"/>
      <c r="T68" s="146"/>
      <c r="U68" s="146"/>
      <c r="V68" s="146"/>
      <c r="W68" s="146"/>
    </row>
    <row r="69" spans="1:23" ht="24" customHeight="1" x14ac:dyDescent="0.35">
      <c r="A69" s="147"/>
      <c r="B69" s="159"/>
      <c r="C69" s="160"/>
      <c r="D69" s="160"/>
      <c r="E69" s="146"/>
      <c r="F69" s="146"/>
      <c r="G69" s="146"/>
      <c r="H69" s="146"/>
      <c r="I69" s="146"/>
      <c r="J69" s="146"/>
      <c r="K69" s="146"/>
      <c r="L69" s="146"/>
      <c r="M69" s="146"/>
      <c r="N69" s="146"/>
      <c r="O69" s="146"/>
      <c r="P69" s="146"/>
      <c r="Q69" s="146"/>
      <c r="R69" s="146"/>
      <c r="S69" s="146"/>
      <c r="T69" s="146"/>
      <c r="U69" s="146"/>
      <c r="V69" s="146"/>
      <c r="W69" s="146"/>
    </row>
    <row r="70" spans="1:23" ht="24" customHeight="1" x14ac:dyDescent="0.35">
      <c r="A70" s="147"/>
      <c r="B70" s="159"/>
      <c r="C70" s="160"/>
      <c r="D70" s="160"/>
      <c r="E70" s="146"/>
      <c r="F70" s="146"/>
      <c r="G70" s="146"/>
      <c r="H70" s="146"/>
      <c r="I70" s="146"/>
      <c r="J70" s="146"/>
      <c r="K70" s="146"/>
      <c r="L70" s="146"/>
      <c r="M70" s="146"/>
      <c r="N70" s="146"/>
      <c r="O70" s="146"/>
      <c r="P70" s="146"/>
      <c r="Q70" s="146"/>
      <c r="R70" s="146"/>
      <c r="S70" s="146"/>
      <c r="T70" s="146"/>
      <c r="U70" s="146"/>
      <c r="V70" s="146"/>
      <c r="W70" s="146"/>
    </row>
    <row r="71" spans="1:23" ht="24" customHeight="1" x14ac:dyDescent="0.35">
      <c r="A71" s="147"/>
      <c r="B71" s="159"/>
      <c r="C71" s="160"/>
      <c r="D71" s="160"/>
      <c r="E71" s="146"/>
      <c r="F71" s="146"/>
      <c r="G71" s="146"/>
      <c r="H71" s="146"/>
      <c r="I71" s="146"/>
      <c r="J71" s="146"/>
      <c r="K71" s="146"/>
      <c r="L71" s="146"/>
      <c r="M71" s="146"/>
      <c r="N71" s="146"/>
      <c r="O71" s="146"/>
      <c r="P71" s="146"/>
      <c r="Q71" s="146"/>
      <c r="R71" s="146"/>
      <c r="S71" s="146"/>
      <c r="T71" s="146"/>
      <c r="U71" s="146"/>
      <c r="V71" s="146"/>
      <c r="W71" s="146"/>
    </row>
    <row r="72" spans="1:23" ht="24" customHeight="1" x14ac:dyDescent="0.35">
      <c r="A72" s="147"/>
      <c r="B72" s="159"/>
      <c r="C72" s="160"/>
      <c r="D72" s="160"/>
      <c r="E72" s="146"/>
      <c r="F72" s="146"/>
      <c r="G72" s="146"/>
      <c r="H72" s="146"/>
      <c r="I72" s="146"/>
      <c r="J72" s="146"/>
      <c r="K72" s="146"/>
      <c r="L72" s="146"/>
      <c r="M72" s="146"/>
      <c r="N72" s="146"/>
      <c r="O72" s="146"/>
      <c r="P72" s="146"/>
      <c r="Q72" s="146"/>
      <c r="R72" s="146"/>
      <c r="S72" s="146"/>
      <c r="T72" s="146"/>
      <c r="U72" s="146"/>
      <c r="V72" s="146"/>
      <c r="W72" s="146"/>
    </row>
    <row r="73" spans="1:23" ht="24" customHeight="1" x14ac:dyDescent="0.35">
      <c r="A73" s="147"/>
      <c r="B73" s="159"/>
      <c r="C73" s="160"/>
      <c r="D73" s="160"/>
      <c r="E73" s="146"/>
      <c r="F73" s="146"/>
      <c r="G73" s="146"/>
      <c r="H73" s="146"/>
      <c r="I73" s="146"/>
      <c r="J73" s="146"/>
      <c r="K73" s="146"/>
      <c r="L73" s="146"/>
      <c r="M73" s="146"/>
      <c r="N73" s="146"/>
      <c r="O73" s="146"/>
      <c r="P73" s="146"/>
      <c r="Q73" s="146"/>
      <c r="R73" s="146"/>
      <c r="S73" s="146"/>
      <c r="T73" s="146"/>
      <c r="U73" s="146"/>
      <c r="V73" s="146"/>
      <c r="W73" s="146"/>
    </row>
    <row r="74" spans="1:23" ht="24" customHeight="1" x14ac:dyDescent="0.35">
      <c r="A74" s="147"/>
      <c r="B74" s="159"/>
      <c r="C74" s="160"/>
      <c r="D74" s="160"/>
      <c r="E74" s="146"/>
      <c r="F74" s="146"/>
      <c r="G74" s="146"/>
      <c r="H74" s="146"/>
      <c r="I74" s="146"/>
      <c r="J74" s="146"/>
      <c r="K74" s="146"/>
      <c r="L74" s="146"/>
      <c r="M74" s="146"/>
      <c r="N74" s="146"/>
      <c r="O74" s="146"/>
      <c r="P74" s="146"/>
      <c r="Q74" s="146"/>
      <c r="R74" s="146"/>
      <c r="S74" s="146"/>
      <c r="T74" s="146"/>
      <c r="U74" s="146"/>
      <c r="V74" s="146"/>
      <c r="W74" s="146"/>
    </row>
    <row r="75" spans="1:23" ht="24" customHeight="1" x14ac:dyDescent="0.35">
      <c r="A75" s="147"/>
      <c r="B75" s="159"/>
      <c r="C75" s="160"/>
      <c r="D75" s="160"/>
      <c r="E75" s="146"/>
      <c r="F75" s="146"/>
      <c r="G75" s="146"/>
      <c r="H75" s="146"/>
      <c r="I75" s="146"/>
      <c r="J75" s="146"/>
      <c r="K75" s="146"/>
      <c r="L75" s="146"/>
      <c r="M75" s="146"/>
      <c r="N75" s="146"/>
      <c r="O75" s="146"/>
      <c r="P75" s="146"/>
      <c r="Q75" s="146"/>
      <c r="R75" s="146"/>
      <c r="S75" s="146"/>
      <c r="T75" s="146"/>
      <c r="U75" s="146"/>
      <c r="V75" s="146"/>
      <c r="W75" s="146"/>
    </row>
    <row r="76" spans="1:23" ht="24" customHeight="1" x14ac:dyDescent="0.35">
      <c r="A76" s="147"/>
      <c r="B76" s="159"/>
      <c r="C76" s="160"/>
      <c r="D76" s="160"/>
      <c r="E76" s="146"/>
      <c r="F76" s="146"/>
      <c r="G76" s="146"/>
      <c r="H76" s="146"/>
      <c r="I76" s="146"/>
      <c r="J76" s="146"/>
      <c r="K76" s="146"/>
      <c r="L76" s="146"/>
      <c r="M76" s="146"/>
      <c r="N76" s="146"/>
      <c r="O76" s="146"/>
      <c r="P76" s="146"/>
      <c r="Q76" s="146"/>
      <c r="R76" s="146"/>
      <c r="S76" s="146"/>
      <c r="T76" s="146"/>
      <c r="U76" s="146"/>
      <c r="V76" s="146"/>
      <c r="W76" s="146"/>
    </row>
    <row r="77" spans="1:23" ht="24" customHeight="1" x14ac:dyDescent="0.35">
      <c r="A77" s="147"/>
      <c r="B77" s="159"/>
      <c r="C77" s="160"/>
      <c r="D77" s="160"/>
      <c r="E77" s="146"/>
      <c r="F77" s="146"/>
      <c r="G77" s="146"/>
      <c r="H77" s="146"/>
      <c r="I77" s="146"/>
      <c r="J77" s="146"/>
      <c r="K77" s="146"/>
      <c r="L77" s="146"/>
      <c r="M77" s="146"/>
      <c r="N77" s="146"/>
      <c r="O77" s="146"/>
      <c r="P77" s="146"/>
      <c r="Q77" s="146"/>
      <c r="R77" s="146"/>
      <c r="S77" s="146"/>
      <c r="T77" s="146"/>
      <c r="U77" s="146"/>
      <c r="V77" s="146"/>
      <c r="W77" s="146"/>
    </row>
    <row r="78" spans="1:23" ht="24" customHeight="1" x14ac:dyDescent="0.35">
      <c r="A78" s="147"/>
      <c r="B78" s="159"/>
      <c r="C78" s="160"/>
      <c r="D78" s="160"/>
      <c r="E78" s="146"/>
      <c r="F78" s="146"/>
      <c r="G78" s="146"/>
      <c r="H78" s="146"/>
      <c r="I78" s="146"/>
      <c r="J78" s="146"/>
      <c r="K78" s="146"/>
      <c r="L78" s="146"/>
      <c r="M78" s="146"/>
      <c r="N78" s="146"/>
      <c r="O78" s="146"/>
      <c r="P78" s="146"/>
      <c r="Q78" s="146"/>
      <c r="R78" s="146"/>
      <c r="S78" s="146"/>
      <c r="T78" s="146"/>
      <c r="U78" s="146"/>
      <c r="V78" s="146"/>
      <c r="W78" s="146"/>
    </row>
    <row r="79" spans="1:23" ht="24" customHeight="1" x14ac:dyDescent="0.35">
      <c r="A79" s="147"/>
      <c r="B79" s="159"/>
      <c r="C79" s="160"/>
      <c r="D79" s="160"/>
      <c r="E79" s="146"/>
      <c r="F79" s="146"/>
      <c r="G79" s="146"/>
      <c r="H79" s="146"/>
      <c r="I79" s="146"/>
      <c r="J79" s="146"/>
      <c r="K79" s="146"/>
      <c r="L79" s="146"/>
      <c r="M79" s="146"/>
      <c r="N79" s="146"/>
      <c r="O79" s="146"/>
      <c r="P79" s="146"/>
      <c r="Q79" s="146"/>
      <c r="R79" s="146"/>
      <c r="S79" s="146"/>
      <c r="T79" s="146"/>
      <c r="U79" s="146"/>
      <c r="V79" s="146"/>
      <c r="W79" s="146"/>
    </row>
    <row r="80" spans="1:23" ht="24" customHeight="1" x14ac:dyDescent="0.35">
      <c r="A80" s="147"/>
      <c r="B80" s="159"/>
      <c r="C80" s="160"/>
      <c r="D80" s="160"/>
      <c r="E80" s="146"/>
      <c r="F80" s="146"/>
      <c r="G80" s="146"/>
      <c r="H80" s="146"/>
      <c r="I80" s="146"/>
      <c r="J80" s="146"/>
      <c r="K80" s="146"/>
      <c r="L80" s="146"/>
      <c r="M80" s="146"/>
      <c r="N80" s="146"/>
      <c r="O80" s="146"/>
      <c r="P80" s="146"/>
      <c r="Q80" s="146"/>
      <c r="R80" s="146"/>
      <c r="S80" s="146"/>
      <c r="T80" s="146"/>
      <c r="U80" s="146"/>
      <c r="V80" s="146"/>
      <c r="W80" s="146"/>
    </row>
    <row r="81" spans="1:23" ht="24" customHeight="1" x14ac:dyDescent="0.35">
      <c r="A81" s="147"/>
      <c r="B81" s="159"/>
      <c r="C81" s="160"/>
      <c r="D81" s="160"/>
      <c r="E81" s="146"/>
      <c r="F81" s="146"/>
      <c r="G81" s="146"/>
      <c r="H81" s="146"/>
      <c r="I81" s="146"/>
      <c r="J81" s="146"/>
      <c r="K81" s="146"/>
      <c r="L81" s="146"/>
      <c r="M81" s="146"/>
      <c r="N81" s="146"/>
      <c r="O81" s="146"/>
      <c r="P81" s="146"/>
      <c r="Q81" s="146"/>
      <c r="R81" s="146"/>
      <c r="S81" s="146"/>
      <c r="T81" s="146"/>
      <c r="U81" s="146"/>
      <c r="V81" s="146"/>
      <c r="W81" s="146"/>
    </row>
    <row r="82" spans="1:23" ht="24" customHeight="1" x14ac:dyDescent="0.35">
      <c r="A82" s="147"/>
      <c r="B82" s="159"/>
      <c r="C82" s="160"/>
      <c r="D82" s="160"/>
      <c r="E82" s="146"/>
      <c r="F82" s="146"/>
      <c r="G82" s="146"/>
      <c r="H82" s="146"/>
      <c r="I82" s="146"/>
      <c r="J82" s="146"/>
      <c r="K82" s="146"/>
      <c r="L82" s="146"/>
      <c r="M82" s="146"/>
      <c r="N82" s="146"/>
      <c r="O82" s="146"/>
      <c r="P82" s="146"/>
      <c r="Q82" s="146"/>
      <c r="R82" s="146"/>
      <c r="S82" s="146"/>
      <c r="T82" s="146"/>
      <c r="U82" s="146"/>
      <c r="V82" s="146"/>
      <c r="W82" s="146"/>
    </row>
    <row r="83" spans="1:23" ht="24" customHeight="1" x14ac:dyDescent="0.35">
      <c r="A83" s="147"/>
      <c r="B83" s="159"/>
      <c r="C83" s="160"/>
      <c r="D83" s="160"/>
      <c r="E83" s="146"/>
      <c r="F83" s="146"/>
      <c r="G83" s="146"/>
      <c r="H83" s="146"/>
      <c r="I83" s="146"/>
      <c r="J83" s="146"/>
      <c r="K83" s="146"/>
      <c r="L83" s="146"/>
      <c r="M83" s="146"/>
      <c r="N83" s="146"/>
      <c r="O83" s="146"/>
      <c r="P83" s="146"/>
      <c r="Q83" s="146"/>
      <c r="R83" s="146"/>
      <c r="S83" s="146"/>
      <c r="T83" s="146"/>
      <c r="U83" s="146"/>
      <c r="V83" s="146"/>
      <c r="W83" s="146"/>
    </row>
    <row r="84" spans="1:23" ht="24" customHeight="1" x14ac:dyDescent="0.35">
      <c r="A84" s="147"/>
      <c r="B84" s="159"/>
      <c r="C84" s="160"/>
      <c r="D84" s="160"/>
      <c r="E84" s="146"/>
      <c r="F84" s="146"/>
      <c r="G84" s="146"/>
      <c r="H84" s="146"/>
      <c r="I84" s="146"/>
      <c r="J84" s="146"/>
      <c r="K84" s="146"/>
      <c r="L84" s="146"/>
      <c r="M84" s="146"/>
      <c r="N84" s="146"/>
      <c r="O84" s="146"/>
      <c r="P84" s="146"/>
      <c r="Q84" s="146"/>
      <c r="R84" s="146"/>
      <c r="S84" s="146"/>
      <c r="T84" s="146"/>
      <c r="U84" s="146"/>
      <c r="V84" s="146"/>
      <c r="W84" s="146"/>
    </row>
    <row r="85" spans="1:23" ht="24" customHeight="1" x14ac:dyDescent="0.35">
      <c r="A85" s="147"/>
      <c r="B85" s="159"/>
      <c r="C85" s="160"/>
      <c r="D85" s="160"/>
      <c r="E85" s="146"/>
      <c r="F85" s="146"/>
      <c r="G85" s="146"/>
      <c r="H85" s="146"/>
      <c r="I85" s="146"/>
      <c r="J85" s="146"/>
      <c r="K85" s="146"/>
      <c r="L85" s="146"/>
      <c r="M85" s="146"/>
      <c r="N85" s="146"/>
      <c r="O85" s="146"/>
      <c r="P85" s="146"/>
      <c r="Q85" s="146"/>
      <c r="R85" s="146"/>
      <c r="S85" s="146"/>
      <c r="T85" s="146"/>
      <c r="U85" s="146"/>
      <c r="V85" s="146"/>
      <c r="W85" s="146"/>
    </row>
    <row r="86" spans="1:23" ht="24" customHeight="1" x14ac:dyDescent="0.35">
      <c r="A86" s="147"/>
      <c r="B86" s="159"/>
      <c r="C86" s="160"/>
      <c r="D86" s="160"/>
      <c r="E86" s="146"/>
      <c r="F86" s="146"/>
      <c r="G86" s="146"/>
      <c r="H86" s="146"/>
      <c r="I86" s="146"/>
      <c r="J86" s="146"/>
      <c r="K86" s="146"/>
      <c r="L86" s="146"/>
      <c r="M86" s="146"/>
      <c r="N86" s="146"/>
      <c r="O86" s="146"/>
      <c r="P86" s="146"/>
      <c r="Q86" s="146"/>
      <c r="R86" s="146"/>
      <c r="S86" s="146"/>
      <c r="T86" s="146"/>
      <c r="U86" s="146"/>
      <c r="V86" s="146"/>
      <c r="W86" s="146"/>
    </row>
    <row r="87" spans="1:23" ht="24" customHeight="1" x14ac:dyDescent="0.35">
      <c r="A87" s="147"/>
      <c r="B87" s="159"/>
      <c r="C87" s="160"/>
      <c r="D87" s="160"/>
      <c r="E87" s="146"/>
      <c r="F87" s="146"/>
      <c r="G87" s="146"/>
      <c r="H87" s="146"/>
      <c r="I87" s="146"/>
      <c r="J87" s="146"/>
      <c r="K87" s="146"/>
      <c r="L87" s="146"/>
      <c r="M87" s="146"/>
      <c r="N87" s="146"/>
      <c r="O87" s="146"/>
      <c r="P87" s="146"/>
      <c r="Q87" s="146"/>
      <c r="R87" s="146"/>
      <c r="S87" s="146"/>
      <c r="T87" s="146"/>
      <c r="U87" s="146"/>
      <c r="V87" s="146"/>
      <c r="W87" s="146"/>
    </row>
    <row r="88" spans="1:23" ht="24" customHeight="1" x14ac:dyDescent="0.35">
      <c r="A88" s="147"/>
      <c r="B88" s="159"/>
      <c r="C88" s="160"/>
      <c r="D88" s="160"/>
      <c r="E88" s="146"/>
      <c r="F88" s="146"/>
      <c r="G88" s="146"/>
      <c r="H88" s="146"/>
      <c r="I88" s="146"/>
      <c r="J88" s="146"/>
      <c r="K88" s="146"/>
      <c r="L88" s="146"/>
      <c r="M88" s="146"/>
      <c r="N88" s="146"/>
      <c r="O88" s="146"/>
      <c r="P88" s="146"/>
      <c r="Q88" s="146"/>
      <c r="R88" s="146"/>
      <c r="S88" s="146"/>
      <c r="T88" s="146"/>
      <c r="U88" s="146"/>
      <c r="V88" s="146"/>
      <c r="W88" s="146"/>
    </row>
    <row r="89" spans="1:23" ht="24" customHeight="1" x14ac:dyDescent="0.35">
      <c r="A89" s="147"/>
      <c r="B89" s="159"/>
      <c r="C89" s="160"/>
      <c r="D89" s="160"/>
      <c r="E89" s="146"/>
      <c r="F89" s="146"/>
      <c r="G89" s="146"/>
      <c r="H89" s="146"/>
      <c r="I89" s="146"/>
      <c r="J89" s="146"/>
      <c r="K89" s="146"/>
      <c r="L89" s="146"/>
      <c r="M89" s="146"/>
      <c r="N89" s="146"/>
      <c r="O89" s="146"/>
      <c r="P89" s="146"/>
      <c r="Q89" s="146"/>
      <c r="R89" s="146"/>
      <c r="S89" s="146"/>
      <c r="T89" s="146"/>
      <c r="U89" s="146"/>
      <c r="V89" s="146"/>
      <c r="W89" s="146"/>
    </row>
    <row r="90" spans="1:23" ht="24" customHeight="1" x14ac:dyDescent="0.35">
      <c r="A90" s="147"/>
      <c r="B90" s="159"/>
      <c r="C90" s="160"/>
      <c r="D90" s="160"/>
      <c r="E90" s="146"/>
      <c r="F90" s="146"/>
      <c r="G90" s="146"/>
      <c r="H90" s="146"/>
      <c r="I90" s="146"/>
      <c r="J90" s="146"/>
      <c r="K90" s="146"/>
      <c r="L90" s="146"/>
      <c r="M90" s="146"/>
      <c r="N90" s="146"/>
      <c r="O90" s="146"/>
      <c r="P90" s="146"/>
      <c r="Q90" s="146"/>
      <c r="R90" s="146"/>
      <c r="S90" s="146"/>
      <c r="T90" s="146"/>
      <c r="U90" s="146"/>
      <c r="V90" s="146"/>
      <c r="W90" s="146"/>
    </row>
    <row r="91" spans="1:23" ht="24" customHeight="1" x14ac:dyDescent="0.35">
      <c r="A91" s="147"/>
      <c r="B91" s="159"/>
      <c r="C91" s="160"/>
      <c r="D91" s="160"/>
      <c r="E91" s="146"/>
      <c r="F91" s="146"/>
      <c r="G91" s="146"/>
      <c r="H91" s="146"/>
      <c r="I91" s="146"/>
      <c r="J91" s="146"/>
      <c r="K91" s="146"/>
      <c r="L91" s="146"/>
      <c r="M91" s="146"/>
      <c r="N91" s="146"/>
      <c r="O91" s="146"/>
      <c r="P91" s="146"/>
      <c r="Q91" s="146"/>
      <c r="R91" s="146"/>
      <c r="S91" s="146"/>
      <c r="T91" s="146"/>
      <c r="U91" s="146"/>
      <c r="V91" s="146"/>
      <c r="W91" s="146"/>
    </row>
    <row r="92" spans="1:23" ht="24" customHeight="1" x14ac:dyDescent="0.35">
      <c r="A92" s="147"/>
      <c r="B92" s="159"/>
      <c r="C92" s="160"/>
      <c r="D92" s="160"/>
      <c r="E92" s="146"/>
      <c r="F92" s="146"/>
      <c r="G92" s="146"/>
      <c r="H92" s="146"/>
      <c r="I92" s="146"/>
      <c r="J92" s="146"/>
      <c r="K92" s="146"/>
      <c r="L92" s="146"/>
      <c r="M92" s="146"/>
      <c r="N92" s="146"/>
      <c r="O92" s="146"/>
      <c r="P92" s="146"/>
      <c r="Q92" s="146"/>
      <c r="R92" s="146"/>
      <c r="S92" s="146"/>
      <c r="T92" s="146"/>
      <c r="U92" s="146"/>
      <c r="V92" s="146"/>
      <c r="W92" s="146"/>
    </row>
    <row r="93" spans="1:23" ht="24" customHeight="1" x14ac:dyDescent="0.35">
      <c r="A93" s="147"/>
      <c r="B93" s="159"/>
      <c r="C93" s="160"/>
      <c r="D93" s="160"/>
      <c r="E93" s="146"/>
      <c r="F93" s="146"/>
      <c r="G93" s="146"/>
      <c r="H93" s="146"/>
      <c r="I93" s="146"/>
      <c r="J93" s="146"/>
      <c r="K93" s="146"/>
      <c r="L93" s="146"/>
      <c r="M93" s="146"/>
      <c r="N93" s="146"/>
      <c r="O93" s="146"/>
      <c r="P93" s="146"/>
      <c r="Q93" s="146"/>
      <c r="R93" s="146"/>
      <c r="S93" s="146"/>
      <c r="T93" s="146"/>
      <c r="U93" s="146"/>
      <c r="V93" s="146"/>
      <c r="W93" s="146"/>
    </row>
    <row r="94" spans="1:23" ht="24" customHeight="1" x14ac:dyDescent="0.35">
      <c r="A94" s="147"/>
      <c r="B94" s="159"/>
      <c r="C94" s="160"/>
      <c r="D94" s="160"/>
      <c r="E94" s="146"/>
      <c r="F94" s="146"/>
      <c r="G94" s="146"/>
      <c r="H94" s="146"/>
      <c r="I94" s="146"/>
      <c r="J94" s="146"/>
      <c r="K94" s="146"/>
      <c r="L94" s="146"/>
      <c r="M94" s="146"/>
      <c r="N94" s="146"/>
      <c r="O94" s="146"/>
      <c r="P94" s="146"/>
      <c r="Q94" s="146"/>
      <c r="R94" s="146"/>
      <c r="S94" s="146"/>
      <c r="T94" s="146"/>
      <c r="U94" s="146"/>
      <c r="V94" s="146"/>
      <c r="W94" s="146"/>
    </row>
    <row r="95" spans="1:23" ht="24" customHeight="1" x14ac:dyDescent="0.35">
      <c r="A95" s="147"/>
      <c r="B95" s="159"/>
      <c r="C95" s="160"/>
      <c r="D95" s="160"/>
      <c r="E95" s="146"/>
      <c r="F95" s="146"/>
      <c r="G95" s="146"/>
      <c r="H95" s="146"/>
      <c r="I95" s="146"/>
      <c r="J95" s="146"/>
      <c r="K95" s="146"/>
      <c r="L95" s="146"/>
      <c r="M95" s="146"/>
      <c r="N95" s="146"/>
      <c r="O95" s="146"/>
      <c r="P95" s="146"/>
      <c r="Q95" s="146"/>
      <c r="R95" s="146"/>
      <c r="S95" s="146"/>
      <c r="T95" s="146"/>
      <c r="U95" s="146"/>
      <c r="V95" s="146"/>
      <c r="W95" s="146"/>
    </row>
    <row r="96" spans="1:23" ht="24" customHeight="1" x14ac:dyDescent="0.35">
      <c r="A96" s="147"/>
      <c r="B96" s="159"/>
      <c r="C96" s="160"/>
      <c r="D96" s="160"/>
      <c r="E96" s="146"/>
      <c r="F96" s="146"/>
      <c r="G96" s="146"/>
      <c r="H96" s="146"/>
      <c r="I96" s="146"/>
      <c r="J96" s="146"/>
      <c r="K96" s="146"/>
      <c r="L96" s="146"/>
      <c r="M96" s="146"/>
      <c r="N96" s="146"/>
      <c r="O96" s="146"/>
      <c r="P96" s="146"/>
      <c r="Q96" s="146"/>
      <c r="R96" s="146"/>
      <c r="S96" s="146"/>
      <c r="T96" s="146"/>
      <c r="U96" s="146"/>
      <c r="V96" s="146"/>
      <c r="W96" s="146"/>
    </row>
    <row r="97" spans="1:23" ht="24" customHeight="1" x14ac:dyDescent="0.35">
      <c r="A97" s="147"/>
      <c r="B97" s="159"/>
      <c r="C97" s="160"/>
      <c r="D97" s="160"/>
      <c r="E97" s="146"/>
      <c r="F97" s="146"/>
      <c r="G97" s="146"/>
      <c r="H97" s="146"/>
      <c r="I97" s="146"/>
      <c r="J97" s="146"/>
      <c r="K97" s="146"/>
      <c r="L97" s="146"/>
      <c r="M97" s="146"/>
      <c r="N97" s="146"/>
      <c r="O97" s="146"/>
      <c r="P97" s="146"/>
      <c r="Q97" s="146"/>
      <c r="R97" s="146"/>
      <c r="S97" s="146"/>
      <c r="T97" s="146"/>
      <c r="U97" s="146"/>
      <c r="V97" s="146"/>
      <c r="W97" s="146"/>
    </row>
    <row r="98" spans="1:23" ht="24" customHeight="1" x14ac:dyDescent="0.35">
      <c r="A98" s="147"/>
      <c r="B98" s="159"/>
      <c r="C98" s="160"/>
      <c r="D98" s="160"/>
      <c r="E98" s="146"/>
      <c r="F98" s="146"/>
      <c r="G98" s="146"/>
      <c r="H98" s="146"/>
      <c r="I98" s="146"/>
      <c r="J98" s="146"/>
      <c r="K98" s="146"/>
      <c r="L98" s="146"/>
      <c r="M98" s="146"/>
      <c r="N98" s="146"/>
      <c r="O98" s="146"/>
      <c r="P98" s="146"/>
      <c r="Q98" s="146"/>
      <c r="R98" s="146"/>
      <c r="S98" s="146"/>
      <c r="T98" s="146"/>
      <c r="U98" s="146"/>
      <c r="V98" s="146"/>
      <c r="W98" s="146"/>
    </row>
    <row r="99" spans="1:23" ht="24" customHeight="1" x14ac:dyDescent="0.35">
      <c r="A99" s="147"/>
      <c r="B99" s="159"/>
      <c r="C99" s="160"/>
      <c r="D99" s="160"/>
      <c r="E99" s="146"/>
      <c r="F99" s="146"/>
      <c r="G99" s="146"/>
      <c r="H99" s="146"/>
      <c r="I99" s="146"/>
      <c r="J99" s="146"/>
      <c r="K99" s="146"/>
      <c r="L99" s="146"/>
      <c r="M99" s="146"/>
      <c r="N99" s="146"/>
      <c r="O99" s="146"/>
      <c r="P99" s="146"/>
      <c r="Q99" s="146"/>
      <c r="R99" s="146"/>
      <c r="S99" s="146"/>
      <c r="T99" s="146"/>
      <c r="U99" s="146"/>
      <c r="V99" s="146"/>
      <c r="W99" s="146"/>
    </row>
    <row r="100" spans="1:23" ht="24" customHeight="1" x14ac:dyDescent="0.35">
      <c r="A100" s="147"/>
      <c r="B100" s="159"/>
      <c r="C100" s="160"/>
      <c r="D100" s="160"/>
      <c r="E100" s="146"/>
      <c r="F100" s="146"/>
      <c r="G100" s="146"/>
      <c r="H100" s="146"/>
      <c r="I100" s="146"/>
      <c r="J100" s="146"/>
      <c r="K100" s="146"/>
      <c r="L100" s="146"/>
      <c r="M100" s="146"/>
      <c r="N100" s="146"/>
      <c r="O100" s="146"/>
      <c r="P100" s="146"/>
      <c r="Q100" s="146"/>
      <c r="R100" s="146"/>
      <c r="S100" s="146"/>
      <c r="T100" s="146"/>
      <c r="U100" s="146"/>
      <c r="V100" s="146"/>
      <c r="W100" s="146"/>
    </row>
    <row r="101" spans="1:23" ht="24" customHeight="1" x14ac:dyDescent="0.35">
      <c r="A101" s="147"/>
      <c r="B101" s="159"/>
      <c r="C101" s="160"/>
      <c r="D101" s="160"/>
      <c r="E101" s="146"/>
      <c r="F101" s="146"/>
      <c r="G101" s="146"/>
      <c r="H101" s="146"/>
      <c r="I101" s="146"/>
      <c r="J101" s="146"/>
      <c r="K101" s="146"/>
      <c r="L101" s="146"/>
      <c r="M101" s="146"/>
      <c r="N101" s="146"/>
      <c r="O101" s="146"/>
      <c r="P101" s="146"/>
      <c r="Q101" s="146"/>
      <c r="R101" s="146"/>
      <c r="S101" s="146"/>
      <c r="T101" s="146"/>
      <c r="U101" s="146"/>
      <c r="V101" s="146"/>
      <c r="W101" s="146"/>
    </row>
    <row r="102" spans="1:23" ht="24" customHeight="1" x14ac:dyDescent="0.35">
      <c r="A102" s="147"/>
      <c r="B102" s="159"/>
      <c r="C102" s="160"/>
      <c r="D102" s="160"/>
      <c r="E102" s="146"/>
      <c r="F102" s="146"/>
      <c r="G102" s="146"/>
      <c r="H102" s="146"/>
      <c r="I102" s="146"/>
      <c r="J102" s="146"/>
      <c r="K102" s="146"/>
      <c r="L102" s="146"/>
      <c r="M102" s="146"/>
      <c r="N102" s="146"/>
      <c r="O102" s="146"/>
      <c r="P102" s="146"/>
      <c r="Q102" s="146"/>
      <c r="R102" s="146"/>
      <c r="S102" s="146"/>
      <c r="T102" s="146"/>
      <c r="U102" s="146"/>
      <c r="V102" s="146"/>
      <c r="W102" s="146"/>
    </row>
    <row r="103" spans="1:23" ht="24" customHeight="1" x14ac:dyDescent="0.35">
      <c r="A103" s="147"/>
      <c r="B103" s="159"/>
      <c r="C103" s="160"/>
      <c r="D103" s="160"/>
      <c r="E103" s="146"/>
      <c r="F103" s="146"/>
      <c r="G103" s="146"/>
      <c r="H103" s="146"/>
      <c r="I103" s="146"/>
      <c r="J103" s="146"/>
      <c r="K103" s="146"/>
      <c r="L103" s="146"/>
      <c r="M103" s="146"/>
      <c r="N103" s="146"/>
      <c r="O103" s="146"/>
      <c r="P103" s="146"/>
      <c r="Q103" s="146"/>
      <c r="R103" s="146"/>
      <c r="S103" s="146"/>
      <c r="T103" s="146"/>
      <c r="U103" s="146"/>
      <c r="V103" s="146"/>
      <c r="W103" s="146"/>
    </row>
    <row r="104" spans="1:23" ht="24" customHeight="1" x14ac:dyDescent="0.35">
      <c r="A104" s="147"/>
      <c r="B104" s="159"/>
      <c r="C104" s="160"/>
      <c r="D104" s="160"/>
      <c r="E104" s="146"/>
      <c r="F104" s="146"/>
      <c r="G104" s="146"/>
      <c r="H104" s="146"/>
      <c r="I104" s="146"/>
      <c r="J104" s="146"/>
      <c r="K104" s="146"/>
      <c r="L104" s="146"/>
      <c r="M104" s="146"/>
      <c r="N104" s="146"/>
      <c r="O104" s="146"/>
      <c r="P104" s="146"/>
      <c r="Q104" s="146"/>
      <c r="R104" s="146"/>
      <c r="S104" s="146"/>
      <c r="T104" s="146"/>
      <c r="U104" s="146"/>
      <c r="V104" s="146"/>
      <c r="W104" s="146"/>
    </row>
    <row r="105" spans="1:23" ht="24" customHeight="1" x14ac:dyDescent="0.35">
      <c r="A105" s="147"/>
      <c r="B105" s="159"/>
      <c r="C105" s="160"/>
      <c r="D105" s="160"/>
      <c r="E105" s="146"/>
      <c r="F105" s="146"/>
      <c r="G105" s="146"/>
      <c r="H105" s="146"/>
      <c r="I105" s="146"/>
      <c r="J105" s="146"/>
      <c r="K105" s="146"/>
      <c r="L105" s="146"/>
      <c r="M105" s="146"/>
      <c r="N105" s="146"/>
      <c r="O105" s="146"/>
      <c r="P105" s="146"/>
      <c r="Q105" s="146"/>
      <c r="R105" s="146"/>
      <c r="S105" s="146"/>
      <c r="T105" s="146"/>
      <c r="U105" s="146"/>
      <c r="V105" s="146"/>
      <c r="W105" s="146"/>
    </row>
    <row r="106" spans="1:23" ht="24" customHeight="1" x14ac:dyDescent="0.35">
      <c r="A106" s="147"/>
      <c r="B106" s="159"/>
      <c r="C106" s="160"/>
      <c r="D106" s="160"/>
      <c r="E106" s="146"/>
      <c r="F106" s="146"/>
      <c r="G106" s="146"/>
      <c r="H106" s="146"/>
      <c r="I106" s="146"/>
      <c r="J106" s="146"/>
      <c r="K106" s="146"/>
      <c r="L106" s="146"/>
      <c r="M106" s="146"/>
      <c r="N106" s="146"/>
      <c r="O106" s="146"/>
      <c r="P106" s="146"/>
      <c r="Q106" s="146"/>
      <c r="R106" s="146"/>
      <c r="S106" s="146"/>
      <c r="T106" s="146"/>
      <c r="U106" s="146"/>
      <c r="V106" s="146"/>
      <c r="W106" s="146"/>
    </row>
    <row r="107" spans="1:23" ht="24" customHeight="1" x14ac:dyDescent="0.35">
      <c r="A107" s="147"/>
      <c r="B107" s="159"/>
      <c r="C107" s="160"/>
      <c r="D107" s="160"/>
      <c r="E107" s="146"/>
      <c r="F107" s="146"/>
      <c r="G107" s="146"/>
      <c r="H107" s="146"/>
      <c r="I107" s="146"/>
      <c r="J107" s="146"/>
      <c r="K107" s="146"/>
      <c r="L107" s="146"/>
      <c r="M107" s="146"/>
      <c r="N107" s="146"/>
      <c r="O107" s="146"/>
      <c r="P107" s="146"/>
      <c r="Q107" s="146"/>
      <c r="R107" s="146"/>
      <c r="S107" s="146"/>
      <c r="T107" s="146"/>
      <c r="U107" s="146"/>
      <c r="V107" s="146"/>
      <c r="W107" s="146"/>
    </row>
    <row r="108" spans="1:23" ht="24" customHeight="1" x14ac:dyDescent="0.35">
      <c r="A108" s="147"/>
      <c r="B108" s="159"/>
      <c r="C108" s="160"/>
      <c r="D108" s="160"/>
      <c r="E108" s="146"/>
      <c r="F108" s="146"/>
      <c r="G108" s="146"/>
      <c r="H108" s="146"/>
      <c r="I108" s="146"/>
      <c r="J108" s="146"/>
      <c r="K108" s="146"/>
      <c r="L108" s="146"/>
      <c r="M108" s="146"/>
      <c r="N108" s="146"/>
      <c r="O108" s="146"/>
      <c r="P108" s="146"/>
      <c r="Q108" s="146"/>
      <c r="R108" s="146"/>
      <c r="S108" s="146"/>
      <c r="T108" s="146"/>
      <c r="U108" s="146"/>
      <c r="V108" s="146"/>
      <c r="W108" s="146"/>
    </row>
    <row r="109" spans="1:23" ht="24" customHeight="1" x14ac:dyDescent="0.35">
      <c r="A109" s="147"/>
      <c r="B109" s="159"/>
      <c r="C109" s="160"/>
      <c r="D109" s="160"/>
      <c r="E109" s="146"/>
      <c r="F109" s="146"/>
      <c r="G109" s="146"/>
      <c r="H109" s="146"/>
      <c r="I109" s="146"/>
      <c r="J109" s="146"/>
      <c r="K109" s="146"/>
      <c r="L109" s="146"/>
      <c r="M109" s="146"/>
      <c r="N109" s="146"/>
      <c r="O109" s="146"/>
      <c r="P109" s="146"/>
      <c r="Q109" s="146"/>
      <c r="R109" s="146"/>
      <c r="S109" s="146"/>
      <c r="T109" s="146"/>
      <c r="U109" s="146"/>
      <c r="V109" s="146"/>
      <c r="W109" s="146"/>
    </row>
    <row r="110" spans="1:23" ht="24" customHeight="1" x14ac:dyDescent="0.35">
      <c r="A110" s="147"/>
      <c r="B110" s="159"/>
      <c r="C110" s="160"/>
      <c r="D110" s="160"/>
      <c r="E110" s="146"/>
      <c r="F110" s="146"/>
      <c r="G110" s="146"/>
      <c r="H110" s="146"/>
      <c r="I110" s="146"/>
      <c r="J110" s="146"/>
      <c r="K110" s="146"/>
      <c r="L110" s="146"/>
      <c r="M110" s="146"/>
      <c r="N110" s="146"/>
      <c r="O110" s="146"/>
      <c r="P110" s="146"/>
      <c r="Q110" s="146"/>
      <c r="R110" s="146"/>
      <c r="S110" s="146"/>
      <c r="T110" s="146"/>
      <c r="U110" s="146"/>
      <c r="V110" s="146"/>
      <c r="W110" s="146"/>
    </row>
    <row r="111" spans="1:23" ht="24" customHeight="1" x14ac:dyDescent="0.35">
      <c r="A111" s="147"/>
      <c r="B111" s="159"/>
      <c r="C111" s="160"/>
      <c r="D111" s="160"/>
      <c r="E111" s="146"/>
      <c r="F111" s="146"/>
      <c r="G111" s="146"/>
      <c r="H111" s="146"/>
      <c r="I111" s="146"/>
      <c r="J111" s="146"/>
      <c r="K111" s="146"/>
      <c r="L111" s="146"/>
      <c r="M111" s="146"/>
      <c r="N111" s="146"/>
      <c r="O111" s="146"/>
      <c r="P111" s="146"/>
      <c r="Q111" s="146"/>
      <c r="R111" s="146"/>
      <c r="S111" s="146"/>
      <c r="T111" s="146"/>
      <c r="U111" s="146"/>
      <c r="V111" s="146"/>
      <c r="W111" s="146"/>
    </row>
    <row r="112" spans="1:23" ht="24" customHeight="1" x14ac:dyDescent="0.35">
      <c r="A112" s="147"/>
      <c r="B112" s="159"/>
      <c r="C112" s="160"/>
      <c r="D112" s="160"/>
      <c r="E112" s="146"/>
      <c r="F112" s="146"/>
      <c r="G112" s="146"/>
      <c r="H112" s="146"/>
      <c r="I112" s="146"/>
      <c r="J112" s="146"/>
      <c r="K112" s="146"/>
      <c r="L112" s="146"/>
      <c r="M112" s="146"/>
      <c r="N112" s="146"/>
      <c r="O112" s="146"/>
      <c r="P112" s="146"/>
      <c r="Q112" s="146"/>
      <c r="R112" s="146"/>
      <c r="S112" s="146"/>
      <c r="T112" s="146"/>
      <c r="U112" s="146"/>
      <c r="V112" s="146"/>
      <c r="W112" s="146"/>
    </row>
    <row r="113" spans="1:23" ht="24" customHeight="1" x14ac:dyDescent="0.35">
      <c r="A113" s="147"/>
      <c r="B113" s="159"/>
      <c r="C113" s="160"/>
      <c r="D113" s="160"/>
      <c r="E113" s="146"/>
      <c r="F113" s="146"/>
      <c r="G113" s="146"/>
      <c r="H113" s="146"/>
      <c r="I113" s="146"/>
      <c r="J113" s="146"/>
      <c r="K113" s="146"/>
      <c r="L113" s="146"/>
      <c r="M113" s="146"/>
      <c r="N113" s="146"/>
      <c r="O113" s="146"/>
      <c r="P113" s="146"/>
      <c r="Q113" s="146"/>
      <c r="R113" s="146"/>
      <c r="S113" s="146"/>
      <c r="T113" s="146"/>
      <c r="U113" s="146"/>
      <c r="V113" s="146"/>
      <c r="W113" s="146"/>
    </row>
    <row r="114" spans="1:23" ht="24" customHeight="1" x14ac:dyDescent="0.35">
      <c r="A114" s="147"/>
      <c r="B114" s="159"/>
      <c r="C114" s="160"/>
      <c r="D114" s="160"/>
      <c r="E114" s="146"/>
      <c r="F114" s="146"/>
      <c r="G114" s="146"/>
      <c r="H114" s="146"/>
      <c r="I114" s="146"/>
      <c r="J114" s="146"/>
      <c r="K114" s="146"/>
      <c r="L114" s="146"/>
      <c r="M114" s="146"/>
      <c r="N114" s="146"/>
      <c r="O114" s="146"/>
      <c r="P114" s="146"/>
      <c r="Q114" s="146"/>
      <c r="R114" s="146"/>
      <c r="S114" s="146"/>
      <c r="T114" s="146"/>
      <c r="U114" s="146"/>
      <c r="V114" s="146"/>
      <c r="W114" s="146"/>
    </row>
    <row r="115" spans="1:23" ht="24" customHeight="1" x14ac:dyDescent="0.35">
      <c r="A115" s="147"/>
      <c r="B115" s="159"/>
      <c r="C115" s="160"/>
      <c r="D115" s="160"/>
      <c r="E115" s="146"/>
      <c r="F115" s="146"/>
      <c r="G115" s="146"/>
      <c r="H115" s="146"/>
      <c r="I115" s="146"/>
      <c r="J115" s="146"/>
      <c r="K115" s="146"/>
      <c r="L115" s="146"/>
      <c r="M115" s="146"/>
      <c r="N115" s="146"/>
      <c r="O115" s="146"/>
      <c r="P115" s="146"/>
      <c r="Q115" s="146"/>
      <c r="R115" s="146"/>
      <c r="S115" s="146"/>
      <c r="T115" s="146"/>
      <c r="U115" s="146"/>
      <c r="V115" s="146"/>
      <c r="W115" s="146"/>
    </row>
    <row r="116" spans="1:23" ht="24" customHeight="1" x14ac:dyDescent="0.35">
      <c r="A116" s="147"/>
      <c r="B116" s="159"/>
      <c r="C116" s="160"/>
      <c r="D116" s="160"/>
      <c r="E116" s="146"/>
      <c r="F116" s="146"/>
      <c r="G116" s="146"/>
      <c r="H116" s="146"/>
      <c r="I116" s="146"/>
      <c r="J116" s="146"/>
      <c r="K116" s="146"/>
      <c r="L116" s="146"/>
      <c r="M116" s="146"/>
      <c r="N116" s="146"/>
      <c r="O116" s="146"/>
      <c r="P116" s="146"/>
      <c r="Q116" s="146"/>
      <c r="R116" s="146"/>
      <c r="S116" s="146"/>
      <c r="T116" s="146"/>
      <c r="U116" s="146"/>
      <c r="V116" s="146"/>
      <c r="W116" s="146"/>
    </row>
    <row r="117" spans="1:23" ht="24" customHeight="1" x14ac:dyDescent="0.35">
      <c r="A117" s="147"/>
      <c r="B117" s="159"/>
      <c r="C117" s="160"/>
      <c r="D117" s="160"/>
      <c r="E117" s="146"/>
      <c r="F117" s="146"/>
      <c r="G117" s="146"/>
      <c r="H117" s="146"/>
      <c r="I117" s="146"/>
      <c r="J117" s="146"/>
      <c r="K117" s="146"/>
      <c r="L117" s="146"/>
      <c r="M117" s="146"/>
      <c r="N117" s="146"/>
      <c r="O117" s="146"/>
      <c r="P117" s="146"/>
      <c r="Q117" s="146"/>
      <c r="R117" s="146"/>
      <c r="S117" s="146"/>
      <c r="T117" s="146"/>
      <c r="U117" s="146"/>
      <c r="V117" s="146"/>
      <c r="W117" s="146"/>
    </row>
    <row r="118" spans="1:23" ht="24" customHeight="1" x14ac:dyDescent="0.35">
      <c r="A118" s="147"/>
      <c r="B118" s="159"/>
      <c r="C118" s="160"/>
      <c r="D118" s="160"/>
      <c r="E118" s="146"/>
      <c r="F118" s="146"/>
      <c r="G118" s="146"/>
      <c r="H118" s="146"/>
      <c r="I118" s="146"/>
      <c r="J118" s="146"/>
      <c r="K118" s="146"/>
      <c r="L118" s="146"/>
      <c r="M118" s="146"/>
      <c r="N118" s="146"/>
      <c r="O118" s="146"/>
      <c r="P118" s="146"/>
      <c r="Q118" s="146"/>
      <c r="R118" s="146"/>
      <c r="S118" s="146"/>
      <c r="T118" s="146"/>
      <c r="U118" s="146"/>
      <c r="V118" s="146"/>
      <c r="W118" s="146"/>
    </row>
    <row r="119" spans="1:23" ht="24" customHeight="1" x14ac:dyDescent="0.35">
      <c r="A119" s="147"/>
      <c r="B119" s="159"/>
      <c r="C119" s="160"/>
      <c r="D119" s="160"/>
      <c r="E119" s="146"/>
      <c r="F119" s="146"/>
      <c r="G119" s="146"/>
      <c r="H119" s="146"/>
      <c r="I119" s="146"/>
      <c r="J119" s="146"/>
      <c r="K119" s="146"/>
      <c r="L119" s="146"/>
      <c r="M119" s="146"/>
      <c r="N119" s="146"/>
      <c r="O119" s="146"/>
      <c r="P119" s="146"/>
      <c r="Q119" s="146"/>
      <c r="R119" s="146"/>
      <c r="S119" s="146"/>
      <c r="T119" s="146"/>
      <c r="U119" s="146"/>
      <c r="V119" s="146"/>
      <c r="W119" s="146"/>
    </row>
    <row r="120" spans="1:23" ht="24" customHeight="1" x14ac:dyDescent="0.35">
      <c r="A120" s="147"/>
      <c r="B120" s="159"/>
      <c r="C120" s="160"/>
      <c r="D120" s="160"/>
      <c r="E120" s="146"/>
      <c r="F120" s="146"/>
      <c r="G120" s="146"/>
      <c r="H120" s="146"/>
      <c r="I120" s="146"/>
      <c r="J120" s="146"/>
      <c r="K120" s="146"/>
      <c r="L120" s="146"/>
      <c r="M120" s="146"/>
      <c r="N120" s="146"/>
      <c r="O120" s="146"/>
      <c r="P120" s="146"/>
      <c r="Q120" s="146"/>
      <c r="R120" s="146"/>
      <c r="S120" s="146"/>
      <c r="T120" s="146"/>
      <c r="U120" s="146"/>
      <c r="V120" s="146"/>
      <c r="W120" s="146"/>
    </row>
    <row r="121" spans="1:23" ht="24" customHeight="1" x14ac:dyDescent="0.35">
      <c r="A121" s="147"/>
      <c r="B121" s="159"/>
      <c r="C121" s="160"/>
      <c r="D121" s="160"/>
      <c r="E121" s="146"/>
      <c r="F121" s="146"/>
      <c r="G121" s="146"/>
      <c r="H121" s="146"/>
      <c r="I121" s="146"/>
      <c r="J121" s="146"/>
      <c r="K121" s="146"/>
      <c r="L121" s="146"/>
      <c r="M121" s="146"/>
      <c r="N121" s="146"/>
      <c r="O121" s="146"/>
      <c r="P121" s="146"/>
      <c r="Q121" s="146"/>
      <c r="R121" s="146"/>
      <c r="S121" s="146"/>
      <c r="T121" s="146"/>
      <c r="U121" s="146"/>
      <c r="V121" s="146"/>
      <c r="W121" s="146"/>
    </row>
    <row r="122" spans="1:23" ht="24" customHeight="1" x14ac:dyDescent="0.35">
      <c r="A122" s="147"/>
      <c r="B122" s="159"/>
      <c r="C122" s="160"/>
      <c r="D122" s="160"/>
      <c r="E122" s="146"/>
      <c r="F122" s="146"/>
      <c r="G122" s="146"/>
      <c r="H122" s="146"/>
      <c r="I122" s="146"/>
      <c r="J122" s="146"/>
      <c r="K122" s="146"/>
      <c r="L122" s="146"/>
      <c r="M122" s="146"/>
      <c r="N122" s="146"/>
      <c r="O122" s="146"/>
      <c r="P122" s="146"/>
      <c r="Q122" s="146"/>
      <c r="R122" s="146"/>
      <c r="S122" s="146"/>
      <c r="T122" s="146"/>
      <c r="U122" s="146"/>
      <c r="V122" s="146"/>
      <c r="W122" s="146"/>
    </row>
    <row r="123" spans="1:23" ht="24" customHeight="1" x14ac:dyDescent="0.35">
      <c r="A123" s="147"/>
      <c r="B123" s="159"/>
      <c r="C123" s="160"/>
      <c r="D123" s="160"/>
      <c r="E123" s="146"/>
      <c r="F123" s="146"/>
      <c r="G123" s="146"/>
      <c r="H123" s="146"/>
      <c r="I123" s="146"/>
      <c r="J123" s="146"/>
      <c r="K123" s="146"/>
      <c r="L123" s="146"/>
      <c r="M123" s="146"/>
      <c r="N123" s="146"/>
      <c r="O123" s="146"/>
      <c r="P123" s="146"/>
      <c r="Q123" s="146"/>
      <c r="R123" s="146"/>
      <c r="S123" s="146"/>
      <c r="T123" s="146"/>
      <c r="U123" s="146"/>
      <c r="V123" s="146"/>
      <c r="W123" s="146"/>
    </row>
    <row r="124" spans="1:23" ht="24" customHeight="1" x14ac:dyDescent="0.35">
      <c r="A124" s="147"/>
      <c r="B124" s="159"/>
      <c r="C124" s="160"/>
      <c r="D124" s="160"/>
      <c r="E124" s="146"/>
      <c r="F124" s="146"/>
      <c r="G124" s="146"/>
      <c r="H124" s="146"/>
      <c r="I124" s="146"/>
      <c r="J124" s="146"/>
      <c r="K124" s="146"/>
      <c r="L124" s="146"/>
      <c r="M124" s="146"/>
      <c r="N124" s="146"/>
      <c r="O124" s="146"/>
      <c r="P124" s="146"/>
      <c r="Q124" s="146"/>
      <c r="R124" s="146"/>
      <c r="S124" s="146"/>
      <c r="T124" s="146"/>
      <c r="U124" s="146"/>
      <c r="V124" s="146"/>
      <c r="W124" s="146"/>
    </row>
    <row r="125" spans="1:23" ht="24" customHeight="1" x14ac:dyDescent="0.35">
      <c r="A125" s="147"/>
      <c r="B125" s="159"/>
      <c r="C125" s="160"/>
      <c r="D125" s="160"/>
      <c r="E125" s="146"/>
      <c r="F125" s="146"/>
      <c r="G125" s="146"/>
      <c r="H125" s="146"/>
      <c r="I125" s="146"/>
      <c r="J125" s="146"/>
      <c r="K125" s="146"/>
      <c r="L125" s="146"/>
      <c r="M125" s="146"/>
      <c r="N125" s="146"/>
      <c r="O125" s="146"/>
      <c r="P125" s="146"/>
      <c r="Q125" s="146"/>
      <c r="R125" s="146"/>
      <c r="S125" s="146"/>
      <c r="T125" s="146"/>
      <c r="U125" s="146"/>
      <c r="V125" s="146"/>
      <c r="W125" s="146"/>
    </row>
    <row r="126" spans="1:23" ht="24" customHeight="1" x14ac:dyDescent="0.35">
      <c r="A126" s="147"/>
      <c r="B126" s="159"/>
      <c r="C126" s="160"/>
      <c r="D126" s="160"/>
      <c r="E126" s="146"/>
      <c r="F126" s="146"/>
      <c r="G126" s="146"/>
      <c r="H126" s="146"/>
      <c r="I126" s="146"/>
      <c r="J126" s="146"/>
      <c r="K126" s="146"/>
      <c r="L126" s="146"/>
      <c r="M126" s="146"/>
      <c r="N126" s="146"/>
      <c r="O126" s="146"/>
      <c r="P126" s="146"/>
      <c r="Q126" s="146"/>
      <c r="R126" s="146"/>
      <c r="S126" s="146"/>
      <c r="T126" s="146"/>
      <c r="U126" s="146"/>
      <c r="V126" s="146"/>
      <c r="W126" s="146"/>
    </row>
    <row r="127" spans="1:23" ht="24" customHeight="1" x14ac:dyDescent="0.35">
      <c r="A127" s="147"/>
      <c r="B127" s="159"/>
      <c r="C127" s="160"/>
      <c r="D127" s="160"/>
      <c r="E127" s="146"/>
      <c r="F127" s="146"/>
      <c r="G127" s="146"/>
      <c r="H127" s="146"/>
      <c r="I127" s="146"/>
      <c r="J127" s="146"/>
      <c r="K127" s="146"/>
      <c r="L127" s="146"/>
      <c r="M127" s="146"/>
      <c r="N127" s="146"/>
      <c r="O127" s="146"/>
      <c r="P127" s="146"/>
      <c r="Q127" s="146"/>
      <c r="R127" s="146"/>
      <c r="S127" s="146"/>
      <c r="T127" s="146"/>
      <c r="U127" s="146"/>
      <c r="V127" s="146"/>
      <c r="W127" s="146"/>
    </row>
    <row r="128" spans="1:23" ht="24" customHeight="1" x14ac:dyDescent="0.35">
      <c r="A128" s="147"/>
      <c r="B128" s="159"/>
      <c r="C128" s="160"/>
      <c r="D128" s="160"/>
      <c r="E128" s="146"/>
      <c r="F128" s="146"/>
      <c r="G128" s="146"/>
      <c r="H128" s="146"/>
      <c r="I128" s="146"/>
      <c r="J128" s="146"/>
      <c r="K128" s="146"/>
      <c r="L128" s="146"/>
      <c r="M128" s="146"/>
      <c r="N128" s="146"/>
      <c r="O128" s="146"/>
      <c r="P128" s="146"/>
      <c r="Q128" s="146"/>
      <c r="R128" s="146"/>
      <c r="S128" s="146"/>
      <c r="T128" s="146"/>
      <c r="U128" s="146"/>
      <c r="V128" s="146"/>
      <c r="W128" s="146"/>
    </row>
    <row r="129" spans="1:23" ht="24" customHeight="1" x14ac:dyDescent="0.35">
      <c r="A129" s="147"/>
      <c r="B129" s="159"/>
      <c r="C129" s="160"/>
      <c r="D129" s="160"/>
      <c r="E129" s="146"/>
      <c r="F129" s="146"/>
      <c r="G129" s="146"/>
      <c r="H129" s="146"/>
      <c r="I129" s="146"/>
      <c r="J129" s="146"/>
      <c r="K129" s="146"/>
      <c r="L129" s="146"/>
      <c r="M129" s="146"/>
      <c r="N129" s="146"/>
      <c r="O129" s="146"/>
      <c r="P129" s="146"/>
      <c r="Q129" s="146"/>
      <c r="R129" s="146"/>
      <c r="S129" s="146"/>
      <c r="T129" s="146"/>
      <c r="U129" s="146"/>
      <c r="V129" s="146"/>
      <c r="W129" s="146"/>
    </row>
    <row r="130" spans="1:23" ht="24" customHeight="1" x14ac:dyDescent="0.35">
      <c r="A130" s="147"/>
      <c r="B130" s="159"/>
      <c r="C130" s="160"/>
      <c r="D130" s="160"/>
      <c r="E130" s="146"/>
      <c r="F130" s="146"/>
      <c r="G130" s="146"/>
      <c r="H130" s="146"/>
      <c r="I130" s="146"/>
      <c r="J130" s="146"/>
      <c r="K130" s="146"/>
      <c r="L130" s="146"/>
      <c r="M130" s="146"/>
      <c r="N130" s="146"/>
      <c r="O130" s="146"/>
      <c r="P130" s="146"/>
      <c r="Q130" s="146"/>
      <c r="R130" s="146"/>
      <c r="S130" s="146"/>
      <c r="T130" s="146"/>
      <c r="U130" s="146"/>
      <c r="V130" s="146"/>
      <c r="W130" s="146"/>
    </row>
    <row r="131" spans="1:23" ht="24" customHeight="1" x14ac:dyDescent="0.35">
      <c r="A131" s="147"/>
      <c r="B131" s="159"/>
      <c r="C131" s="160"/>
      <c r="D131" s="160"/>
      <c r="E131" s="146"/>
      <c r="F131" s="146"/>
      <c r="G131" s="146"/>
      <c r="H131" s="146"/>
      <c r="I131" s="146"/>
      <c r="J131" s="146"/>
      <c r="K131" s="146"/>
      <c r="L131" s="146"/>
      <c r="M131" s="146"/>
      <c r="N131" s="146"/>
      <c r="O131" s="146"/>
      <c r="P131" s="146"/>
      <c r="Q131" s="146"/>
      <c r="R131" s="146"/>
      <c r="S131" s="146"/>
      <c r="T131" s="146"/>
      <c r="U131" s="146"/>
      <c r="V131" s="146"/>
      <c r="W131" s="146"/>
    </row>
    <row r="132" spans="1:23" ht="24" customHeight="1" x14ac:dyDescent="0.35">
      <c r="A132" s="147"/>
      <c r="B132" s="159"/>
      <c r="C132" s="160"/>
      <c r="D132" s="160"/>
      <c r="E132" s="146"/>
      <c r="F132" s="146"/>
      <c r="G132" s="146"/>
      <c r="H132" s="146"/>
      <c r="I132" s="146"/>
      <c r="J132" s="146"/>
      <c r="K132" s="146"/>
      <c r="L132" s="146"/>
      <c r="M132" s="146"/>
      <c r="N132" s="146"/>
      <c r="O132" s="146"/>
      <c r="P132" s="146"/>
      <c r="Q132" s="146"/>
      <c r="R132" s="146"/>
      <c r="S132" s="146"/>
      <c r="T132" s="146"/>
      <c r="U132" s="146"/>
      <c r="V132" s="146"/>
      <c r="W132" s="146"/>
    </row>
    <row r="133" spans="1:23" ht="24" customHeight="1" x14ac:dyDescent="0.35">
      <c r="A133" s="147"/>
      <c r="B133" s="159"/>
      <c r="C133" s="160"/>
      <c r="D133" s="160"/>
      <c r="E133" s="146"/>
      <c r="F133" s="146"/>
      <c r="G133" s="146"/>
      <c r="H133" s="146"/>
      <c r="I133" s="146"/>
      <c r="J133" s="146"/>
      <c r="K133" s="146"/>
      <c r="L133" s="146"/>
      <c r="M133" s="146"/>
      <c r="N133" s="146"/>
      <c r="O133" s="146"/>
      <c r="P133" s="146"/>
      <c r="Q133" s="146"/>
      <c r="R133" s="146"/>
      <c r="S133" s="146"/>
      <c r="T133" s="146"/>
      <c r="U133" s="146"/>
      <c r="V133" s="146"/>
      <c r="W133" s="146"/>
    </row>
    <row r="134" spans="1:23" ht="24" customHeight="1" x14ac:dyDescent="0.35">
      <c r="A134" s="147"/>
      <c r="B134" s="159"/>
      <c r="C134" s="160"/>
      <c r="D134" s="160"/>
      <c r="E134" s="146"/>
      <c r="F134" s="146"/>
      <c r="G134" s="146"/>
      <c r="H134" s="146"/>
      <c r="I134" s="146"/>
      <c r="J134" s="146"/>
      <c r="K134" s="146"/>
      <c r="L134" s="146"/>
      <c r="M134" s="146"/>
      <c r="N134" s="146"/>
      <c r="O134" s="146"/>
      <c r="P134" s="146"/>
      <c r="Q134" s="146"/>
      <c r="R134" s="146"/>
      <c r="S134" s="146"/>
      <c r="T134" s="146"/>
      <c r="U134" s="146"/>
      <c r="V134" s="146"/>
      <c r="W134" s="146"/>
    </row>
    <row r="135" spans="1:23" ht="24" customHeight="1" x14ac:dyDescent="0.35">
      <c r="A135" s="147"/>
      <c r="B135" s="159"/>
      <c r="C135" s="160"/>
      <c r="D135" s="160"/>
      <c r="E135" s="146"/>
      <c r="F135" s="146"/>
      <c r="G135" s="146"/>
      <c r="H135" s="146"/>
      <c r="I135" s="146"/>
      <c r="J135" s="146"/>
      <c r="K135" s="146"/>
      <c r="L135" s="146"/>
      <c r="M135" s="146"/>
      <c r="N135" s="146"/>
      <c r="O135" s="146"/>
      <c r="P135" s="146"/>
      <c r="Q135" s="146"/>
      <c r="R135" s="146"/>
      <c r="S135" s="146"/>
      <c r="T135" s="146"/>
      <c r="U135" s="146"/>
      <c r="V135" s="146"/>
      <c r="W135" s="146"/>
    </row>
    <row r="136" spans="1:23" ht="24" customHeight="1" x14ac:dyDescent="0.35">
      <c r="A136" s="147"/>
      <c r="B136" s="159"/>
      <c r="C136" s="160"/>
      <c r="D136" s="160"/>
      <c r="E136" s="146"/>
      <c r="F136" s="146"/>
      <c r="G136" s="146"/>
      <c r="H136" s="146"/>
      <c r="I136" s="146"/>
      <c r="J136" s="146"/>
      <c r="K136" s="146"/>
      <c r="L136" s="146"/>
      <c r="M136" s="146"/>
      <c r="N136" s="146"/>
      <c r="O136" s="146"/>
      <c r="P136" s="146"/>
      <c r="Q136" s="146"/>
      <c r="R136" s="146"/>
      <c r="S136" s="146"/>
      <c r="T136" s="146"/>
      <c r="U136" s="146"/>
      <c r="V136" s="146"/>
      <c r="W136" s="146"/>
    </row>
    <row r="137" spans="1:23" ht="24" customHeight="1" x14ac:dyDescent="0.35">
      <c r="A137" s="147"/>
      <c r="B137" s="159"/>
      <c r="C137" s="160"/>
      <c r="D137" s="160"/>
      <c r="E137" s="146"/>
      <c r="F137" s="146"/>
      <c r="G137" s="146"/>
      <c r="H137" s="146"/>
      <c r="I137" s="146"/>
      <c r="J137" s="146"/>
      <c r="K137" s="146"/>
      <c r="L137" s="146"/>
      <c r="M137" s="146"/>
      <c r="N137" s="146"/>
      <c r="O137" s="146"/>
      <c r="P137" s="146"/>
      <c r="Q137" s="146"/>
      <c r="R137" s="146"/>
      <c r="S137" s="146"/>
      <c r="T137" s="146"/>
      <c r="U137" s="146"/>
      <c r="V137" s="146"/>
      <c r="W137" s="146"/>
    </row>
    <row r="138" spans="1:23" ht="24" customHeight="1" x14ac:dyDescent="0.35">
      <c r="A138" s="147"/>
      <c r="B138" s="159"/>
      <c r="C138" s="160"/>
      <c r="D138" s="160"/>
      <c r="E138" s="146"/>
      <c r="F138" s="146"/>
      <c r="G138" s="146"/>
      <c r="H138" s="146"/>
      <c r="I138" s="146"/>
      <c r="J138" s="146"/>
      <c r="K138" s="146"/>
      <c r="L138" s="146"/>
      <c r="M138" s="146"/>
      <c r="N138" s="146"/>
      <c r="O138" s="146"/>
      <c r="P138" s="146"/>
      <c r="Q138" s="146"/>
      <c r="R138" s="146"/>
      <c r="S138" s="146"/>
      <c r="T138" s="146"/>
      <c r="U138" s="146"/>
      <c r="V138" s="146"/>
      <c r="W138" s="146"/>
    </row>
    <row r="139" spans="1:23" ht="24" customHeight="1" x14ac:dyDescent="0.35">
      <c r="A139" s="147"/>
      <c r="B139" s="159"/>
      <c r="C139" s="160"/>
      <c r="D139" s="160"/>
      <c r="E139" s="146"/>
      <c r="F139" s="146"/>
      <c r="G139" s="146"/>
      <c r="H139" s="146"/>
      <c r="I139" s="146"/>
      <c r="J139" s="146"/>
      <c r="K139" s="146"/>
      <c r="L139" s="146"/>
      <c r="M139" s="146"/>
      <c r="N139" s="146"/>
      <c r="O139" s="146"/>
      <c r="P139" s="146"/>
      <c r="Q139" s="146"/>
      <c r="R139" s="146"/>
      <c r="S139" s="146"/>
      <c r="T139" s="146"/>
      <c r="U139" s="146"/>
      <c r="V139" s="146"/>
      <c r="W139" s="146"/>
    </row>
    <row r="140" spans="1:23" ht="24" customHeight="1" x14ac:dyDescent="0.35">
      <c r="A140" s="147"/>
      <c r="B140" s="159"/>
      <c r="C140" s="160"/>
      <c r="D140" s="160"/>
      <c r="E140" s="146"/>
      <c r="F140" s="146"/>
      <c r="G140" s="146"/>
      <c r="H140" s="146"/>
      <c r="I140" s="146"/>
      <c r="J140" s="146"/>
      <c r="K140" s="146"/>
      <c r="L140" s="146"/>
      <c r="M140" s="146"/>
      <c r="N140" s="146"/>
      <c r="O140" s="146"/>
      <c r="P140" s="146"/>
      <c r="Q140" s="146"/>
      <c r="R140" s="146"/>
      <c r="S140" s="146"/>
      <c r="T140" s="146"/>
      <c r="U140" s="146"/>
      <c r="V140" s="146"/>
      <c r="W140" s="146"/>
    </row>
    <row r="141" spans="1:23" ht="24" customHeight="1" x14ac:dyDescent="0.35">
      <c r="A141" s="147"/>
      <c r="B141" s="159"/>
      <c r="C141" s="160"/>
      <c r="D141" s="160"/>
      <c r="E141" s="146"/>
      <c r="F141" s="146"/>
      <c r="G141" s="146"/>
      <c r="H141" s="146"/>
      <c r="I141" s="146"/>
      <c r="J141" s="146"/>
      <c r="K141" s="146"/>
      <c r="L141" s="146"/>
      <c r="M141" s="146"/>
      <c r="N141" s="146"/>
      <c r="O141" s="146"/>
      <c r="P141" s="146"/>
      <c r="Q141" s="146"/>
      <c r="R141" s="146"/>
      <c r="S141" s="146"/>
      <c r="T141" s="146"/>
      <c r="U141" s="146"/>
      <c r="V141" s="146"/>
      <c r="W141" s="146"/>
    </row>
    <row r="142" spans="1:23" ht="24" customHeight="1" x14ac:dyDescent="0.35">
      <c r="A142" s="147"/>
      <c r="B142" s="159"/>
      <c r="C142" s="160"/>
      <c r="D142" s="160"/>
      <c r="E142" s="146"/>
      <c r="F142" s="146"/>
      <c r="G142" s="146"/>
      <c r="H142" s="146"/>
      <c r="I142" s="146"/>
      <c r="J142" s="146"/>
      <c r="K142" s="146"/>
      <c r="L142" s="146"/>
      <c r="M142" s="146"/>
      <c r="N142" s="146"/>
      <c r="O142" s="146"/>
      <c r="P142" s="146"/>
      <c r="Q142" s="146"/>
      <c r="R142" s="146"/>
      <c r="S142" s="146"/>
      <c r="T142" s="146"/>
      <c r="U142" s="146"/>
      <c r="V142" s="146"/>
      <c r="W142" s="146"/>
    </row>
    <row r="143" spans="1:23" ht="24" customHeight="1" x14ac:dyDescent="0.35">
      <c r="A143" s="147"/>
      <c r="B143" s="159"/>
      <c r="C143" s="160"/>
      <c r="D143" s="160"/>
      <c r="E143" s="146"/>
      <c r="F143" s="146"/>
      <c r="G143" s="146"/>
      <c r="H143" s="146"/>
      <c r="I143" s="146"/>
      <c r="J143" s="146"/>
      <c r="K143" s="146"/>
      <c r="L143" s="146"/>
      <c r="M143" s="146"/>
      <c r="N143" s="146"/>
      <c r="O143" s="146"/>
      <c r="P143" s="146"/>
      <c r="Q143" s="146"/>
      <c r="R143" s="146"/>
      <c r="S143" s="146"/>
      <c r="T143" s="146"/>
      <c r="U143" s="146"/>
      <c r="V143" s="146"/>
      <c r="W143" s="146"/>
    </row>
    <row r="144" spans="1:23" ht="24" customHeight="1" x14ac:dyDescent="0.35">
      <c r="A144" s="147"/>
      <c r="B144" s="159"/>
      <c r="C144" s="160"/>
      <c r="D144" s="160"/>
      <c r="E144" s="146"/>
      <c r="F144" s="146"/>
      <c r="G144" s="146"/>
      <c r="H144" s="146"/>
      <c r="I144" s="146"/>
      <c r="J144" s="146"/>
      <c r="K144" s="146"/>
      <c r="L144" s="146"/>
      <c r="M144" s="146"/>
      <c r="N144" s="146"/>
      <c r="O144" s="146"/>
      <c r="P144" s="146"/>
      <c r="Q144" s="146"/>
      <c r="R144" s="146"/>
      <c r="S144" s="146"/>
      <c r="T144" s="146"/>
      <c r="U144" s="146"/>
      <c r="V144" s="146"/>
      <c r="W144" s="146"/>
    </row>
    <row r="145" spans="1:23" ht="24" customHeight="1" x14ac:dyDescent="0.35">
      <c r="A145" s="147"/>
      <c r="B145" s="159"/>
      <c r="C145" s="160"/>
      <c r="D145" s="160"/>
      <c r="E145" s="146"/>
      <c r="F145" s="146"/>
      <c r="G145" s="146"/>
      <c r="H145" s="146"/>
      <c r="I145" s="146"/>
      <c r="J145" s="146"/>
      <c r="K145" s="146"/>
      <c r="L145" s="146"/>
      <c r="M145" s="146"/>
      <c r="N145" s="146"/>
      <c r="O145" s="146"/>
      <c r="P145" s="146"/>
      <c r="Q145" s="146"/>
      <c r="R145" s="146"/>
      <c r="S145" s="146"/>
      <c r="T145" s="146"/>
      <c r="U145" s="146"/>
      <c r="V145" s="146"/>
      <c r="W145" s="146"/>
    </row>
    <row r="146" spans="1:23" ht="24" customHeight="1" x14ac:dyDescent="0.35">
      <c r="A146" s="147"/>
      <c r="B146" s="159"/>
      <c r="C146" s="160"/>
      <c r="D146" s="160"/>
      <c r="E146" s="146"/>
      <c r="F146" s="146"/>
      <c r="G146" s="146"/>
      <c r="H146" s="146"/>
      <c r="I146" s="146"/>
      <c r="J146" s="146"/>
      <c r="K146" s="146"/>
      <c r="L146" s="146"/>
      <c r="M146" s="146"/>
      <c r="N146" s="146"/>
      <c r="O146" s="146"/>
      <c r="P146" s="146"/>
      <c r="Q146" s="146"/>
      <c r="R146" s="146"/>
      <c r="S146" s="146"/>
      <c r="T146" s="146"/>
      <c r="U146" s="146"/>
      <c r="V146" s="146"/>
      <c r="W146" s="146"/>
    </row>
    <row r="147" spans="1:23" ht="24" customHeight="1" x14ac:dyDescent="0.35">
      <c r="A147" s="147"/>
      <c r="B147" s="159"/>
      <c r="C147" s="160"/>
      <c r="D147" s="160"/>
      <c r="E147" s="146"/>
      <c r="F147" s="146"/>
      <c r="G147" s="146"/>
      <c r="H147" s="146"/>
      <c r="I147" s="146"/>
      <c r="J147" s="146"/>
      <c r="K147" s="146"/>
      <c r="L147" s="146"/>
      <c r="M147" s="146"/>
      <c r="N147" s="146"/>
      <c r="O147" s="146"/>
      <c r="P147" s="146"/>
      <c r="Q147" s="146"/>
      <c r="R147" s="146"/>
      <c r="S147" s="146"/>
      <c r="T147" s="146"/>
      <c r="U147" s="146"/>
      <c r="V147" s="146"/>
      <c r="W147" s="146"/>
    </row>
    <row r="148" spans="1:23" ht="24" customHeight="1" x14ac:dyDescent="0.35">
      <c r="A148" s="147"/>
      <c r="B148" s="159"/>
      <c r="C148" s="160"/>
      <c r="D148" s="160"/>
      <c r="E148" s="146"/>
      <c r="F148" s="146"/>
      <c r="G148" s="146"/>
      <c r="H148" s="146"/>
      <c r="I148" s="146"/>
      <c r="J148" s="146"/>
      <c r="K148" s="146"/>
      <c r="L148" s="146"/>
      <c r="M148" s="146"/>
      <c r="N148" s="146"/>
      <c r="O148" s="146"/>
      <c r="P148" s="146"/>
      <c r="Q148" s="146"/>
      <c r="R148" s="146"/>
      <c r="S148" s="146"/>
      <c r="T148" s="146"/>
      <c r="U148" s="146"/>
      <c r="V148" s="146"/>
      <c r="W148" s="146"/>
    </row>
    <row r="149" spans="1:23" ht="24" customHeight="1" x14ac:dyDescent="0.35">
      <c r="A149" s="147"/>
      <c r="B149" s="159"/>
      <c r="C149" s="160"/>
      <c r="D149" s="160"/>
      <c r="E149" s="146"/>
      <c r="F149" s="146"/>
      <c r="G149" s="146"/>
      <c r="H149" s="146"/>
      <c r="I149" s="146"/>
      <c r="J149" s="146"/>
      <c r="K149" s="146"/>
      <c r="L149" s="146"/>
      <c r="M149" s="146"/>
      <c r="N149" s="146"/>
      <c r="O149" s="146"/>
      <c r="P149" s="146"/>
      <c r="Q149" s="146"/>
      <c r="R149" s="146"/>
      <c r="S149" s="146"/>
      <c r="T149" s="146"/>
      <c r="U149" s="146"/>
      <c r="V149" s="146"/>
      <c r="W149" s="146"/>
    </row>
    <row r="150" spans="1:23" ht="24" customHeight="1" x14ac:dyDescent="0.35">
      <c r="A150" s="147"/>
      <c r="B150" s="159"/>
      <c r="C150" s="160"/>
      <c r="D150" s="160"/>
      <c r="E150" s="146"/>
      <c r="F150" s="146"/>
      <c r="G150" s="146"/>
      <c r="H150" s="146"/>
      <c r="I150" s="146"/>
      <c r="J150" s="146"/>
      <c r="K150" s="146"/>
      <c r="L150" s="146"/>
      <c r="M150" s="146"/>
      <c r="N150" s="146"/>
      <c r="O150" s="146"/>
      <c r="P150" s="146"/>
      <c r="Q150" s="146"/>
      <c r="R150" s="146"/>
      <c r="S150" s="146"/>
      <c r="T150" s="146"/>
      <c r="U150" s="146"/>
      <c r="V150" s="146"/>
      <c r="W150" s="146"/>
    </row>
    <row r="151" spans="1:23" ht="24" customHeight="1" x14ac:dyDescent="0.35">
      <c r="A151" s="147"/>
      <c r="B151" s="159"/>
      <c r="C151" s="160"/>
      <c r="D151" s="160"/>
      <c r="E151" s="146"/>
      <c r="F151" s="146"/>
      <c r="G151" s="146"/>
      <c r="H151" s="146"/>
      <c r="I151" s="146"/>
      <c r="J151" s="146"/>
      <c r="K151" s="146"/>
      <c r="L151" s="146"/>
      <c r="M151" s="146"/>
      <c r="N151" s="146"/>
      <c r="O151" s="146"/>
      <c r="P151" s="146"/>
      <c r="Q151" s="146"/>
      <c r="R151" s="146"/>
      <c r="S151" s="146"/>
      <c r="T151" s="146"/>
      <c r="U151" s="146"/>
      <c r="V151" s="146"/>
      <c r="W151" s="146"/>
    </row>
    <row r="152" spans="1:23" ht="24" customHeight="1" x14ac:dyDescent="0.35">
      <c r="A152" s="147"/>
      <c r="B152" s="159"/>
      <c r="C152" s="160"/>
      <c r="D152" s="160"/>
      <c r="E152" s="146"/>
      <c r="F152" s="146"/>
      <c r="G152" s="146"/>
      <c r="H152" s="146"/>
      <c r="I152" s="146"/>
      <c r="J152" s="146"/>
      <c r="K152" s="146"/>
      <c r="L152" s="146"/>
      <c r="M152" s="146"/>
      <c r="N152" s="146"/>
      <c r="O152" s="146"/>
      <c r="P152" s="146"/>
      <c r="Q152" s="146"/>
      <c r="R152" s="146"/>
      <c r="S152" s="146"/>
      <c r="T152" s="146"/>
      <c r="U152" s="146"/>
      <c r="V152" s="146"/>
      <c r="W152" s="146"/>
    </row>
    <row r="153" spans="1:23" ht="24" customHeight="1" x14ac:dyDescent="0.35">
      <c r="A153" s="147"/>
      <c r="B153" s="159"/>
      <c r="C153" s="160"/>
      <c r="D153" s="160"/>
      <c r="E153" s="146"/>
      <c r="F153" s="146"/>
      <c r="G153" s="146"/>
      <c r="H153" s="146"/>
      <c r="I153" s="146"/>
      <c r="J153" s="146"/>
      <c r="K153" s="146"/>
      <c r="L153" s="146"/>
      <c r="M153" s="146"/>
      <c r="N153" s="146"/>
      <c r="O153" s="146"/>
      <c r="P153" s="146"/>
      <c r="Q153" s="146"/>
      <c r="R153" s="146"/>
      <c r="S153" s="146"/>
      <c r="T153" s="146"/>
      <c r="U153" s="146"/>
      <c r="V153" s="146"/>
      <c r="W153" s="146"/>
    </row>
    <row r="154" spans="1:23" ht="24" customHeight="1" x14ac:dyDescent="0.35">
      <c r="A154" s="147"/>
      <c r="B154" s="159"/>
      <c r="C154" s="160"/>
      <c r="D154" s="160"/>
      <c r="E154" s="146"/>
      <c r="F154" s="146"/>
      <c r="G154" s="146"/>
      <c r="H154" s="146"/>
      <c r="I154" s="146"/>
      <c r="J154" s="146"/>
      <c r="K154" s="146"/>
      <c r="L154" s="146"/>
      <c r="M154" s="146"/>
      <c r="N154" s="146"/>
      <c r="O154" s="146"/>
      <c r="P154" s="146"/>
      <c r="Q154" s="146"/>
      <c r="R154" s="146"/>
      <c r="S154" s="146"/>
      <c r="T154" s="146"/>
      <c r="U154" s="146"/>
      <c r="V154" s="146"/>
      <c r="W154" s="146"/>
    </row>
    <row r="155" spans="1:23" ht="24" customHeight="1" x14ac:dyDescent="0.35">
      <c r="A155" s="147"/>
      <c r="B155" s="159"/>
      <c r="C155" s="160"/>
      <c r="D155" s="160"/>
      <c r="E155" s="146"/>
      <c r="F155" s="146"/>
      <c r="G155" s="146"/>
      <c r="H155" s="146"/>
      <c r="I155" s="146"/>
      <c r="J155" s="146"/>
      <c r="K155" s="146"/>
      <c r="L155" s="146"/>
      <c r="M155" s="146"/>
      <c r="N155" s="146"/>
      <c r="O155" s="146"/>
      <c r="P155" s="146"/>
      <c r="Q155" s="146"/>
      <c r="R155" s="146"/>
      <c r="S155" s="146"/>
      <c r="T155" s="146"/>
      <c r="U155" s="146"/>
      <c r="V155" s="146"/>
      <c r="W155" s="146"/>
    </row>
    <row r="156" spans="1:23" ht="24" customHeight="1" x14ac:dyDescent="0.35">
      <c r="A156" s="147"/>
      <c r="B156" s="159"/>
      <c r="C156" s="160"/>
      <c r="D156" s="160"/>
      <c r="E156" s="146"/>
      <c r="F156" s="146"/>
      <c r="G156" s="146"/>
      <c r="H156" s="146"/>
      <c r="I156" s="146"/>
      <c r="J156" s="146"/>
      <c r="K156" s="146"/>
      <c r="L156" s="146"/>
      <c r="M156" s="146"/>
      <c r="N156" s="146"/>
      <c r="O156" s="146"/>
      <c r="P156" s="146"/>
      <c r="Q156" s="146"/>
      <c r="R156" s="146"/>
      <c r="S156" s="146"/>
      <c r="T156" s="146"/>
      <c r="U156" s="146"/>
      <c r="V156" s="146"/>
      <c r="W156" s="146"/>
    </row>
    <row r="157" spans="1:23" ht="24" customHeight="1" x14ac:dyDescent="0.35">
      <c r="A157" s="147"/>
      <c r="B157" s="159"/>
      <c r="C157" s="160"/>
      <c r="D157" s="160"/>
      <c r="E157" s="146"/>
      <c r="F157" s="146"/>
      <c r="G157" s="146"/>
      <c r="H157" s="146"/>
      <c r="I157" s="146"/>
      <c r="J157" s="146"/>
      <c r="K157" s="146"/>
      <c r="L157" s="146"/>
      <c r="M157" s="146"/>
      <c r="N157" s="146"/>
      <c r="O157" s="146"/>
      <c r="P157" s="146"/>
      <c r="Q157" s="146"/>
      <c r="R157" s="146"/>
      <c r="S157" s="146"/>
      <c r="T157" s="146"/>
      <c r="U157" s="146"/>
      <c r="V157" s="146"/>
      <c r="W157" s="146"/>
    </row>
    <row r="158" spans="1:23" ht="24" customHeight="1" x14ac:dyDescent="0.35">
      <c r="A158" s="147"/>
      <c r="B158" s="159"/>
      <c r="C158" s="160"/>
      <c r="D158" s="160"/>
      <c r="E158" s="146"/>
      <c r="F158" s="146"/>
      <c r="G158" s="146"/>
      <c r="H158" s="146"/>
      <c r="I158" s="146"/>
      <c r="J158" s="146"/>
      <c r="K158" s="146"/>
      <c r="L158" s="146"/>
      <c r="M158" s="146"/>
      <c r="N158" s="146"/>
      <c r="O158" s="146"/>
      <c r="P158" s="146"/>
      <c r="Q158" s="146"/>
      <c r="R158" s="146"/>
      <c r="S158" s="146"/>
      <c r="T158" s="146"/>
      <c r="U158" s="146"/>
      <c r="V158" s="146"/>
      <c r="W158" s="146"/>
    </row>
    <row r="159" spans="1:23" ht="24" customHeight="1" x14ac:dyDescent="0.35">
      <c r="A159" s="147"/>
      <c r="B159" s="159"/>
      <c r="C159" s="160"/>
      <c r="D159" s="160"/>
      <c r="E159" s="146"/>
      <c r="F159" s="146"/>
      <c r="G159" s="146"/>
      <c r="H159" s="146"/>
      <c r="I159" s="146"/>
      <c r="J159" s="146"/>
      <c r="K159" s="146"/>
      <c r="L159" s="146"/>
      <c r="M159" s="146"/>
      <c r="N159" s="146"/>
      <c r="O159" s="146"/>
      <c r="P159" s="146"/>
      <c r="Q159" s="146"/>
      <c r="R159" s="146"/>
      <c r="S159" s="146"/>
      <c r="T159" s="146"/>
      <c r="U159" s="146"/>
      <c r="V159" s="146"/>
      <c r="W159" s="146"/>
    </row>
    <row r="160" spans="1:23" ht="24" customHeight="1" x14ac:dyDescent="0.35">
      <c r="A160" s="147"/>
      <c r="B160" s="159"/>
      <c r="C160" s="160"/>
      <c r="D160" s="160"/>
      <c r="E160" s="146"/>
      <c r="F160" s="146"/>
      <c r="G160" s="146"/>
      <c r="H160" s="146"/>
      <c r="I160" s="146"/>
      <c r="J160" s="146"/>
      <c r="K160" s="146"/>
      <c r="L160" s="146"/>
      <c r="M160" s="146"/>
      <c r="N160" s="146"/>
      <c r="O160" s="146"/>
      <c r="P160" s="146"/>
      <c r="Q160" s="146"/>
      <c r="R160" s="146"/>
      <c r="S160" s="146"/>
      <c r="T160" s="146"/>
      <c r="U160" s="146"/>
      <c r="V160" s="146"/>
      <c r="W160" s="146"/>
    </row>
    <row r="161" spans="1:23" ht="24" customHeight="1" x14ac:dyDescent="0.35">
      <c r="A161" s="147"/>
      <c r="B161" s="159"/>
      <c r="C161" s="160"/>
      <c r="D161" s="160"/>
      <c r="E161" s="146"/>
      <c r="F161" s="146"/>
      <c r="G161" s="146"/>
      <c r="H161" s="146"/>
      <c r="I161" s="146"/>
      <c r="J161" s="146"/>
      <c r="K161" s="146"/>
      <c r="L161" s="146"/>
      <c r="M161" s="146"/>
      <c r="N161" s="146"/>
      <c r="O161" s="146"/>
      <c r="P161" s="146"/>
      <c r="Q161" s="146"/>
      <c r="R161" s="146"/>
      <c r="S161" s="146"/>
      <c r="T161" s="146"/>
      <c r="U161" s="146"/>
      <c r="V161" s="146"/>
      <c r="W161" s="146"/>
    </row>
    <row r="162" spans="1:23" ht="24" customHeight="1" x14ac:dyDescent="0.35">
      <c r="A162" s="147"/>
      <c r="B162" s="159"/>
      <c r="C162" s="160"/>
      <c r="D162" s="160"/>
      <c r="E162" s="146"/>
      <c r="F162" s="146"/>
      <c r="G162" s="146"/>
      <c r="H162" s="146"/>
      <c r="I162" s="146"/>
      <c r="J162" s="146"/>
      <c r="K162" s="146"/>
      <c r="L162" s="146"/>
      <c r="M162" s="146"/>
      <c r="N162" s="146"/>
      <c r="O162" s="146"/>
      <c r="P162" s="146"/>
      <c r="Q162" s="146"/>
      <c r="R162" s="146"/>
      <c r="S162" s="146"/>
      <c r="T162" s="146"/>
      <c r="U162" s="146"/>
      <c r="V162" s="146"/>
      <c r="W162" s="146"/>
    </row>
    <row r="163" spans="1:23" ht="24" customHeight="1" x14ac:dyDescent="0.35">
      <c r="A163" s="147"/>
      <c r="B163" s="159"/>
      <c r="C163" s="160"/>
      <c r="D163" s="160"/>
      <c r="E163" s="146"/>
      <c r="F163" s="146"/>
      <c r="G163" s="146"/>
      <c r="H163" s="146"/>
      <c r="I163" s="146"/>
      <c r="J163" s="146"/>
      <c r="K163" s="146"/>
      <c r="L163" s="146"/>
      <c r="M163" s="146"/>
      <c r="N163" s="146"/>
      <c r="O163" s="146"/>
      <c r="P163" s="146"/>
      <c r="Q163" s="146"/>
      <c r="R163" s="146"/>
      <c r="S163" s="146"/>
      <c r="T163" s="146"/>
      <c r="U163" s="146"/>
      <c r="V163" s="146"/>
      <c r="W163" s="146"/>
    </row>
    <row r="164" spans="1:23" ht="24" customHeight="1" x14ac:dyDescent="0.35">
      <c r="A164" s="147"/>
      <c r="B164" s="159"/>
      <c r="C164" s="160"/>
      <c r="D164" s="160"/>
      <c r="E164" s="146"/>
      <c r="F164" s="146"/>
      <c r="G164" s="146"/>
      <c r="H164" s="146"/>
      <c r="I164" s="146"/>
      <c r="J164" s="146"/>
      <c r="K164" s="146"/>
      <c r="L164" s="146"/>
      <c r="M164" s="146"/>
      <c r="N164" s="146"/>
      <c r="O164" s="146"/>
      <c r="P164" s="146"/>
      <c r="Q164" s="146"/>
      <c r="R164" s="146"/>
      <c r="S164" s="146"/>
      <c r="T164" s="146"/>
      <c r="U164" s="146"/>
      <c r="V164" s="146"/>
      <c r="W164" s="146"/>
    </row>
    <row r="165" spans="1:23" ht="24" customHeight="1" x14ac:dyDescent="0.35">
      <c r="A165" s="147"/>
      <c r="B165" s="159"/>
      <c r="C165" s="160"/>
      <c r="D165" s="160"/>
      <c r="E165" s="146"/>
      <c r="F165" s="146"/>
      <c r="G165" s="146"/>
      <c r="H165" s="146"/>
      <c r="I165" s="146"/>
      <c r="J165" s="146"/>
      <c r="K165" s="146"/>
      <c r="L165" s="146"/>
      <c r="M165" s="146"/>
      <c r="N165" s="146"/>
      <c r="O165" s="146"/>
      <c r="P165" s="146"/>
      <c r="Q165" s="146"/>
      <c r="R165" s="146"/>
      <c r="S165" s="146"/>
      <c r="T165" s="146"/>
      <c r="U165" s="146"/>
      <c r="V165" s="146"/>
      <c r="W165" s="146"/>
    </row>
    <row r="166" spans="1:23" ht="24" customHeight="1" x14ac:dyDescent="0.35">
      <c r="A166" s="147"/>
      <c r="B166" s="159"/>
      <c r="C166" s="160"/>
      <c r="D166" s="160"/>
      <c r="E166" s="146"/>
      <c r="F166" s="146"/>
      <c r="G166" s="146"/>
      <c r="H166" s="146"/>
      <c r="I166" s="146"/>
      <c r="J166" s="146"/>
      <c r="K166" s="146"/>
      <c r="L166" s="146"/>
      <c r="M166" s="146"/>
      <c r="N166" s="146"/>
      <c r="O166" s="146"/>
      <c r="P166" s="146"/>
      <c r="Q166" s="146"/>
      <c r="R166" s="146"/>
      <c r="S166" s="146"/>
      <c r="T166" s="146"/>
      <c r="U166" s="146"/>
      <c r="V166" s="146"/>
      <c r="W166" s="146"/>
    </row>
    <row r="167" spans="1:23" ht="24" customHeight="1" x14ac:dyDescent="0.35">
      <c r="A167" s="147"/>
      <c r="B167" s="159"/>
      <c r="C167" s="160"/>
      <c r="D167" s="160"/>
      <c r="E167" s="146"/>
      <c r="F167" s="146"/>
      <c r="G167" s="146"/>
      <c r="H167" s="146"/>
      <c r="I167" s="146"/>
      <c r="J167" s="146"/>
      <c r="K167" s="146"/>
      <c r="L167" s="146"/>
      <c r="M167" s="146"/>
      <c r="N167" s="146"/>
      <c r="O167" s="146"/>
      <c r="P167" s="146"/>
      <c r="Q167" s="146"/>
      <c r="R167" s="146"/>
      <c r="S167" s="146"/>
      <c r="T167" s="146"/>
      <c r="U167" s="146"/>
      <c r="V167" s="146"/>
      <c r="W167" s="146"/>
    </row>
    <row r="168" spans="1:23" ht="24" customHeight="1" x14ac:dyDescent="0.35">
      <c r="A168" s="147"/>
      <c r="B168" s="159"/>
      <c r="C168" s="160"/>
      <c r="D168" s="160"/>
      <c r="E168" s="146"/>
      <c r="F168" s="146"/>
      <c r="G168" s="146"/>
      <c r="H168" s="146"/>
      <c r="I168" s="146"/>
      <c r="J168" s="146"/>
      <c r="K168" s="146"/>
      <c r="L168" s="146"/>
      <c r="M168" s="146"/>
      <c r="N168" s="146"/>
      <c r="O168" s="146"/>
      <c r="P168" s="146"/>
      <c r="Q168" s="146"/>
      <c r="R168" s="146"/>
      <c r="S168" s="146"/>
      <c r="T168" s="146"/>
      <c r="U168" s="146"/>
      <c r="V168" s="146"/>
      <c r="W168" s="146"/>
    </row>
    <row r="169" spans="1:23" ht="24" customHeight="1" x14ac:dyDescent="0.35">
      <c r="A169" s="147"/>
      <c r="B169" s="159"/>
      <c r="C169" s="160"/>
      <c r="D169" s="160"/>
      <c r="E169" s="146"/>
      <c r="F169" s="146"/>
      <c r="G169" s="146"/>
      <c r="H169" s="146"/>
      <c r="I169" s="146"/>
      <c r="J169" s="146"/>
      <c r="K169" s="146"/>
      <c r="L169" s="146"/>
      <c r="M169" s="146"/>
      <c r="N169" s="146"/>
      <c r="O169" s="146"/>
      <c r="P169" s="146"/>
      <c r="Q169" s="146"/>
      <c r="R169" s="146"/>
      <c r="S169" s="146"/>
      <c r="T169" s="146"/>
      <c r="U169" s="146"/>
      <c r="V169" s="146"/>
      <c r="W169" s="146"/>
    </row>
    <row r="170" spans="1:23" ht="24" customHeight="1" x14ac:dyDescent="0.35">
      <c r="A170" s="147"/>
      <c r="B170" s="159"/>
      <c r="C170" s="160"/>
      <c r="D170" s="160"/>
      <c r="E170" s="146"/>
      <c r="F170" s="146"/>
      <c r="G170" s="146"/>
      <c r="H170" s="146"/>
      <c r="I170" s="146"/>
      <c r="J170" s="146"/>
      <c r="K170" s="146"/>
      <c r="L170" s="146"/>
      <c r="M170" s="146"/>
      <c r="N170" s="146"/>
      <c r="O170" s="146"/>
      <c r="P170" s="146"/>
      <c r="Q170" s="146"/>
      <c r="R170" s="146"/>
      <c r="S170" s="146"/>
      <c r="T170" s="146"/>
      <c r="U170" s="146"/>
      <c r="V170" s="146"/>
      <c r="W170" s="146"/>
    </row>
    <row r="171" spans="1:23" ht="24" customHeight="1" x14ac:dyDescent="0.35">
      <c r="A171" s="147"/>
      <c r="B171" s="159"/>
      <c r="C171" s="160"/>
      <c r="D171" s="160"/>
      <c r="E171" s="146"/>
      <c r="F171" s="146"/>
      <c r="G171" s="146"/>
      <c r="H171" s="146"/>
      <c r="I171" s="146"/>
      <c r="J171" s="146"/>
      <c r="K171" s="146"/>
      <c r="L171" s="146"/>
      <c r="M171" s="146"/>
      <c r="N171" s="146"/>
      <c r="O171" s="146"/>
      <c r="P171" s="146"/>
      <c r="Q171" s="146"/>
      <c r="R171" s="146"/>
      <c r="S171" s="146"/>
      <c r="T171" s="146"/>
      <c r="U171" s="146"/>
      <c r="V171" s="146"/>
      <c r="W171" s="146"/>
    </row>
    <row r="172" spans="1:23" ht="24" customHeight="1" x14ac:dyDescent="0.35">
      <c r="A172" s="147"/>
      <c r="B172" s="159"/>
      <c r="C172" s="160"/>
      <c r="D172" s="160"/>
      <c r="E172" s="146"/>
      <c r="F172" s="146"/>
      <c r="G172" s="146"/>
      <c r="H172" s="146"/>
      <c r="I172" s="146"/>
      <c r="J172" s="146"/>
      <c r="K172" s="146"/>
      <c r="L172" s="146"/>
      <c r="M172" s="146"/>
      <c r="N172" s="146"/>
      <c r="O172" s="146"/>
      <c r="P172" s="146"/>
      <c r="Q172" s="146"/>
      <c r="R172" s="146"/>
      <c r="S172" s="146"/>
      <c r="T172" s="146"/>
      <c r="U172" s="146"/>
      <c r="V172" s="146"/>
      <c r="W172" s="146"/>
    </row>
    <row r="173" spans="1:23" ht="24" customHeight="1" x14ac:dyDescent="0.35">
      <c r="A173" s="147"/>
      <c r="B173" s="159"/>
      <c r="C173" s="160"/>
      <c r="D173" s="160"/>
      <c r="E173" s="146"/>
      <c r="F173" s="146"/>
      <c r="G173" s="146"/>
      <c r="H173" s="146"/>
      <c r="I173" s="146"/>
      <c r="J173" s="146"/>
      <c r="K173" s="146"/>
      <c r="L173" s="146"/>
      <c r="M173" s="146"/>
      <c r="N173" s="146"/>
      <c r="O173" s="146"/>
      <c r="P173" s="146"/>
      <c r="Q173" s="146"/>
      <c r="R173" s="146"/>
      <c r="S173" s="146"/>
      <c r="T173" s="146"/>
      <c r="U173" s="146"/>
      <c r="V173" s="146"/>
      <c r="W173" s="146"/>
    </row>
    <row r="174" spans="1:23" ht="24" customHeight="1" x14ac:dyDescent="0.35">
      <c r="A174" s="147"/>
      <c r="B174" s="159"/>
      <c r="C174" s="160"/>
      <c r="D174" s="160"/>
      <c r="E174" s="146"/>
      <c r="F174" s="146"/>
      <c r="G174" s="146"/>
      <c r="H174" s="146"/>
      <c r="I174" s="146"/>
      <c r="J174" s="146"/>
      <c r="K174" s="146"/>
      <c r="L174" s="146"/>
      <c r="M174" s="146"/>
      <c r="N174" s="146"/>
      <c r="O174" s="146"/>
      <c r="P174" s="146"/>
      <c r="Q174" s="146"/>
      <c r="R174" s="146"/>
      <c r="S174" s="146"/>
      <c r="T174" s="146"/>
      <c r="U174" s="146"/>
      <c r="V174" s="146"/>
      <c r="W174" s="146"/>
    </row>
    <row r="175" spans="1:23" ht="24" customHeight="1" x14ac:dyDescent="0.35">
      <c r="A175" s="147"/>
      <c r="B175" s="159"/>
      <c r="C175" s="160"/>
      <c r="D175" s="160"/>
      <c r="E175" s="146"/>
      <c r="F175" s="146"/>
      <c r="G175" s="146"/>
      <c r="H175" s="146"/>
      <c r="I175" s="146"/>
      <c r="J175" s="146"/>
      <c r="K175" s="146"/>
      <c r="L175" s="146"/>
      <c r="M175" s="146"/>
      <c r="N175" s="146"/>
      <c r="O175" s="146"/>
      <c r="P175" s="146"/>
      <c r="Q175" s="146"/>
      <c r="R175" s="146"/>
      <c r="S175" s="146"/>
      <c r="T175" s="146"/>
      <c r="U175" s="146"/>
      <c r="V175" s="146"/>
      <c r="W175" s="146"/>
    </row>
    <row r="176" spans="1:23" ht="24" customHeight="1" x14ac:dyDescent="0.35">
      <c r="A176" s="147"/>
      <c r="B176" s="159"/>
      <c r="C176" s="160"/>
      <c r="D176" s="160"/>
      <c r="E176" s="146"/>
      <c r="F176" s="146"/>
      <c r="G176" s="146"/>
      <c r="H176" s="146"/>
      <c r="I176" s="146"/>
      <c r="J176" s="146"/>
      <c r="K176" s="146"/>
      <c r="L176" s="146"/>
      <c r="M176" s="146"/>
      <c r="N176" s="146"/>
      <c r="O176" s="146"/>
      <c r="P176" s="146"/>
      <c r="Q176" s="146"/>
      <c r="R176" s="146"/>
      <c r="S176" s="146"/>
      <c r="T176" s="146"/>
      <c r="U176" s="146"/>
      <c r="V176" s="146"/>
      <c r="W176" s="146"/>
    </row>
    <row r="177" spans="1:23" ht="24" customHeight="1" x14ac:dyDescent="0.35">
      <c r="A177" s="147"/>
      <c r="B177" s="159"/>
      <c r="C177" s="160"/>
      <c r="D177" s="160"/>
      <c r="E177" s="146"/>
      <c r="F177" s="146"/>
      <c r="G177" s="146"/>
      <c r="H177" s="146"/>
      <c r="I177" s="146"/>
      <c r="J177" s="146"/>
      <c r="K177" s="146"/>
      <c r="L177" s="146"/>
      <c r="M177" s="146"/>
      <c r="N177" s="146"/>
      <c r="O177" s="146"/>
      <c r="P177" s="146"/>
      <c r="Q177" s="146"/>
      <c r="R177" s="146"/>
      <c r="S177" s="146"/>
      <c r="T177" s="146"/>
      <c r="U177" s="146"/>
      <c r="V177" s="146"/>
      <c r="W177" s="146"/>
    </row>
    <row r="178" spans="1:23" ht="24" customHeight="1" x14ac:dyDescent="0.35">
      <c r="A178" s="147"/>
      <c r="B178" s="159"/>
      <c r="C178" s="160"/>
      <c r="D178" s="160"/>
      <c r="E178" s="146"/>
      <c r="F178" s="146"/>
      <c r="G178" s="146"/>
      <c r="H178" s="146"/>
      <c r="I178" s="146"/>
      <c r="J178" s="146"/>
      <c r="K178" s="146"/>
      <c r="L178" s="146"/>
      <c r="M178" s="146"/>
      <c r="N178" s="146"/>
      <c r="O178" s="146"/>
      <c r="P178" s="146"/>
      <c r="Q178" s="146"/>
      <c r="R178" s="146"/>
      <c r="S178" s="146"/>
      <c r="T178" s="146"/>
      <c r="U178" s="146"/>
      <c r="V178" s="146"/>
      <c r="W178" s="146"/>
    </row>
    <row r="179" spans="1:23" ht="24" customHeight="1" x14ac:dyDescent="0.35">
      <c r="A179" s="147"/>
      <c r="B179" s="159"/>
      <c r="C179" s="160"/>
      <c r="D179" s="160"/>
      <c r="E179" s="146"/>
      <c r="F179" s="146"/>
      <c r="G179" s="146"/>
      <c r="H179" s="146"/>
      <c r="I179" s="146"/>
      <c r="J179" s="146"/>
      <c r="K179" s="146"/>
      <c r="L179" s="146"/>
      <c r="M179" s="146"/>
      <c r="N179" s="146"/>
      <c r="O179" s="146"/>
      <c r="P179" s="146"/>
      <c r="Q179" s="146"/>
      <c r="R179" s="146"/>
      <c r="S179" s="146"/>
      <c r="T179" s="146"/>
      <c r="U179" s="146"/>
      <c r="V179" s="146"/>
      <c r="W179" s="146"/>
    </row>
    <row r="180" spans="1:23" ht="24" customHeight="1" x14ac:dyDescent="0.35">
      <c r="A180" s="147"/>
      <c r="B180" s="159"/>
      <c r="C180" s="160"/>
      <c r="D180" s="160"/>
      <c r="E180" s="146"/>
      <c r="F180" s="146"/>
      <c r="G180" s="146"/>
      <c r="H180" s="146"/>
      <c r="I180" s="146"/>
      <c r="J180" s="146"/>
      <c r="K180" s="146"/>
      <c r="L180" s="146"/>
      <c r="M180" s="146"/>
      <c r="N180" s="146"/>
      <c r="O180" s="146"/>
      <c r="P180" s="146"/>
      <c r="Q180" s="146"/>
      <c r="R180" s="146"/>
      <c r="S180" s="146"/>
      <c r="T180" s="146"/>
      <c r="U180" s="146"/>
      <c r="V180" s="146"/>
      <c r="W180" s="146"/>
    </row>
    <row r="181" spans="1:23" ht="24" customHeight="1" x14ac:dyDescent="0.35">
      <c r="A181" s="147"/>
      <c r="B181" s="159"/>
      <c r="C181" s="160"/>
      <c r="D181" s="160"/>
      <c r="E181" s="146"/>
      <c r="F181" s="146"/>
      <c r="G181" s="146"/>
      <c r="H181" s="146"/>
      <c r="I181" s="146"/>
      <c r="J181" s="146"/>
      <c r="K181" s="146"/>
      <c r="L181" s="146"/>
      <c r="M181" s="146"/>
      <c r="N181" s="146"/>
      <c r="O181" s="146"/>
      <c r="P181" s="146"/>
      <c r="Q181" s="146"/>
      <c r="R181" s="146"/>
      <c r="S181" s="146"/>
      <c r="T181" s="146"/>
      <c r="U181" s="146"/>
      <c r="V181" s="146"/>
      <c r="W181" s="146"/>
    </row>
    <row r="182" spans="1:23" ht="24" customHeight="1" x14ac:dyDescent="0.35">
      <c r="A182" s="147"/>
      <c r="B182" s="159"/>
      <c r="C182" s="160"/>
      <c r="D182" s="160"/>
      <c r="E182" s="146"/>
      <c r="F182" s="146"/>
      <c r="G182" s="146"/>
      <c r="H182" s="146"/>
      <c r="I182" s="146"/>
      <c r="J182" s="146"/>
      <c r="K182" s="146"/>
      <c r="L182" s="146"/>
      <c r="M182" s="146"/>
      <c r="N182" s="146"/>
      <c r="O182" s="146"/>
      <c r="P182" s="146"/>
      <c r="Q182" s="146"/>
      <c r="R182" s="146"/>
      <c r="S182" s="146"/>
      <c r="T182" s="146"/>
      <c r="U182" s="146"/>
      <c r="V182" s="146"/>
      <c r="W182" s="146"/>
    </row>
    <row r="183" spans="1:23" ht="24" customHeight="1" x14ac:dyDescent="0.35">
      <c r="A183" s="147"/>
      <c r="B183" s="159"/>
      <c r="C183" s="160"/>
      <c r="D183" s="160"/>
      <c r="E183" s="146"/>
      <c r="F183" s="146"/>
      <c r="G183" s="146"/>
      <c r="H183" s="146"/>
      <c r="I183" s="146"/>
      <c r="J183" s="146"/>
      <c r="K183" s="146"/>
      <c r="L183" s="146"/>
      <c r="M183" s="146"/>
      <c r="N183" s="146"/>
      <c r="O183" s="146"/>
      <c r="P183" s="146"/>
      <c r="Q183" s="146"/>
      <c r="R183" s="146"/>
      <c r="S183" s="146"/>
      <c r="T183" s="146"/>
      <c r="U183" s="146"/>
      <c r="V183" s="146"/>
      <c r="W183" s="146"/>
    </row>
    <row r="184" spans="1:23" ht="24" customHeight="1" x14ac:dyDescent="0.35">
      <c r="A184" s="147"/>
      <c r="B184" s="159"/>
      <c r="C184" s="160"/>
      <c r="D184" s="160"/>
      <c r="E184" s="146"/>
      <c r="F184" s="146"/>
      <c r="G184" s="146"/>
      <c r="H184" s="146"/>
      <c r="I184" s="146"/>
      <c r="J184" s="146"/>
      <c r="K184" s="146"/>
      <c r="L184" s="146"/>
      <c r="M184" s="146"/>
      <c r="N184" s="146"/>
      <c r="O184" s="146"/>
      <c r="P184" s="146"/>
      <c r="Q184" s="146"/>
      <c r="R184" s="146"/>
      <c r="S184" s="146"/>
      <c r="T184" s="146"/>
      <c r="U184" s="146"/>
      <c r="V184" s="146"/>
      <c r="W184" s="146"/>
    </row>
    <row r="185" spans="1:23" ht="24" customHeight="1" x14ac:dyDescent="0.35">
      <c r="A185" s="147"/>
      <c r="B185" s="159"/>
      <c r="C185" s="160"/>
      <c r="D185" s="160"/>
      <c r="E185" s="146"/>
      <c r="F185" s="146"/>
      <c r="G185" s="146"/>
      <c r="H185" s="146"/>
      <c r="I185" s="146"/>
      <c r="J185" s="146"/>
      <c r="K185" s="146"/>
      <c r="L185" s="146"/>
      <c r="M185" s="146"/>
      <c r="N185" s="146"/>
      <c r="O185" s="146"/>
      <c r="P185" s="146"/>
      <c r="Q185" s="146"/>
      <c r="R185" s="146"/>
      <c r="S185" s="146"/>
      <c r="T185" s="146"/>
      <c r="U185" s="146"/>
      <c r="V185" s="146"/>
      <c r="W185" s="146"/>
    </row>
    <row r="186" spans="1:23" ht="24" customHeight="1" x14ac:dyDescent="0.35">
      <c r="A186" s="147"/>
      <c r="B186" s="159"/>
      <c r="C186" s="160"/>
      <c r="D186" s="160"/>
      <c r="E186" s="146"/>
      <c r="F186" s="146"/>
      <c r="G186" s="146"/>
      <c r="H186" s="146"/>
      <c r="I186" s="146"/>
      <c r="J186" s="146"/>
      <c r="K186" s="146"/>
      <c r="L186" s="146"/>
      <c r="M186" s="146"/>
      <c r="N186" s="146"/>
      <c r="O186" s="146"/>
      <c r="P186" s="146"/>
      <c r="Q186" s="146"/>
      <c r="R186" s="146"/>
      <c r="S186" s="146"/>
      <c r="T186" s="146"/>
      <c r="U186" s="146"/>
      <c r="V186" s="146"/>
      <c r="W186" s="146"/>
    </row>
    <row r="187" spans="1:23" ht="24" customHeight="1" x14ac:dyDescent="0.35">
      <c r="A187" s="147"/>
      <c r="B187" s="159"/>
      <c r="C187" s="160"/>
      <c r="D187" s="160"/>
      <c r="E187" s="146"/>
      <c r="F187" s="146"/>
      <c r="G187" s="146"/>
      <c r="H187" s="146"/>
      <c r="I187" s="146"/>
      <c r="J187" s="146"/>
      <c r="K187" s="146"/>
      <c r="L187" s="146"/>
      <c r="M187" s="146"/>
      <c r="N187" s="146"/>
      <c r="O187" s="146"/>
      <c r="P187" s="146"/>
      <c r="Q187" s="146"/>
      <c r="R187" s="146"/>
      <c r="S187" s="146"/>
      <c r="T187" s="146"/>
      <c r="U187" s="146"/>
      <c r="V187" s="146"/>
      <c r="W187" s="146"/>
    </row>
    <row r="188" spans="1:23" ht="24" customHeight="1" x14ac:dyDescent="0.35">
      <c r="A188" s="147"/>
      <c r="B188" s="159"/>
      <c r="C188" s="160"/>
      <c r="D188" s="160"/>
      <c r="E188" s="146"/>
      <c r="F188" s="146"/>
      <c r="G188" s="146"/>
      <c r="H188" s="146"/>
      <c r="I188" s="146"/>
      <c r="J188" s="146"/>
      <c r="K188" s="146"/>
      <c r="L188" s="146"/>
      <c r="M188" s="146"/>
      <c r="N188" s="146"/>
      <c r="O188" s="146"/>
      <c r="P188" s="146"/>
      <c r="Q188" s="146"/>
      <c r="R188" s="146"/>
      <c r="S188" s="146"/>
      <c r="T188" s="146"/>
      <c r="U188" s="146"/>
      <c r="V188" s="146"/>
      <c r="W188" s="146"/>
    </row>
    <row r="189" spans="1:23" ht="24" customHeight="1" x14ac:dyDescent="0.35">
      <c r="A189" s="147"/>
      <c r="B189" s="159"/>
      <c r="C189" s="160"/>
      <c r="D189" s="160"/>
      <c r="E189" s="146"/>
      <c r="F189" s="146"/>
      <c r="G189" s="146"/>
      <c r="H189" s="146"/>
      <c r="I189" s="146"/>
      <c r="J189" s="146"/>
      <c r="K189" s="146"/>
      <c r="L189" s="146"/>
      <c r="M189" s="146"/>
      <c r="N189" s="146"/>
      <c r="O189" s="146"/>
      <c r="P189" s="146"/>
      <c r="Q189" s="146"/>
      <c r="R189" s="146"/>
      <c r="S189" s="146"/>
      <c r="T189" s="146"/>
      <c r="U189" s="146"/>
      <c r="V189" s="146"/>
      <c r="W189" s="146"/>
    </row>
    <row r="190" spans="1:23" ht="24" customHeight="1" x14ac:dyDescent="0.35">
      <c r="A190" s="147"/>
      <c r="B190" s="159"/>
      <c r="C190" s="160"/>
      <c r="D190" s="160"/>
      <c r="E190" s="146"/>
      <c r="F190" s="146"/>
      <c r="G190" s="146"/>
      <c r="H190" s="146"/>
      <c r="I190" s="146"/>
      <c r="J190" s="146"/>
      <c r="K190" s="146"/>
      <c r="L190" s="146"/>
      <c r="M190" s="146"/>
      <c r="N190" s="146"/>
      <c r="O190" s="146"/>
      <c r="P190" s="146"/>
      <c r="Q190" s="146"/>
      <c r="R190" s="146"/>
      <c r="S190" s="146"/>
      <c r="T190" s="146"/>
      <c r="U190" s="146"/>
      <c r="V190" s="146"/>
      <c r="W190" s="146"/>
    </row>
    <row r="191" spans="1:23" ht="24" customHeight="1" x14ac:dyDescent="0.35">
      <c r="A191" s="147"/>
      <c r="B191" s="159"/>
      <c r="C191" s="160"/>
      <c r="D191" s="160"/>
      <c r="E191" s="146"/>
      <c r="F191" s="146"/>
      <c r="G191" s="146"/>
      <c r="H191" s="146"/>
      <c r="I191" s="146"/>
      <c r="J191" s="146"/>
      <c r="K191" s="146"/>
      <c r="L191" s="146"/>
      <c r="M191" s="146"/>
      <c r="N191" s="146"/>
      <c r="O191" s="146"/>
      <c r="P191" s="146"/>
      <c r="Q191" s="146"/>
      <c r="R191" s="146"/>
      <c r="S191" s="146"/>
      <c r="T191" s="146"/>
      <c r="U191" s="146"/>
      <c r="V191" s="146"/>
      <c r="W191" s="146"/>
    </row>
    <row r="192" spans="1:23" ht="24" customHeight="1" x14ac:dyDescent="0.35">
      <c r="A192" s="147"/>
      <c r="B192" s="159"/>
      <c r="C192" s="160"/>
      <c r="D192" s="160"/>
      <c r="E192" s="146"/>
      <c r="F192" s="146"/>
      <c r="G192" s="146"/>
      <c r="H192" s="146"/>
      <c r="I192" s="146"/>
      <c r="J192" s="146"/>
      <c r="K192" s="146"/>
      <c r="L192" s="146"/>
      <c r="M192" s="146"/>
      <c r="N192" s="146"/>
      <c r="O192" s="146"/>
      <c r="P192" s="146"/>
      <c r="Q192" s="146"/>
      <c r="R192" s="146"/>
      <c r="S192" s="146"/>
      <c r="T192" s="146"/>
      <c r="U192" s="146"/>
      <c r="V192" s="146"/>
      <c r="W192" s="146"/>
    </row>
    <row r="193" spans="1:23" ht="24" customHeight="1" x14ac:dyDescent="0.35">
      <c r="A193" s="147"/>
      <c r="B193" s="159"/>
      <c r="C193" s="160"/>
      <c r="D193" s="160"/>
      <c r="E193" s="146"/>
      <c r="F193" s="146"/>
      <c r="G193" s="146"/>
      <c r="H193" s="146"/>
      <c r="I193" s="146"/>
      <c r="J193" s="146"/>
      <c r="K193" s="146"/>
      <c r="L193" s="146"/>
      <c r="M193" s="146"/>
      <c r="N193" s="146"/>
      <c r="O193" s="146"/>
      <c r="P193" s="146"/>
      <c r="Q193" s="146"/>
      <c r="R193" s="146"/>
      <c r="S193" s="146"/>
      <c r="T193" s="146"/>
      <c r="U193" s="146"/>
      <c r="V193" s="146"/>
      <c r="W193" s="146"/>
    </row>
    <row r="194" spans="1:23" ht="24" customHeight="1" x14ac:dyDescent="0.35">
      <c r="A194" s="147"/>
      <c r="B194" s="159"/>
      <c r="C194" s="160"/>
      <c r="D194" s="160"/>
      <c r="E194" s="146"/>
      <c r="F194" s="146"/>
      <c r="G194" s="146"/>
      <c r="H194" s="146"/>
      <c r="I194" s="146"/>
      <c r="J194" s="146"/>
      <c r="K194" s="146"/>
      <c r="L194" s="146"/>
      <c r="M194" s="146"/>
      <c r="N194" s="146"/>
      <c r="O194" s="146"/>
      <c r="P194" s="146"/>
      <c r="Q194" s="146"/>
      <c r="R194" s="146"/>
      <c r="S194" s="146"/>
      <c r="T194" s="146"/>
      <c r="U194" s="146"/>
      <c r="V194" s="146"/>
      <c r="W194" s="146"/>
    </row>
    <row r="195" spans="1:23" ht="24" customHeight="1" x14ac:dyDescent="0.35">
      <c r="A195" s="147"/>
      <c r="B195" s="159"/>
      <c r="C195" s="160"/>
      <c r="D195" s="160"/>
      <c r="E195" s="146"/>
      <c r="F195" s="146"/>
      <c r="G195" s="146"/>
      <c r="H195" s="146"/>
      <c r="I195" s="146"/>
      <c r="J195" s="146"/>
      <c r="K195" s="146"/>
      <c r="L195" s="146"/>
      <c r="M195" s="146"/>
      <c r="N195" s="146"/>
      <c r="O195" s="146"/>
      <c r="P195" s="146"/>
      <c r="Q195" s="146"/>
      <c r="R195" s="146"/>
      <c r="S195" s="146"/>
      <c r="T195" s="146"/>
      <c r="U195" s="146"/>
      <c r="V195" s="146"/>
      <c r="W195" s="146"/>
    </row>
    <row r="196" spans="1:23" ht="24" customHeight="1" x14ac:dyDescent="0.35">
      <c r="A196" s="147"/>
      <c r="B196" s="159"/>
      <c r="C196" s="160"/>
      <c r="D196" s="160"/>
      <c r="E196" s="146"/>
      <c r="F196" s="146"/>
      <c r="G196" s="146"/>
      <c r="H196" s="146"/>
      <c r="I196" s="146"/>
      <c r="J196" s="146"/>
      <c r="K196" s="146"/>
      <c r="L196" s="146"/>
      <c r="M196" s="146"/>
      <c r="N196" s="146"/>
      <c r="O196" s="146"/>
      <c r="P196" s="146"/>
      <c r="Q196" s="146"/>
      <c r="R196" s="146"/>
      <c r="S196" s="146"/>
      <c r="T196" s="146"/>
      <c r="U196" s="146"/>
      <c r="V196" s="146"/>
      <c r="W196" s="146"/>
    </row>
    <row r="197" spans="1:23" ht="24" customHeight="1" x14ac:dyDescent="0.35">
      <c r="A197" s="147"/>
      <c r="B197" s="159"/>
      <c r="C197" s="160"/>
      <c r="D197" s="160"/>
      <c r="E197" s="146"/>
      <c r="F197" s="146"/>
      <c r="G197" s="146"/>
      <c r="H197" s="146"/>
      <c r="I197" s="146"/>
      <c r="J197" s="146"/>
      <c r="K197" s="146"/>
      <c r="L197" s="146"/>
      <c r="M197" s="146"/>
      <c r="N197" s="146"/>
      <c r="O197" s="146"/>
      <c r="P197" s="146"/>
      <c r="Q197" s="146"/>
      <c r="R197" s="146"/>
      <c r="S197" s="146"/>
      <c r="T197" s="146"/>
      <c r="U197" s="146"/>
      <c r="V197" s="146"/>
      <c r="W197" s="146"/>
    </row>
    <row r="198" spans="1:23" ht="24" customHeight="1" x14ac:dyDescent="0.35">
      <c r="A198" s="147"/>
      <c r="B198" s="159"/>
      <c r="C198" s="160"/>
      <c r="D198" s="160"/>
      <c r="E198" s="146"/>
      <c r="F198" s="146"/>
      <c r="G198" s="146"/>
      <c r="H198" s="146"/>
      <c r="I198" s="146"/>
      <c r="J198" s="146"/>
      <c r="K198" s="146"/>
      <c r="L198" s="146"/>
      <c r="M198" s="146"/>
      <c r="N198" s="146"/>
      <c r="O198" s="146"/>
      <c r="P198" s="146"/>
      <c r="Q198" s="146"/>
      <c r="R198" s="146"/>
      <c r="S198" s="146"/>
      <c r="T198" s="146"/>
      <c r="U198" s="146"/>
      <c r="V198" s="146"/>
      <c r="W198" s="146"/>
    </row>
    <row r="199" spans="1:23" ht="24" customHeight="1" x14ac:dyDescent="0.35">
      <c r="A199" s="147"/>
      <c r="B199" s="159"/>
      <c r="C199" s="160"/>
      <c r="D199" s="160"/>
      <c r="E199" s="146"/>
      <c r="F199" s="146"/>
      <c r="G199" s="146"/>
      <c r="H199" s="146"/>
      <c r="I199" s="146"/>
      <c r="J199" s="146"/>
      <c r="K199" s="146"/>
      <c r="L199" s="146"/>
      <c r="M199" s="146"/>
      <c r="N199" s="146"/>
      <c r="O199" s="146"/>
      <c r="P199" s="146"/>
      <c r="Q199" s="146"/>
      <c r="R199" s="146"/>
      <c r="S199" s="146"/>
      <c r="T199" s="146"/>
      <c r="U199" s="146"/>
      <c r="V199" s="146"/>
      <c r="W199" s="146"/>
    </row>
    <row r="200" spans="1:23" ht="24" customHeight="1" x14ac:dyDescent="0.35">
      <c r="A200" s="147"/>
      <c r="B200" s="159"/>
      <c r="C200" s="160"/>
      <c r="D200" s="160"/>
      <c r="E200" s="146"/>
      <c r="F200" s="146"/>
      <c r="G200" s="146"/>
      <c r="H200" s="146"/>
      <c r="I200" s="146"/>
      <c r="J200" s="146"/>
      <c r="K200" s="146"/>
      <c r="L200" s="146"/>
      <c r="M200" s="146"/>
      <c r="N200" s="146"/>
      <c r="O200" s="146"/>
      <c r="P200" s="146"/>
      <c r="Q200" s="146"/>
      <c r="R200" s="146"/>
      <c r="S200" s="146"/>
      <c r="T200" s="146"/>
      <c r="U200" s="146"/>
      <c r="V200" s="146"/>
      <c r="W200" s="146"/>
    </row>
    <row r="201" spans="1:23" ht="24" customHeight="1" x14ac:dyDescent="0.35">
      <c r="A201" s="147"/>
      <c r="B201" s="159"/>
      <c r="C201" s="160"/>
      <c r="D201" s="160"/>
      <c r="E201" s="146"/>
      <c r="F201" s="146"/>
      <c r="G201" s="146"/>
      <c r="H201" s="146"/>
      <c r="I201" s="146"/>
      <c r="J201" s="146"/>
      <c r="K201" s="146"/>
      <c r="L201" s="146"/>
      <c r="M201" s="146"/>
      <c r="N201" s="146"/>
      <c r="O201" s="146"/>
      <c r="P201" s="146"/>
      <c r="Q201" s="146"/>
      <c r="R201" s="146"/>
      <c r="S201" s="146"/>
      <c r="T201" s="146"/>
      <c r="U201" s="146"/>
      <c r="V201" s="146"/>
      <c r="W201" s="146"/>
    </row>
    <row r="202" spans="1:23" ht="24" customHeight="1" x14ac:dyDescent="0.35">
      <c r="A202" s="147"/>
      <c r="B202" s="159"/>
      <c r="C202" s="160"/>
      <c r="D202" s="160"/>
      <c r="E202" s="146"/>
      <c r="F202" s="146"/>
      <c r="G202" s="146"/>
      <c r="H202" s="146"/>
      <c r="I202" s="146"/>
      <c r="J202" s="146"/>
      <c r="K202" s="146"/>
      <c r="L202" s="146"/>
      <c r="M202" s="146"/>
      <c r="N202" s="146"/>
      <c r="O202" s="146"/>
      <c r="P202" s="146"/>
      <c r="Q202" s="146"/>
      <c r="R202" s="146"/>
      <c r="S202" s="146"/>
      <c r="T202" s="146"/>
      <c r="U202" s="146"/>
      <c r="V202" s="146"/>
      <c r="W202" s="146"/>
    </row>
    <row r="203" spans="1:23" ht="24" customHeight="1" x14ac:dyDescent="0.35">
      <c r="A203" s="147"/>
      <c r="B203" s="159"/>
      <c r="C203" s="160"/>
      <c r="D203" s="160"/>
      <c r="E203" s="146"/>
      <c r="F203" s="146"/>
      <c r="G203" s="146"/>
      <c r="H203" s="146"/>
      <c r="I203" s="146"/>
      <c r="J203" s="146"/>
      <c r="K203" s="146"/>
      <c r="L203" s="146"/>
      <c r="M203" s="146"/>
      <c r="N203" s="146"/>
      <c r="O203" s="146"/>
      <c r="P203" s="146"/>
      <c r="Q203" s="146"/>
      <c r="R203" s="146"/>
      <c r="S203" s="146"/>
      <c r="T203" s="146"/>
      <c r="U203" s="146"/>
      <c r="V203" s="146"/>
      <c r="W203" s="146"/>
    </row>
    <row r="204" spans="1:23" ht="24" customHeight="1" x14ac:dyDescent="0.35">
      <c r="A204" s="147"/>
      <c r="B204" s="159"/>
      <c r="C204" s="160"/>
      <c r="D204" s="160"/>
      <c r="E204" s="146"/>
      <c r="F204" s="146"/>
      <c r="G204" s="146"/>
      <c r="H204" s="146"/>
      <c r="I204" s="146"/>
      <c r="J204" s="146"/>
      <c r="K204" s="146"/>
      <c r="L204" s="146"/>
      <c r="M204" s="146"/>
      <c r="N204" s="146"/>
      <c r="O204" s="146"/>
      <c r="P204" s="146"/>
      <c r="Q204" s="146"/>
      <c r="R204" s="146"/>
      <c r="S204" s="146"/>
      <c r="T204" s="146"/>
      <c r="U204" s="146"/>
      <c r="V204" s="146"/>
      <c r="W204" s="146"/>
    </row>
    <row r="205" spans="1:23" ht="24" customHeight="1" x14ac:dyDescent="0.35">
      <c r="A205" s="147"/>
      <c r="B205" s="159"/>
      <c r="C205" s="160"/>
      <c r="D205" s="160"/>
      <c r="E205" s="146"/>
      <c r="F205" s="146"/>
      <c r="G205" s="146"/>
      <c r="H205" s="146"/>
      <c r="I205" s="146"/>
      <c r="J205" s="146"/>
      <c r="K205" s="146"/>
      <c r="L205" s="146"/>
      <c r="M205" s="146"/>
      <c r="N205" s="146"/>
      <c r="O205" s="146"/>
      <c r="P205" s="146"/>
      <c r="Q205" s="146"/>
      <c r="R205" s="146"/>
      <c r="S205" s="146"/>
      <c r="T205" s="146"/>
      <c r="U205" s="146"/>
      <c r="V205" s="146"/>
      <c r="W205" s="146"/>
    </row>
    <row r="206" spans="1:23" ht="24" customHeight="1" x14ac:dyDescent="0.35">
      <c r="A206" s="147"/>
      <c r="B206" s="159"/>
      <c r="C206" s="160"/>
      <c r="D206" s="160"/>
      <c r="E206" s="146"/>
      <c r="F206" s="146"/>
      <c r="G206" s="146"/>
      <c r="H206" s="146"/>
      <c r="I206" s="146"/>
      <c r="J206" s="146"/>
      <c r="K206" s="146"/>
      <c r="L206" s="146"/>
      <c r="M206" s="146"/>
      <c r="N206" s="146"/>
      <c r="O206" s="146"/>
      <c r="P206" s="146"/>
      <c r="Q206" s="146"/>
      <c r="R206" s="146"/>
      <c r="S206" s="146"/>
      <c r="T206" s="146"/>
      <c r="U206" s="146"/>
      <c r="V206" s="146"/>
      <c r="W206" s="146"/>
    </row>
    <row r="207" spans="1:23" ht="24" customHeight="1" x14ac:dyDescent="0.35">
      <c r="A207" s="147"/>
      <c r="B207" s="159"/>
      <c r="C207" s="160"/>
      <c r="D207" s="160"/>
      <c r="E207" s="146"/>
      <c r="F207" s="146"/>
      <c r="G207" s="146"/>
      <c r="H207" s="146"/>
      <c r="I207" s="146"/>
      <c r="J207" s="146"/>
      <c r="K207" s="146"/>
      <c r="L207" s="146"/>
      <c r="M207" s="146"/>
      <c r="N207" s="146"/>
      <c r="O207" s="146"/>
      <c r="P207" s="146"/>
      <c r="Q207" s="146"/>
      <c r="R207" s="146"/>
      <c r="S207" s="146"/>
      <c r="T207" s="146"/>
      <c r="U207" s="146"/>
      <c r="V207" s="146"/>
      <c r="W207" s="146"/>
    </row>
    <row r="208" spans="1:23" ht="24" customHeight="1" x14ac:dyDescent="0.35">
      <c r="A208" s="147"/>
      <c r="B208" s="159"/>
      <c r="C208" s="160"/>
      <c r="D208" s="160"/>
      <c r="E208" s="146"/>
      <c r="F208" s="146"/>
      <c r="G208" s="146"/>
      <c r="H208" s="146"/>
      <c r="I208" s="146"/>
      <c r="J208" s="146"/>
      <c r="K208" s="146"/>
      <c r="L208" s="146"/>
      <c r="M208" s="146"/>
      <c r="N208" s="146"/>
      <c r="O208" s="146"/>
      <c r="P208" s="146"/>
      <c r="Q208" s="146"/>
      <c r="R208" s="146"/>
      <c r="S208" s="146"/>
      <c r="T208" s="146"/>
      <c r="U208" s="146"/>
      <c r="V208" s="146"/>
      <c r="W208" s="146"/>
    </row>
    <row r="209" spans="1:23" ht="24" customHeight="1" x14ac:dyDescent="0.35">
      <c r="A209" s="147"/>
      <c r="B209" s="159"/>
      <c r="C209" s="160"/>
      <c r="D209" s="160"/>
      <c r="E209" s="146"/>
      <c r="F209" s="146"/>
      <c r="G209" s="146"/>
      <c r="H209" s="146"/>
      <c r="I209" s="146"/>
      <c r="J209" s="146"/>
      <c r="K209" s="146"/>
      <c r="L209" s="146"/>
      <c r="M209" s="146"/>
      <c r="N209" s="146"/>
      <c r="O209" s="146"/>
      <c r="P209" s="146"/>
      <c r="Q209" s="146"/>
      <c r="R209" s="146"/>
      <c r="S209" s="146"/>
      <c r="T209" s="146"/>
      <c r="U209" s="146"/>
      <c r="V209" s="146"/>
      <c r="W209" s="146"/>
    </row>
    <row r="210" spans="1:23" ht="24" customHeight="1" x14ac:dyDescent="0.35">
      <c r="A210" s="147"/>
      <c r="B210" s="159"/>
      <c r="C210" s="160"/>
      <c r="D210" s="160"/>
      <c r="E210" s="146"/>
      <c r="F210" s="146"/>
      <c r="G210" s="146"/>
      <c r="H210" s="146"/>
      <c r="I210" s="146"/>
      <c r="J210" s="146"/>
      <c r="K210" s="146"/>
      <c r="L210" s="146"/>
      <c r="M210" s="146"/>
      <c r="N210" s="146"/>
      <c r="O210" s="146"/>
      <c r="P210" s="146"/>
      <c r="Q210" s="146"/>
      <c r="R210" s="146"/>
      <c r="S210" s="146"/>
      <c r="T210" s="146"/>
      <c r="U210" s="146"/>
      <c r="V210" s="146"/>
      <c r="W210" s="146"/>
    </row>
    <row r="211" spans="1:23" ht="24" customHeight="1" x14ac:dyDescent="0.35">
      <c r="A211" s="147"/>
      <c r="B211" s="159"/>
      <c r="C211" s="160"/>
      <c r="D211" s="160"/>
      <c r="E211" s="146"/>
      <c r="F211" s="146"/>
      <c r="G211" s="146"/>
      <c r="H211" s="146"/>
      <c r="I211" s="146"/>
      <c r="J211" s="146"/>
      <c r="K211" s="146"/>
      <c r="L211" s="146"/>
      <c r="M211" s="146"/>
      <c r="N211" s="146"/>
      <c r="O211" s="146"/>
      <c r="P211" s="146"/>
      <c r="Q211" s="146"/>
      <c r="R211" s="146"/>
      <c r="S211" s="146"/>
      <c r="T211" s="146"/>
      <c r="U211" s="146"/>
      <c r="V211" s="146"/>
      <c r="W211" s="146"/>
    </row>
    <row r="212" spans="1:23" ht="24" customHeight="1" x14ac:dyDescent="0.35">
      <c r="A212" s="147"/>
      <c r="B212" s="159"/>
      <c r="C212" s="160"/>
      <c r="D212" s="160"/>
      <c r="E212" s="146"/>
      <c r="F212" s="146"/>
      <c r="G212" s="146"/>
      <c r="H212" s="146"/>
      <c r="I212" s="146"/>
      <c r="J212" s="146"/>
      <c r="K212" s="146"/>
      <c r="L212" s="146"/>
      <c r="M212" s="146"/>
      <c r="N212" s="146"/>
      <c r="O212" s="146"/>
      <c r="P212" s="146"/>
      <c r="Q212" s="146"/>
      <c r="R212" s="146"/>
      <c r="S212" s="146"/>
      <c r="T212" s="146"/>
      <c r="U212" s="146"/>
      <c r="V212" s="146"/>
      <c r="W212" s="146"/>
    </row>
    <row r="213" spans="1:23" ht="24" customHeight="1" x14ac:dyDescent="0.35">
      <c r="A213" s="147"/>
      <c r="B213" s="159"/>
      <c r="C213" s="160"/>
      <c r="D213" s="160"/>
      <c r="E213" s="146"/>
      <c r="F213" s="146"/>
      <c r="G213" s="146"/>
      <c r="H213" s="146"/>
      <c r="I213" s="146"/>
      <c r="J213" s="146"/>
      <c r="K213" s="146"/>
      <c r="L213" s="146"/>
      <c r="M213" s="146"/>
      <c r="N213" s="146"/>
      <c r="O213" s="146"/>
      <c r="P213" s="146"/>
      <c r="Q213" s="146"/>
      <c r="R213" s="146"/>
      <c r="S213" s="146"/>
      <c r="T213" s="146"/>
      <c r="U213" s="146"/>
      <c r="V213" s="146"/>
      <c r="W213" s="146"/>
    </row>
    <row r="214" spans="1:23" ht="24" customHeight="1" x14ac:dyDescent="0.35">
      <c r="A214" s="147"/>
      <c r="B214" s="159"/>
      <c r="C214" s="160"/>
      <c r="D214" s="160"/>
      <c r="E214" s="146"/>
      <c r="F214" s="146"/>
      <c r="G214" s="146"/>
      <c r="H214" s="146"/>
      <c r="I214" s="146"/>
      <c r="J214" s="146"/>
      <c r="K214" s="146"/>
      <c r="L214" s="146"/>
      <c r="M214" s="146"/>
      <c r="N214" s="146"/>
      <c r="O214" s="146"/>
      <c r="P214" s="146"/>
      <c r="Q214" s="146"/>
      <c r="R214" s="146"/>
      <c r="S214" s="146"/>
      <c r="T214" s="146"/>
      <c r="U214" s="146"/>
      <c r="V214" s="146"/>
      <c r="W214" s="146"/>
    </row>
    <row r="215" spans="1:23" ht="24" customHeight="1" x14ac:dyDescent="0.35">
      <c r="A215" s="147"/>
      <c r="B215" s="159"/>
      <c r="C215" s="160"/>
      <c r="D215" s="160"/>
      <c r="E215" s="146"/>
      <c r="F215" s="146"/>
      <c r="G215" s="146"/>
      <c r="H215" s="146"/>
      <c r="I215" s="146"/>
      <c r="J215" s="146"/>
      <c r="K215" s="146"/>
      <c r="L215" s="146"/>
      <c r="M215" s="146"/>
      <c r="N215" s="146"/>
      <c r="O215" s="146"/>
      <c r="P215" s="146"/>
      <c r="Q215" s="146"/>
      <c r="R215" s="146"/>
      <c r="S215" s="146"/>
      <c r="T215" s="146"/>
      <c r="U215" s="146"/>
      <c r="V215" s="146"/>
      <c r="W215" s="146"/>
    </row>
    <row r="216" spans="1:23" ht="24" customHeight="1" x14ac:dyDescent="0.35">
      <c r="A216" s="147"/>
      <c r="B216" s="159"/>
      <c r="C216" s="160"/>
      <c r="D216" s="160"/>
      <c r="E216" s="146"/>
      <c r="F216" s="146"/>
      <c r="G216" s="146"/>
      <c r="H216" s="146"/>
      <c r="I216" s="146"/>
      <c r="J216" s="146"/>
      <c r="K216" s="146"/>
      <c r="L216" s="146"/>
      <c r="M216" s="146"/>
      <c r="N216" s="146"/>
      <c r="O216" s="146"/>
      <c r="P216" s="146"/>
      <c r="Q216" s="146"/>
      <c r="R216" s="146"/>
      <c r="S216" s="146"/>
      <c r="T216" s="146"/>
      <c r="U216" s="146"/>
      <c r="V216" s="146"/>
      <c r="W216" s="146"/>
    </row>
    <row r="217" spans="1:23" ht="24" customHeight="1" x14ac:dyDescent="0.35">
      <c r="A217" s="147"/>
      <c r="B217" s="159"/>
      <c r="C217" s="160"/>
      <c r="D217" s="160"/>
      <c r="E217" s="146"/>
      <c r="F217" s="146"/>
      <c r="G217" s="146"/>
      <c r="H217" s="146"/>
      <c r="I217" s="146"/>
      <c r="J217" s="146"/>
      <c r="K217" s="146"/>
      <c r="L217" s="146"/>
      <c r="M217" s="146"/>
      <c r="N217" s="146"/>
      <c r="O217" s="146"/>
      <c r="P217" s="146"/>
      <c r="Q217" s="146"/>
      <c r="R217" s="146"/>
      <c r="S217" s="146"/>
      <c r="T217" s="146"/>
      <c r="U217" s="146"/>
      <c r="V217" s="146"/>
      <c r="W217" s="146"/>
    </row>
    <row r="218" spans="1:23" ht="24" customHeight="1" x14ac:dyDescent="0.35">
      <c r="A218" s="147"/>
      <c r="B218" s="159"/>
      <c r="C218" s="160"/>
      <c r="D218" s="160"/>
      <c r="E218" s="146"/>
      <c r="F218" s="146"/>
      <c r="G218" s="146"/>
      <c r="H218" s="146"/>
      <c r="I218" s="146"/>
      <c r="J218" s="146"/>
      <c r="K218" s="146"/>
      <c r="L218" s="146"/>
      <c r="M218" s="146"/>
      <c r="N218" s="146"/>
      <c r="O218" s="146"/>
      <c r="P218" s="146"/>
      <c r="Q218" s="146"/>
      <c r="R218" s="146"/>
      <c r="S218" s="146"/>
      <c r="T218" s="146"/>
      <c r="U218" s="146"/>
      <c r="V218" s="146"/>
      <c r="W218" s="146"/>
    </row>
    <row r="219" spans="1:23" ht="24" customHeight="1" x14ac:dyDescent="0.35">
      <c r="A219" s="147"/>
      <c r="B219" s="159"/>
      <c r="C219" s="160"/>
      <c r="D219" s="160"/>
      <c r="E219" s="146"/>
      <c r="F219" s="146"/>
      <c r="G219" s="146"/>
      <c r="H219" s="146"/>
      <c r="I219" s="146"/>
      <c r="J219" s="146"/>
      <c r="K219" s="146"/>
      <c r="L219" s="146"/>
      <c r="M219" s="146"/>
      <c r="N219" s="146"/>
      <c r="O219" s="146"/>
      <c r="P219" s="146"/>
      <c r="Q219" s="146"/>
      <c r="R219" s="146"/>
      <c r="S219" s="146"/>
      <c r="T219" s="146"/>
      <c r="U219" s="146"/>
      <c r="V219" s="146"/>
      <c r="W219" s="146"/>
    </row>
    <row r="220" spans="1:23" ht="24" customHeight="1" x14ac:dyDescent="0.35">
      <c r="A220" s="147"/>
      <c r="B220" s="159"/>
      <c r="C220" s="160"/>
      <c r="D220" s="160"/>
      <c r="E220" s="146"/>
      <c r="F220" s="146"/>
      <c r="G220" s="146"/>
      <c r="H220" s="146"/>
      <c r="I220" s="146"/>
      <c r="J220" s="146"/>
      <c r="K220" s="146"/>
      <c r="L220" s="146"/>
      <c r="M220" s="146"/>
      <c r="N220" s="146"/>
      <c r="O220" s="146"/>
      <c r="P220" s="146"/>
      <c r="Q220" s="146"/>
      <c r="R220" s="146"/>
      <c r="S220" s="146"/>
      <c r="T220" s="146"/>
      <c r="U220" s="146"/>
      <c r="V220" s="146"/>
      <c r="W220" s="146"/>
    </row>
    <row r="221" spans="1:23" ht="24" customHeight="1" x14ac:dyDescent="0.35">
      <c r="A221" s="147"/>
      <c r="B221" s="159"/>
      <c r="C221" s="160"/>
      <c r="D221" s="160"/>
      <c r="E221" s="146"/>
      <c r="F221" s="146"/>
      <c r="G221" s="146"/>
      <c r="H221" s="146"/>
      <c r="I221" s="146"/>
      <c r="J221" s="146"/>
      <c r="K221" s="146"/>
      <c r="L221" s="146"/>
      <c r="M221" s="146"/>
      <c r="N221" s="146"/>
      <c r="O221" s="146"/>
      <c r="P221" s="146"/>
      <c r="Q221" s="146"/>
      <c r="R221" s="146"/>
      <c r="S221" s="146"/>
      <c r="T221" s="146"/>
      <c r="U221" s="146"/>
      <c r="V221" s="146"/>
      <c r="W221" s="146"/>
    </row>
    <row r="222" spans="1:23" ht="24" customHeight="1" x14ac:dyDescent="0.35">
      <c r="A222" s="147"/>
      <c r="B222" s="159"/>
      <c r="C222" s="160"/>
      <c r="D222" s="160"/>
      <c r="E222" s="146"/>
      <c r="F222" s="146"/>
      <c r="G222" s="146"/>
      <c r="H222" s="146"/>
      <c r="I222" s="146"/>
      <c r="J222" s="146"/>
      <c r="K222" s="146"/>
      <c r="L222" s="146"/>
      <c r="M222" s="146"/>
      <c r="N222" s="146"/>
      <c r="O222" s="146"/>
      <c r="P222" s="146"/>
      <c r="Q222" s="146"/>
      <c r="R222" s="146"/>
      <c r="S222" s="146"/>
      <c r="T222" s="146"/>
      <c r="U222" s="146"/>
      <c r="V222" s="146"/>
      <c r="W222" s="146"/>
    </row>
    <row r="223" spans="1:23" ht="24" customHeight="1" x14ac:dyDescent="0.35">
      <c r="A223" s="147"/>
      <c r="B223" s="159"/>
      <c r="C223" s="160"/>
      <c r="D223" s="160"/>
      <c r="E223" s="146"/>
      <c r="F223" s="146"/>
      <c r="G223" s="146"/>
      <c r="H223" s="146"/>
      <c r="I223" s="146"/>
      <c r="J223" s="146"/>
      <c r="K223" s="146"/>
      <c r="L223" s="146"/>
      <c r="M223" s="146"/>
      <c r="N223" s="146"/>
      <c r="O223" s="146"/>
      <c r="P223" s="146"/>
      <c r="Q223" s="146"/>
      <c r="R223" s="146"/>
      <c r="S223" s="146"/>
      <c r="T223" s="146"/>
      <c r="U223" s="146"/>
      <c r="V223" s="146"/>
      <c r="W223" s="146"/>
    </row>
    <row r="224" spans="1:23" ht="24" customHeight="1" x14ac:dyDescent="0.35">
      <c r="A224" s="147"/>
      <c r="B224" s="159"/>
      <c r="C224" s="160"/>
      <c r="D224" s="160"/>
      <c r="E224" s="146"/>
      <c r="F224" s="146"/>
      <c r="G224" s="146"/>
      <c r="H224" s="146"/>
      <c r="I224" s="146"/>
      <c r="J224" s="146"/>
      <c r="K224" s="146"/>
      <c r="L224" s="146"/>
      <c r="M224" s="146"/>
      <c r="N224" s="146"/>
      <c r="O224" s="146"/>
      <c r="P224" s="146"/>
      <c r="Q224" s="146"/>
      <c r="R224" s="146"/>
      <c r="S224" s="146"/>
      <c r="T224" s="146"/>
      <c r="U224" s="146"/>
      <c r="V224" s="146"/>
      <c r="W224" s="146"/>
    </row>
    <row r="225" spans="1:23" ht="24" customHeight="1" x14ac:dyDescent="0.35">
      <c r="A225" s="147"/>
      <c r="B225" s="159"/>
      <c r="C225" s="160"/>
      <c r="D225" s="160"/>
      <c r="E225" s="146"/>
      <c r="F225" s="146"/>
      <c r="G225" s="146"/>
      <c r="H225" s="146"/>
      <c r="I225" s="146"/>
      <c r="J225" s="146"/>
      <c r="K225" s="146"/>
      <c r="L225" s="146"/>
      <c r="M225" s="146"/>
      <c r="N225" s="146"/>
      <c r="O225" s="146"/>
      <c r="P225" s="146"/>
      <c r="Q225" s="146"/>
      <c r="R225" s="146"/>
      <c r="S225" s="146"/>
      <c r="T225" s="146"/>
      <c r="U225" s="146"/>
      <c r="V225" s="146"/>
      <c r="W225" s="146"/>
    </row>
    <row r="226" spans="1:23" ht="24" customHeight="1" x14ac:dyDescent="0.35">
      <c r="A226" s="147"/>
      <c r="B226" s="159"/>
      <c r="C226" s="160"/>
      <c r="D226" s="160"/>
      <c r="E226" s="146"/>
      <c r="F226" s="146"/>
      <c r="G226" s="146"/>
      <c r="H226" s="146"/>
      <c r="I226" s="146"/>
      <c r="J226" s="146"/>
      <c r="K226" s="146"/>
      <c r="L226" s="146"/>
      <c r="M226" s="146"/>
      <c r="N226" s="146"/>
      <c r="O226" s="146"/>
      <c r="P226" s="146"/>
      <c r="Q226" s="146"/>
      <c r="R226" s="146"/>
      <c r="S226" s="146"/>
      <c r="T226" s="146"/>
      <c r="U226" s="146"/>
      <c r="V226" s="146"/>
      <c r="W226" s="146"/>
    </row>
    <row r="227" spans="1:23" ht="24" customHeight="1" x14ac:dyDescent="0.35">
      <c r="A227" s="147"/>
      <c r="B227" s="159"/>
      <c r="C227" s="160"/>
      <c r="D227" s="160"/>
      <c r="E227" s="146"/>
      <c r="F227" s="146"/>
      <c r="G227" s="146"/>
      <c r="H227" s="146"/>
      <c r="I227" s="146"/>
      <c r="J227" s="146"/>
      <c r="K227" s="146"/>
      <c r="L227" s="146"/>
      <c r="M227" s="146"/>
      <c r="N227" s="146"/>
      <c r="O227" s="146"/>
      <c r="P227" s="146"/>
      <c r="Q227" s="146"/>
      <c r="R227" s="146"/>
      <c r="S227" s="146"/>
      <c r="T227" s="146"/>
      <c r="U227" s="146"/>
      <c r="V227" s="146"/>
      <c r="W227" s="146"/>
    </row>
    <row r="228" spans="1:23" ht="24" customHeight="1" x14ac:dyDescent="0.35">
      <c r="A228" s="147"/>
      <c r="B228" s="159"/>
      <c r="C228" s="160"/>
      <c r="D228" s="160"/>
      <c r="E228" s="146"/>
      <c r="F228" s="146"/>
      <c r="G228" s="146"/>
      <c r="H228" s="146"/>
      <c r="I228" s="146"/>
      <c r="J228" s="146"/>
      <c r="K228" s="146"/>
      <c r="L228" s="146"/>
      <c r="M228" s="146"/>
      <c r="N228" s="146"/>
      <c r="O228" s="146"/>
      <c r="P228" s="146"/>
      <c r="Q228" s="146"/>
      <c r="R228" s="146"/>
      <c r="S228" s="146"/>
      <c r="T228" s="146"/>
      <c r="U228" s="146"/>
      <c r="V228" s="146"/>
      <c r="W228" s="146"/>
    </row>
    <row r="229" spans="1:23" ht="24" customHeight="1" x14ac:dyDescent="0.35">
      <c r="A229" s="147"/>
      <c r="B229" s="159"/>
      <c r="C229" s="160"/>
      <c r="D229" s="160"/>
      <c r="E229" s="146"/>
      <c r="F229" s="146"/>
      <c r="G229" s="146"/>
      <c r="H229" s="146"/>
      <c r="I229" s="146"/>
      <c r="J229" s="146"/>
      <c r="K229" s="146"/>
      <c r="L229" s="146"/>
      <c r="M229" s="146"/>
      <c r="N229" s="146"/>
      <c r="O229" s="146"/>
      <c r="P229" s="146"/>
      <c r="Q229" s="146"/>
      <c r="R229" s="146"/>
      <c r="S229" s="146"/>
      <c r="T229" s="146"/>
      <c r="U229" s="146"/>
      <c r="V229" s="146"/>
      <c r="W229" s="146"/>
    </row>
    <row r="230" spans="1:23" ht="24" customHeight="1" x14ac:dyDescent="0.35">
      <c r="A230" s="147"/>
      <c r="B230" s="159"/>
      <c r="C230" s="160"/>
      <c r="D230" s="160"/>
      <c r="E230" s="146"/>
      <c r="F230" s="146"/>
      <c r="G230" s="146"/>
      <c r="H230" s="146"/>
      <c r="I230" s="146"/>
      <c r="J230" s="146"/>
      <c r="K230" s="146"/>
      <c r="L230" s="146"/>
      <c r="M230" s="146"/>
      <c r="N230" s="146"/>
      <c r="O230" s="146"/>
      <c r="P230" s="146"/>
      <c r="Q230" s="146"/>
      <c r="R230" s="146"/>
      <c r="S230" s="146"/>
      <c r="T230" s="146"/>
      <c r="U230" s="146"/>
      <c r="V230" s="146"/>
      <c r="W230" s="146"/>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C1" s="845" t="s">
        <v>632</v>
      </c>
      <c r="D1" s="584"/>
      <c r="E1" s="161"/>
      <c r="G1" s="162"/>
      <c r="H1" s="162"/>
      <c r="I1" s="162"/>
      <c r="J1" s="162"/>
      <c r="K1" s="162"/>
      <c r="L1" s="162"/>
      <c r="M1" s="162"/>
      <c r="N1" s="162"/>
      <c r="O1" s="162"/>
      <c r="P1" s="162"/>
      <c r="Q1" s="162"/>
      <c r="R1" s="162"/>
      <c r="S1" s="162"/>
      <c r="T1" s="162"/>
      <c r="U1" s="162"/>
      <c r="V1" s="162"/>
      <c r="W1" s="162"/>
      <c r="X1" s="162"/>
    </row>
    <row r="2" spans="1:24" ht="14.25" customHeight="1" x14ac:dyDescent="0.2">
      <c r="G2" s="162"/>
      <c r="H2" s="162"/>
      <c r="I2" s="162"/>
      <c r="J2" s="162"/>
      <c r="K2" s="162"/>
      <c r="L2" s="162"/>
      <c r="M2" s="162"/>
      <c r="N2" s="162"/>
      <c r="O2" s="162"/>
      <c r="P2" s="162"/>
      <c r="Q2" s="162"/>
      <c r="R2" s="162"/>
      <c r="S2" s="162"/>
      <c r="T2" s="162"/>
      <c r="U2" s="162"/>
      <c r="V2" s="162"/>
      <c r="W2" s="162"/>
      <c r="X2" s="162"/>
    </row>
    <row r="3" spans="1:24" ht="14.25" customHeight="1" x14ac:dyDescent="0.25">
      <c r="C3" s="163" t="s">
        <v>633</v>
      </c>
      <c r="D3" s="164"/>
      <c r="G3" s="162"/>
      <c r="H3" s="162"/>
      <c r="I3" s="162"/>
      <c r="J3" s="162"/>
      <c r="K3" s="162"/>
      <c r="L3" s="162"/>
      <c r="M3" s="162"/>
      <c r="N3" s="162"/>
      <c r="O3" s="162"/>
      <c r="P3" s="162"/>
      <c r="Q3" s="162"/>
      <c r="R3" s="162"/>
      <c r="S3" s="162"/>
      <c r="T3" s="162"/>
      <c r="U3" s="162"/>
      <c r="V3" s="162"/>
      <c r="W3" s="162"/>
      <c r="X3" s="162"/>
    </row>
    <row r="4" spans="1:24" ht="14.25" customHeight="1" x14ac:dyDescent="0.25">
      <c r="C4" s="165"/>
      <c r="G4" s="162"/>
      <c r="H4" s="162"/>
      <c r="I4" s="162"/>
      <c r="J4" s="162"/>
      <c r="K4" s="162"/>
      <c r="L4" s="162"/>
      <c r="M4" s="162"/>
      <c r="N4" s="162"/>
      <c r="O4" s="162"/>
      <c r="P4" s="162"/>
      <c r="Q4" s="162"/>
      <c r="R4" s="162"/>
      <c r="S4" s="162"/>
      <c r="T4" s="162"/>
      <c r="U4" s="162"/>
      <c r="V4" s="162"/>
      <c r="W4" s="162"/>
      <c r="X4" s="162"/>
    </row>
    <row r="5" spans="1:24" ht="14.25" customHeight="1" x14ac:dyDescent="0.2">
      <c r="B5" s="166">
        <v>1</v>
      </c>
      <c r="C5" s="843" t="s">
        <v>634</v>
      </c>
      <c r="D5" s="580"/>
      <c r="E5" s="167"/>
      <c r="G5" s="162"/>
      <c r="H5" s="162"/>
      <c r="I5" s="162"/>
      <c r="J5" s="162"/>
      <c r="K5" s="162"/>
      <c r="L5" s="162"/>
      <c r="M5" s="162"/>
      <c r="N5" s="162"/>
      <c r="O5" s="162"/>
      <c r="P5" s="162"/>
      <c r="Q5" s="162"/>
      <c r="R5" s="162"/>
      <c r="S5" s="162"/>
      <c r="T5" s="162"/>
      <c r="U5" s="162"/>
      <c r="V5" s="162"/>
      <c r="W5" s="162"/>
      <c r="X5" s="162"/>
    </row>
    <row r="6" spans="1:24" ht="14.25" customHeight="1" x14ac:dyDescent="0.2">
      <c r="B6" s="166">
        <v>2</v>
      </c>
      <c r="C6" s="843" t="s">
        <v>635</v>
      </c>
      <c r="D6" s="580"/>
      <c r="E6" s="167"/>
      <c r="G6" s="162"/>
      <c r="H6" s="162"/>
      <c r="I6" s="162"/>
      <c r="J6" s="162"/>
      <c r="K6" s="162"/>
      <c r="L6" s="162"/>
      <c r="M6" s="162"/>
      <c r="N6" s="162"/>
      <c r="O6" s="162"/>
      <c r="P6" s="162"/>
      <c r="Q6" s="162"/>
      <c r="R6" s="162"/>
      <c r="S6" s="162"/>
      <c r="T6" s="162"/>
      <c r="U6" s="162"/>
      <c r="V6" s="162"/>
      <c r="W6" s="162"/>
      <c r="X6" s="162"/>
    </row>
    <row r="7" spans="1:24" ht="14.25" customHeight="1" x14ac:dyDescent="0.2">
      <c r="B7" s="166">
        <v>3</v>
      </c>
      <c r="C7" s="843" t="s">
        <v>636</v>
      </c>
      <c r="D7" s="580"/>
      <c r="E7" s="167"/>
      <c r="G7" s="162"/>
      <c r="H7" s="162"/>
      <c r="I7" s="162"/>
      <c r="J7" s="162"/>
      <c r="K7" s="162"/>
      <c r="L7" s="162"/>
      <c r="M7" s="162"/>
      <c r="N7" s="162"/>
      <c r="O7" s="162"/>
      <c r="P7" s="162"/>
      <c r="Q7" s="162"/>
      <c r="R7" s="162"/>
      <c r="S7" s="162"/>
      <c r="T7" s="162"/>
      <c r="U7" s="162"/>
      <c r="V7" s="162"/>
      <c r="W7" s="162"/>
      <c r="X7" s="162"/>
    </row>
    <row r="8" spans="1:24" ht="14.25" customHeight="1" x14ac:dyDescent="0.2">
      <c r="B8" s="166">
        <v>4</v>
      </c>
      <c r="C8" s="843" t="s">
        <v>637</v>
      </c>
      <c r="D8" s="580"/>
      <c r="E8" s="167"/>
      <c r="G8" s="162"/>
      <c r="H8" s="162"/>
      <c r="I8" s="162"/>
      <c r="J8" s="162"/>
      <c r="K8" s="162"/>
      <c r="L8" s="162"/>
      <c r="M8" s="162"/>
      <c r="N8" s="162"/>
      <c r="O8" s="162"/>
      <c r="P8" s="162"/>
      <c r="Q8" s="162"/>
      <c r="R8" s="162"/>
      <c r="S8" s="162"/>
      <c r="T8" s="162"/>
      <c r="U8" s="162"/>
      <c r="V8" s="162"/>
      <c r="W8" s="162"/>
      <c r="X8" s="162"/>
    </row>
    <row r="9" spans="1:24" ht="45" customHeight="1" x14ac:dyDescent="0.2">
      <c r="B9" s="166">
        <v>5</v>
      </c>
      <c r="C9" s="843" t="s">
        <v>638</v>
      </c>
      <c r="D9" s="580"/>
      <c r="E9" s="167"/>
      <c r="G9" s="162"/>
      <c r="H9" s="162"/>
      <c r="I9" s="162"/>
      <c r="J9" s="162"/>
      <c r="K9" s="162"/>
      <c r="L9" s="162"/>
      <c r="M9" s="162"/>
      <c r="N9" s="162"/>
      <c r="O9" s="162"/>
      <c r="P9" s="162"/>
      <c r="Q9" s="162"/>
      <c r="R9" s="162"/>
      <c r="S9" s="162"/>
      <c r="T9" s="162"/>
      <c r="U9" s="162"/>
      <c r="V9" s="162"/>
      <c r="W9" s="162"/>
      <c r="X9" s="162"/>
    </row>
    <row r="10" spans="1:24" ht="12.75" customHeight="1" x14ac:dyDescent="0.2">
      <c r="B10" s="166">
        <v>6</v>
      </c>
      <c r="C10" s="843" t="s">
        <v>639</v>
      </c>
      <c r="D10" s="580"/>
      <c r="E10" s="167"/>
      <c r="G10" s="162"/>
      <c r="H10" s="162"/>
      <c r="I10" s="162"/>
      <c r="J10" s="162"/>
      <c r="K10" s="162"/>
      <c r="L10" s="162"/>
      <c r="M10" s="162"/>
      <c r="N10" s="162"/>
      <c r="O10" s="162"/>
      <c r="P10" s="162"/>
      <c r="Q10" s="162"/>
      <c r="R10" s="162"/>
      <c r="S10" s="162"/>
      <c r="T10" s="162"/>
      <c r="U10" s="162"/>
      <c r="V10" s="162"/>
      <c r="W10" s="162"/>
      <c r="X10" s="162"/>
    </row>
    <row r="11" spans="1:24" ht="31.5" customHeight="1" x14ac:dyDescent="0.2">
      <c r="B11" s="166">
        <v>7</v>
      </c>
      <c r="C11" s="843" t="s">
        <v>640</v>
      </c>
      <c r="D11" s="580"/>
      <c r="E11" s="167"/>
      <c r="G11" s="162"/>
      <c r="H11" s="162"/>
      <c r="I11" s="162"/>
      <c r="J11" s="162"/>
      <c r="K11" s="162"/>
      <c r="L11" s="162"/>
      <c r="M11" s="162"/>
      <c r="N11" s="162"/>
      <c r="O11" s="162"/>
      <c r="P11" s="162"/>
      <c r="Q11" s="162"/>
      <c r="R11" s="162"/>
      <c r="S11" s="162"/>
      <c r="T11" s="162"/>
      <c r="U11" s="162"/>
      <c r="V11" s="162"/>
      <c r="W11" s="162"/>
      <c r="X11" s="162"/>
    </row>
    <row r="12" spans="1:24" ht="9.75" customHeight="1" x14ac:dyDescent="0.3">
      <c r="B12" s="166">
        <v>8</v>
      </c>
      <c r="C12" s="168" t="s">
        <v>641</v>
      </c>
      <c r="D12" s="168"/>
      <c r="G12" s="162"/>
      <c r="H12" s="162"/>
      <c r="I12" s="162"/>
      <c r="J12" s="162"/>
      <c r="K12" s="162"/>
      <c r="L12" s="162"/>
      <c r="M12" s="162"/>
      <c r="N12" s="162"/>
      <c r="O12" s="162"/>
      <c r="P12" s="162"/>
      <c r="Q12" s="162"/>
      <c r="R12" s="162"/>
      <c r="S12" s="162"/>
      <c r="T12" s="162"/>
      <c r="U12" s="162"/>
      <c r="V12" s="162"/>
      <c r="W12" s="162"/>
      <c r="X12" s="162"/>
    </row>
    <row r="13" spans="1:24" ht="15.75" customHeight="1" x14ac:dyDescent="0.3">
      <c r="B13" s="166">
        <v>9</v>
      </c>
      <c r="C13" s="168" t="s">
        <v>642</v>
      </c>
      <c r="D13" s="168"/>
      <c r="G13" s="162"/>
      <c r="H13" s="162"/>
      <c r="I13" s="162"/>
      <c r="J13" s="162"/>
      <c r="K13" s="162"/>
      <c r="L13" s="162"/>
      <c r="M13" s="162"/>
      <c r="N13" s="162"/>
      <c r="O13" s="162"/>
      <c r="P13" s="162"/>
      <c r="Q13" s="162"/>
      <c r="R13" s="162"/>
      <c r="S13" s="162"/>
      <c r="T13" s="162"/>
      <c r="U13" s="162"/>
      <c r="V13" s="162"/>
      <c r="W13" s="162"/>
      <c r="X13" s="162"/>
    </row>
    <row r="14" spans="1:24" ht="15.75" customHeight="1" x14ac:dyDescent="0.2">
      <c r="B14" s="166">
        <v>10</v>
      </c>
      <c r="C14" s="844" t="s">
        <v>643</v>
      </c>
      <c r="D14" s="580"/>
      <c r="E14" s="169"/>
      <c r="G14" s="162"/>
      <c r="H14" s="162"/>
      <c r="I14" s="162"/>
      <c r="J14" s="162"/>
      <c r="K14" s="162"/>
      <c r="L14" s="162"/>
      <c r="M14" s="162"/>
      <c r="N14" s="162"/>
      <c r="O14" s="162"/>
      <c r="P14" s="162"/>
      <c r="Q14" s="162"/>
      <c r="R14" s="162"/>
      <c r="S14" s="162"/>
      <c r="T14" s="162"/>
      <c r="U14" s="162"/>
      <c r="V14" s="162"/>
      <c r="W14" s="162"/>
      <c r="X14" s="162"/>
    </row>
    <row r="15" spans="1:24" ht="13.5" customHeight="1" x14ac:dyDescent="0.2">
      <c r="A15" s="170"/>
      <c r="B15" s="166">
        <v>11</v>
      </c>
      <c r="C15" s="844" t="s">
        <v>644</v>
      </c>
      <c r="D15" s="580"/>
      <c r="E15" s="170"/>
      <c r="G15" s="162"/>
      <c r="H15" s="162"/>
      <c r="I15" s="162"/>
      <c r="J15" s="162"/>
      <c r="K15" s="162"/>
      <c r="L15" s="162"/>
      <c r="M15" s="162"/>
      <c r="N15" s="162"/>
      <c r="O15" s="162"/>
      <c r="P15" s="162"/>
      <c r="Q15" s="162"/>
      <c r="R15" s="162"/>
      <c r="S15" s="162"/>
      <c r="T15" s="162"/>
      <c r="U15" s="162"/>
      <c r="V15" s="162"/>
      <c r="W15" s="162"/>
      <c r="X15" s="162"/>
    </row>
    <row r="16" spans="1:24" ht="15.75" customHeight="1" x14ac:dyDescent="0.2">
      <c r="A16" s="171"/>
      <c r="B16" s="166">
        <v>12</v>
      </c>
      <c r="C16" s="844" t="s">
        <v>645</v>
      </c>
      <c r="D16" s="580"/>
      <c r="E16" s="170"/>
      <c r="F16" s="171"/>
      <c r="G16" s="162"/>
      <c r="H16" s="162"/>
      <c r="I16" s="162"/>
      <c r="J16" s="162"/>
      <c r="K16" s="162"/>
      <c r="L16" s="162"/>
      <c r="M16" s="162"/>
      <c r="N16" s="162"/>
      <c r="O16" s="162"/>
      <c r="P16" s="162"/>
      <c r="Q16" s="162"/>
      <c r="R16" s="162"/>
      <c r="S16" s="162"/>
      <c r="T16" s="162"/>
      <c r="U16" s="162"/>
      <c r="V16" s="162"/>
      <c r="W16" s="162"/>
      <c r="X16" s="162"/>
    </row>
    <row r="17" spans="1:24" ht="15.75" customHeight="1" x14ac:dyDescent="0.2">
      <c r="A17" s="171"/>
      <c r="B17" s="171"/>
      <c r="C17" s="171"/>
      <c r="D17" s="171"/>
      <c r="E17" s="172"/>
      <c r="F17" s="171"/>
      <c r="G17" s="162"/>
      <c r="H17" s="162"/>
      <c r="I17" s="162"/>
      <c r="J17" s="162"/>
      <c r="K17" s="162"/>
      <c r="L17" s="162"/>
      <c r="M17" s="162"/>
      <c r="N17" s="162"/>
      <c r="O17" s="162"/>
      <c r="P17" s="162"/>
      <c r="Q17" s="162"/>
      <c r="R17" s="162"/>
      <c r="S17" s="162"/>
      <c r="T17" s="162"/>
      <c r="U17" s="162"/>
      <c r="V17" s="162"/>
      <c r="W17" s="162"/>
      <c r="X17" s="162"/>
    </row>
    <row r="18" spans="1:24" ht="13.5" customHeight="1" x14ac:dyDescent="0.2">
      <c r="G18" s="162"/>
      <c r="H18" s="162"/>
      <c r="I18" s="162"/>
      <c r="J18" s="162"/>
      <c r="K18" s="162"/>
      <c r="L18" s="162"/>
      <c r="M18" s="162"/>
      <c r="N18" s="162"/>
      <c r="O18" s="162"/>
      <c r="P18" s="162"/>
      <c r="Q18" s="162"/>
      <c r="R18" s="162"/>
      <c r="S18" s="162"/>
      <c r="T18" s="162"/>
      <c r="U18" s="162"/>
      <c r="V18" s="162"/>
      <c r="W18" s="162"/>
      <c r="X18" s="162"/>
    </row>
    <row r="19" spans="1:24" ht="15" customHeight="1" x14ac:dyDescent="0.2">
      <c r="A19" s="173"/>
      <c r="B19" s="173"/>
      <c r="C19" s="174" t="s">
        <v>646</v>
      </c>
      <c r="D19" s="174" t="s">
        <v>647</v>
      </c>
      <c r="E19" s="175"/>
      <c r="F19" s="173"/>
      <c r="G19" s="162"/>
      <c r="H19" s="162"/>
      <c r="I19" s="162"/>
      <c r="J19" s="162"/>
      <c r="K19" s="162"/>
      <c r="L19" s="162"/>
      <c r="M19" s="162"/>
      <c r="N19" s="162"/>
      <c r="O19" s="162"/>
      <c r="P19" s="162"/>
      <c r="Q19" s="162"/>
      <c r="R19" s="162"/>
      <c r="S19" s="162"/>
      <c r="T19" s="162"/>
      <c r="U19" s="162"/>
      <c r="V19" s="162"/>
      <c r="W19" s="162"/>
      <c r="X19" s="162"/>
    </row>
    <row r="20" spans="1:24" ht="147.75" customHeight="1" x14ac:dyDescent="0.2">
      <c r="C20" s="176" t="s">
        <v>648</v>
      </c>
      <c r="D20" s="177" t="s">
        <v>649</v>
      </c>
      <c r="E20" s="169"/>
      <c r="G20" s="162"/>
      <c r="H20" s="162"/>
      <c r="I20" s="162"/>
      <c r="J20" s="162"/>
      <c r="K20" s="162"/>
      <c r="L20" s="162"/>
      <c r="M20" s="162"/>
      <c r="N20" s="162"/>
      <c r="O20" s="162"/>
      <c r="P20" s="162"/>
      <c r="Q20" s="162"/>
      <c r="R20" s="162"/>
      <c r="S20" s="162"/>
      <c r="T20" s="162"/>
      <c r="U20" s="162"/>
      <c r="V20" s="162"/>
      <c r="W20" s="162"/>
      <c r="X20" s="162"/>
    </row>
    <row r="21" spans="1:24" ht="195" customHeight="1" x14ac:dyDescent="0.2">
      <c r="C21" s="176" t="s">
        <v>650</v>
      </c>
      <c r="D21" s="177" t="s">
        <v>651</v>
      </c>
      <c r="E21" s="169"/>
      <c r="G21" s="162"/>
      <c r="H21" s="162"/>
      <c r="I21" s="162"/>
      <c r="J21" s="162"/>
      <c r="K21" s="162"/>
      <c r="L21" s="162"/>
      <c r="M21" s="162"/>
      <c r="N21" s="162"/>
      <c r="O21" s="162"/>
      <c r="P21" s="162"/>
      <c r="Q21" s="162"/>
      <c r="R21" s="162"/>
      <c r="S21" s="162"/>
      <c r="T21" s="162"/>
      <c r="U21" s="162"/>
      <c r="V21" s="162"/>
      <c r="W21" s="162"/>
      <c r="X21" s="162"/>
    </row>
    <row r="22" spans="1:24" ht="245.25" customHeight="1" x14ac:dyDescent="0.2">
      <c r="C22" s="176" t="s">
        <v>652</v>
      </c>
      <c r="D22" s="177" t="s">
        <v>653</v>
      </c>
      <c r="E22" s="169"/>
      <c r="G22" s="162"/>
      <c r="H22" s="162"/>
      <c r="I22" s="162"/>
      <c r="J22" s="162"/>
      <c r="K22" s="162"/>
      <c r="L22" s="162"/>
      <c r="M22" s="162"/>
      <c r="N22" s="162"/>
      <c r="O22" s="162"/>
      <c r="P22" s="162"/>
      <c r="Q22" s="162"/>
      <c r="R22" s="162"/>
      <c r="S22" s="162"/>
      <c r="T22" s="162"/>
      <c r="U22" s="162"/>
      <c r="V22" s="162"/>
      <c r="W22" s="162"/>
      <c r="X22" s="162"/>
    </row>
    <row r="23" spans="1:24" ht="324.75" customHeight="1" x14ac:dyDescent="0.2">
      <c r="C23" s="178" t="s">
        <v>654</v>
      </c>
      <c r="D23" s="177" t="s">
        <v>655</v>
      </c>
      <c r="E23" s="169"/>
      <c r="G23" s="162"/>
      <c r="H23" s="162"/>
      <c r="I23" s="162"/>
      <c r="J23" s="162"/>
      <c r="K23" s="162"/>
      <c r="L23" s="162"/>
      <c r="M23" s="162"/>
      <c r="N23" s="162"/>
      <c r="O23" s="162"/>
      <c r="P23" s="162"/>
      <c r="Q23" s="162"/>
      <c r="R23" s="162"/>
      <c r="S23" s="162"/>
      <c r="T23" s="162"/>
      <c r="U23" s="162"/>
      <c r="V23" s="162"/>
      <c r="W23" s="162"/>
      <c r="X23" s="162"/>
    </row>
    <row r="24" spans="1:24" ht="202.5" customHeight="1" x14ac:dyDescent="0.2">
      <c r="C24" s="176" t="s">
        <v>656</v>
      </c>
      <c r="D24" s="177" t="s">
        <v>657</v>
      </c>
      <c r="E24" s="169"/>
      <c r="G24" s="162"/>
      <c r="H24" s="162"/>
      <c r="I24" s="162"/>
      <c r="J24" s="162"/>
      <c r="K24" s="162"/>
      <c r="L24" s="162"/>
      <c r="M24" s="162"/>
      <c r="N24" s="162"/>
      <c r="O24" s="162"/>
      <c r="P24" s="162"/>
      <c r="Q24" s="162"/>
      <c r="R24" s="162"/>
      <c r="S24" s="162"/>
      <c r="T24" s="162"/>
      <c r="U24" s="162"/>
      <c r="V24" s="162"/>
      <c r="W24" s="162"/>
      <c r="X24" s="162"/>
    </row>
    <row r="25" spans="1:24" ht="386.25" customHeight="1" x14ac:dyDescent="0.2">
      <c r="C25" s="178" t="s">
        <v>658</v>
      </c>
      <c r="D25" s="177" t="s">
        <v>659</v>
      </c>
      <c r="E25" s="169"/>
      <c r="G25" s="179"/>
      <c r="H25" s="179"/>
      <c r="I25" s="179"/>
      <c r="J25" s="179"/>
      <c r="K25" s="179"/>
      <c r="L25" s="179"/>
      <c r="M25" s="179"/>
      <c r="N25" s="179"/>
      <c r="O25" s="179"/>
      <c r="P25" s="179"/>
      <c r="Q25" s="179"/>
      <c r="R25" s="179"/>
      <c r="S25" s="179"/>
      <c r="T25" s="179"/>
      <c r="U25" s="179"/>
      <c r="V25" s="179"/>
      <c r="W25" s="179"/>
      <c r="X25" s="179"/>
    </row>
    <row r="26" spans="1:24" ht="14.25" customHeight="1" x14ac:dyDescent="0.2">
      <c r="C26" s="178" t="s">
        <v>660</v>
      </c>
      <c r="D26" s="180" t="s">
        <v>661</v>
      </c>
      <c r="E26" s="181"/>
      <c r="G26" s="182"/>
      <c r="H26" s="182"/>
      <c r="I26" s="182"/>
      <c r="J26" s="182"/>
      <c r="K26" s="182"/>
      <c r="L26" s="182"/>
      <c r="M26" s="182"/>
      <c r="N26" s="182"/>
      <c r="O26" s="182"/>
      <c r="P26" s="182"/>
      <c r="Q26" s="182"/>
      <c r="R26" s="182"/>
      <c r="S26" s="182"/>
      <c r="T26" s="182"/>
      <c r="U26" s="182"/>
      <c r="V26" s="182"/>
      <c r="W26" s="182"/>
      <c r="X26" s="182"/>
    </row>
    <row r="27" spans="1:24" ht="187.5" customHeight="1" x14ac:dyDescent="0.2">
      <c r="C27" s="183" t="s">
        <v>662</v>
      </c>
      <c r="D27" s="181" t="s">
        <v>663</v>
      </c>
      <c r="E27" s="181"/>
      <c r="G27" s="162"/>
      <c r="H27" s="162"/>
      <c r="I27" s="162"/>
      <c r="J27" s="162"/>
      <c r="K27" s="162"/>
      <c r="L27" s="162"/>
      <c r="M27" s="162"/>
      <c r="N27" s="162"/>
      <c r="O27" s="162"/>
      <c r="P27" s="162"/>
      <c r="Q27" s="162"/>
      <c r="R27" s="162"/>
      <c r="S27" s="162"/>
      <c r="T27" s="162"/>
      <c r="U27" s="162"/>
      <c r="V27" s="162"/>
      <c r="W27" s="162"/>
      <c r="X27" s="162"/>
    </row>
    <row r="28" spans="1:24" ht="231.75" customHeight="1" x14ac:dyDescent="0.2">
      <c r="C28" s="184"/>
      <c r="G28" s="162"/>
      <c r="H28" s="162"/>
      <c r="I28" s="162"/>
      <c r="J28" s="162"/>
      <c r="K28" s="162"/>
      <c r="L28" s="162"/>
      <c r="M28" s="162"/>
      <c r="N28" s="162"/>
      <c r="O28" s="162"/>
      <c r="P28" s="162"/>
      <c r="Q28" s="162"/>
      <c r="R28" s="162"/>
      <c r="S28" s="162"/>
      <c r="T28" s="162"/>
      <c r="U28" s="162"/>
      <c r="V28" s="162"/>
      <c r="W28" s="162"/>
      <c r="X28" s="162"/>
    </row>
    <row r="29" spans="1:24" ht="369.75" customHeight="1" x14ac:dyDescent="0.2">
      <c r="C29" s="185"/>
      <c r="D29" s="162"/>
      <c r="G29" s="162"/>
      <c r="H29" s="162"/>
      <c r="I29" s="162"/>
      <c r="J29" s="162"/>
      <c r="K29" s="162"/>
      <c r="L29" s="162"/>
      <c r="M29" s="162"/>
      <c r="N29" s="162"/>
      <c r="O29" s="162"/>
      <c r="P29" s="162"/>
      <c r="Q29" s="162"/>
      <c r="R29" s="162"/>
      <c r="S29" s="162"/>
      <c r="T29" s="162"/>
      <c r="U29" s="162"/>
      <c r="V29" s="162"/>
      <c r="W29" s="162"/>
      <c r="X29" s="162"/>
    </row>
    <row r="30" spans="1:24" ht="100.5" customHeight="1" x14ac:dyDescent="0.2">
      <c r="A30" s="162"/>
      <c r="B30" s="162"/>
      <c r="C30" s="185"/>
      <c r="D30" s="162"/>
      <c r="E30" s="162"/>
      <c r="F30" s="162"/>
      <c r="G30" s="162"/>
      <c r="H30" s="162"/>
      <c r="I30" s="162"/>
      <c r="J30" s="162"/>
      <c r="K30" s="162"/>
      <c r="L30" s="162"/>
      <c r="M30" s="162"/>
      <c r="N30" s="162"/>
      <c r="O30" s="162"/>
      <c r="P30" s="162"/>
      <c r="Q30" s="162"/>
      <c r="R30" s="162"/>
      <c r="S30" s="162"/>
      <c r="T30" s="162"/>
      <c r="U30" s="162"/>
      <c r="V30" s="162"/>
      <c r="W30" s="162"/>
      <c r="X30" s="162"/>
    </row>
    <row r="31" spans="1:24" ht="409.5" customHeight="1" x14ac:dyDescent="0.2">
      <c r="A31" s="162"/>
      <c r="B31" s="162"/>
      <c r="C31" s="185"/>
      <c r="D31" s="162"/>
      <c r="E31" s="162"/>
      <c r="F31" s="162"/>
      <c r="G31" s="162"/>
      <c r="H31" s="162"/>
      <c r="I31" s="162"/>
      <c r="J31" s="162"/>
      <c r="K31" s="162"/>
      <c r="L31" s="162"/>
      <c r="M31" s="162"/>
      <c r="N31" s="162"/>
      <c r="O31" s="162"/>
      <c r="P31" s="162"/>
      <c r="Q31" s="162"/>
      <c r="R31" s="162"/>
      <c r="S31" s="162"/>
      <c r="T31" s="162"/>
      <c r="U31" s="162"/>
      <c r="V31" s="162"/>
      <c r="W31" s="162"/>
      <c r="X31" s="162"/>
    </row>
    <row r="32" spans="1:24" ht="182.25" customHeight="1" x14ac:dyDescent="0.2">
      <c r="A32" s="162"/>
      <c r="B32" s="162"/>
      <c r="C32" s="185"/>
      <c r="D32" s="162"/>
      <c r="E32" s="162"/>
      <c r="F32" s="162"/>
      <c r="G32" s="162"/>
      <c r="H32" s="162"/>
      <c r="I32" s="162"/>
      <c r="J32" s="162"/>
      <c r="K32" s="162"/>
      <c r="L32" s="162"/>
      <c r="M32" s="162"/>
      <c r="N32" s="162"/>
      <c r="O32" s="162"/>
      <c r="P32" s="162"/>
      <c r="Q32" s="162"/>
      <c r="R32" s="162"/>
      <c r="S32" s="162"/>
      <c r="T32" s="162"/>
      <c r="U32" s="162"/>
      <c r="V32" s="162"/>
      <c r="W32" s="162"/>
      <c r="X32" s="162"/>
    </row>
    <row r="33" spans="1:24" ht="409.5" customHeight="1" x14ac:dyDescent="0.2">
      <c r="A33" s="162"/>
      <c r="B33" s="162"/>
      <c r="C33" s="185"/>
      <c r="D33" s="162"/>
      <c r="E33" s="162"/>
      <c r="F33" s="162"/>
      <c r="G33" s="162"/>
      <c r="H33" s="162"/>
      <c r="I33" s="162"/>
      <c r="J33" s="162"/>
      <c r="K33" s="162"/>
      <c r="L33" s="162"/>
      <c r="M33" s="162"/>
      <c r="N33" s="162"/>
      <c r="O33" s="162"/>
      <c r="P33" s="162"/>
      <c r="Q33" s="162"/>
      <c r="R33" s="162"/>
      <c r="S33" s="162"/>
      <c r="T33" s="162"/>
      <c r="U33" s="162"/>
      <c r="V33" s="162"/>
      <c r="W33" s="162"/>
      <c r="X33" s="162"/>
    </row>
    <row r="34" spans="1:24" ht="127.5" customHeight="1" x14ac:dyDescent="0.2">
      <c r="A34" s="162"/>
      <c r="B34" s="162"/>
      <c r="C34" s="185"/>
      <c r="D34" s="162"/>
      <c r="E34" s="162"/>
      <c r="F34" s="162"/>
      <c r="G34" s="162"/>
      <c r="H34" s="162"/>
      <c r="I34" s="162"/>
      <c r="J34" s="162"/>
      <c r="K34" s="162"/>
      <c r="L34" s="162"/>
      <c r="M34" s="162"/>
      <c r="N34" s="162"/>
      <c r="O34" s="162"/>
      <c r="P34" s="162"/>
      <c r="Q34" s="162"/>
      <c r="R34" s="162"/>
      <c r="S34" s="162"/>
      <c r="T34" s="162"/>
      <c r="U34" s="162"/>
      <c r="V34" s="162"/>
      <c r="W34" s="162"/>
      <c r="X34" s="162"/>
    </row>
    <row r="35" spans="1:24" ht="311.25" customHeight="1" x14ac:dyDescent="0.2">
      <c r="A35" s="162"/>
      <c r="B35" s="162"/>
      <c r="C35" s="185"/>
      <c r="D35" s="162"/>
      <c r="E35" s="162"/>
      <c r="F35" s="162"/>
      <c r="G35" s="162"/>
      <c r="H35" s="162"/>
      <c r="I35" s="162"/>
      <c r="J35" s="162"/>
      <c r="K35" s="162"/>
      <c r="L35" s="162"/>
      <c r="M35" s="162"/>
      <c r="N35" s="162"/>
      <c r="O35" s="162"/>
      <c r="P35" s="162"/>
      <c r="Q35" s="162"/>
      <c r="R35" s="162"/>
      <c r="S35" s="162"/>
      <c r="T35" s="162"/>
      <c r="U35" s="162"/>
      <c r="V35" s="162"/>
      <c r="W35" s="162"/>
      <c r="X35" s="162"/>
    </row>
    <row r="36" spans="1:24" ht="14.25" customHeight="1" x14ac:dyDescent="0.2">
      <c r="A36" s="162"/>
      <c r="B36" s="162"/>
      <c r="C36" s="185"/>
      <c r="D36" s="162"/>
      <c r="E36" s="162"/>
      <c r="F36" s="162"/>
      <c r="G36" s="162"/>
      <c r="H36" s="162"/>
      <c r="I36" s="162"/>
      <c r="J36" s="162"/>
      <c r="K36" s="162"/>
      <c r="L36" s="162"/>
      <c r="M36" s="162"/>
      <c r="N36" s="162"/>
      <c r="O36" s="162"/>
      <c r="P36" s="162"/>
      <c r="Q36" s="162"/>
      <c r="R36" s="162"/>
      <c r="S36" s="162"/>
      <c r="T36" s="162"/>
      <c r="U36" s="162"/>
      <c r="V36" s="162"/>
      <c r="W36" s="162"/>
      <c r="X36" s="162"/>
    </row>
    <row r="37" spans="1:24" ht="14.25" customHeight="1" x14ac:dyDescent="0.2">
      <c r="A37" s="162"/>
      <c r="B37" s="162"/>
      <c r="C37" s="185"/>
      <c r="D37" s="162"/>
      <c r="E37" s="162"/>
      <c r="F37" s="162"/>
      <c r="G37" s="162"/>
      <c r="H37" s="162"/>
      <c r="I37" s="162"/>
      <c r="J37" s="162"/>
      <c r="K37" s="162"/>
      <c r="L37" s="162"/>
      <c r="M37" s="162"/>
      <c r="N37" s="162"/>
      <c r="O37" s="162"/>
      <c r="P37" s="162"/>
      <c r="Q37" s="162"/>
      <c r="R37" s="162"/>
      <c r="S37" s="162"/>
      <c r="T37" s="162"/>
      <c r="U37" s="162"/>
      <c r="V37" s="162"/>
      <c r="W37" s="162"/>
      <c r="X37" s="162"/>
    </row>
    <row r="38" spans="1:24" ht="14.25" customHeight="1" x14ac:dyDescent="0.2">
      <c r="A38" s="162"/>
      <c r="B38" s="162"/>
      <c r="C38" s="185"/>
      <c r="D38" s="162"/>
      <c r="E38" s="162"/>
      <c r="F38" s="162"/>
      <c r="G38" s="162"/>
      <c r="H38" s="162"/>
      <c r="I38" s="162"/>
      <c r="J38" s="162"/>
      <c r="K38" s="162"/>
      <c r="L38" s="162"/>
      <c r="M38" s="162"/>
      <c r="N38" s="162"/>
      <c r="O38" s="162"/>
      <c r="P38" s="162"/>
      <c r="Q38" s="162"/>
      <c r="R38" s="162"/>
      <c r="S38" s="162"/>
      <c r="T38" s="162"/>
      <c r="U38" s="162"/>
      <c r="V38" s="162"/>
      <c r="W38" s="162"/>
      <c r="X38" s="162"/>
    </row>
    <row r="39" spans="1:24" ht="14.25" customHeight="1" x14ac:dyDescent="0.2">
      <c r="A39" s="162"/>
      <c r="B39" s="162"/>
      <c r="C39" s="185"/>
      <c r="D39" s="162"/>
      <c r="E39" s="162"/>
      <c r="F39" s="162"/>
      <c r="G39" s="162"/>
      <c r="H39" s="162"/>
      <c r="I39" s="162"/>
      <c r="J39" s="162"/>
      <c r="K39" s="162"/>
      <c r="L39" s="162"/>
      <c r="M39" s="162"/>
      <c r="N39" s="162"/>
      <c r="O39" s="162"/>
      <c r="P39" s="162"/>
      <c r="Q39" s="162"/>
      <c r="R39" s="162"/>
      <c r="S39" s="162"/>
      <c r="T39" s="162"/>
      <c r="U39" s="162"/>
      <c r="V39" s="162"/>
      <c r="W39" s="162"/>
      <c r="X39" s="162"/>
    </row>
    <row r="40" spans="1:24" ht="14.25" customHeight="1" x14ac:dyDescent="0.2">
      <c r="A40" s="162"/>
      <c r="B40" s="162"/>
      <c r="C40" s="185"/>
      <c r="D40" s="162"/>
      <c r="E40" s="162"/>
      <c r="F40" s="162"/>
      <c r="G40" s="162"/>
      <c r="H40" s="162"/>
      <c r="I40" s="162"/>
      <c r="J40" s="162"/>
      <c r="K40" s="162"/>
      <c r="L40" s="162"/>
      <c r="M40" s="162"/>
      <c r="N40" s="162"/>
      <c r="O40" s="162"/>
      <c r="P40" s="162"/>
      <c r="Q40" s="162"/>
      <c r="R40" s="162"/>
      <c r="S40" s="162"/>
      <c r="T40" s="162"/>
      <c r="U40" s="162"/>
      <c r="V40" s="162"/>
      <c r="W40" s="162"/>
      <c r="X40" s="162"/>
    </row>
    <row r="41" spans="1:24" ht="14.25" customHeight="1" x14ac:dyDescent="0.2">
      <c r="A41" s="162"/>
      <c r="B41" s="162"/>
      <c r="C41" s="185"/>
      <c r="D41" s="162"/>
      <c r="E41" s="162"/>
      <c r="F41" s="162"/>
      <c r="G41" s="162"/>
      <c r="H41" s="162"/>
      <c r="I41" s="162"/>
      <c r="J41" s="162"/>
      <c r="K41" s="162"/>
      <c r="L41" s="162"/>
      <c r="M41" s="162"/>
      <c r="N41" s="162"/>
      <c r="O41" s="162"/>
      <c r="P41" s="162"/>
      <c r="Q41" s="162"/>
      <c r="R41" s="162"/>
      <c r="S41" s="162"/>
      <c r="T41" s="162"/>
      <c r="U41" s="162"/>
      <c r="V41" s="162"/>
      <c r="W41" s="162"/>
      <c r="X41" s="162"/>
    </row>
    <row r="42" spans="1:24" ht="14.25" customHeight="1" x14ac:dyDescent="0.2">
      <c r="A42" s="162"/>
      <c r="B42" s="162"/>
      <c r="C42" s="185"/>
      <c r="D42" s="162"/>
      <c r="E42" s="162"/>
      <c r="F42" s="162"/>
      <c r="G42" s="162"/>
      <c r="H42" s="162"/>
      <c r="I42" s="162"/>
      <c r="J42" s="162"/>
      <c r="K42" s="162"/>
      <c r="L42" s="162"/>
      <c r="M42" s="162"/>
      <c r="N42" s="162"/>
      <c r="O42" s="162"/>
      <c r="P42" s="162"/>
      <c r="Q42" s="162"/>
      <c r="R42" s="162"/>
      <c r="S42" s="162"/>
      <c r="T42" s="162"/>
      <c r="U42" s="162"/>
      <c r="V42" s="162"/>
      <c r="W42" s="162"/>
      <c r="X42" s="162"/>
    </row>
    <row r="43" spans="1:24" ht="14.25" customHeight="1" x14ac:dyDescent="0.2">
      <c r="A43" s="162"/>
      <c r="B43" s="162"/>
      <c r="C43" s="185"/>
      <c r="D43" s="162"/>
      <c r="E43" s="162"/>
      <c r="F43" s="162"/>
      <c r="G43" s="162"/>
      <c r="H43" s="162"/>
      <c r="I43" s="162"/>
      <c r="J43" s="162"/>
      <c r="K43" s="162"/>
      <c r="L43" s="162"/>
      <c r="M43" s="162"/>
      <c r="N43" s="162"/>
      <c r="O43" s="162"/>
      <c r="P43" s="162"/>
      <c r="Q43" s="162"/>
      <c r="R43" s="162"/>
      <c r="S43" s="162"/>
      <c r="T43" s="162"/>
      <c r="U43" s="162"/>
      <c r="V43" s="162"/>
      <c r="W43" s="162"/>
      <c r="X43" s="162"/>
    </row>
    <row r="44" spans="1:24" ht="14.25" customHeight="1" x14ac:dyDescent="0.2">
      <c r="A44" s="162"/>
      <c r="B44" s="162"/>
      <c r="C44" s="185"/>
      <c r="D44" s="162"/>
      <c r="E44" s="162"/>
      <c r="F44" s="162"/>
      <c r="G44" s="162"/>
      <c r="H44" s="162"/>
      <c r="I44" s="162"/>
      <c r="J44" s="162"/>
      <c r="K44" s="162"/>
      <c r="L44" s="162"/>
      <c r="M44" s="162"/>
      <c r="N44" s="162"/>
      <c r="O44" s="162"/>
      <c r="P44" s="162"/>
      <c r="Q44" s="162"/>
      <c r="R44" s="162"/>
      <c r="S44" s="162"/>
      <c r="T44" s="162"/>
      <c r="U44" s="162"/>
      <c r="V44" s="162"/>
      <c r="W44" s="162"/>
      <c r="X44" s="162"/>
    </row>
    <row r="45" spans="1:24" ht="14.25" customHeight="1" x14ac:dyDescent="0.2">
      <c r="A45" s="162"/>
      <c r="B45" s="162"/>
      <c r="C45" s="185"/>
      <c r="D45" s="162"/>
      <c r="E45" s="162"/>
      <c r="F45" s="162"/>
      <c r="G45" s="162"/>
      <c r="H45" s="162"/>
      <c r="I45" s="162"/>
      <c r="J45" s="162"/>
      <c r="K45" s="162"/>
      <c r="L45" s="162"/>
      <c r="M45" s="162"/>
      <c r="N45" s="162"/>
      <c r="O45" s="162"/>
      <c r="P45" s="162"/>
      <c r="Q45" s="162"/>
      <c r="R45" s="162"/>
      <c r="S45" s="162"/>
      <c r="T45" s="162"/>
      <c r="U45" s="162"/>
      <c r="V45" s="162"/>
      <c r="W45" s="162"/>
      <c r="X45" s="162"/>
    </row>
    <row r="46" spans="1:24" ht="14.25" customHeight="1" x14ac:dyDescent="0.2">
      <c r="A46" s="162"/>
      <c r="B46" s="162"/>
      <c r="C46" s="185"/>
      <c r="D46" s="162"/>
      <c r="E46" s="162"/>
      <c r="F46" s="162"/>
      <c r="G46" s="162"/>
      <c r="H46" s="162"/>
      <c r="I46" s="162"/>
      <c r="J46" s="162"/>
      <c r="K46" s="162"/>
      <c r="L46" s="162"/>
      <c r="M46" s="162"/>
      <c r="N46" s="162"/>
      <c r="O46" s="162"/>
      <c r="P46" s="162"/>
      <c r="Q46" s="162"/>
      <c r="R46" s="162"/>
      <c r="S46" s="162"/>
      <c r="T46" s="162"/>
      <c r="U46" s="162"/>
      <c r="V46" s="162"/>
      <c r="W46" s="162"/>
      <c r="X46" s="162"/>
    </row>
    <row r="47" spans="1:24" ht="14.25" customHeight="1" x14ac:dyDescent="0.2">
      <c r="A47" s="162"/>
      <c r="B47" s="162"/>
      <c r="C47" s="185"/>
      <c r="D47" s="162"/>
      <c r="E47" s="162"/>
      <c r="F47" s="162"/>
      <c r="G47" s="162"/>
      <c r="H47" s="162"/>
      <c r="I47" s="162"/>
      <c r="J47" s="162"/>
      <c r="K47" s="162"/>
      <c r="L47" s="162"/>
      <c r="M47" s="162"/>
      <c r="N47" s="162"/>
      <c r="O47" s="162"/>
      <c r="P47" s="162"/>
      <c r="Q47" s="162"/>
      <c r="R47" s="162"/>
      <c r="S47" s="162"/>
      <c r="T47" s="162"/>
      <c r="U47" s="162"/>
      <c r="V47" s="162"/>
      <c r="W47" s="162"/>
      <c r="X47" s="162"/>
    </row>
    <row r="48" spans="1:24" ht="14.25" customHeight="1" x14ac:dyDescent="0.2">
      <c r="A48" s="162"/>
      <c r="B48" s="162"/>
      <c r="C48" s="185"/>
      <c r="D48" s="162"/>
      <c r="E48" s="162"/>
      <c r="F48" s="162"/>
      <c r="G48" s="162"/>
      <c r="H48" s="162"/>
      <c r="I48" s="162"/>
      <c r="J48" s="162"/>
      <c r="K48" s="162"/>
      <c r="L48" s="162"/>
      <c r="M48" s="162"/>
      <c r="N48" s="162"/>
      <c r="O48" s="162"/>
      <c r="P48" s="162"/>
      <c r="Q48" s="162"/>
      <c r="R48" s="162"/>
      <c r="S48" s="162"/>
      <c r="T48" s="162"/>
      <c r="U48" s="162"/>
      <c r="V48" s="162"/>
      <c r="W48" s="162"/>
      <c r="X48" s="162"/>
    </row>
    <row r="49" spans="1:24" ht="14.25" customHeight="1" x14ac:dyDescent="0.2">
      <c r="A49" s="162"/>
      <c r="B49" s="162"/>
      <c r="C49" s="185"/>
      <c r="D49" s="162"/>
      <c r="E49" s="162"/>
      <c r="F49" s="162"/>
      <c r="G49" s="162"/>
      <c r="H49" s="162"/>
      <c r="I49" s="162"/>
      <c r="J49" s="162"/>
      <c r="K49" s="162"/>
      <c r="L49" s="162"/>
      <c r="M49" s="162"/>
      <c r="N49" s="162"/>
      <c r="O49" s="162"/>
      <c r="P49" s="162"/>
      <c r="Q49" s="162"/>
      <c r="R49" s="162"/>
      <c r="S49" s="162"/>
      <c r="T49" s="162"/>
      <c r="U49" s="162"/>
      <c r="V49" s="162"/>
      <c r="W49" s="162"/>
      <c r="X49" s="162"/>
    </row>
    <row r="50" spans="1:24" ht="14.25" customHeight="1" x14ac:dyDescent="0.2">
      <c r="A50" s="162"/>
      <c r="B50" s="162"/>
      <c r="C50" s="185"/>
      <c r="D50" s="162"/>
      <c r="E50" s="162"/>
      <c r="F50" s="162"/>
      <c r="G50" s="162"/>
      <c r="H50" s="162"/>
      <c r="I50" s="162"/>
      <c r="J50" s="162"/>
      <c r="K50" s="162"/>
      <c r="L50" s="162"/>
      <c r="M50" s="162"/>
      <c r="N50" s="162"/>
      <c r="O50" s="162"/>
      <c r="P50" s="162"/>
      <c r="Q50" s="162"/>
      <c r="R50" s="162"/>
      <c r="S50" s="162"/>
      <c r="T50" s="162"/>
      <c r="U50" s="162"/>
      <c r="V50" s="162"/>
      <c r="W50" s="162"/>
      <c r="X50" s="162"/>
    </row>
    <row r="51" spans="1:24" ht="14.25" customHeight="1" x14ac:dyDescent="0.2">
      <c r="A51" s="162"/>
      <c r="B51" s="162"/>
      <c r="C51" s="185"/>
      <c r="D51" s="162"/>
      <c r="E51" s="162"/>
      <c r="F51" s="162"/>
      <c r="G51" s="162"/>
      <c r="H51" s="162"/>
      <c r="I51" s="162"/>
      <c r="J51" s="162"/>
      <c r="K51" s="162"/>
      <c r="L51" s="162"/>
      <c r="M51" s="162"/>
      <c r="N51" s="162"/>
      <c r="O51" s="162"/>
      <c r="P51" s="162"/>
      <c r="Q51" s="162"/>
      <c r="R51" s="162"/>
      <c r="S51" s="162"/>
      <c r="T51" s="162"/>
      <c r="U51" s="162"/>
      <c r="V51" s="162"/>
      <c r="W51" s="162"/>
      <c r="X51" s="162"/>
    </row>
    <row r="52" spans="1:24" ht="14.25" customHeight="1" x14ac:dyDescent="0.2">
      <c r="A52" s="162"/>
      <c r="B52" s="162"/>
      <c r="C52" s="185"/>
      <c r="D52" s="162"/>
      <c r="E52" s="162"/>
      <c r="F52" s="162"/>
      <c r="G52" s="162"/>
      <c r="H52" s="162"/>
      <c r="I52" s="162"/>
      <c r="J52" s="162"/>
      <c r="K52" s="162"/>
      <c r="L52" s="162"/>
      <c r="M52" s="162"/>
      <c r="N52" s="162"/>
      <c r="O52" s="162"/>
      <c r="P52" s="162"/>
      <c r="Q52" s="162"/>
      <c r="R52" s="162"/>
      <c r="S52" s="162"/>
      <c r="T52" s="162"/>
      <c r="U52" s="162"/>
      <c r="V52" s="162"/>
      <c r="W52" s="162"/>
      <c r="X52" s="162"/>
    </row>
    <row r="53" spans="1:24" ht="14.25" customHeight="1" x14ac:dyDescent="0.2">
      <c r="A53" s="162"/>
      <c r="B53" s="162"/>
      <c r="C53" s="185"/>
      <c r="D53" s="162"/>
      <c r="E53" s="162"/>
      <c r="F53" s="162"/>
      <c r="G53" s="162"/>
      <c r="H53" s="162"/>
      <c r="I53" s="162"/>
      <c r="J53" s="162"/>
      <c r="K53" s="162"/>
      <c r="L53" s="162"/>
      <c r="M53" s="162"/>
      <c r="N53" s="162"/>
      <c r="O53" s="162"/>
      <c r="P53" s="162"/>
      <c r="Q53" s="162"/>
      <c r="R53" s="162"/>
      <c r="S53" s="162"/>
      <c r="T53" s="162"/>
      <c r="U53" s="162"/>
      <c r="V53" s="162"/>
      <c r="W53" s="162"/>
      <c r="X53" s="162"/>
    </row>
    <row r="54" spans="1:24" ht="14.25" customHeight="1" x14ac:dyDescent="0.2">
      <c r="A54" s="162"/>
      <c r="B54" s="162"/>
      <c r="C54" s="185"/>
      <c r="D54" s="162"/>
      <c r="E54" s="162"/>
      <c r="F54" s="162"/>
      <c r="G54" s="162"/>
      <c r="H54" s="162"/>
      <c r="I54" s="162"/>
      <c r="J54" s="162"/>
      <c r="K54" s="162"/>
      <c r="L54" s="162"/>
      <c r="M54" s="162"/>
      <c r="N54" s="162"/>
      <c r="O54" s="162"/>
      <c r="P54" s="162"/>
      <c r="Q54" s="162"/>
      <c r="R54" s="162"/>
      <c r="S54" s="162"/>
      <c r="T54" s="162"/>
      <c r="U54" s="162"/>
      <c r="V54" s="162"/>
      <c r="W54" s="162"/>
      <c r="X54" s="162"/>
    </row>
    <row r="55" spans="1:24" ht="14.25" customHeight="1" x14ac:dyDescent="0.2">
      <c r="A55" s="162"/>
      <c r="B55" s="162"/>
      <c r="C55" s="185"/>
      <c r="D55" s="162"/>
      <c r="E55" s="162"/>
      <c r="F55" s="162"/>
      <c r="G55" s="162"/>
      <c r="H55" s="162"/>
      <c r="I55" s="162"/>
      <c r="J55" s="162"/>
      <c r="K55" s="162"/>
      <c r="L55" s="162"/>
      <c r="M55" s="162"/>
      <c r="N55" s="162"/>
      <c r="O55" s="162"/>
      <c r="P55" s="162"/>
      <c r="Q55" s="162"/>
      <c r="R55" s="162"/>
      <c r="S55" s="162"/>
      <c r="T55" s="162"/>
      <c r="U55" s="162"/>
      <c r="V55" s="162"/>
      <c r="W55" s="162"/>
      <c r="X55" s="162"/>
    </row>
    <row r="56" spans="1:24" ht="14.25" customHeight="1" x14ac:dyDescent="0.2">
      <c r="A56" s="162"/>
      <c r="B56" s="162"/>
      <c r="C56" s="185"/>
      <c r="D56" s="162"/>
      <c r="E56" s="162"/>
      <c r="F56" s="162"/>
      <c r="G56" s="162"/>
      <c r="H56" s="162"/>
      <c r="I56" s="162"/>
      <c r="J56" s="162"/>
      <c r="K56" s="162"/>
      <c r="L56" s="162"/>
      <c r="M56" s="162"/>
      <c r="N56" s="162"/>
      <c r="O56" s="162"/>
      <c r="P56" s="162"/>
      <c r="Q56" s="162"/>
      <c r="R56" s="162"/>
      <c r="S56" s="162"/>
      <c r="T56" s="162"/>
      <c r="U56" s="162"/>
      <c r="V56" s="162"/>
      <c r="W56" s="162"/>
      <c r="X56" s="162"/>
    </row>
    <row r="57" spans="1:24" ht="14.25" customHeight="1" x14ac:dyDescent="0.2">
      <c r="A57" s="162"/>
      <c r="B57" s="162"/>
      <c r="C57" s="185"/>
      <c r="D57" s="162"/>
      <c r="E57" s="162"/>
      <c r="F57" s="162"/>
      <c r="G57" s="162"/>
      <c r="H57" s="162"/>
      <c r="I57" s="162"/>
      <c r="J57" s="162"/>
      <c r="K57" s="162"/>
      <c r="L57" s="162"/>
      <c r="M57" s="162"/>
      <c r="N57" s="162"/>
      <c r="O57" s="162"/>
      <c r="P57" s="162"/>
      <c r="Q57" s="162"/>
      <c r="R57" s="162"/>
      <c r="S57" s="162"/>
      <c r="T57" s="162"/>
      <c r="U57" s="162"/>
      <c r="V57" s="162"/>
      <c r="W57" s="162"/>
      <c r="X57" s="162"/>
    </row>
    <row r="58" spans="1:24" ht="14.25" customHeight="1" x14ac:dyDescent="0.2">
      <c r="A58" s="162"/>
      <c r="B58" s="162"/>
      <c r="C58" s="185"/>
      <c r="D58" s="162"/>
      <c r="E58" s="162"/>
      <c r="F58" s="162"/>
      <c r="G58" s="162"/>
      <c r="H58" s="162"/>
      <c r="I58" s="162"/>
      <c r="J58" s="162"/>
      <c r="K58" s="162"/>
      <c r="L58" s="162"/>
      <c r="M58" s="162"/>
      <c r="N58" s="162"/>
      <c r="O58" s="162"/>
      <c r="P58" s="162"/>
      <c r="Q58" s="162"/>
      <c r="R58" s="162"/>
      <c r="S58" s="162"/>
      <c r="T58" s="162"/>
      <c r="U58" s="162"/>
      <c r="V58" s="162"/>
      <c r="W58" s="162"/>
      <c r="X58" s="162"/>
    </row>
    <row r="59" spans="1:24" ht="14.25" customHeight="1" x14ac:dyDescent="0.2">
      <c r="A59" s="162"/>
      <c r="B59" s="162"/>
      <c r="C59" s="185"/>
      <c r="D59" s="162"/>
      <c r="E59" s="162"/>
      <c r="F59" s="162"/>
      <c r="G59" s="162"/>
      <c r="H59" s="162"/>
      <c r="I59" s="162"/>
      <c r="J59" s="162"/>
      <c r="K59" s="162"/>
      <c r="L59" s="162"/>
      <c r="M59" s="162"/>
      <c r="N59" s="162"/>
      <c r="O59" s="162"/>
      <c r="P59" s="162"/>
      <c r="Q59" s="162"/>
      <c r="R59" s="162"/>
      <c r="S59" s="162"/>
      <c r="T59" s="162"/>
      <c r="U59" s="162"/>
      <c r="V59" s="162"/>
      <c r="W59" s="162"/>
      <c r="X59" s="162"/>
    </row>
    <row r="60" spans="1:24" ht="14.25" customHeight="1" x14ac:dyDescent="0.2">
      <c r="A60" s="162"/>
      <c r="B60" s="162"/>
      <c r="C60" s="185"/>
      <c r="D60" s="162"/>
      <c r="E60" s="162"/>
      <c r="F60" s="162"/>
      <c r="G60" s="162"/>
      <c r="H60" s="162"/>
      <c r="I60" s="162"/>
      <c r="J60" s="162"/>
      <c r="K60" s="162"/>
      <c r="L60" s="162"/>
      <c r="M60" s="162"/>
      <c r="N60" s="162"/>
      <c r="O60" s="162"/>
      <c r="P60" s="162"/>
      <c r="Q60" s="162"/>
      <c r="R60" s="162"/>
      <c r="S60" s="162"/>
      <c r="T60" s="162"/>
      <c r="U60" s="162"/>
      <c r="V60" s="162"/>
      <c r="W60" s="162"/>
      <c r="X60" s="162"/>
    </row>
    <row r="61" spans="1:24" ht="14.25" customHeight="1" x14ac:dyDescent="0.2">
      <c r="A61" s="162"/>
      <c r="B61" s="162"/>
      <c r="C61" s="185"/>
      <c r="D61" s="162"/>
      <c r="E61" s="162"/>
      <c r="F61" s="162"/>
      <c r="G61" s="162"/>
      <c r="H61" s="162"/>
      <c r="I61" s="162"/>
      <c r="J61" s="162"/>
      <c r="K61" s="162"/>
      <c r="L61" s="162"/>
      <c r="M61" s="162"/>
      <c r="N61" s="162"/>
      <c r="O61" s="162"/>
      <c r="P61" s="162"/>
      <c r="Q61" s="162"/>
      <c r="R61" s="162"/>
      <c r="S61" s="162"/>
      <c r="T61" s="162"/>
      <c r="U61" s="162"/>
      <c r="V61" s="162"/>
      <c r="W61" s="162"/>
      <c r="X61" s="162"/>
    </row>
    <row r="62" spans="1:24" ht="14.25" customHeight="1" x14ac:dyDescent="0.2">
      <c r="A62" s="162"/>
      <c r="B62" s="162"/>
      <c r="C62" s="185"/>
      <c r="D62" s="162"/>
      <c r="E62" s="162"/>
      <c r="F62" s="162"/>
      <c r="G62" s="162"/>
      <c r="H62" s="162"/>
      <c r="I62" s="162"/>
      <c r="J62" s="162"/>
      <c r="K62" s="162"/>
      <c r="L62" s="162"/>
      <c r="M62" s="162"/>
      <c r="N62" s="162"/>
      <c r="O62" s="162"/>
      <c r="P62" s="162"/>
      <c r="Q62" s="162"/>
      <c r="R62" s="162"/>
      <c r="S62" s="162"/>
      <c r="T62" s="162"/>
      <c r="U62" s="162"/>
      <c r="V62" s="162"/>
      <c r="W62" s="162"/>
      <c r="X62" s="162"/>
    </row>
    <row r="63" spans="1:24" ht="14.25" customHeight="1" x14ac:dyDescent="0.2">
      <c r="A63" s="162"/>
      <c r="B63" s="162"/>
      <c r="C63" s="185"/>
      <c r="D63" s="162"/>
      <c r="E63" s="162"/>
      <c r="F63" s="162"/>
      <c r="G63" s="162"/>
      <c r="H63" s="162"/>
      <c r="I63" s="162"/>
      <c r="J63" s="162"/>
      <c r="K63" s="162"/>
      <c r="L63" s="162"/>
      <c r="M63" s="162"/>
      <c r="N63" s="162"/>
      <c r="O63" s="162"/>
      <c r="P63" s="162"/>
      <c r="Q63" s="162"/>
      <c r="R63" s="162"/>
      <c r="S63" s="162"/>
      <c r="T63" s="162"/>
      <c r="U63" s="162"/>
      <c r="V63" s="162"/>
      <c r="W63" s="162"/>
      <c r="X63" s="162"/>
    </row>
    <row r="64" spans="1:24" ht="14.25" customHeight="1" x14ac:dyDescent="0.2">
      <c r="A64" s="162"/>
      <c r="B64" s="162"/>
      <c r="C64" s="185"/>
      <c r="D64" s="162"/>
      <c r="E64" s="162"/>
      <c r="F64" s="162"/>
      <c r="G64" s="162"/>
      <c r="H64" s="162"/>
      <c r="I64" s="162"/>
      <c r="J64" s="162"/>
      <c r="K64" s="162"/>
      <c r="L64" s="162"/>
      <c r="M64" s="162"/>
      <c r="N64" s="162"/>
      <c r="O64" s="162"/>
      <c r="P64" s="162"/>
      <c r="Q64" s="162"/>
      <c r="R64" s="162"/>
      <c r="S64" s="162"/>
      <c r="T64" s="162"/>
      <c r="U64" s="162"/>
      <c r="V64" s="162"/>
      <c r="W64" s="162"/>
      <c r="X64" s="162"/>
    </row>
    <row r="65" spans="1:24" ht="14.25" customHeight="1" x14ac:dyDescent="0.2">
      <c r="A65" s="162"/>
      <c r="B65" s="162"/>
      <c r="C65" s="185"/>
      <c r="D65" s="162"/>
      <c r="E65" s="162"/>
      <c r="F65" s="162"/>
      <c r="G65" s="162"/>
      <c r="H65" s="162"/>
      <c r="I65" s="162"/>
      <c r="J65" s="162"/>
      <c r="K65" s="162"/>
      <c r="L65" s="162"/>
      <c r="M65" s="162"/>
      <c r="N65" s="162"/>
      <c r="O65" s="162"/>
      <c r="P65" s="162"/>
      <c r="Q65" s="162"/>
      <c r="R65" s="162"/>
      <c r="S65" s="162"/>
      <c r="T65" s="162"/>
      <c r="U65" s="162"/>
      <c r="V65" s="162"/>
      <c r="W65" s="162"/>
      <c r="X65" s="162"/>
    </row>
    <row r="66" spans="1:24" ht="14.25" customHeight="1" x14ac:dyDescent="0.2">
      <c r="A66" s="162"/>
      <c r="B66" s="162"/>
      <c r="C66" s="185"/>
      <c r="D66" s="162"/>
      <c r="E66" s="162"/>
      <c r="F66" s="162"/>
      <c r="G66" s="162"/>
      <c r="H66" s="162"/>
      <c r="I66" s="162"/>
      <c r="J66" s="162"/>
      <c r="K66" s="162"/>
      <c r="L66" s="162"/>
      <c r="M66" s="162"/>
      <c r="N66" s="162"/>
      <c r="O66" s="162"/>
      <c r="P66" s="162"/>
      <c r="Q66" s="162"/>
      <c r="R66" s="162"/>
      <c r="S66" s="162"/>
      <c r="T66" s="162"/>
      <c r="U66" s="162"/>
      <c r="V66" s="162"/>
      <c r="W66" s="162"/>
      <c r="X66" s="162"/>
    </row>
    <row r="67" spans="1:24" ht="14.25" customHeight="1" x14ac:dyDescent="0.2">
      <c r="A67" s="162"/>
      <c r="B67" s="162"/>
      <c r="C67" s="185"/>
      <c r="D67" s="162"/>
      <c r="E67" s="162"/>
      <c r="F67" s="162"/>
      <c r="G67" s="162"/>
      <c r="H67" s="162"/>
      <c r="I67" s="162"/>
      <c r="J67" s="162"/>
      <c r="K67" s="162"/>
      <c r="L67" s="162"/>
      <c r="M67" s="162"/>
      <c r="N67" s="162"/>
      <c r="O67" s="162"/>
      <c r="P67" s="162"/>
      <c r="Q67" s="162"/>
      <c r="R67" s="162"/>
      <c r="S67" s="162"/>
      <c r="T67" s="162"/>
      <c r="U67" s="162"/>
      <c r="V67" s="162"/>
      <c r="W67" s="162"/>
      <c r="X67" s="162"/>
    </row>
    <row r="68" spans="1:24" ht="14.25" customHeight="1" x14ac:dyDescent="0.2">
      <c r="A68" s="162"/>
      <c r="B68" s="162"/>
      <c r="C68" s="185"/>
      <c r="D68" s="162"/>
      <c r="E68" s="162"/>
      <c r="F68" s="162"/>
      <c r="G68" s="162"/>
      <c r="H68" s="162"/>
      <c r="I68" s="162"/>
      <c r="J68" s="162"/>
      <c r="K68" s="162"/>
      <c r="L68" s="162"/>
      <c r="M68" s="162"/>
      <c r="N68" s="162"/>
      <c r="O68" s="162"/>
      <c r="P68" s="162"/>
      <c r="Q68" s="162"/>
      <c r="R68" s="162"/>
      <c r="S68" s="162"/>
      <c r="T68" s="162"/>
      <c r="U68" s="162"/>
      <c r="V68" s="162"/>
      <c r="W68" s="162"/>
      <c r="X68" s="162"/>
    </row>
    <row r="69" spans="1:24" ht="14.25" customHeight="1" x14ac:dyDescent="0.2">
      <c r="A69" s="162"/>
      <c r="B69" s="162"/>
      <c r="C69" s="185"/>
      <c r="D69" s="162"/>
      <c r="E69" s="162"/>
      <c r="F69" s="162"/>
      <c r="G69" s="162"/>
      <c r="H69" s="162"/>
      <c r="I69" s="162"/>
      <c r="J69" s="162"/>
      <c r="K69" s="162"/>
      <c r="L69" s="162"/>
      <c r="M69" s="162"/>
      <c r="N69" s="162"/>
      <c r="O69" s="162"/>
      <c r="P69" s="162"/>
      <c r="Q69" s="162"/>
      <c r="R69" s="162"/>
      <c r="S69" s="162"/>
      <c r="T69" s="162"/>
      <c r="U69" s="162"/>
      <c r="V69" s="162"/>
      <c r="W69" s="162"/>
      <c r="X69" s="162"/>
    </row>
    <row r="70" spans="1:24" ht="14.25" customHeight="1" x14ac:dyDescent="0.2">
      <c r="A70" s="162"/>
      <c r="B70" s="162"/>
      <c r="C70" s="185"/>
      <c r="D70" s="162"/>
      <c r="E70" s="162"/>
      <c r="F70" s="162"/>
      <c r="G70" s="162"/>
      <c r="H70" s="162"/>
      <c r="I70" s="162"/>
      <c r="J70" s="162"/>
      <c r="K70" s="162"/>
      <c r="L70" s="162"/>
      <c r="M70" s="162"/>
      <c r="N70" s="162"/>
      <c r="O70" s="162"/>
      <c r="P70" s="162"/>
      <c r="Q70" s="162"/>
      <c r="R70" s="162"/>
      <c r="S70" s="162"/>
      <c r="T70" s="162"/>
      <c r="U70" s="162"/>
      <c r="V70" s="162"/>
      <c r="W70" s="162"/>
      <c r="X70" s="162"/>
    </row>
    <row r="71" spans="1:24" ht="14.25" customHeight="1" x14ac:dyDescent="0.2">
      <c r="A71" s="162"/>
      <c r="B71" s="162"/>
      <c r="C71" s="185"/>
      <c r="D71" s="162"/>
      <c r="E71" s="162"/>
      <c r="F71" s="162"/>
      <c r="G71" s="162"/>
      <c r="H71" s="162"/>
      <c r="I71" s="162"/>
      <c r="J71" s="162"/>
      <c r="K71" s="162"/>
      <c r="L71" s="162"/>
      <c r="M71" s="162"/>
      <c r="N71" s="162"/>
      <c r="O71" s="162"/>
      <c r="P71" s="162"/>
      <c r="Q71" s="162"/>
      <c r="R71" s="162"/>
      <c r="S71" s="162"/>
      <c r="T71" s="162"/>
      <c r="U71" s="162"/>
      <c r="V71" s="162"/>
      <c r="W71" s="162"/>
      <c r="X71" s="162"/>
    </row>
    <row r="72" spans="1:24" ht="14.25" customHeight="1" x14ac:dyDescent="0.2">
      <c r="A72" s="162"/>
      <c r="B72" s="162"/>
      <c r="C72" s="185"/>
      <c r="D72" s="162"/>
      <c r="E72" s="162"/>
      <c r="F72" s="162"/>
      <c r="G72" s="162"/>
      <c r="H72" s="162"/>
      <c r="I72" s="162"/>
      <c r="J72" s="162"/>
      <c r="K72" s="162"/>
      <c r="L72" s="162"/>
      <c r="M72" s="162"/>
      <c r="N72" s="162"/>
      <c r="O72" s="162"/>
      <c r="P72" s="162"/>
      <c r="Q72" s="162"/>
      <c r="R72" s="162"/>
      <c r="S72" s="162"/>
      <c r="T72" s="162"/>
      <c r="U72" s="162"/>
      <c r="V72" s="162"/>
      <c r="W72" s="162"/>
      <c r="X72" s="162"/>
    </row>
    <row r="73" spans="1:24" ht="14.25" customHeight="1" x14ac:dyDescent="0.2">
      <c r="A73" s="162"/>
      <c r="B73" s="162"/>
      <c r="C73" s="185"/>
      <c r="D73" s="162"/>
      <c r="E73" s="162"/>
      <c r="F73" s="162"/>
      <c r="G73" s="162"/>
      <c r="H73" s="162"/>
      <c r="I73" s="162"/>
      <c r="J73" s="162"/>
      <c r="K73" s="162"/>
      <c r="L73" s="162"/>
      <c r="M73" s="162"/>
      <c r="N73" s="162"/>
      <c r="O73" s="162"/>
      <c r="P73" s="162"/>
      <c r="Q73" s="162"/>
      <c r="R73" s="162"/>
      <c r="S73" s="162"/>
      <c r="T73" s="162"/>
      <c r="U73" s="162"/>
      <c r="V73" s="162"/>
      <c r="W73" s="162"/>
      <c r="X73" s="162"/>
    </row>
    <row r="74" spans="1:24" ht="14.25" customHeight="1" x14ac:dyDescent="0.2">
      <c r="A74" s="162"/>
      <c r="B74" s="162"/>
      <c r="C74" s="185"/>
      <c r="D74" s="162"/>
      <c r="E74" s="162"/>
      <c r="F74" s="162"/>
      <c r="G74" s="162"/>
      <c r="H74" s="162"/>
      <c r="I74" s="162"/>
      <c r="J74" s="162"/>
      <c r="K74" s="162"/>
      <c r="L74" s="162"/>
      <c r="M74" s="162"/>
      <c r="N74" s="162"/>
      <c r="O74" s="162"/>
      <c r="P74" s="162"/>
      <c r="Q74" s="162"/>
      <c r="R74" s="162"/>
      <c r="S74" s="162"/>
      <c r="T74" s="162"/>
      <c r="U74" s="162"/>
      <c r="V74" s="162"/>
      <c r="W74" s="162"/>
      <c r="X74" s="162"/>
    </row>
    <row r="75" spans="1:24" ht="14.25" customHeight="1" x14ac:dyDescent="0.2">
      <c r="A75" s="162"/>
      <c r="B75" s="162"/>
      <c r="C75" s="185"/>
      <c r="D75" s="162"/>
      <c r="E75" s="162"/>
      <c r="F75" s="162"/>
      <c r="G75" s="162"/>
      <c r="H75" s="162"/>
      <c r="I75" s="162"/>
      <c r="J75" s="162"/>
      <c r="K75" s="162"/>
      <c r="L75" s="162"/>
      <c r="M75" s="162"/>
      <c r="N75" s="162"/>
      <c r="O75" s="162"/>
      <c r="P75" s="162"/>
      <c r="Q75" s="162"/>
      <c r="R75" s="162"/>
      <c r="S75" s="162"/>
      <c r="T75" s="162"/>
      <c r="U75" s="162"/>
      <c r="V75" s="162"/>
      <c r="W75" s="162"/>
      <c r="X75" s="162"/>
    </row>
    <row r="76" spans="1:24" ht="14.25" customHeight="1" x14ac:dyDescent="0.2">
      <c r="A76" s="162"/>
      <c r="B76" s="162"/>
      <c r="C76" s="185"/>
      <c r="D76" s="162"/>
      <c r="E76" s="162"/>
      <c r="F76" s="162"/>
      <c r="G76" s="162"/>
      <c r="H76" s="162"/>
      <c r="I76" s="162"/>
      <c r="J76" s="162"/>
      <c r="K76" s="162"/>
      <c r="L76" s="162"/>
      <c r="M76" s="162"/>
      <c r="N76" s="162"/>
      <c r="O76" s="162"/>
      <c r="P76" s="162"/>
      <c r="Q76" s="162"/>
      <c r="R76" s="162"/>
      <c r="S76" s="162"/>
      <c r="T76" s="162"/>
      <c r="U76" s="162"/>
      <c r="V76" s="162"/>
      <c r="W76" s="162"/>
      <c r="X76" s="162"/>
    </row>
    <row r="77" spans="1:24" ht="14.25" customHeight="1" x14ac:dyDescent="0.2">
      <c r="A77" s="162"/>
      <c r="B77" s="162"/>
      <c r="C77" s="185"/>
      <c r="D77" s="162"/>
      <c r="E77" s="162"/>
      <c r="F77" s="162"/>
      <c r="G77" s="162"/>
      <c r="H77" s="162"/>
      <c r="I77" s="162"/>
      <c r="J77" s="162"/>
      <c r="K77" s="162"/>
      <c r="L77" s="162"/>
      <c r="M77" s="162"/>
      <c r="N77" s="162"/>
      <c r="O77" s="162"/>
      <c r="P77" s="162"/>
      <c r="Q77" s="162"/>
      <c r="R77" s="162"/>
      <c r="S77" s="162"/>
      <c r="T77" s="162"/>
      <c r="U77" s="162"/>
      <c r="V77" s="162"/>
      <c r="W77" s="162"/>
      <c r="X77" s="162"/>
    </row>
    <row r="78" spans="1:24" ht="14.25" customHeight="1" x14ac:dyDescent="0.2">
      <c r="A78" s="162"/>
      <c r="B78" s="162"/>
      <c r="C78" s="185"/>
      <c r="D78" s="162"/>
      <c r="E78" s="162"/>
      <c r="F78" s="162"/>
      <c r="G78" s="162"/>
      <c r="H78" s="162"/>
      <c r="I78" s="162"/>
      <c r="J78" s="162"/>
      <c r="K78" s="162"/>
      <c r="L78" s="162"/>
      <c r="M78" s="162"/>
      <c r="N78" s="162"/>
      <c r="O78" s="162"/>
      <c r="P78" s="162"/>
      <c r="Q78" s="162"/>
      <c r="R78" s="162"/>
      <c r="S78" s="162"/>
      <c r="T78" s="162"/>
      <c r="U78" s="162"/>
      <c r="V78" s="162"/>
      <c r="W78" s="162"/>
      <c r="X78" s="162"/>
    </row>
    <row r="79" spans="1:24" ht="14.25" customHeight="1" x14ac:dyDescent="0.2">
      <c r="A79" s="162"/>
      <c r="B79" s="162"/>
      <c r="C79" s="185"/>
      <c r="D79" s="162"/>
      <c r="E79" s="162"/>
      <c r="F79" s="162"/>
      <c r="G79" s="162"/>
      <c r="H79" s="162"/>
      <c r="I79" s="162"/>
      <c r="J79" s="162"/>
      <c r="K79" s="162"/>
      <c r="L79" s="162"/>
      <c r="M79" s="162"/>
      <c r="N79" s="162"/>
      <c r="O79" s="162"/>
      <c r="P79" s="162"/>
      <c r="Q79" s="162"/>
      <c r="R79" s="162"/>
      <c r="S79" s="162"/>
      <c r="T79" s="162"/>
      <c r="U79" s="162"/>
      <c r="V79" s="162"/>
      <c r="W79" s="162"/>
      <c r="X79" s="162"/>
    </row>
    <row r="80" spans="1:24" ht="14.25" customHeight="1" x14ac:dyDescent="0.2">
      <c r="A80" s="162"/>
      <c r="B80" s="162"/>
      <c r="C80" s="185"/>
      <c r="D80" s="162"/>
      <c r="E80" s="162"/>
      <c r="F80" s="162"/>
      <c r="G80" s="162"/>
      <c r="H80" s="162"/>
      <c r="I80" s="162"/>
      <c r="J80" s="162"/>
      <c r="K80" s="162"/>
      <c r="L80" s="162"/>
      <c r="M80" s="162"/>
      <c r="N80" s="162"/>
      <c r="O80" s="162"/>
      <c r="P80" s="162"/>
      <c r="Q80" s="162"/>
      <c r="R80" s="162"/>
      <c r="S80" s="162"/>
      <c r="T80" s="162"/>
      <c r="U80" s="162"/>
      <c r="V80" s="162"/>
      <c r="W80" s="162"/>
      <c r="X80" s="162"/>
    </row>
    <row r="81" spans="1:24" ht="14.25" customHeight="1" x14ac:dyDescent="0.2">
      <c r="A81" s="162"/>
      <c r="B81" s="162"/>
      <c r="C81" s="185"/>
      <c r="D81" s="162"/>
      <c r="E81" s="162"/>
      <c r="F81" s="162"/>
      <c r="G81" s="162"/>
      <c r="H81" s="162"/>
      <c r="I81" s="162"/>
      <c r="J81" s="162"/>
      <c r="K81" s="162"/>
      <c r="L81" s="162"/>
      <c r="M81" s="162"/>
      <c r="N81" s="162"/>
      <c r="O81" s="162"/>
      <c r="P81" s="162"/>
      <c r="Q81" s="162"/>
      <c r="R81" s="162"/>
      <c r="S81" s="162"/>
      <c r="T81" s="162"/>
      <c r="U81" s="162"/>
      <c r="V81" s="162"/>
      <c r="W81" s="162"/>
      <c r="X81" s="162"/>
    </row>
    <row r="82" spans="1:24" ht="14.25" customHeight="1" x14ac:dyDescent="0.2">
      <c r="A82" s="162"/>
      <c r="B82" s="162"/>
      <c r="C82" s="185"/>
      <c r="D82" s="162"/>
      <c r="E82" s="162"/>
      <c r="F82" s="162"/>
      <c r="G82" s="162"/>
      <c r="H82" s="162"/>
      <c r="I82" s="162"/>
      <c r="J82" s="162"/>
      <c r="K82" s="162"/>
      <c r="L82" s="162"/>
      <c r="M82" s="162"/>
      <c r="N82" s="162"/>
      <c r="O82" s="162"/>
      <c r="P82" s="162"/>
      <c r="Q82" s="162"/>
      <c r="R82" s="162"/>
      <c r="S82" s="162"/>
      <c r="T82" s="162"/>
      <c r="U82" s="162"/>
      <c r="V82" s="162"/>
      <c r="W82" s="162"/>
      <c r="X82" s="162"/>
    </row>
    <row r="83" spans="1:24" ht="14.25" customHeight="1" x14ac:dyDescent="0.2">
      <c r="A83" s="162"/>
      <c r="B83" s="162"/>
      <c r="C83" s="185"/>
      <c r="D83" s="162"/>
      <c r="E83" s="162"/>
      <c r="F83" s="162"/>
      <c r="G83" s="162"/>
      <c r="H83" s="162"/>
      <c r="I83" s="162"/>
      <c r="J83" s="162"/>
      <c r="K83" s="162"/>
      <c r="L83" s="162"/>
      <c r="M83" s="162"/>
      <c r="N83" s="162"/>
      <c r="O83" s="162"/>
      <c r="P83" s="162"/>
      <c r="Q83" s="162"/>
      <c r="R83" s="162"/>
      <c r="S83" s="162"/>
      <c r="T83" s="162"/>
      <c r="U83" s="162"/>
      <c r="V83" s="162"/>
      <c r="W83" s="162"/>
      <c r="X83" s="162"/>
    </row>
    <row r="84" spans="1:24" ht="14.25" customHeight="1" x14ac:dyDescent="0.2">
      <c r="A84" s="162"/>
      <c r="B84" s="162"/>
      <c r="C84" s="185"/>
      <c r="D84" s="162"/>
      <c r="E84" s="162"/>
      <c r="F84" s="162"/>
      <c r="G84" s="162"/>
      <c r="H84" s="162"/>
      <c r="I84" s="162"/>
      <c r="J84" s="162"/>
      <c r="K84" s="162"/>
      <c r="L84" s="162"/>
      <c r="M84" s="162"/>
      <c r="N84" s="162"/>
      <c r="O84" s="162"/>
      <c r="P84" s="162"/>
      <c r="Q84" s="162"/>
      <c r="R84" s="162"/>
      <c r="S84" s="162"/>
      <c r="T84" s="162"/>
      <c r="U84" s="162"/>
      <c r="V84" s="162"/>
      <c r="W84" s="162"/>
      <c r="X84" s="162"/>
    </row>
    <row r="85" spans="1:24" ht="14.25" customHeight="1" x14ac:dyDescent="0.2">
      <c r="A85" s="162"/>
      <c r="B85" s="162"/>
      <c r="C85" s="185"/>
      <c r="D85" s="162"/>
      <c r="E85" s="162"/>
      <c r="F85" s="162"/>
      <c r="G85" s="162"/>
      <c r="H85" s="162"/>
      <c r="I85" s="162"/>
      <c r="J85" s="162"/>
      <c r="K85" s="162"/>
      <c r="L85" s="162"/>
      <c r="M85" s="162"/>
      <c r="N85" s="162"/>
      <c r="O85" s="162"/>
      <c r="P85" s="162"/>
      <c r="Q85" s="162"/>
      <c r="R85" s="162"/>
      <c r="S85" s="162"/>
      <c r="T85" s="162"/>
      <c r="U85" s="162"/>
      <c r="V85" s="162"/>
      <c r="W85" s="162"/>
      <c r="X85" s="162"/>
    </row>
    <row r="86" spans="1:24" ht="14.25" customHeight="1" x14ac:dyDescent="0.2">
      <c r="A86" s="162"/>
      <c r="B86" s="162"/>
      <c r="C86" s="185"/>
      <c r="D86" s="162"/>
      <c r="E86" s="162"/>
      <c r="F86" s="162"/>
      <c r="G86" s="162"/>
      <c r="H86" s="162"/>
      <c r="I86" s="162"/>
      <c r="J86" s="162"/>
      <c r="K86" s="162"/>
      <c r="L86" s="162"/>
      <c r="M86" s="162"/>
      <c r="N86" s="162"/>
      <c r="O86" s="162"/>
      <c r="P86" s="162"/>
      <c r="Q86" s="162"/>
      <c r="R86" s="162"/>
      <c r="S86" s="162"/>
      <c r="T86" s="162"/>
      <c r="U86" s="162"/>
      <c r="V86" s="162"/>
      <c r="W86" s="162"/>
      <c r="X86" s="162"/>
    </row>
    <row r="87" spans="1:24" ht="14.25" customHeight="1" x14ac:dyDescent="0.2">
      <c r="A87" s="162"/>
      <c r="B87" s="162"/>
      <c r="C87" s="185"/>
      <c r="D87" s="162"/>
      <c r="E87" s="162"/>
      <c r="F87" s="162"/>
      <c r="G87" s="162"/>
      <c r="H87" s="162"/>
      <c r="I87" s="162"/>
      <c r="J87" s="162"/>
      <c r="K87" s="162"/>
      <c r="L87" s="162"/>
      <c r="M87" s="162"/>
      <c r="N87" s="162"/>
      <c r="O87" s="162"/>
      <c r="P87" s="162"/>
      <c r="Q87" s="162"/>
      <c r="R87" s="162"/>
      <c r="S87" s="162"/>
      <c r="T87" s="162"/>
      <c r="U87" s="162"/>
      <c r="V87" s="162"/>
      <c r="W87" s="162"/>
      <c r="X87" s="162"/>
    </row>
    <row r="88" spans="1:24" ht="14.25" customHeight="1" x14ac:dyDescent="0.2">
      <c r="A88" s="162"/>
      <c r="B88" s="162"/>
      <c r="C88" s="185"/>
      <c r="D88" s="162"/>
      <c r="E88" s="162"/>
      <c r="F88" s="162"/>
      <c r="G88" s="162"/>
      <c r="H88" s="162"/>
      <c r="I88" s="162"/>
      <c r="J88" s="162"/>
      <c r="K88" s="162"/>
      <c r="L88" s="162"/>
      <c r="M88" s="162"/>
      <c r="N88" s="162"/>
      <c r="O88" s="162"/>
      <c r="P88" s="162"/>
      <c r="Q88" s="162"/>
      <c r="R88" s="162"/>
      <c r="S88" s="162"/>
      <c r="T88" s="162"/>
      <c r="U88" s="162"/>
      <c r="V88" s="162"/>
      <c r="W88" s="162"/>
      <c r="X88" s="162"/>
    </row>
    <row r="89" spans="1:24" ht="14.25" customHeight="1" x14ac:dyDescent="0.2">
      <c r="A89" s="162"/>
      <c r="B89" s="162"/>
      <c r="C89" s="185"/>
      <c r="D89" s="162"/>
      <c r="E89" s="162"/>
      <c r="F89" s="162"/>
      <c r="G89" s="162"/>
      <c r="H89" s="162"/>
      <c r="I89" s="162"/>
      <c r="J89" s="162"/>
      <c r="K89" s="162"/>
      <c r="L89" s="162"/>
      <c r="M89" s="162"/>
      <c r="N89" s="162"/>
      <c r="O89" s="162"/>
      <c r="P89" s="162"/>
      <c r="Q89" s="162"/>
      <c r="R89" s="162"/>
      <c r="S89" s="162"/>
      <c r="T89" s="162"/>
      <c r="U89" s="162"/>
      <c r="V89" s="162"/>
      <c r="W89" s="162"/>
      <c r="X89" s="162"/>
    </row>
    <row r="90" spans="1:24" ht="14.25" customHeight="1" x14ac:dyDescent="0.2">
      <c r="A90" s="162"/>
      <c r="B90" s="162"/>
      <c r="C90" s="185"/>
      <c r="D90" s="162"/>
      <c r="E90" s="162"/>
      <c r="F90" s="162"/>
      <c r="G90" s="162"/>
      <c r="H90" s="162"/>
      <c r="I90" s="162"/>
      <c r="J90" s="162"/>
      <c r="K90" s="162"/>
      <c r="L90" s="162"/>
      <c r="M90" s="162"/>
      <c r="N90" s="162"/>
      <c r="O90" s="162"/>
      <c r="P90" s="162"/>
      <c r="Q90" s="162"/>
      <c r="R90" s="162"/>
      <c r="S90" s="162"/>
      <c r="T90" s="162"/>
      <c r="U90" s="162"/>
      <c r="V90" s="162"/>
      <c r="W90" s="162"/>
      <c r="X90" s="162"/>
    </row>
    <row r="91" spans="1:24" ht="14.25" customHeight="1" x14ac:dyDescent="0.2">
      <c r="A91" s="162"/>
      <c r="B91" s="162"/>
      <c r="C91" s="185"/>
      <c r="D91" s="162"/>
      <c r="E91" s="162"/>
      <c r="F91" s="162"/>
      <c r="G91" s="162"/>
      <c r="H91" s="162"/>
      <c r="I91" s="162"/>
      <c r="J91" s="162"/>
      <c r="K91" s="162"/>
      <c r="L91" s="162"/>
      <c r="M91" s="162"/>
      <c r="N91" s="162"/>
      <c r="O91" s="162"/>
      <c r="P91" s="162"/>
      <c r="Q91" s="162"/>
      <c r="R91" s="162"/>
      <c r="S91" s="162"/>
      <c r="T91" s="162"/>
      <c r="U91" s="162"/>
      <c r="V91" s="162"/>
      <c r="W91" s="162"/>
      <c r="X91" s="162"/>
    </row>
    <row r="92" spans="1:24" ht="14.25" customHeight="1" x14ac:dyDescent="0.2">
      <c r="A92" s="162"/>
      <c r="B92" s="162"/>
      <c r="C92" s="185"/>
      <c r="D92" s="162"/>
      <c r="E92" s="162"/>
      <c r="F92" s="162"/>
      <c r="G92" s="162"/>
      <c r="H92" s="162"/>
      <c r="I92" s="162"/>
      <c r="J92" s="162"/>
      <c r="K92" s="162"/>
      <c r="L92" s="162"/>
      <c r="M92" s="162"/>
      <c r="N92" s="162"/>
      <c r="O92" s="162"/>
      <c r="P92" s="162"/>
      <c r="Q92" s="162"/>
      <c r="R92" s="162"/>
      <c r="S92" s="162"/>
      <c r="T92" s="162"/>
      <c r="U92" s="162"/>
      <c r="V92" s="162"/>
      <c r="W92" s="162"/>
      <c r="X92" s="162"/>
    </row>
    <row r="93" spans="1:24" ht="14.25" customHeight="1" x14ac:dyDescent="0.2">
      <c r="A93" s="162"/>
      <c r="B93" s="162"/>
      <c r="C93" s="185"/>
      <c r="D93" s="162"/>
      <c r="E93" s="162"/>
      <c r="F93" s="162"/>
      <c r="G93" s="162"/>
      <c r="H93" s="162"/>
      <c r="I93" s="162"/>
      <c r="J93" s="162"/>
      <c r="K93" s="162"/>
      <c r="L93" s="162"/>
      <c r="M93" s="162"/>
      <c r="N93" s="162"/>
      <c r="O93" s="162"/>
      <c r="P93" s="162"/>
      <c r="Q93" s="162"/>
      <c r="R93" s="162"/>
      <c r="S93" s="162"/>
      <c r="T93" s="162"/>
      <c r="U93" s="162"/>
      <c r="V93" s="162"/>
      <c r="W93" s="162"/>
      <c r="X93" s="162"/>
    </row>
    <row r="94" spans="1:24" ht="14.25" customHeight="1" x14ac:dyDescent="0.2">
      <c r="A94" s="162"/>
      <c r="B94" s="162"/>
      <c r="C94" s="185"/>
      <c r="D94" s="162"/>
      <c r="E94" s="162"/>
      <c r="F94" s="162"/>
      <c r="G94" s="162"/>
      <c r="H94" s="162"/>
      <c r="I94" s="162"/>
      <c r="J94" s="162"/>
      <c r="K94" s="162"/>
      <c r="L94" s="162"/>
      <c r="M94" s="162"/>
      <c r="N94" s="162"/>
      <c r="O94" s="162"/>
      <c r="P94" s="162"/>
      <c r="Q94" s="162"/>
      <c r="R94" s="162"/>
      <c r="S94" s="162"/>
      <c r="T94" s="162"/>
      <c r="U94" s="162"/>
      <c r="V94" s="162"/>
      <c r="W94" s="162"/>
      <c r="X94" s="162"/>
    </row>
    <row r="95" spans="1:24" ht="14.25" customHeight="1" x14ac:dyDescent="0.2">
      <c r="A95" s="162"/>
      <c r="B95" s="162"/>
      <c r="C95" s="185"/>
      <c r="D95" s="162"/>
      <c r="E95" s="162"/>
      <c r="F95" s="162"/>
      <c r="G95" s="162"/>
      <c r="H95" s="162"/>
      <c r="I95" s="162"/>
      <c r="J95" s="162"/>
      <c r="K95" s="162"/>
      <c r="L95" s="162"/>
      <c r="M95" s="162"/>
      <c r="N95" s="162"/>
      <c r="O95" s="162"/>
      <c r="P95" s="162"/>
      <c r="Q95" s="162"/>
      <c r="R95" s="162"/>
      <c r="S95" s="162"/>
      <c r="T95" s="162"/>
      <c r="U95" s="162"/>
      <c r="V95" s="162"/>
      <c r="W95" s="162"/>
      <c r="X95" s="162"/>
    </row>
    <row r="96" spans="1:24" ht="14.25" customHeight="1" x14ac:dyDescent="0.2">
      <c r="A96" s="162"/>
      <c r="B96" s="162"/>
      <c r="C96" s="185"/>
      <c r="D96" s="162"/>
      <c r="E96" s="162"/>
      <c r="F96" s="162"/>
      <c r="G96" s="162"/>
      <c r="H96" s="162"/>
      <c r="I96" s="162"/>
      <c r="J96" s="162"/>
      <c r="K96" s="162"/>
      <c r="L96" s="162"/>
      <c r="M96" s="162"/>
      <c r="N96" s="162"/>
      <c r="O96" s="162"/>
      <c r="P96" s="162"/>
      <c r="Q96" s="162"/>
      <c r="R96" s="162"/>
      <c r="S96" s="162"/>
      <c r="T96" s="162"/>
      <c r="U96" s="162"/>
      <c r="V96" s="162"/>
      <c r="W96" s="162"/>
      <c r="X96" s="162"/>
    </row>
    <row r="97" spans="1:24" ht="14.25" customHeight="1" x14ac:dyDescent="0.2">
      <c r="A97" s="162"/>
      <c r="B97" s="162"/>
      <c r="C97" s="185"/>
      <c r="D97" s="162"/>
      <c r="E97" s="162"/>
      <c r="F97" s="162"/>
      <c r="G97" s="162"/>
      <c r="H97" s="162"/>
      <c r="I97" s="162"/>
      <c r="J97" s="162"/>
      <c r="K97" s="162"/>
      <c r="L97" s="162"/>
      <c r="M97" s="162"/>
      <c r="N97" s="162"/>
      <c r="O97" s="162"/>
      <c r="P97" s="162"/>
      <c r="Q97" s="162"/>
      <c r="R97" s="162"/>
      <c r="S97" s="162"/>
      <c r="T97" s="162"/>
      <c r="U97" s="162"/>
      <c r="V97" s="162"/>
      <c r="W97" s="162"/>
      <c r="X97" s="162"/>
    </row>
    <row r="98" spans="1:24" ht="14.25" customHeight="1" x14ac:dyDescent="0.2">
      <c r="A98" s="162"/>
      <c r="B98" s="162"/>
      <c r="C98" s="185"/>
      <c r="D98" s="162"/>
      <c r="E98" s="162"/>
      <c r="F98" s="162"/>
      <c r="G98" s="162"/>
      <c r="H98" s="162"/>
      <c r="I98" s="162"/>
      <c r="J98" s="162"/>
      <c r="K98" s="162"/>
      <c r="L98" s="162"/>
      <c r="M98" s="162"/>
      <c r="N98" s="162"/>
      <c r="O98" s="162"/>
      <c r="P98" s="162"/>
      <c r="Q98" s="162"/>
      <c r="R98" s="162"/>
      <c r="S98" s="162"/>
      <c r="T98" s="162"/>
      <c r="U98" s="162"/>
      <c r="V98" s="162"/>
      <c r="W98" s="162"/>
      <c r="X98" s="162"/>
    </row>
    <row r="99" spans="1:24" ht="14.25" customHeight="1" x14ac:dyDescent="0.2">
      <c r="A99" s="162"/>
      <c r="B99" s="162"/>
      <c r="C99" s="185"/>
      <c r="D99" s="162"/>
      <c r="E99" s="162"/>
      <c r="F99" s="162"/>
      <c r="G99" s="162"/>
      <c r="H99" s="162"/>
      <c r="I99" s="162"/>
      <c r="J99" s="162"/>
      <c r="K99" s="162"/>
      <c r="L99" s="162"/>
      <c r="M99" s="162"/>
      <c r="N99" s="162"/>
      <c r="O99" s="162"/>
      <c r="P99" s="162"/>
      <c r="Q99" s="162"/>
      <c r="R99" s="162"/>
      <c r="S99" s="162"/>
      <c r="T99" s="162"/>
      <c r="U99" s="162"/>
      <c r="V99" s="162"/>
      <c r="W99" s="162"/>
      <c r="X99" s="162"/>
    </row>
    <row r="100" spans="1:24" ht="14.25" customHeight="1" x14ac:dyDescent="0.2">
      <c r="A100" s="162"/>
      <c r="B100" s="162"/>
      <c r="C100" s="185"/>
      <c r="D100" s="162"/>
      <c r="E100" s="162"/>
      <c r="F100" s="162"/>
      <c r="G100" s="162"/>
      <c r="H100" s="162"/>
      <c r="I100" s="162"/>
      <c r="J100" s="162"/>
      <c r="K100" s="162"/>
      <c r="L100" s="162"/>
      <c r="M100" s="162"/>
      <c r="N100" s="162"/>
      <c r="O100" s="162"/>
      <c r="P100" s="162"/>
      <c r="Q100" s="162"/>
      <c r="R100" s="162"/>
      <c r="S100" s="162"/>
      <c r="T100" s="162"/>
      <c r="U100" s="162"/>
      <c r="V100" s="162"/>
      <c r="W100" s="162"/>
      <c r="X100" s="162"/>
    </row>
    <row r="101" spans="1:24" ht="14.25" customHeight="1" x14ac:dyDescent="0.2">
      <c r="A101" s="162"/>
      <c r="B101" s="162"/>
      <c r="C101" s="185"/>
      <c r="D101" s="162"/>
      <c r="E101" s="162"/>
      <c r="F101" s="162"/>
      <c r="G101" s="162"/>
      <c r="H101" s="162"/>
      <c r="I101" s="162"/>
      <c r="J101" s="162"/>
      <c r="K101" s="162"/>
      <c r="L101" s="162"/>
      <c r="M101" s="162"/>
      <c r="N101" s="162"/>
      <c r="O101" s="162"/>
      <c r="P101" s="162"/>
      <c r="Q101" s="162"/>
      <c r="R101" s="162"/>
      <c r="S101" s="162"/>
      <c r="T101" s="162"/>
      <c r="U101" s="162"/>
      <c r="V101" s="162"/>
      <c r="W101" s="162"/>
      <c r="X101" s="162"/>
    </row>
    <row r="102" spans="1:24" ht="14.25" customHeight="1" x14ac:dyDescent="0.2">
      <c r="A102" s="162"/>
      <c r="B102" s="162"/>
      <c r="C102" s="185"/>
      <c r="D102" s="162"/>
      <c r="E102" s="162"/>
      <c r="F102" s="162"/>
      <c r="G102" s="162"/>
      <c r="H102" s="162"/>
      <c r="I102" s="162"/>
      <c r="J102" s="162"/>
      <c r="K102" s="162"/>
      <c r="L102" s="162"/>
      <c r="M102" s="162"/>
      <c r="N102" s="162"/>
      <c r="O102" s="162"/>
      <c r="P102" s="162"/>
      <c r="Q102" s="162"/>
      <c r="R102" s="162"/>
      <c r="S102" s="162"/>
      <c r="T102" s="162"/>
      <c r="U102" s="162"/>
      <c r="V102" s="162"/>
      <c r="W102" s="162"/>
      <c r="X102" s="162"/>
    </row>
    <row r="103" spans="1:24" ht="14.25" customHeight="1" x14ac:dyDescent="0.2">
      <c r="A103" s="162"/>
      <c r="B103" s="162"/>
      <c r="C103" s="185"/>
      <c r="D103" s="162"/>
      <c r="E103" s="162"/>
      <c r="F103" s="162"/>
      <c r="G103" s="162"/>
      <c r="H103" s="162"/>
      <c r="I103" s="162"/>
      <c r="J103" s="162"/>
      <c r="K103" s="162"/>
      <c r="L103" s="162"/>
      <c r="M103" s="162"/>
      <c r="N103" s="162"/>
      <c r="O103" s="162"/>
      <c r="P103" s="162"/>
      <c r="Q103" s="162"/>
      <c r="R103" s="162"/>
      <c r="S103" s="162"/>
      <c r="T103" s="162"/>
      <c r="U103" s="162"/>
      <c r="V103" s="162"/>
      <c r="W103" s="162"/>
      <c r="X103" s="162"/>
    </row>
    <row r="104" spans="1:24" ht="14.25" customHeight="1" x14ac:dyDescent="0.2">
      <c r="A104" s="162"/>
      <c r="B104" s="162"/>
      <c r="C104" s="185"/>
      <c r="D104" s="162"/>
      <c r="E104" s="162"/>
      <c r="F104" s="162"/>
      <c r="G104" s="162"/>
      <c r="H104" s="162"/>
      <c r="I104" s="162"/>
      <c r="J104" s="162"/>
      <c r="K104" s="162"/>
      <c r="L104" s="162"/>
      <c r="M104" s="162"/>
      <c r="N104" s="162"/>
      <c r="O104" s="162"/>
      <c r="P104" s="162"/>
      <c r="Q104" s="162"/>
      <c r="R104" s="162"/>
      <c r="S104" s="162"/>
      <c r="T104" s="162"/>
      <c r="U104" s="162"/>
      <c r="V104" s="162"/>
      <c r="W104" s="162"/>
      <c r="X104" s="162"/>
    </row>
    <row r="105" spans="1:24" ht="14.25" customHeight="1" x14ac:dyDescent="0.2">
      <c r="A105" s="162"/>
      <c r="B105" s="162"/>
      <c r="C105" s="185"/>
      <c r="D105" s="162"/>
      <c r="E105" s="162"/>
      <c r="F105" s="162"/>
      <c r="G105" s="162"/>
      <c r="H105" s="162"/>
      <c r="I105" s="162"/>
      <c r="J105" s="162"/>
      <c r="K105" s="162"/>
      <c r="L105" s="162"/>
      <c r="M105" s="162"/>
      <c r="N105" s="162"/>
      <c r="O105" s="162"/>
      <c r="P105" s="162"/>
      <c r="Q105" s="162"/>
      <c r="R105" s="162"/>
      <c r="S105" s="162"/>
      <c r="T105" s="162"/>
      <c r="U105" s="162"/>
      <c r="V105" s="162"/>
      <c r="W105" s="162"/>
      <c r="X105" s="162"/>
    </row>
    <row r="106" spans="1:24" ht="14.25" customHeight="1" x14ac:dyDescent="0.2">
      <c r="A106" s="162"/>
      <c r="B106" s="162"/>
      <c r="C106" s="185"/>
      <c r="D106" s="162"/>
      <c r="E106" s="162"/>
      <c r="F106" s="162"/>
      <c r="G106" s="162"/>
      <c r="H106" s="162"/>
      <c r="I106" s="162"/>
      <c r="J106" s="162"/>
      <c r="K106" s="162"/>
      <c r="L106" s="162"/>
      <c r="M106" s="162"/>
      <c r="N106" s="162"/>
      <c r="O106" s="162"/>
      <c r="P106" s="162"/>
      <c r="Q106" s="162"/>
      <c r="R106" s="162"/>
      <c r="S106" s="162"/>
      <c r="T106" s="162"/>
      <c r="U106" s="162"/>
      <c r="V106" s="162"/>
      <c r="W106" s="162"/>
      <c r="X106" s="162"/>
    </row>
    <row r="107" spans="1:24" ht="14.25" customHeight="1" x14ac:dyDescent="0.2">
      <c r="A107" s="162"/>
      <c r="B107" s="162"/>
      <c r="C107" s="185"/>
      <c r="D107" s="162"/>
      <c r="E107" s="162"/>
      <c r="F107" s="162"/>
      <c r="G107" s="162"/>
      <c r="H107" s="162"/>
      <c r="I107" s="162"/>
      <c r="J107" s="162"/>
      <c r="K107" s="162"/>
      <c r="L107" s="162"/>
      <c r="M107" s="162"/>
      <c r="N107" s="162"/>
      <c r="O107" s="162"/>
      <c r="P107" s="162"/>
      <c r="Q107" s="162"/>
      <c r="R107" s="162"/>
      <c r="S107" s="162"/>
      <c r="T107" s="162"/>
      <c r="U107" s="162"/>
      <c r="V107" s="162"/>
      <c r="W107" s="162"/>
      <c r="X107" s="162"/>
    </row>
    <row r="108" spans="1:24" ht="14.25" customHeight="1" x14ac:dyDescent="0.2">
      <c r="A108" s="162"/>
      <c r="B108" s="162"/>
      <c r="C108" s="185"/>
      <c r="D108" s="162"/>
      <c r="E108" s="162"/>
      <c r="F108" s="162"/>
      <c r="G108" s="162"/>
      <c r="H108" s="162"/>
      <c r="I108" s="162"/>
      <c r="J108" s="162"/>
      <c r="K108" s="162"/>
      <c r="L108" s="162"/>
      <c r="M108" s="162"/>
      <c r="N108" s="162"/>
      <c r="O108" s="162"/>
      <c r="P108" s="162"/>
      <c r="Q108" s="162"/>
      <c r="R108" s="162"/>
      <c r="S108" s="162"/>
      <c r="T108" s="162"/>
      <c r="U108" s="162"/>
      <c r="V108" s="162"/>
      <c r="W108" s="162"/>
      <c r="X108" s="162"/>
    </row>
    <row r="109" spans="1:24" ht="14.25" customHeight="1" x14ac:dyDescent="0.2">
      <c r="A109" s="162"/>
      <c r="B109" s="162"/>
      <c r="C109" s="185"/>
      <c r="D109" s="162"/>
      <c r="E109" s="162"/>
      <c r="F109" s="162"/>
      <c r="G109" s="162"/>
      <c r="H109" s="162"/>
      <c r="I109" s="162"/>
      <c r="J109" s="162"/>
      <c r="K109" s="162"/>
      <c r="L109" s="162"/>
      <c r="M109" s="162"/>
      <c r="N109" s="162"/>
      <c r="O109" s="162"/>
      <c r="P109" s="162"/>
      <c r="Q109" s="162"/>
      <c r="R109" s="162"/>
      <c r="S109" s="162"/>
      <c r="T109" s="162"/>
      <c r="U109" s="162"/>
      <c r="V109" s="162"/>
      <c r="W109" s="162"/>
      <c r="X109" s="162"/>
    </row>
    <row r="110" spans="1:24" ht="14.25" customHeight="1" x14ac:dyDescent="0.2">
      <c r="A110" s="162"/>
      <c r="B110" s="162"/>
      <c r="C110" s="185"/>
      <c r="D110" s="162"/>
      <c r="E110" s="162"/>
      <c r="F110" s="162"/>
      <c r="G110" s="162"/>
      <c r="H110" s="162"/>
      <c r="I110" s="162"/>
      <c r="J110" s="162"/>
      <c r="K110" s="162"/>
      <c r="L110" s="162"/>
      <c r="M110" s="162"/>
      <c r="N110" s="162"/>
      <c r="O110" s="162"/>
      <c r="P110" s="162"/>
      <c r="Q110" s="162"/>
      <c r="R110" s="162"/>
      <c r="S110" s="162"/>
      <c r="T110" s="162"/>
      <c r="U110" s="162"/>
      <c r="V110" s="162"/>
      <c r="W110" s="162"/>
      <c r="X110" s="162"/>
    </row>
    <row r="111" spans="1:24" ht="14.25" customHeight="1" x14ac:dyDescent="0.2">
      <c r="A111" s="162"/>
      <c r="B111" s="162"/>
      <c r="C111" s="185"/>
      <c r="D111" s="162"/>
      <c r="E111" s="162"/>
      <c r="F111" s="162"/>
      <c r="G111" s="162"/>
      <c r="H111" s="162"/>
      <c r="I111" s="162"/>
      <c r="J111" s="162"/>
      <c r="K111" s="162"/>
      <c r="L111" s="162"/>
      <c r="M111" s="162"/>
      <c r="N111" s="162"/>
      <c r="O111" s="162"/>
      <c r="P111" s="162"/>
      <c r="Q111" s="162"/>
      <c r="R111" s="162"/>
      <c r="S111" s="162"/>
      <c r="T111" s="162"/>
      <c r="U111" s="162"/>
      <c r="V111" s="162"/>
      <c r="W111" s="162"/>
      <c r="X111" s="162"/>
    </row>
    <row r="112" spans="1:24" ht="14.25" customHeight="1" x14ac:dyDescent="0.2">
      <c r="A112" s="162"/>
      <c r="B112" s="162"/>
      <c r="C112" s="185"/>
      <c r="D112" s="162"/>
      <c r="E112" s="162"/>
      <c r="F112" s="162"/>
      <c r="G112" s="162"/>
      <c r="H112" s="162"/>
      <c r="I112" s="162"/>
      <c r="J112" s="162"/>
      <c r="K112" s="162"/>
      <c r="L112" s="162"/>
      <c r="M112" s="162"/>
      <c r="N112" s="162"/>
      <c r="O112" s="162"/>
      <c r="P112" s="162"/>
      <c r="Q112" s="162"/>
      <c r="R112" s="162"/>
      <c r="S112" s="162"/>
      <c r="T112" s="162"/>
      <c r="U112" s="162"/>
      <c r="V112" s="162"/>
      <c r="W112" s="162"/>
      <c r="X112" s="162"/>
    </row>
    <row r="113" spans="1:24" ht="14.25" customHeight="1" x14ac:dyDescent="0.2">
      <c r="A113" s="162"/>
      <c r="B113" s="162"/>
      <c r="C113" s="185"/>
      <c r="D113" s="162"/>
      <c r="E113" s="162"/>
      <c r="F113" s="162"/>
      <c r="G113" s="162"/>
      <c r="H113" s="162"/>
      <c r="I113" s="162"/>
      <c r="J113" s="162"/>
      <c r="K113" s="162"/>
      <c r="L113" s="162"/>
      <c r="M113" s="162"/>
      <c r="N113" s="162"/>
      <c r="O113" s="162"/>
      <c r="P113" s="162"/>
      <c r="Q113" s="162"/>
      <c r="R113" s="162"/>
      <c r="S113" s="162"/>
      <c r="T113" s="162"/>
      <c r="U113" s="162"/>
      <c r="V113" s="162"/>
      <c r="W113" s="162"/>
      <c r="X113" s="162"/>
    </row>
    <row r="114" spans="1:24" ht="14.25" customHeight="1" x14ac:dyDescent="0.2">
      <c r="A114" s="162"/>
      <c r="B114" s="162"/>
      <c r="C114" s="185"/>
      <c r="D114" s="162"/>
      <c r="E114" s="162"/>
      <c r="F114" s="162"/>
      <c r="G114" s="162"/>
      <c r="H114" s="162"/>
      <c r="I114" s="162"/>
      <c r="J114" s="162"/>
      <c r="K114" s="162"/>
      <c r="L114" s="162"/>
      <c r="M114" s="162"/>
      <c r="N114" s="162"/>
      <c r="O114" s="162"/>
      <c r="P114" s="162"/>
      <c r="Q114" s="162"/>
      <c r="R114" s="162"/>
      <c r="S114" s="162"/>
      <c r="T114" s="162"/>
      <c r="U114" s="162"/>
      <c r="V114" s="162"/>
      <c r="W114" s="162"/>
      <c r="X114" s="162"/>
    </row>
    <row r="115" spans="1:24" ht="14.25" customHeight="1" x14ac:dyDescent="0.2">
      <c r="A115" s="162"/>
      <c r="B115" s="162"/>
      <c r="C115" s="185"/>
      <c r="D115" s="162"/>
      <c r="E115" s="162"/>
      <c r="F115" s="162"/>
      <c r="G115" s="162"/>
      <c r="H115" s="162"/>
      <c r="I115" s="162"/>
      <c r="J115" s="162"/>
      <c r="K115" s="162"/>
      <c r="L115" s="162"/>
      <c r="M115" s="162"/>
      <c r="N115" s="162"/>
      <c r="O115" s="162"/>
      <c r="P115" s="162"/>
      <c r="Q115" s="162"/>
      <c r="R115" s="162"/>
      <c r="S115" s="162"/>
      <c r="T115" s="162"/>
      <c r="U115" s="162"/>
      <c r="V115" s="162"/>
      <c r="W115" s="162"/>
      <c r="X115" s="162"/>
    </row>
    <row r="116" spans="1:24" ht="14.25" customHeight="1" x14ac:dyDescent="0.2">
      <c r="A116" s="162"/>
      <c r="B116" s="162"/>
      <c r="C116" s="185"/>
      <c r="D116" s="162"/>
      <c r="E116" s="162"/>
      <c r="F116" s="162"/>
      <c r="G116" s="162"/>
      <c r="H116" s="162"/>
      <c r="I116" s="162"/>
      <c r="J116" s="162"/>
      <c r="K116" s="162"/>
      <c r="L116" s="162"/>
      <c r="M116" s="162"/>
      <c r="N116" s="162"/>
      <c r="O116" s="162"/>
      <c r="P116" s="162"/>
      <c r="Q116" s="162"/>
      <c r="R116" s="162"/>
      <c r="S116" s="162"/>
      <c r="T116" s="162"/>
      <c r="U116" s="162"/>
      <c r="V116" s="162"/>
      <c r="W116" s="162"/>
      <c r="X116" s="162"/>
    </row>
    <row r="117" spans="1:24" ht="14.25" customHeight="1" x14ac:dyDescent="0.2">
      <c r="A117" s="162"/>
      <c r="B117" s="162"/>
      <c r="C117" s="185"/>
      <c r="D117" s="162"/>
      <c r="E117" s="162"/>
      <c r="F117" s="162"/>
      <c r="G117" s="162"/>
      <c r="H117" s="162"/>
      <c r="I117" s="162"/>
      <c r="J117" s="162"/>
      <c r="K117" s="162"/>
      <c r="L117" s="162"/>
      <c r="M117" s="162"/>
      <c r="N117" s="162"/>
      <c r="O117" s="162"/>
      <c r="P117" s="162"/>
      <c r="Q117" s="162"/>
      <c r="R117" s="162"/>
      <c r="S117" s="162"/>
      <c r="T117" s="162"/>
      <c r="U117" s="162"/>
      <c r="V117" s="162"/>
      <c r="W117" s="162"/>
      <c r="X117" s="162"/>
    </row>
    <row r="118" spans="1:24" ht="14.25" customHeight="1" x14ac:dyDescent="0.2">
      <c r="A118" s="162"/>
      <c r="B118" s="162"/>
      <c r="C118" s="185"/>
      <c r="D118" s="162"/>
      <c r="E118" s="162"/>
      <c r="F118" s="162"/>
      <c r="G118" s="162"/>
      <c r="H118" s="162"/>
      <c r="I118" s="162"/>
      <c r="J118" s="162"/>
      <c r="K118" s="162"/>
      <c r="L118" s="162"/>
      <c r="M118" s="162"/>
      <c r="N118" s="162"/>
      <c r="O118" s="162"/>
      <c r="P118" s="162"/>
      <c r="Q118" s="162"/>
      <c r="R118" s="162"/>
      <c r="S118" s="162"/>
      <c r="T118" s="162"/>
      <c r="U118" s="162"/>
      <c r="V118" s="162"/>
      <c r="W118" s="162"/>
      <c r="X118" s="162"/>
    </row>
    <row r="119" spans="1:24" ht="14.25" customHeight="1" x14ac:dyDescent="0.2">
      <c r="A119" s="162"/>
      <c r="B119" s="162"/>
      <c r="C119" s="185"/>
      <c r="D119" s="162"/>
      <c r="E119" s="162"/>
      <c r="F119" s="162"/>
      <c r="G119" s="162"/>
      <c r="H119" s="162"/>
      <c r="I119" s="162"/>
      <c r="J119" s="162"/>
      <c r="K119" s="162"/>
      <c r="L119" s="162"/>
      <c r="M119" s="162"/>
      <c r="N119" s="162"/>
      <c r="O119" s="162"/>
      <c r="P119" s="162"/>
      <c r="Q119" s="162"/>
      <c r="R119" s="162"/>
      <c r="S119" s="162"/>
      <c r="T119" s="162"/>
      <c r="U119" s="162"/>
      <c r="V119" s="162"/>
      <c r="W119" s="162"/>
      <c r="X119" s="162"/>
    </row>
    <row r="120" spans="1:24" ht="14.25" customHeight="1" x14ac:dyDescent="0.2">
      <c r="A120" s="162"/>
      <c r="B120" s="162"/>
      <c r="C120" s="185"/>
      <c r="D120" s="162"/>
      <c r="E120" s="162"/>
      <c r="F120" s="162"/>
      <c r="G120" s="162"/>
      <c r="H120" s="162"/>
      <c r="I120" s="162"/>
      <c r="J120" s="162"/>
      <c r="K120" s="162"/>
      <c r="L120" s="162"/>
      <c r="M120" s="162"/>
      <c r="N120" s="162"/>
      <c r="O120" s="162"/>
      <c r="P120" s="162"/>
      <c r="Q120" s="162"/>
      <c r="R120" s="162"/>
      <c r="S120" s="162"/>
      <c r="T120" s="162"/>
      <c r="U120" s="162"/>
      <c r="V120" s="162"/>
      <c r="W120" s="162"/>
      <c r="X120" s="162"/>
    </row>
    <row r="121" spans="1:24" ht="14.25" customHeight="1" x14ac:dyDescent="0.2">
      <c r="A121" s="162"/>
      <c r="B121" s="162"/>
      <c r="C121" s="185"/>
      <c r="D121" s="162"/>
      <c r="E121" s="162"/>
      <c r="F121" s="162"/>
      <c r="G121" s="162"/>
      <c r="H121" s="162"/>
      <c r="I121" s="162"/>
      <c r="J121" s="162"/>
      <c r="K121" s="162"/>
      <c r="L121" s="162"/>
      <c r="M121" s="162"/>
      <c r="N121" s="162"/>
      <c r="O121" s="162"/>
      <c r="P121" s="162"/>
      <c r="Q121" s="162"/>
      <c r="R121" s="162"/>
      <c r="S121" s="162"/>
      <c r="T121" s="162"/>
      <c r="U121" s="162"/>
      <c r="V121" s="162"/>
      <c r="W121" s="162"/>
      <c r="X121" s="162"/>
    </row>
    <row r="122" spans="1:24" ht="14.25" customHeight="1" x14ac:dyDescent="0.2">
      <c r="A122" s="162"/>
      <c r="B122" s="162"/>
      <c r="C122" s="185"/>
      <c r="D122" s="162"/>
      <c r="E122" s="162"/>
      <c r="F122" s="162"/>
      <c r="G122" s="162"/>
      <c r="H122" s="162"/>
      <c r="I122" s="162"/>
      <c r="J122" s="162"/>
      <c r="K122" s="162"/>
      <c r="L122" s="162"/>
      <c r="M122" s="162"/>
      <c r="N122" s="162"/>
      <c r="O122" s="162"/>
      <c r="P122" s="162"/>
      <c r="Q122" s="162"/>
      <c r="R122" s="162"/>
      <c r="S122" s="162"/>
      <c r="T122" s="162"/>
      <c r="U122" s="162"/>
      <c r="V122" s="162"/>
      <c r="W122" s="162"/>
      <c r="X122" s="162"/>
    </row>
    <row r="123" spans="1:24" ht="14.25" customHeight="1" x14ac:dyDescent="0.2">
      <c r="A123" s="162"/>
      <c r="B123" s="162"/>
      <c r="C123" s="185"/>
      <c r="D123" s="162"/>
      <c r="E123" s="162"/>
      <c r="F123" s="162"/>
      <c r="G123" s="162"/>
      <c r="H123" s="162"/>
      <c r="I123" s="162"/>
      <c r="J123" s="162"/>
      <c r="K123" s="162"/>
      <c r="L123" s="162"/>
      <c r="M123" s="162"/>
      <c r="N123" s="162"/>
      <c r="O123" s="162"/>
      <c r="P123" s="162"/>
      <c r="Q123" s="162"/>
      <c r="R123" s="162"/>
      <c r="S123" s="162"/>
      <c r="T123" s="162"/>
      <c r="U123" s="162"/>
      <c r="V123" s="162"/>
      <c r="W123" s="162"/>
      <c r="X123" s="162"/>
    </row>
    <row r="124" spans="1:24" ht="14.25" customHeight="1" x14ac:dyDescent="0.2">
      <c r="A124" s="162"/>
      <c r="B124" s="162"/>
      <c r="C124" s="185"/>
      <c r="D124" s="162"/>
      <c r="E124" s="162"/>
      <c r="F124" s="162"/>
      <c r="G124" s="162"/>
      <c r="H124" s="162"/>
      <c r="I124" s="162"/>
      <c r="J124" s="162"/>
      <c r="K124" s="162"/>
      <c r="L124" s="162"/>
      <c r="M124" s="162"/>
      <c r="N124" s="162"/>
      <c r="O124" s="162"/>
      <c r="P124" s="162"/>
      <c r="Q124" s="162"/>
      <c r="R124" s="162"/>
      <c r="S124" s="162"/>
      <c r="T124" s="162"/>
      <c r="U124" s="162"/>
      <c r="V124" s="162"/>
      <c r="W124" s="162"/>
      <c r="X124" s="162"/>
    </row>
    <row r="125" spans="1:24" ht="14.25" customHeight="1" x14ac:dyDescent="0.2">
      <c r="A125" s="162"/>
      <c r="B125" s="162"/>
      <c r="C125" s="185"/>
      <c r="D125" s="162"/>
      <c r="E125" s="162"/>
      <c r="F125" s="162"/>
      <c r="G125" s="162"/>
      <c r="H125" s="162"/>
      <c r="I125" s="162"/>
      <c r="J125" s="162"/>
      <c r="K125" s="162"/>
      <c r="L125" s="162"/>
      <c r="M125" s="162"/>
      <c r="N125" s="162"/>
      <c r="O125" s="162"/>
      <c r="P125" s="162"/>
      <c r="Q125" s="162"/>
      <c r="R125" s="162"/>
      <c r="S125" s="162"/>
      <c r="T125" s="162"/>
      <c r="U125" s="162"/>
      <c r="V125" s="162"/>
      <c r="W125" s="162"/>
      <c r="X125" s="162"/>
    </row>
    <row r="126" spans="1:24" ht="14.25" customHeight="1" x14ac:dyDescent="0.2">
      <c r="A126" s="162"/>
      <c r="B126" s="162"/>
      <c r="C126" s="185"/>
      <c r="D126" s="162"/>
      <c r="E126" s="162"/>
      <c r="F126" s="162"/>
      <c r="G126" s="162"/>
      <c r="H126" s="162"/>
      <c r="I126" s="162"/>
      <c r="J126" s="162"/>
      <c r="K126" s="162"/>
      <c r="L126" s="162"/>
      <c r="M126" s="162"/>
      <c r="N126" s="162"/>
      <c r="O126" s="162"/>
      <c r="P126" s="162"/>
      <c r="Q126" s="162"/>
      <c r="R126" s="162"/>
      <c r="S126" s="162"/>
      <c r="T126" s="162"/>
      <c r="U126" s="162"/>
      <c r="V126" s="162"/>
      <c r="W126" s="162"/>
      <c r="X126" s="162"/>
    </row>
    <row r="127" spans="1:24" ht="14.25" customHeight="1" x14ac:dyDescent="0.2">
      <c r="A127" s="162"/>
      <c r="B127" s="162"/>
      <c r="C127" s="185"/>
      <c r="D127" s="162"/>
      <c r="E127" s="162"/>
      <c r="F127" s="162"/>
      <c r="G127" s="162"/>
      <c r="H127" s="162"/>
      <c r="I127" s="162"/>
      <c r="J127" s="162"/>
      <c r="K127" s="162"/>
      <c r="L127" s="162"/>
      <c r="M127" s="162"/>
      <c r="N127" s="162"/>
      <c r="O127" s="162"/>
      <c r="P127" s="162"/>
      <c r="Q127" s="162"/>
      <c r="R127" s="162"/>
      <c r="S127" s="162"/>
      <c r="T127" s="162"/>
      <c r="U127" s="162"/>
      <c r="V127" s="162"/>
      <c r="W127" s="162"/>
      <c r="X127" s="162"/>
    </row>
    <row r="128" spans="1:24" ht="14.25" customHeight="1" x14ac:dyDescent="0.2">
      <c r="A128" s="162"/>
      <c r="B128" s="162"/>
      <c r="C128" s="185"/>
      <c r="D128" s="162"/>
      <c r="E128" s="162"/>
      <c r="F128" s="162"/>
      <c r="G128" s="162"/>
      <c r="H128" s="162"/>
      <c r="I128" s="162"/>
      <c r="J128" s="162"/>
      <c r="K128" s="162"/>
      <c r="L128" s="162"/>
      <c r="M128" s="162"/>
      <c r="N128" s="162"/>
      <c r="O128" s="162"/>
      <c r="P128" s="162"/>
      <c r="Q128" s="162"/>
      <c r="R128" s="162"/>
      <c r="S128" s="162"/>
      <c r="T128" s="162"/>
      <c r="U128" s="162"/>
      <c r="V128" s="162"/>
      <c r="W128" s="162"/>
      <c r="X128" s="162"/>
    </row>
    <row r="129" spans="1:24" ht="14.25" customHeight="1" x14ac:dyDescent="0.2">
      <c r="A129" s="162"/>
      <c r="B129" s="162"/>
      <c r="C129" s="185"/>
      <c r="D129" s="162"/>
      <c r="E129" s="162"/>
      <c r="F129" s="162"/>
      <c r="G129" s="162"/>
      <c r="H129" s="162"/>
      <c r="I129" s="162"/>
      <c r="J129" s="162"/>
      <c r="K129" s="162"/>
      <c r="L129" s="162"/>
      <c r="M129" s="162"/>
      <c r="N129" s="162"/>
      <c r="O129" s="162"/>
      <c r="P129" s="162"/>
      <c r="Q129" s="162"/>
      <c r="R129" s="162"/>
      <c r="S129" s="162"/>
      <c r="T129" s="162"/>
      <c r="U129" s="162"/>
      <c r="V129" s="162"/>
      <c r="W129" s="162"/>
      <c r="X129" s="162"/>
    </row>
    <row r="130" spans="1:24" ht="14.25" customHeight="1" x14ac:dyDescent="0.2">
      <c r="A130" s="162"/>
      <c r="B130" s="162"/>
      <c r="C130" s="185"/>
      <c r="D130" s="162"/>
      <c r="E130" s="162"/>
      <c r="F130" s="162"/>
      <c r="G130" s="162"/>
      <c r="H130" s="162"/>
      <c r="I130" s="162"/>
      <c r="J130" s="162"/>
      <c r="K130" s="162"/>
      <c r="L130" s="162"/>
      <c r="M130" s="162"/>
      <c r="N130" s="162"/>
      <c r="O130" s="162"/>
      <c r="P130" s="162"/>
      <c r="Q130" s="162"/>
      <c r="R130" s="162"/>
      <c r="S130" s="162"/>
      <c r="T130" s="162"/>
      <c r="U130" s="162"/>
      <c r="V130" s="162"/>
      <c r="W130" s="162"/>
      <c r="X130" s="162"/>
    </row>
    <row r="131" spans="1:24" ht="14.25" customHeight="1" x14ac:dyDescent="0.2">
      <c r="A131" s="162"/>
      <c r="B131" s="162"/>
      <c r="C131" s="185"/>
      <c r="D131" s="162"/>
      <c r="E131" s="162"/>
      <c r="F131" s="162"/>
      <c r="G131" s="162"/>
      <c r="H131" s="162"/>
      <c r="I131" s="162"/>
      <c r="J131" s="162"/>
      <c r="K131" s="162"/>
      <c r="L131" s="162"/>
      <c r="M131" s="162"/>
      <c r="N131" s="162"/>
      <c r="O131" s="162"/>
      <c r="P131" s="162"/>
      <c r="Q131" s="162"/>
      <c r="R131" s="162"/>
      <c r="S131" s="162"/>
      <c r="T131" s="162"/>
      <c r="U131" s="162"/>
      <c r="V131" s="162"/>
      <c r="W131" s="162"/>
      <c r="X131" s="162"/>
    </row>
    <row r="132" spans="1:24" ht="14.25" customHeight="1" x14ac:dyDescent="0.2">
      <c r="A132" s="162"/>
      <c r="B132" s="162"/>
      <c r="C132" s="185"/>
      <c r="D132" s="162"/>
      <c r="E132" s="162"/>
      <c r="F132" s="162"/>
      <c r="G132" s="162"/>
      <c r="H132" s="162"/>
      <c r="I132" s="162"/>
      <c r="J132" s="162"/>
      <c r="K132" s="162"/>
      <c r="L132" s="162"/>
      <c r="M132" s="162"/>
      <c r="N132" s="162"/>
      <c r="O132" s="162"/>
      <c r="P132" s="162"/>
      <c r="Q132" s="162"/>
      <c r="R132" s="162"/>
      <c r="S132" s="162"/>
      <c r="T132" s="162"/>
      <c r="U132" s="162"/>
      <c r="V132" s="162"/>
      <c r="W132" s="162"/>
      <c r="X132" s="162"/>
    </row>
    <row r="133" spans="1:24" ht="14.25" customHeight="1" x14ac:dyDescent="0.2">
      <c r="A133" s="162"/>
      <c r="B133" s="162"/>
      <c r="C133" s="185"/>
      <c r="D133" s="162"/>
      <c r="E133" s="162"/>
      <c r="F133" s="162"/>
      <c r="G133" s="162"/>
      <c r="H133" s="162"/>
      <c r="I133" s="162"/>
      <c r="J133" s="162"/>
      <c r="K133" s="162"/>
      <c r="L133" s="162"/>
      <c r="M133" s="162"/>
      <c r="N133" s="162"/>
      <c r="O133" s="162"/>
      <c r="P133" s="162"/>
      <c r="Q133" s="162"/>
      <c r="R133" s="162"/>
      <c r="S133" s="162"/>
      <c r="T133" s="162"/>
      <c r="U133" s="162"/>
      <c r="V133" s="162"/>
      <c r="W133" s="162"/>
      <c r="X133" s="162"/>
    </row>
    <row r="134" spans="1:24" ht="14.25" customHeight="1" x14ac:dyDescent="0.2">
      <c r="A134" s="162"/>
      <c r="B134" s="162"/>
      <c r="C134" s="185"/>
      <c r="D134" s="162"/>
      <c r="E134" s="162"/>
      <c r="F134" s="162"/>
      <c r="G134" s="162"/>
      <c r="H134" s="162"/>
      <c r="I134" s="162"/>
      <c r="J134" s="162"/>
      <c r="K134" s="162"/>
      <c r="L134" s="162"/>
      <c r="M134" s="162"/>
      <c r="N134" s="162"/>
      <c r="O134" s="162"/>
      <c r="P134" s="162"/>
      <c r="Q134" s="162"/>
      <c r="R134" s="162"/>
      <c r="S134" s="162"/>
      <c r="T134" s="162"/>
      <c r="U134" s="162"/>
      <c r="V134" s="162"/>
      <c r="W134" s="162"/>
      <c r="X134" s="162"/>
    </row>
    <row r="135" spans="1:24" ht="14.25" customHeight="1" x14ac:dyDescent="0.2">
      <c r="A135" s="162"/>
      <c r="B135" s="162"/>
      <c r="C135" s="185"/>
      <c r="D135" s="162"/>
      <c r="E135" s="162"/>
      <c r="F135" s="162"/>
      <c r="G135" s="162"/>
      <c r="H135" s="162"/>
      <c r="I135" s="162"/>
      <c r="J135" s="162"/>
      <c r="K135" s="162"/>
      <c r="L135" s="162"/>
      <c r="M135" s="162"/>
      <c r="N135" s="162"/>
      <c r="O135" s="162"/>
      <c r="P135" s="162"/>
      <c r="Q135" s="162"/>
      <c r="R135" s="162"/>
      <c r="S135" s="162"/>
      <c r="T135" s="162"/>
      <c r="U135" s="162"/>
      <c r="V135" s="162"/>
      <c r="W135" s="162"/>
      <c r="X135" s="162"/>
    </row>
    <row r="136" spans="1:24" ht="14.25" customHeight="1" x14ac:dyDescent="0.2">
      <c r="A136" s="162"/>
      <c r="B136" s="162"/>
      <c r="C136" s="185"/>
      <c r="D136" s="162"/>
      <c r="E136" s="162"/>
      <c r="F136" s="162"/>
      <c r="G136" s="162"/>
      <c r="H136" s="162"/>
      <c r="I136" s="162"/>
      <c r="J136" s="162"/>
      <c r="K136" s="162"/>
      <c r="L136" s="162"/>
      <c r="M136" s="162"/>
      <c r="N136" s="162"/>
      <c r="O136" s="162"/>
      <c r="P136" s="162"/>
      <c r="Q136" s="162"/>
      <c r="R136" s="162"/>
      <c r="S136" s="162"/>
      <c r="T136" s="162"/>
      <c r="U136" s="162"/>
      <c r="V136" s="162"/>
      <c r="W136" s="162"/>
      <c r="X136" s="162"/>
    </row>
    <row r="137" spans="1:24" ht="14.25" customHeight="1" x14ac:dyDescent="0.2">
      <c r="A137" s="162"/>
      <c r="B137" s="162"/>
      <c r="C137" s="185"/>
      <c r="D137" s="162"/>
      <c r="E137" s="162"/>
      <c r="F137" s="162"/>
      <c r="G137" s="162"/>
      <c r="H137" s="162"/>
      <c r="I137" s="162"/>
      <c r="J137" s="162"/>
      <c r="K137" s="162"/>
      <c r="L137" s="162"/>
      <c r="M137" s="162"/>
      <c r="N137" s="162"/>
      <c r="O137" s="162"/>
      <c r="P137" s="162"/>
      <c r="Q137" s="162"/>
      <c r="R137" s="162"/>
      <c r="S137" s="162"/>
      <c r="T137" s="162"/>
      <c r="U137" s="162"/>
      <c r="V137" s="162"/>
      <c r="W137" s="162"/>
      <c r="X137" s="162"/>
    </row>
    <row r="138" spans="1:24" ht="14.25" customHeight="1" x14ac:dyDescent="0.2">
      <c r="A138" s="162"/>
      <c r="B138" s="162"/>
      <c r="C138" s="185"/>
      <c r="D138" s="162"/>
      <c r="E138" s="162"/>
      <c r="F138" s="162"/>
      <c r="G138" s="162"/>
      <c r="H138" s="162"/>
      <c r="I138" s="162"/>
      <c r="J138" s="162"/>
      <c r="K138" s="162"/>
      <c r="L138" s="162"/>
      <c r="M138" s="162"/>
      <c r="N138" s="162"/>
      <c r="O138" s="162"/>
      <c r="P138" s="162"/>
      <c r="Q138" s="162"/>
      <c r="R138" s="162"/>
      <c r="S138" s="162"/>
      <c r="T138" s="162"/>
      <c r="U138" s="162"/>
      <c r="V138" s="162"/>
      <c r="W138" s="162"/>
      <c r="X138" s="162"/>
    </row>
    <row r="139" spans="1:24" ht="14.25" customHeight="1" x14ac:dyDescent="0.2">
      <c r="A139" s="162"/>
      <c r="B139" s="162"/>
      <c r="C139" s="185"/>
      <c r="D139" s="162"/>
      <c r="E139" s="162"/>
      <c r="F139" s="162"/>
      <c r="G139" s="162"/>
      <c r="H139" s="162"/>
      <c r="I139" s="162"/>
      <c r="J139" s="162"/>
      <c r="K139" s="162"/>
      <c r="L139" s="162"/>
      <c r="M139" s="162"/>
      <c r="N139" s="162"/>
      <c r="O139" s="162"/>
      <c r="P139" s="162"/>
      <c r="Q139" s="162"/>
      <c r="R139" s="162"/>
      <c r="S139" s="162"/>
      <c r="T139" s="162"/>
      <c r="U139" s="162"/>
      <c r="V139" s="162"/>
      <c r="W139" s="162"/>
      <c r="X139" s="162"/>
    </row>
    <row r="140" spans="1:24" ht="14.25" customHeight="1" x14ac:dyDescent="0.2">
      <c r="A140" s="162"/>
      <c r="B140" s="162"/>
      <c r="C140" s="185"/>
      <c r="D140" s="162"/>
      <c r="E140" s="162"/>
      <c r="F140" s="162"/>
      <c r="G140" s="162"/>
      <c r="H140" s="162"/>
      <c r="I140" s="162"/>
      <c r="J140" s="162"/>
      <c r="K140" s="162"/>
      <c r="L140" s="162"/>
      <c r="M140" s="162"/>
      <c r="N140" s="162"/>
      <c r="O140" s="162"/>
      <c r="P140" s="162"/>
      <c r="Q140" s="162"/>
      <c r="R140" s="162"/>
      <c r="S140" s="162"/>
      <c r="T140" s="162"/>
      <c r="U140" s="162"/>
      <c r="V140" s="162"/>
      <c r="W140" s="162"/>
      <c r="X140" s="162"/>
    </row>
    <row r="141" spans="1:24" ht="14.25" customHeight="1" x14ac:dyDescent="0.2">
      <c r="A141" s="162"/>
      <c r="B141" s="162"/>
      <c r="C141" s="185"/>
      <c r="D141" s="162"/>
      <c r="E141" s="162"/>
      <c r="F141" s="162"/>
      <c r="G141" s="162"/>
      <c r="H141" s="162"/>
      <c r="I141" s="162"/>
      <c r="J141" s="162"/>
      <c r="K141" s="162"/>
      <c r="L141" s="162"/>
      <c r="M141" s="162"/>
      <c r="N141" s="162"/>
      <c r="O141" s="162"/>
      <c r="P141" s="162"/>
      <c r="Q141" s="162"/>
      <c r="R141" s="162"/>
      <c r="S141" s="162"/>
      <c r="T141" s="162"/>
      <c r="U141" s="162"/>
      <c r="V141" s="162"/>
      <c r="W141" s="162"/>
      <c r="X141" s="162"/>
    </row>
    <row r="142" spans="1:24" ht="14.25" customHeight="1" x14ac:dyDescent="0.2">
      <c r="A142" s="162"/>
      <c r="B142" s="162"/>
      <c r="C142" s="185"/>
      <c r="D142" s="162"/>
      <c r="E142" s="162"/>
      <c r="F142" s="162"/>
      <c r="G142" s="162"/>
      <c r="H142" s="162"/>
      <c r="I142" s="162"/>
      <c r="J142" s="162"/>
      <c r="K142" s="162"/>
      <c r="L142" s="162"/>
      <c r="M142" s="162"/>
      <c r="N142" s="162"/>
      <c r="O142" s="162"/>
      <c r="P142" s="162"/>
      <c r="Q142" s="162"/>
      <c r="R142" s="162"/>
      <c r="S142" s="162"/>
      <c r="T142" s="162"/>
      <c r="U142" s="162"/>
      <c r="V142" s="162"/>
      <c r="W142" s="162"/>
      <c r="X142" s="162"/>
    </row>
    <row r="143" spans="1:24" ht="14.25" customHeight="1" x14ac:dyDescent="0.2">
      <c r="A143" s="162"/>
      <c r="B143" s="162"/>
      <c r="C143" s="185"/>
      <c r="D143" s="162"/>
      <c r="E143" s="162"/>
      <c r="F143" s="162"/>
      <c r="G143" s="162"/>
      <c r="H143" s="162"/>
      <c r="I143" s="162"/>
      <c r="J143" s="162"/>
      <c r="K143" s="162"/>
      <c r="L143" s="162"/>
      <c r="M143" s="162"/>
      <c r="N143" s="162"/>
      <c r="O143" s="162"/>
      <c r="P143" s="162"/>
      <c r="Q143" s="162"/>
      <c r="R143" s="162"/>
      <c r="S143" s="162"/>
      <c r="T143" s="162"/>
      <c r="U143" s="162"/>
      <c r="V143" s="162"/>
      <c r="W143" s="162"/>
      <c r="X143" s="162"/>
    </row>
    <row r="144" spans="1:24" ht="14.25" customHeight="1" x14ac:dyDescent="0.2">
      <c r="A144" s="162"/>
      <c r="B144" s="162"/>
      <c r="C144" s="185"/>
      <c r="D144" s="162"/>
      <c r="E144" s="162"/>
      <c r="F144" s="162"/>
      <c r="G144" s="162"/>
      <c r="H144" s="162"/>
      <c r="I144" s="162"/>
      <c r="J144" s="162"/>
      <c r="K144" s="162"/>
      <c r="L144" s="162"/>
      <c r="M144" s="162"/>
      <c r="N144" s="162"/>
      <c r="O144" s="162"/>
      <c r="P144" s="162"/>
      <c r="Q144" s="162"/>
      <c r="R144" s="162"/>
      <c r="S144" s="162"/>
      <c r="T144" s="162"/>
      <c r="U144" s="162"/>
      <c r="V144" s="162"/>
      <c r="W144" s="162"/>
      <c r="X144" s="162"/>
    </row>
    <row r="145" spans="1:24" ht="14.25" customHeight="1" x14ac:dyDescent="0.2">
      <c r="A145" s="162"/>
      <c r="B145" s="162"/>
      <c r="C145" s="185"/>
      <c r="D145" s="162"/>
      <c r="E145" s="162"/>
      <c r="F145" s="162"/>
      <c r="G145" s="162"/>
      <c r="H145" s="162"/>
      <c r="I145" s="162"/>
      <c r="J145" s="162"/>
      <c r="K145" s="162"/>
      <c r="L145" s="162"/>
      <c r="M145" s="162"/>
      <c r="N145" s="162"/>
      <c r="O145" s="162"/>
      <c r="P145" s="162"/>
      <c r="Q145" s="162"/>
      <c r="R145" s="162"/>
      <c r="S145" s="162"/>
      <c r="T145" s="162"/>
      <c r="U145" s="162"/>
      <c r="V145" s="162"/>
      <c r="W145" s="162"/>
      <c r="X145" s="162"/>
    </row>
    <row r="146" spans="1:24" ht="14.25" customHeight="1" x14ac:dyDescent="0.2">
      <c r="A146" s="162"/>
      <c r="B146" s="162"/>
      <c r="C146" s="185"/>
      <c r="D146" s="162"/>
      <c r="E146" s="162"/>
      <c r="F146" s="162"/>
      <c r="G146" s="162"/>
      <c r="H146" s="162"/>
      <c r="I146" s="162"/>
      <c r="J146" s="162"/>
      <c r="K146" s="162"/>
      <c r="L146" s="162"/>
      <c r="M146" s="162"/>
      <c r="N146" s="162"/>
      <c r="O146" s="162"/>
      <c r="P146" s="162"/>
      <c r="Q146" s="162"/>
      <c r="R146" s="162"/>
      <c r="S146" s="162"/>
      <c r="T146" s="162"/>
      <c r="U146" s="162"/>
      <c r="V146" s="162"/>
      <c r="W146" s="162"/>
      <c r="X146" s="162"/>
    </row>
    <row r="147" spans="1:24" ht="14.25" customHeight="1" x14ac:dyDescent="0.2">
      <c r="A147" s="162"/>
      <c r="B147" s="162"/>
      <c r="C147" s="185"/>
      <c r="D147" s="162"/>
      <c r="E147" s="162"/>
      <c r="F147" s="162"/>
      <c r="G147" s="162"/>
      <c r="H147" s="162"/>
      <c r="I147" s="162"/>
      <c r="J147" s="162"/>
      <c r="K147" s="162"/>
      <c r="L147" s="162"/>
      <c r="M147" s="162"/>
      <c r="N147" s="162"/>
      <c r="O147" s="162"/>
      <c r="P147" s="162"/>
      <c r="Q147" s="162"/>
      <c r="R147" s="162"/>
      <c r="S147" s="162"/>
      <c r="T147" s="162"/>
      <c r="U147" s="162"/>
      <c r="V147" s="162"/>
      <c r="W147" s="162"/>
      <c r="X147" s="162"/>
    </row>
    <row r="148" spans="1:24" ht="14.25" customHeight="1" x14ac:dyDescent="0.2">
      <c r="A148" s="162"/>
      <c r="B148" s="162"/>
      <c r="C148" s="185"/>
      <c r="D148" s="162"/>
      <c r="E148" s="162"/>
      <c r="F148" s="162"/>
      <c r="G148" s="162"/>
      <c r="H148" s="162"/>
      <c r="I148" s="162"/>
      <c r="J148" s="162"/>
      <c r="K148" s="162"/>
      <c r="L148" s="162"/>
      <c r="M148" s="162"/>
      <c r="N148" s="162"/>
      <c r="O148" s="162"/>
      <c r="P148" s="162"/>
      <c r="Q148" s="162"/>
      <c r="R148" s="162"/>
      <c r="S148" s="162"/>
      <c r="T148" s="162"/>
      <c r="U148" s="162"/>
      <c r="V148" s="162"/>
      <c r="W148" s="162"/>
      <c r="X148" s="162"/>
    </row>
    <row r="149" spans="1:24" ht="14.25" customHeight="1" x14ac:dyDescent="0.2">
      <c r="A149" s="162"/>
      <c r="B149" s="162"/>
      <c r="C149" s="185"/>
      <c r="D149" s="162"/>
      <c r="E149" s="162"/>
      <c r="F149" s="162"/>
      <c r="G149" s="162"/>
      <c r="H149" s="162"/>
      <c r="I149" s="162"/>
      <c r="J149" s="162"/>
      <c r="K149" s="162"/>
      <c r="L149" s="162"/>
      <c r="M149" s="162"/>
      <c r="N149" s="162"/>
      <c r="O149" s="162"/>
      <c r="P149" s="162"/>
      <c r="Q149" s="162"/>
      <c r="R149" s="162"/>
      <c r="S149" s="162"/>
      <c r="T149" s="162"/>
      <c r="U149" s="162"/>
      <c r="V149" s="162"/>
      <c r="W149" s="162"/>
      <c r="X149" s="162"/>
    </row>
    <row r="150" spans="1:24" ht="14.25" customHeight="1" x14ac:dyDescent="0.2">
      <c r="A150" s="162"/>
      <c r="B150" s="162"/>
      <c r="C150" s="185"/>
      <c r="D150" s="162"/>
      <c r="E150" s="162"/>
      <c r="F150" s="162"/>
      <c r="G150" s="162"/>
      <c r="H150" s="162"/>
      <c r="I150" s="162"/>
      <c r="J150" s="162"/>
      <c r="K150" s="162"/>
      <c r="L150" s="162"/>
      <c r="M150" s="162"/>
      <c r="N150" s="162"/>
      <c r="O150" s="162"/>
      <c r="P150" s="162"/>
      <c r="Q150" s="162"/>
      <c r="R150" s="162"/>
      <c r="S150" s="162"/>
      <c r="T150" s="162"/>
      <c r="U150" s="162"/>
      <c r="V150" s="162"/>
      <c r="W150" s="162"/>
      <c r="X150" s="162"/>
    </row>
    <row r="151" spans="1:24" ht="14.25" customHeight="1" x14ac:dyDescent="0.2">
      <c r="A151" s="162"/>
      <c r="B151" s="162"/>
      <c r="C151" s="185"/>
      <c r="D151" s="162"/>
      <c r="E151" s="162"/>
      <c r="F151" s="162"/>
      <c r="G151" s="162"/>
      <c r="H151" s="162"/>
      <c r="I151" s="162"/>
      <c r="J151" s="162"/>
      <c r="K151" s="162"/>
      <c r="L151" s="162"/>
      <c r="M151" s="162"/>
      <c r="N151" s="162"/>
      <c r="O151" s="162"/>
      <c r="P151" s="162"/>
      <c r="Q151" s="162"/>
      <c r="R151" s="162"/>
      <c r="S151" s="162"/>
      <c r="T151" s="162"/>
      <c r="U151" s="162"/>
      <c r="V151" s="162"/>
      <c r="W151" s="162"/>
      <c r="X151" s="162"/>
    </row>
    <row r="152" spans="1:24" ht="14.25" customHeight="1" x14ac:dyDescent="0.2">
      <c r="A152" s="162"/>
      <c r="B152" s="162"/>
      <c r="C152" s="185"/>
      <c r="D152" s="162"/>
      <c r="E152" s="162"/>
      <c r="F152" s="162"/>
      <c r="G152" s="162"/>
      <c r="H152" s="162"/>
      <c r="I152" s="162"/>
      <c r="J152" s="162"/>
      <c r="K152" s="162"/>
      <c r="L152" s="162"/>
      <c r="M152" s="162"/>
      <c r="N152" s="162"/>
      <c r="O152" s="162"/>
      <c r="P152" s="162"/>
      <c r="Q152" s="162"/>
      <c r="R152" s="162"/>
      <c r="S152" s="162"/>
      <c r="T152" s="162"/>
      <c r="U152" s="162"/>
      <c r="V152" s="162"/>
      <c r="W152" s="162"/>
      <c r="X152" s="162"/>
    </row>
    <row r="153" spans="1:24" ht="14.25" customHeight="1" x14ac:dyDescent="0.2">
      <c r="A153" s="162"/>
      <c r="B153" s="162"/>
      <c r="C153" s="185"/>
      <c r="D153" s="162"/>
      <c r="E153" s="162"/>
      <c r="F153" s="162"/>
      <c r="G153" s="162"/>
      <c r="H153" s="162"/>
      <c r="I153" s="162"/>
      <c r="J153" s="162"/>
      <c r="K153" s="162"/>
      <c r="L153" s="162"/>
      <c r="M153" s="162"/>
      <c r="N153" s="162"/>
      <c r="O153" s="162"/>
      <c r="P153" s="162"/>
      <c r="Q153" s="162"/>
      <c r="R153" s="162"/>
      <c r="S153" s="162"/>
      <c r="T153" s="162"/>
      <c r="U153" s="162"/>
      <c r="V153" s="162"/>
      <c r="W153" s="162"/>
      <c r="X153" s="162"/>
    </row>
    <row r="154" spans="1:24" ht="14.25" customHeight="1" x14ac:dyDescent="0.2">
      <c r="A154" s="162"/>
      <c r="B154" s="162"/>
      <c r="C154" s="185"/>
      <c r="D154" s="162"/>
      <c r="E154" s="162"/>
      <c r="F154" s="162"/>
      <c r="G154" s="162"/>
      <c r="H154" s="162"/>
      <c r="I154" s="162"/>
      <c r="J154" s="162"/>
      <c r="K154" s="162"/>
      <c r="L154" s="162"/>
      <c r="M154" s="162"/>
      <c r="N154" s="162"/>
      <c r="O154" s="162"/>
      <c r="P154" s="162"/>
      <c r="Q154" s="162"/>
      <c r="R154" s="162"/>
      <c r="S154" s="162"/>
      <c r="T154" s="162"/>
      <c r="U154" s="162"/>
      <c r="V154" s="162"/>
      <c r="W154" s="162"/>
      <c r="X154" s="162"/>
    </row>
    <row r="155" spans="1:24" ht="14.25" customHeight="1" x14ac:dyDescent="0.2">
      <c r="A155" s="162"/>
      <c r="B155" s="162"/>
      <c r="C155" s="185"/>
      <c r="D155" s="162"/>
      <c r="E155" s="162"/>
      <c r="F155" s="162"/>
      <c r="G155" s="162"/>
      <c r="H155" s="162"/>
      <c r="I155" s="162"/>
      <c r="J155" s="162"/>
      <c r="K155" s="162"/>
      <c r="L155" s="162"/>
      <c r="M155" s="162"/>
      <c r="N155" s="162"/>
      <c r="O155" s="162"/>
      <c r="P155" s="162"/>
      <c r="Q155" s="162"/>
      <c r="R155" s="162"/>
      <c r="S155" s="162"/>
      <c r="T155" s="162"/>
      <c r="U155" s="162"/>
      <c r="V155" s="162"/>
      <c r="W155" s="162"/>
      <c r="X155" s="162"/>
    </row>
    <row r="156" spans="1:24" ht="14.25" customHeight="1" x14ac:dyDescent="0.2">
      <c r="A156" s="162"/>
      <c r="B156" s="162"/>
      <c r="C156" s="185"/>
      <c r="D156" s="162"/>
      <c r="E156" s="162"/>
      <c r="F156" s="162"/>
      <c r="G156" s="162"/>
      <c r="H156" s="162"/>
      <c r="I156" s="162"/>
      <c r="J156" s="162"/>
      <c r="K156" s="162"/>
      <c r="L156" s="162"/>
      <c r="M156" s="162"/>
      <c r="N156" s="162"/>
      <c r="O156" s="162"/>
      <c r="P156" s="162"/>
      <c r="Q156" s="162"/>
      <c r="R156" s="162"/>
      <c r="S156" s="162"/>
      <c r="T156" s="162"/>
      <c r="U156" s="162"/>
      <c r="V156" s="162"/>
      <c r="W156" s="162"/>
      <c r="X156" s="162"/>
    </row>
    <row r="157" spans="1:24" ht="14.25" customHeight="1" x14ac:dyDescent="0.2">
      <c r="A157" s="162"/>
      <c r="B157" s="162"/>
      <c r="C157" s="185"/>
      <c r="D157" s="162"/>
      <c r="E157" s="162"/>
      <c r="F157" s="162"/>
      <c r="G157" s="162"/>
      <c r="H157" s="162"/>
      <c r="I157" s="162"/>
      <c r="J157" s="162"/>
      <c r="K157" s="162"/>
      <c r="L157" s="162"/>
      <c r="M157" s="162"/>
      <c r="N157" s="162"/>
      <c r="O157" s="162"/>
      <c r="P157" s="162"/>
      <c r="Q157" s="162"/>
      <c r="R157" s="162"/>
      <c r="S157" s="162"/>
      <c r="T157" s="162"/>
      <c r="U157" s="162"/>
      <c r="V157" s="162"/>
      <c r="W157" s="162"/>
      <c r="X157" s="162"/>
    </row>
    <row r="158" spans="1:24" ht="14.25" customHeight="1" x14ac:dyDescent="0.2">
      <c r="A158" s="162"/>
      <c r="B158" s="162"/>
      <c r="C158" s="185"/>
      <c r="D158" s="162"/>
      <c r="E158" s="162"/>
      <c r="F158" s="162"/>
      <c r="G158" s="162"/>
      <c r="H158" s="162"/>
      <c r="I158" s="162"/>
      <c r="J158" s="162"/>
      <c r="K158" s="162"/>
      <c r="L158" s="162"/>
      <c r="M158" s="162"/>
      <c r="N158" s="162"/>
      <c r="O158" s="162"/>
      <c r="P158" s="162"/>
      <c r="Q158" s="162"/>
      <c r="R158" s="162"/>
      <c r="S158" s="162"/>
      <c r="T158" s="162"/>
      <c r="U158" s="162"/>
      <c r="V158" s="162"/>
      <c r="W158" s="162"/>
      <c r="X158" s="162"/>
    </row>
    <row r="159" spans="1:24" ht="14.25" customHeight="1" x14ac:dyDescent="0.2">
      <c r="A159" s="162"/>
      <c r="B159" s="162"/>
      <c r="C159" s="185"/>
      <c r="D159" s="162"/>
      <c r="E159" s="162"/>
      <c r="F159" s="162"/>
      <c r="G159" s="162"/>
      <c r="H159" s="162"/>
      <c r="I159" s="162"/>
      <c r="J159" s="162"/>
      <c r="K159" s="162"/>
      <c r="L159" s="162"/>
      <c r="M159" s="162"/>
      <c r="N159" s="162"/>
      <c r="O159" s="162"/>
      <c r="P159" s="162"/>
      <c r="Q159" s="162"/>
      <c r="R159" s="162"/>
      <c r="S159" s="162"/>
      <c r="T159" s="162"/>
      <c r="U159" s="162"/>
      <c r="V159" s="162"/>
      <c r="W159" s="162"/>
      <c r="X159" s="162"/>
    </row>
    <row r="160" spans="1:24" ht="14.25" customHeight="1" x14ac:dyDescent="0.2">
      <c r="A160" s="162"/>
      <c r="B160" s="162"/>
      <c r="C160" s="185"/>
      <c r="D160" s="162"/>
      <c r="E160" s="162"/>
      <c r="F160" s="162"/>
      <c r="G160" s="162"/>
      <c r="H160" s="162"/>
      <c r="I160" s="162"/>
      <c r="J160" s="162"/>
      <c r="K160" s="162"/>
      <c r="L160" s="162"/>
      <c r="M160" s="162"/>
      <c r="N160" s="162"/>
      <c r="O160" s="162"/>
      <c r="P160" s="162"/>
      <c r="Q160" s="162"/>
      <c r="R160" s="162"/>
      <c r="S160" s="162"/>
      <c r="T160" s="162"/>
      <c r="U160" s="162"/>
      <c r="V160" s="162"/>
      <c r="W160" s="162"/>
      <c r="X160" s="162"/>
    </row>
    <row r="161" spans="1:24" ht="14.25" customHeight="1" x14ac:dyDescent="0.2">
      <c r="A161" s="162"/>
      <c r="B161" s="162"/>
      <c r="C161" s="185"/>
      <c r="D161" s="162"/>
      <c r="E161" s="162"/>
      <c r="F161" s="162"/>
      <c r="G161" s="162"/>
      <c r="H161" s="162"/>
      <c r="I161" s="162"/>
      <c r="J161" s="162"/>
      <c r="K161" s="162"/>
      <c r="L161" s="162"/>
      <c r="M161" s="162"/>
      <c r="N161" s="162"/>
      <c r="O161" s="162"/>
      <c r="P161" s="162"/>
      <c r="Q161" s="162"/>
      <c r="R161" s="162"/>
      <c r="S161" s="162"/>
      <c r="T161" s="162"/>
      <c r="U161" s="162"/>
      <c r="V161" s="162"/>
      <c r="W161" s="162"/>
      <c r="X161" s="162"/>
    </row>
    <row r="162" spans="1:24" ht="14.25" customHeight="1" x14ac:dyDescent="0.2">
      <c r="A162" s="162"/>
      <c r="B162" s="162"/>
      <c r="C162" s="185"/>
      <c r="D162" s="162"/>
      <c r="E162" s="162"/>
      <c r="F162" s="162"/>
      <c r="G162" s="162"/>
      <c r="H162" s="162"/>
      <c r="I162" s="162"/>
      <c r="J162" s="162"/>
      <c r="K162" s="162"/>
      <c r="L162" s="162"/>
      <c r="M162" s="162"/>
      <c r="N162" s="162"/>
      <c r="O162" s="162"/>
      <c r="P162" s="162"/>
      <c r="Q162" s="162"/>
      <c r="R162" s="162"/>
      <c r="S162" s="162"/>
      <c r="T162" s="162"/>
      <c r="U162" s="162"/>
      <c r="V162" s="162"/>
      <c r="W162" s="162"/>
      <c r="X162" s="162"/>
    </row>
    <row r="163" spans="1:24" ht="14.25" customHeight="1" x14ac:dyDescent="0.2">
      <c r="A163" s="162"/>
      <c r="B163" s="162"/>
      <c r="C163" s="185"/>
      <c r="D163" s="162"/>
      <c r="E163" s="162"/>
      <c r="F163" s="162"/>
      <c r="G163" s="162"/>
      <c r="H163" s="162"/>
      <c r="I163" s="162"/>
      <c r="J163" s="162"/>
      <c r="K163" s="162"/>
      <c r="L163" s="162"/>
      <c r="M163" s="162"/>
      <c r="N163" s="162"/>
      <c r="O163" s="162"/>
      <c r="P163" s="162"/>
      <c r="Q163" s="162"/>
      <c r="R163" s="162"/>
      <c r="S163" s="162"/>
      <c r="T163" s="162"/>
      <c r="U163" s="162"/>
      <c r="V163" s="162"/>
      <c r="W163" s="162"/>
      <c r="X163" s="162"/>
    </row>
    <row r="164" spans="1:24" ht="14.25" customHeight="1" x14ac:dyDescent="0.2">
      <c r="A164" s="162"/>
      <c r="B164" s="162"/>
      <c r="C164" s="185"/>
      <c r="D164" s="162"/>
      <c r="E164" s="162"/>
      <c r="F164" s="162"/>
      <c r="G164" s="162"/>
      <c r="H164" s="162"/>
      <c r="I164" s="162"/>
      <c r="J164" s="162"/>
      <c r="K164" s="162"/>
      <c r="L164" s="162"/>
      <c r="M164" s="162"/>
      <c r="N164" s="162"/>
      <c r="O164" s="162"/>
      <c r="P164" s="162"/>
      <c r="Q164" s="162"/>
      <c r="R164" s="162"/>
      <c r="S164" s="162"/>
      <c r="T164" s="162"/>
      <c r="U164" s="162"/>
      <c r="V164" s="162"/>
      <c r="W164" s="162"/>
      <c r="X164" s="162"/>
    </row>
    <row r="165" spans="1:24" ht="14.25" customHeight="1" x14ac:dyDescent="0.2">
      <c r="A165" s="162"/>
      <c r="B165" s="162"/>
      <c r="C165" s="185"/>
      <c r="D165" s="162"/>
      <c r="E165" s="162"/>
      <c r="F165" s="162"/>
      <c r="G165" s="162"/>
      <c r="H165" s="162"/>
      <c r="I165" s="162"/>
      <c r="J165" s="162"/>
      <c r="K165" s="162"/>
      <c r="L165" s="162"/>
      <c r="M165" s="162"/>
      <c r="N165" s="162"/>
      <c r="O165" s="162"/>
      <c r="P165" s="162"/>
      <c r="Q165" s="162"/>
      <c r="R165" s="162"/>
      <c r="S165" s="162"/>
      <c r="T165" s="162"/>
      <c r="U165" s="162"/>
      <c r="V165" s="162"/>
      <c r="W165" s="162"/>
      <c r="X165" s="162"/>
    </row>
    <row r="166" spans="1:24" ht="14.25" customHeight="1" x14ac:dyDescent="0.2">
      <c r="A166" s="162"/>
      <c r="B166" s="162"/>
      <c r="C166" s="185"/>
      <c r="D166" s="162"/>
      <c r="E166" s="162"/>
      <c r="F166" s="162"/>
      <c r="G166" s="162"/>
      <c r="H166" s="162"/>
      <c r="I166" s="162"/>
      <c r="J166" s="162"/>
      <c r="K166" s="162"/>
      <c r="L166" s="162"/>
      <c r="M166" s="162"/>
      <c r="N166" s="162"/>
      <c r="O166" s="162"/>
      <c r="P166" s="162"/>
      <c r="Q166" s="162"/>
      <c r="R166" s="162"/>
      <c r="S166" s="162"/>
      <c r="T166" s="162"/>
      <c r="U166" s="162"/>
      <c r="V166" s="162"/>
      <c r="W166" s="162"/>
      <c r="X166" s="162"/>
    </row>
    <row r="167" spans="1:24" ht="14.25" customHeight="1" x14ac:dyDescent="0.2">
      <c r="A167" s="162"/>
      <c r="B167" s="162"/>
      <c r="C167" s="185"/>
      <c r="D167" s="162"/>
      <c r="E167" s="162"/>
      <c r="F167" s="162"/>
      <c r="G167" s="162"/>
      <c r="H167" s="162"/>
      <c r="I167" s="162"/>
      <c r="J167" s="162"/>
      <c r="K167" s="162"/>
      <c r="L167" s="162"/>
      <c r="M167" s="162"/>
      <c r="N167" s="162"/>
      <c r="O167" s="162"/>
      <c r="P167" s="162"/>
      <c r="Q167" s="162"/>
      <c r="R167" s="162"/>
      <c r="S167" s="162"/>
      <c r="T167" s="162"/>
      <c r="U167" s="162"/>
      <c r="V167" s="162"/>
      <c r="W167" s="162"/>
      <c r="X167" s="162"/>
    </row>
    <row r="168" spans="1:24" ht="14.25" customHeight="1" x14ac:dyDescent="0.2">
      <c r="A168" s="162"/>
      <c r="B168" s="162"/>
      <c r="C168" s="185"/>
      <c r="D168" s="162"/>
      <c r="E168" s="162"/>
      <c r="F168" s="162"/>
      <c r="G168" s="162"/>
      <c r="H168" s="162"/>
      <c r="I168" s="162"/>
      <c r="J168" s="162"/>
      <c r="K168" s="162"/>
      <c r="L168" s="162"/>
      <c r="M168" s="162"/>
      <c r="N168" s="162"/>
      <c r="O168" s="162"/>
      <c r="P168" s="162"/>
      <c r="Q168" s="162"/>
      <c r="R168" s="162"/>
      <c r="S168" s="162"/>
      <c r="T168" s="162"/>
      <c r="U168" s="162"/>
      <c r="V168" s="162"/>
      <c r="W168" s="162"/>
      <c r="X168" s="162"/>
    </row>
    <row r="169" spans="1:24" ht="14.25" customHeight="1" x14ac:dyDescent="0.2">
      <c r="A169" s="162"/>
      <c r="B169" s="162"/>
      <c r="C169" s="185"/>
      <c r="D169" s="162"/>
      <c r="E169" s="162"/>
      <c r="F169" s="162"/>
      <c r="G169" s="162"/>
      <c r="H169" s="162"/>
      <c r="I169" s="162"/>
      <c r="J169" s="162"/>
      <c r="K169" s="162"/>
      <c r="L169" s="162"/>
      <c r="M169" s="162"/>
      <c r="N169" s="162"/>
      <c r="O169" s="162"/>
      <c r="P169" s="162"/>
      <c r="Q169" s="162"/>
      <c r="R169" s="162"/>
      <c r="S169" s="162"/>
      <c r="T169" s="162"/>
      <c r="U169" s="162"/>
      <c r="V169" s="162"/>
      <c r="W169" s="162"/>
      <c r="X169" s="162"/>
    </row>
    <row r="170" spans="1:24" ht="14.25" customHeight="1" x14ac:dyDescent="0.2">
      <c r="A170" s="162"/>
      <c r="B170" s="162"/>
      <c r="C170" s="185"/>
      <c r="D170" s="162"/>
      <c r="E170" s="162"/>
      <c r="F170" s="162"/>
      <c r="G170" s="162"/>
      <c r="H170" s="162"/>
      <c r="I170" s="162"/>
      <c r="J170" s="162"/>
      <c r="K170" s="162"/>
      <c r="L170" s="162"/>
      <c r="M170" s="162"/>
      <c r="N170" s="162"/>
      <c r="O170" s="162"/>
      <c r="P170" s="162"/>
      <c r="Q170" s="162"/>
      <c r="R170" s="162"/>
      <c r="S170" s="162"/>
      <c r="T170" s="162"/>
      <c r="U170" s="162"/>
      <c r="V170" s="162"/>
      <c r="W170" s="162"/>
      <c r="X170" s="162"/>
    </row>
    <row r="171" spans="1:24" ht="14.25" customHeight="1" x14ac:dyDescent="0.2">
      <c r="A171" s="162"/>
      <c r="B171" s="162"/>
      <c r="C171" s="185"/>
      <c r="D171" s="162"/>
      <c r="E171" s="162"/>
      <c r="F171" s="162"/>
      <c r="G171" s="162"/>
      <c r="H171" s="162"/>
      <c r="I171" s="162"/>
      <c r="J171" s="162"/>
      <c r="K171" s="162"/>
      <c r="L171" s="162"/>
      <c r="M171" s="162"/>
      <c r="N171" s="162"/>
      <c r="O171" s="162"/>
      <c r="P171" s="162"/>
      <c r="Q171" s="162"/>
      <c r="R171" s="162"/>
      <c r="S171" s="162"/>
      <c r="T171" s="162"/>
      <c r="U171" s="162"/>
      <c r="V171" s="162"/>
      <c r="W171" s="162"/>
      <c r="X171" s="162"/>
    </row>
    <row r="172" spans="1:24" ht="14.25" customHeight="1" x14ac:dyDescent="0.2">
      <c r="A172" s="162"/>
      <c r="B172" s="162"/>
      <c r="C172" s="185"/>
      <c r="D172" s="162"/>
      <c r="E172" s="162"/>
      <c r="F172" s="162"/>
      <c r="G172" s="162"/>
      <c r="H172" s="162"/>
      <c r="I172" s="162"/>
      <c r="J172" s="162"/>
      <c r="K172" s="162"/>
      <c r="L172" s="162"/>
      <c r="M172" s="162"/>
      <c r="N172" s="162"/>
      <c r="O172" s="162"/>
      <c r="P172" s="162"/>
      <c r="Q172" s="162"/>
      <c r="R172" s="162"/>
      <c r="S172" s="162"/>
      <c r="T172" s="162"/>
      <c r="U172" s="162"/>
      <c r="V172" s="162"/>
      <c r="W172" s="162"/>
      <c r="X172" s="162"/>
    </row>
    <row r="173" spans="1:24" ht="14.25" customHeight="1" x14ac:dyDescent="0.2">
      <c r="A173" s="162"/>
      <c r="B173" s="162"/>
      <c r="C173" s="185"/>
      <c r="D173" s="162"/>
      <c r="E173" s="162"/>
      <c r="F173" s="162"/>
      <c r="G173" s="162"/>
      <c r="H173" s="162"/>
      <c r="I173" s="162"/>
      <c r="J173" s="162"/>
      <c r="K173" s="162"/>
      <c r="L173" s="162"/>
      <c r="M173" s="162"/>
      <c r="N173" s="162"/>
      <c r="O173" s="162"/>
      <c r="P173" s="162"/>
      <c r="Q173" s="162"/>
      <c r="R173" s="162"/>
      <c r="S173" s="162"/>
      <c r="T173" s="162"/>
      <c r="U173" s="162"/>
      <c r="V173" s="162"/>
      <c r="W173" s="162"/>
      <c r="X173" s="162"/>
    </row>
    <row r="174" spans="1:24" ht="14.25" customHeight="1" x14ac:dyDescent="0.2">
      <c r="A174" s="162"/>
      <c r="B174" s="162"/>
      <c r="C174" s="185"/>
      <c r="D174" s="162"/>
      <c r="E174" s="162"/>
      <c r="F174" s="162"/>
      <c r="G174" s="162"/>
      <c r="H174" s="162"/>
      <c r="I174" s="162"/>
      <c r="J174" s="162"/>
      <c r="K174" s="162"/>
      <c r="L174" s="162"/>
      <c r="M174" s="162"/>
      <c r="N174" s="162"/>
      <c r="O174" s="162"/>
      <c r="P174" s="162"/>
      <c r="Q174" s="162"/>
      <c r="R174" s="162"/>
      <c r="S174" s="162"/>
      <c r="T174" s="162"/>
      <c r="U174" s="162"/>
      <c r="V174" s="162"/>
      <c r="W174" s="162"/>
      <c r="X174" s="162"/>
    </row>
    <row r="175" spans="1:24" ht="14.25" customHeight="1" x14ac:dyDescent="0.2">
      <c r="A175" s="162"/>
      <c r="B175" s="162"/>
      <c r="C175" s="185"/>
      <c r="D175" s="162"/>
      <c r="E175" s="162"/>
      <c r="F175" s="162"/>
      <c r="G175" s="162"/>
      <c r="H175" s="162"/>
      <c r="I175" s="162"/>
      <c r="J175" s="162"/>
      <c r="K175" s="162"/>
      <c r="L175" s="162"/>
      <c r="M175" s="162"/>
      <c r="N175" s="162"/>
      <c r="O175" s="162"/>
      <c r="P175" s="162"/>
      <c r="Q175" s="162"/>
      <c r="R175" s="162"/>
      <c r="S175" s="162"/>
      <c r="T175" s="162"/>
      <c r="U175" s="162"/>
      <c r="V175" s="162"/>
      <c r="W175" s="162"/>
      <c r="X175" s="162"/>
    </row>
    <row r="176" spans="1:24" ht="14.25" customHeight="1" x14ac:dyDescent="0.2">
      <c r="A176" s="162"/>
      <c r="B176" s="162"/>
      <c r="C176" s="185"/>
      <c r="D176" s="162"/>
      <c r="E176" s="162"/>
      <c r="F176" s="162"/>
      <c r="G176" s="162"/>
      <c r="H176" s="162"/>
      <c r="I176" s="162"/>
      <c r="J176" s="162"/>
      <c r="K176" s="162"/>
      <c r="L176" s="162"/>
      <c r="M176" s="162"/>
      <c r="N176" s="162"/>
      <c r="O176" s="162"/>
      <c r="P176" s="162"/>
      <c r="Q176" s="162"/>
      <c r="R176" s="162"/>
      <c r="S176" s="162"/>
      <c r="T176" s="162"/>
      <c r="U176" s="162"/>
      <c r="V176" s="162"/>
      <c r="W176" s="162"/>
      <c r="X176" s="162"/>
    </row>
    <row r="177" spans="1:24" ht="14.25" customHeight="1" x14ac:dyDescent="0.2">
      <c r="A177" s="162"/>
      <c r="B177" s="162"/>
      <c r="C177" s="185"/>
      <c r="D177" s="162"/>
      <c r="E177" s="162"/>
      <c r="F177" s="162"/>
      <c r="G177" s="162"/>
      <c r="H177" s="162"/>
      <c r="I177" s="162"/>
      <c r="J177" s="162"/>
      <c r="K177" s="162"/>
      <c r="L177" s="162"/>
      <c r="M177" s="162"/>
      <c r="N177" s="162"/>
      <c r="O177" s="162"/>
      <c r="P177" s="162"/>
      <c r="Q177" s="162"/>
      <c r="R177" s="162"/>
      <c r="S177" s="162"/>
      <c r="T177" s="162"/>
      <c r="U177" s="162"/>
      <c r="V177" s="162"/>
      <c r="W177" s="162"/>
      <c r="X177" s="162"/>
    </row>
    <row r="178" spans="1:24" ht="14.25" customHeight="1" x14ac:dyDescent="0.2">
      <c r="A178" s="162"/>
      <c r="B178" s="162"/>
      <c r="C178" s="185"/>
      <c r="D178" s="162"/>
      <c r="E178" s="162"/>
      <c r="F178" s="162"/>
      <c r="G178" s="162"/>
      <c r="H178" s="162"/>
      <c r="I178" s="162"/>
      <c r="J178" s="162"/>
      <c r="K178" s="162"/>
      <c r="L178" s="162"/>
      <c r="M178" s="162"/>
      <c r="N178" s="162"/>
      <c r="O178" s="162"/>
      <c r="P178" s="162"/>
      <c r="Q178" s="162"/>
      <c r="R178" s="162"/>
      <c r="S178" s="162"/>
      <c r="T178" s="162"/>
      <c r="U178" s="162"/>
      <c r="V178" s="162"/>
      <c r="W178" s="162"/>
      <c r="X178" s="162"/>
    </row>
    <row r="179" spans="1:24" ht="14.25" customHeight="1" x14ac:dyDescent="0.2">
      <c r="A179" s="162"/>
      <c r="B179" s="162"/>
      <c r="C179" s="185"/>
      <c r="D179" s="162"/>
      <c r="E179" s="162"/>
      <c r="F179" s="162"/>
      <c r="G179" s="162"/>
      <c r="H179" s="162"/>
      <c r="I179" s="162"/>
      <c r="J179" s="162"/>
      <c r="K179" s="162"/>
      <c r="L179" s="162"/>
      <c r="M179" s="162"/>
      <c r="N179" s="162"/>
      <c r="O179" s="162"/>
      <c r="P179" s="162"/>
      <c r="Q179" s="162"/>
      <c r="R179" s="162"/>
      <c r="S179" s="162"/>
      <c r="T179" s="162"/>
      <c r="U179" s="162"/>
      <c r="V179" s="162"/>
      <c r="W179" s="162"/>
      <c r="X179" s="162"/>
    </row>
    <row r="180" spans="1:24" ht="14.25" customHeight="1" x14ac:dyDescent="0.2">
      <c r="A180" s="162"/>
      <c r="B180" s="162"/>
      <c r="C180" s="185"/>
      <c r="D180" s="162"/>
      <c r="E180" s="162"/>
      <c r="F180" s="162"/>
      <c r="G180" s="162"/>
      <c r="H180" s="162"/>
      <c r="I180" s="162"/>
      <c r="J180" s="162"/>
      <c r="K180" s="162"/>
      <c r="L180" s="162"/>
      <c r="M180" s="162"/>
      <c r="N180" s="162"/>
      <c r="O180" s="162"/>
      <c r="P180" s="162"/>
      <c r="Q180" s="162"/>
      <c r="R180" s="162"/>
      <c r="S180" s="162"/>
      <c r="T180" s="162"/>
      <c r="U180" s="162"/>
      <c r="V180" s="162"/>
      <c r="W180" s="162"/>
      <c r="X180" s="162"/>
    </row>
    <row r="181" spans="1:24" ht="14.25" customHeight="1" x14ac:dyDescent="0.2">
      <c r="A181" s="162"/>
      <c r="B181" s="162"/>
      <c r="C181" s="185"/>
      <c r="D181" s="162"/>
      <c r="E181" s="162"/>
      <c r="F181" s="162"/>
      <c r="G181" s="162"/>
      <c r="H181" s="162"/>
      <c r="I181" s="162"/>
      <c r="J181" s="162"/>
      <c r="K181" s="162"/>
      <c r="L181" s="162"/>
      <c r="M181" s="162"/>
      <c r="N181" s="162"/>
      <c r="O181" s="162"/>
      <c r="P181" s="162"/>
      <c r="Q181" s="162"/>
      <c r="R181" s="162"/>
      <c r="S181" s="162"/>
      <c r="T181" s="162"/>
      <c r="U181" s="162"/>
      <c r="V181" s="162"/>
      <c r="W181" s="162"/>
      <c r="X181" s="162"/>
    </row>
    <row r="182" spans="1:24" ht="14.25" customHeight="1" x14ac:dyDescent="0.2">
      <c r="A182" s="162"/>
      <c r="B182" s="162"/>
      <c r="C182" s="185"/>
      <c r="D182" s="162"/>
      <c r="E182" s="162"/>
      <c r="F182" s="162"/>
      <c r="G182" s="162"/>
      <c r="H182" s="162"/>
      <c r="I182" s="162"/>
      <c r="J182" s="162"/>
      <c r="K182" s="162"/>
      <c r="L182" s="162"/>
      <c r="M182" s="162"/>
      <c r="N182" s="162"/>
      <c r="O182" s="162"/>
      <c r="P182" s="162"/>
      <c r="Q182" s="162"/>
      <c r="R182" s="162"/>
      <c r="S182" s="162"/>
      <c r="T182" s="162"/>
      <c r="U182" s="162"/>
      <c r="V182" s="162"/>
      <c r="W182" s="162"/>
      <c r="X182" s="162"/>
    </row>
    <row r="183" spans="1:24" ht="14.25" customHeight="1" x14ac:dyDescent="0.2">
      <c r="A183" s="162"/>
      <c r="B183" s="162"/>
      <c r="C183" s="185"/>
      <c r="D183" s="162"/>
      <c r="E183" s="162"/>
      <c r="F183" s="162"/>
      <c r="G183" s="162"/>
      <c r="H183" s="162"/>
      <c r="I183" s="162"/>
      <c r="J183" s="162"/>
      <c r="K183" s="162"/>
      <c r="L183" s="162"/>
      <c r="M183" s="162"/>
      <c r="N183" s="162"/>
      <c r="O183" s="162"/>
      <c r="P183" s="162"/>
      <c r="Q183" s="162"/>
      <c r="R183" s="162"/>
      <c r="S183" s="162"/>
      <c r="T183" s="162"/>
      <c r="U183" s="162"/>
      <c r="V183" s="162"/>
      <c r="W183" s="162"/>
      <c r="X183" s="162"/>
    </row>
    <row r="184" spans="1:24" ht="14.25" customHeight="1" x14ac:dyDescent="0.2">
      <c r="A184" s="162"/>
      <c r="B184" s="162"/>
      <c r="C184" s="185"/>
      <c r="D184" s="162"/>
      <c r="E184" s="162"/>
      <c r="F184" s="162"/>
      <c r="G184" s="162"/>
      <c r="H184" s="162"/>
      <c r="I184" s="162"/>
      <c r="J184" s="162"/>
      <c r="K184" s="162"/>
      <c r="L184" s="162"/>
      <c r="M184" s="162"/>
      <c r="N184" s="162"/>
      <c r="O184" s="162"/>
      <c r="P184" s="162"/>
      <c r="Q184" s="162"/>
      <c r="R184" s="162"/>
      <c r="S184" s="162"/>
      <c r="T184" s="162"/>
      <c r="U184" s="162"/>
      <c r="V184" s="162"/>
      <c r="W184" s="162"/>
      <c r="X184" s="162"/>
    </row>
    <row r="185" spans="1:24" ht="14.25" customHeight="1" x14ac:dyDescent="0.2">
      <c r="A185" s="162"/>
      <c r="B185" s="162"/>
      <c r="C185" s="185"/>
      <c r="D185" s="162"/>
      <c r="E185" s="162"/>
      <c r="F185" s="162"/>
      <c r="G185" s="162"/>
      <c r="H185" s="162"/>
      <c r="I185" s="162"/>
      <c r="J185" s="162"/>
      <c r="K185" s="162"/>
      <c r="L185" s="162"/>
      <c r="M185" s="162"/>
      <c r="N185" s="162"/>
      <c r="O185" s="162"/>
      <c r="P185" s="162"/>
      <c r="Q185" s="162"/>
      <c r="R185" s="162"/>
      <c r="S185" s="162"/>
      <c r="T185" s="162"/>
      <c r="U185" s="162"/>
      <c r="V185" s="162"/>
      <c r="W185" s="162"/>
      <c r="X185" s="162"/>
    </row>
    <row r="186" spans="1:24" ht="14.25" customHeight="1" x14ac:dyDescent="0.2">
      <c r="A186" s="162"/>
      <c r="B186" s="162"/>
      <c r="C186" s="185"/>
      <c r="D186" s="162"/>
      <c r="E186" s="162"/>
      <c r="F186" s="162"/>
      <c r="G186" s="162"/>
      <c r="H186" s="162"/>
      <c r="I186" s="162"/>
      <c r="J186" s="162"/>
      <c r="K186" s="162"/>
      <c r="L186" s="162"/>
      <c r="M186" s="162"/>
      <c r="N186" s="162"/>
      <c r="O186" s="162"/>
      <c r="P186" s="162"/>
      <c r="Q186" s="162"/>
      <c r="R186" s="162"/>
      <c r="S186" s="162"/>
      <c r="T186" s="162"/>
      <c r="U186" s="162"/>
      <c r="V186" s="162"/>
      <c r="W186" s="162"/>
      <c r="X186" s="162"/>
    </row>
    <row r="187" spans="1:24" ht="14.25" customHeight="1" x14ac:dyDescent="0.2">
      <c r="A187" s="162"/>
      <c r="B187" s="162"/>
      <c r="C187" s="185"/>
      <c r="D187" s="162"/>
      <c r="E187" s="162"/>
      <c r="F187" s="162"/>
      <c r="G187" s="162"/>
      <c r="H187" s="162"/>
      <c r="I187" s="162"/>
      <c r="J187" s="162"/>
      <c r="K187" s="162"/>
      <c r="L187" s="162"/>
      <c r="M187" s="162"/>
      <c r="N187" s="162"/>
      <c r="O187" s="162"/>
      <c r="P187" s="162"/>
      <c r="Q187" s="162"/>
      <c r="R187" s="162"/>
      <c r="S187" s="162"/>
      <c r="T187" s="162"/>
      <c r="U187" s="162"/>
      <c r="V187" s="162"/>
      <c r="W187" s="162"/>
      <c r="X187" s="162"/>
    </row>
    <row r="188" spans="1:24" ht="14.25" customHeight="1" x14ac:dyDescent="0.2">
      <c r="A188" s="162"/>
      <c r="B188" s="162"/>
      <c r="C188" s="185"/>
      <c r="D188" s="162"/>
      <c r="E188" s="162"/>
      <c r="F188" s="162"/>
      <c r="G188" s="162"/>
      <c r="H188" s="162"/>
      <c r="I188" s="162"/>
      <c r="J188" s="162"/>
      <c r="K188" s="162"/>
      <c r="L188" s="162"/>
      <c r="M188" s="162"/>
      <c r="N188" s="162"/>
      <c r="O188" s="162"/>
      <c r="P188" s="162"/>
      <c r="Q188" s="162"/>
      <c r="R188" s="162"/>
      <c r="S188" s="162"/>
      <c r="T188" s="162"/>
      <c r="U188" s="162"/>
      <c r="V188" s="162"/>
      <c r="W188" s="162"/>
      <c r="X188" s="162"/>
    </row>
    <row r="189" spans="1:24" ht="14.25" customHeight="1" x14ac:dyDescent="0.2">
      <c r="A189" s="162"/>
      <c r="B189" s="162"/>
      <c r="C189" s="185"/>
      <c r="D189" s="162"/>
      <c r="E189" s="162"/>
      <c r="F189" s="162"/>
      <c r="G189" s="162"/>
      <c r="H189" s="162"/>
      <c r="I189" s="162"/>
      <c r="J189" s="162"/>
      <c r="K189" s="162"/>
      <c r="L189" s="162"/>
      <c r="M189" s="162"/>
      <c r="N189" s="162"/>
      <c r="O189" s="162"/>
      <c r="P189" s="162"/>
      <c r="Q189" s="162"/>
      <c r="R189" s="162"/>
      <c r="S189" s="162"/>
      <c r="T189" s="162"/>
      <c r="U189" s="162"/>
      <c r="V189" s="162"/>
      <c r="W189" s="162"/>
      <c r="X189" s="162"/>
    </row>
    <row r="190" spans="1:24" ht="14.25" customHeight="1" x14ac:dyDescent="0.2">
      <c r="A190" s="162"/>
      <c r="B190" s="162"/>
      <c r="C190" s="185"/>
      <c r="D190" s="162"/>
      <c r="E190" s="162"/>
      <c r="F190" s="162"/>
      <c r="G190" s="162"/>
      <c r="H190" s="162"/>
      <c r="I190" s="162"/>
      <c r="J190" s="162"/>
      <c r="K190" s="162"/>
      <c r="L190" s="162"/>
      <c r="M190" s="162"/>
      <c r="N190" s="162"/>
      <c r="O190" s="162"/>
      <c r="P190" s="162"/>
      <c r="Q190" s="162"/>
      <c r="R190" s="162"/>
      <c r="S190" s="162"/>
      <c r="T190" s="162"/>
      <c r="U190" s="162"/>
      <c r="V190" s="162"/>
      <c r="W190" s="162"/>
      <c r="X190" s="162"/>
    </row>
    <row r="191" spans="1:24" ht="14.25" customHeight="1" x14ac:dyDescent="0.2">
      <c r="A191" s="162"/>
      <c r="B191" s="162"/>
      <c r="C191" s="185"/>
      <c r="D191" s="162"/>
      <c r="E191" s="162"/>
      <c r="F191" s="162"/>
      <c r="G191" s="162"/>
      <c r="H191" s="162"/>
      <c r="I191" s="162"/>
      <c r="J191" s="162"/>
      <c r="K191" s="162"/>
      <c r="L191" s="162"/>
      <c r="M191" s="162"/>
      <c r="N191" s="162"/>
      <c r="O191" s="162"/>
      <c r="P191" s="162"/>
      <c r="Q191" s="162"/>
      <c r="R191" s="162"/>
      <c r="S191" s="162"/>
      <c r="T191" s="162"/>
      <c r="U191" s="162"/>
      <c r="V191" s="162"/>
      <c r="W191" s="162"/>
      <c r="X191" s="162"/>
    </row>
    <row r="192" spans="1:24" ht="14.25" customHeight="1" x14ac:dyDescent="0.2">
      <c r="A192" s="162"/>
      <c r="B192" s="162"/>
      <c r="C192" s="185"/>
      <c r="D192" s="162"/>
      <c r="E192" s="162"/>
      <c r="F192" s="162"/>
      <c r="G192" s="162"/>
      <c r="H192" s="162"/>
      <c r="I192" s="162"/>
      <c r="J192" s="162"/>
      <c r="K192" s="162"/>
      <c r="L192" s="162"/>
      <c r="M192" s="162"/>
      <c r="N192" s="162"/>
      <c r="O192" s="162"/>
      <c r="P192" s="162"/>
      <c r="Q192" s="162"/>
      <c r="R192" s="162"/>
      <c r="S192" s="162"/>
      <c r="T192" s="162"/>
      <c r="U192" s="162"/>
      <c r="V192" s="162"/>
      <c r="W192" s="162"/>
      <c r="X192" s="162"/>
    </row>
    <row r="193" spans="1:24" ht="14.25" customHeight="1" x14ac:dyDescent="0.2">
      <c r="A193" s="162"/>
      <c r="B193" s="162"/>
      <c r="C193" s="185"/>
      <c r="D193" s="162"/>
      <c r="E193" s="162"/>
      <c r="F193" s="162"/>
      <c r="G193" s="162"/>
      <c r="H193" s="162"/>
      <c r="I193" s="162"/>
      <c r="J193" s="162"/>
      <c r="K193" s="162"/>
      <c r="L193" s="162"/>
      <c r="M193" s="162"/>
      <c r="N193" s="162"/>
      <c r="O193" s="162"/>
      <c r="P193" s="162"/>
      <c r="Q193" s="162"/>
      <c r="R193" s="162"/>
      <c r="S193" s="162"/>
      <c r="T193" s="162"/>
      <c r="U193" s="162"/>
      <c r="V193" s="162"/>
      <c r="W193" s="162"/>
      <c r="X193" s="162"/>
    </row>
    <row r="194" spans="1:24" ht="14.25" customHeight="1" x14ac:dyDescent="0.2">
      <c r="A194" s="162"/>
      <c r="B194" s="162"/>
      <c r="C194" s="185"/>
      <c r="D194" s="162"/>
      <c r="E194" s="162"/>
      <c r="F194" s="162"/>
      <c r="G194" s="162"/>
      <c r="H194" s="162"/>
      <c r="I194" s="162"/>
      <c r="J194" s="162"/>
      <c r="K194" s="162"/>
      <c r="L194" s="162"/>
      <c r="M194" s="162"/>
      <c r="N194" s="162"/>
      <c r="O194" s="162"/>
      <c r="P194" s="162"/>
      <c r="Q194" s="162"/>
      <c r="R194" s="162"/>
      <c r="S194" s="162"/>
      <c r="T194" s="162"/>
      <c r="U194" s="162"/>
      <c r="V194" s="162"/>
      <c r="W194" s="162"/>
      <c r="X194" s="162"/>
    </row>
    <row r="195" spans="1:24" ht="14.25" customHeight="1" x14ac:dyDescent="0.2">
      <c r="A195" s="162"/>
      <c r="B195" s="162"/>
      <c r="C195" s="185"/>
      <c r="D195" s="162"/>
      <c r="E195" s="162"/>
      <c r="F195" s="162"/>
      <c r="G195" s="162"/>
      <c r="H195" s="162"/>
      <c r="I195" s="162"/>
      <c r="J195" s="162"/>
      <c r="K195" s="162"/>
      <c r="L195" s="162"/>
      <c r="M195" s="162"/>
      <c r="N195" s="162"/>
      <c r="O195" s="162"/>
      <c r="P195" s="162"/>
      <c r="Q195" s="162"/>
      <c r="R195" s="162"/>
      <c r="S195" s="162"/>
      <c r="T195" s="162"/>
      <c r="U195" s="162"/>
      <c r="V195" s="162"/>
      <c r="W195" s="162"/>
      <c r="X195" s="162"/>
    </row>
    <row r="196" spans="1:24" ht="14.25" customHeight="1" x14ac:dyDescent="0.2">
      <c r="A196" s="162"/>
      <c r="B196" s="162"/>
      <c r="C196" s="185"/>
      <c r="D196" s="162"/>
      <c r="E196" s="162"/>
      <c r="F196" s="162"/>
      <c r="G196" s="162"/>
      <c r="H196" s="162"/>
      <c r="I196" s="162"/>
      <c r="J196" s="162"/>
      <c r="K196" s="162"/>
      <c r="L196" s="162"/>
      <c r="M196" s="162"/>
      <c r="N196" s="162"/>
      <c r="O196" s="162"/>
      <c r="P196" s="162"/>
      <c r="Q196" s="162"/>
      <c r="R196" s="162"/>
      <c r="S196" s="162"/>
      <c r="T196" s="162"/>
      <c r="U196" s="162"/>
      <c r="V196" s="162"/>
      <c r="W196" s="162"/>
      <c r="X196" s="162"/>
    </row>
    <row r="197" spans="1:24" ht="14.25" customHeight="1" x14ac:dyDescent="0.2">
      <c r="A197" s="162"/>
      <c r="B197" s="162"/>
      <c r="C197" s="185"/>
      <c r="D197" s="162"/>
      <c r="E197" s="162"/>
      <c r="F197" s="162"/>
      <c r="G197" s="162"/>
      <c r="H197" s="162"/>
      <c r="I197" s="162"/>
      <c r="J197" s="162"/>
      <c r="K197" s="162"/>
      <c r="L197" s="162"/>
      <c r="M197" s="162"/>
      <c r="N197" s="162"/>
      <c r="O197" s="162"/>
      <c r="P197" s="162"/>
      <c r="Q197" s="162"/>
      <c r="R197" s="162"/>
      <c r="S197" s="162"/>
      <c r="T197" s="162"/>
      <c r="U197" s="162"/>
      <c r="V197" s="162"/>
      <c r="W197" s="162"/>
      <c r="X197" s="162"/>
    </row>
    <row r="198" spans="1:24" ht="14.25" customHeight="1" x14ac:dyDescent="0.2">
      <c r="A198" s="162"/>
      <c r="B198" s="162"/>
      <c r="C198" s="185"/>
      <c r="D198" s="162"/>
      <c r="E198" s="162"/>
      <c r="F198" s="162"/>
      <c r="G198" s="162"/>
      <c r="H198" s="162"/>
      <c r="I198" s="162"/>
      <c r="J198" s="162"/>
      <c r="K198" s="162"/>
      <c r="L198" s="162"/>
      <c r="M198" s="162"/>
      <c r="N198" s="162"/>
      <c r="O198" s="162"/>
      <c r="P198" s="162"/>
      <c r="Q198" s="162"/>
      <c r="R198" s="162"/>
      <c r="S198" s="162"/>
      <c r="T198" s="162"/>
      <c r="U198" s="162"/>
      <c r="V198" s="162"/>
      <c r="W198" s="162"/>
      <c r="X198" s="162"/>
    </row>
    <row r="199" spans="1:24" ht="14.25" customHeight="1" x14ac:dyDescent="0.2">
      <c r="A199" s="162"/>
      <c r="B199" s="162"/>
      <c r="C199" s="185"/>
      <c r="D199" s="162"/>
      <c r="E199" s="162"/>
      <c r="F199" s="162"/>
      <c r="G199" s="162"/>
      <c r="H199" s="162"/>
      <c r="I199" s="162"/>
      <c r="J199" s="162"/>
      <c r="K199" s="162"/>
      <c r="L199" s="162"/>
      <c r="M199" s="162"/>
      <c r="N199" s="162"/>
      <c r="O199" s="162"/>
      <c r="P199" s="162"/>
      <c r="Q199" s="162"/>
      <c r="R199" s="162"/>
      <c r="S199" s="162"/>
      <c r="T199" s="162"/>
      <c r="U199" s="162"/>
      <c r="V199" s="162"/>
      <c r="W199" s="162"/>
      <c r="X199" s="162"/>
    </row>
    <row r="200" spans="1:24" ht="14.25" customHeight="1" x14ac:dyDescent="0.2">
      <c r="A200" s="162"/>
      <c r="B200" s="162"/>
      <c r="C200" s="185"/>
      <c r="D200" s="162"/>
      <c r="E200" s="162"/>
      <c r="F200" s="162"/>
      <c r="G200" s="162"/>
      <c r="H200" s="162"/>
      <c r="I200" s="162"/>
      <c r="J200" s="162"/>
      <c r="K200" s="162"/>
      <c r="L200" s="162"/>
      <c r="M200" s="162"/>
      <c r="N200" s="162"/>
      <c r="O200" s="162"/>
      <c r="P200" s="162"/>
      <c r="Q200" s="162"/>
      <c r="R200" s="162"/>
      <c r="S200" s="162"/>
      <c r="T200" s="162"/>
      <c r="U200" s="162"/>
      <c r="V200" s="162"/>
      <c r="W200" s="162"/>
      <c r="X200" s="162"/>
    </row>
    <row r="201" spans="1:24" ht="14.25" customHeight="1" x14ac:dyDescent="0.2">
      <c r="A201" s="162"/>
      <c r="B201" s="162"/>
      <c r="C201" s="185"/>
      <c r="D201" s="162"/>
      <c r="E201" s="162"/>
      <c r="F201" s="162"/>
      <c r="G201" s="162"/>
      <c r="H201" s="162"/>
      <c r="I201" s="162"/>
      <c r="J201" s="162"/>
      <c r="K201" s="162"/>
      <c r="L201" s="162"/>
      <c r="M201" s="162"/>
      <c r="N201" s="162"/>
      <c r="O201" s="162"/>
      <c r="P201" s="162"/>
      <c r="Q201" s="162"/>
      <c r="R201" s="162"/>
      <c r="S201" s="162"/>
      <c r="T201" s="162"/>
      <c r="U201" s="162"/>
      <c r="V201" s="162"/>
      <c r="W201" s="162"/>
      <c r="X201" s="162"/>
    </row>
    <row r="202" spans="1:24" ht="14.25" customHeight="1" x14ac:dyDescent="0.2">
      <c r="A202" s="162"/>
      <c r="B202" s="162"/>
      <c r="C202" s="185"/>
      <c r="D202" s="162"/>
      <c r="E202" s="162"/>
      <c r="F202" s="162"/>
      <c r="G202" s="162"/>
      <c r="H202" s="162"/>
      <c r="I202" s="162"/>
      <c r="J202" s="162"/>
      <c r="K202" s="162"/>
      <c r="L202" s="162"/>
      <c r="M202" s="162"/>
      <c r="N202" s="162"/>
      <c r="O202" s="162"/>
      <c r="P202" s="162"/>
      <c r="Q202" s="162"/>
      <c r="R202" s="162"/>
      <c r="S202" s="162"/>
      <c r="T202" s="162"/>
      <c r="U202" s="162"/>
      <c r="V202" s="162"/>
      <c r="W202" s="162"/>
      <c r="X202" s="162"/>
    </row>
    <row r="203" spans="1:24" ht="14.25" customHeight="1" x14ac:dyDescent="0.2">
      <c r="A203" s="162"/>
      <c r="B203" s="162"/>
      <c r="C203" s="185"/>
      <c r="D203" s="162"/>
      <c r="E203" s="162"/>
      <c r="F203" s="162"/>
      <c r="G203" s="162"/>
      <c r="H203" s="162"/>
      <c r="I203" s="162"/>
      <c r="J203" s="162"/>
      <c r="K203" s="162"/>
      <c r="L203" s="162"/>
      <c r="M203" s="162"/>
      <c r="N203" s="162"/>
      <c r="O203" s="162"/>
      <c r="P203" s="162"/>
      <c r="Q203" s="162"/>
      <c r="R203" s="162"/>
      <c r="S203" s="162"/>
      <c r="T203" s="162"/>
      <c r="U203" s="162"/>
      <c r="V203" s="162"/>
      <c r="W203" s="162"/>
      <c r="X203" s="162"/>
    </row>
    <row r="204" spans="1:24" ht="14.25" customHeight="1" x14ac:dyDescent="0.2">
      <c r="A204" s="162"/>
      <c r="B204" s="162"/>
      <c r="C204" s="185"/>
      <c r="D204" s="162"/>
      <c r="E204" s="162"/>
      <c r="F204" s="162"/>
      <c r="G204" s="162"/>
      <c r="H204" s="162"/>
      <c r="I204" s="162"/>
      <c r="J204" s="162"/>
      <c r="K204" s="162"/>
      <c r="L204" s="162"/>
      <c r="M204" s="162"/>
      <c r="N204" s="162"/>
      <c r="O204" s="162"/>
      <c r="P204" s="162"/>
      <c r="Q204" s="162"/>
      <c r="R204" s="162"/>
      <c r="S204" s="162"/>
      <c r="T204" s="162"/>
      <c r="U204" s="162"/>
      <c r="V204" s="162"/>
      <c r="W204" s="162"/>
      <c r="X204" s="162"/>
    </row>
    <row r="205" spans="1:24" ht="14.25" customHeight="1" x14ac:dyDescent="0.2">
      <c r="A205" s="162"/>
      <c r="B205" s="162"/>
      <c r="C205" s="185"/>
      <c r="D205" s="162"/>
      <c r="E205" s="162"/>
      <c r="F205" s="162"/>
      <c r="G205" s="162"/>
      <c r="H205" s="162"/>
      <c r="I205" s="162"/>
      <c r="J205" s="162"/>
      <c r="K205" s="162"/>
      <c r="L205" s="162"/>
      <c r="M205" s="162"/>
      <c r="N205" s="162"/>
      <c r="O205" s="162"/>
      <c r="P205" s="162"/>
      <c r="Q205" s="162"/>
      <c r="R205" s="162"/>
      <c r="S205" s="162"/>
      <c r="T205" s="162"/>
      <c r="U205" s="162"/>
      <c r="V205" s="162"/>
      <c r="W205" s="162"/>
      <c r="X205" s="162"/>
    </row>
    <row r="206" spans="1:24" ht="14.25" customHeight="1" x14ac:dyDescent="0.2">
      <c r="A206" s="162"/>
      <c r="B206" s="162"/>
      <c r="C206" s="185"/>
      <c r="D206" s="162"/>
      <c r="E206" s="162"/>
      <c r="F206" s="162"/>
      <c r="G206" s="162"/>
      <c r="H206" s="162"/>
      <c r="I206" s="162"/>
      <c r="J206" s="162"/>
      <c r="K206" s="162"/>
      <c r="L206" s="162"/>
      <c r="M206" s="162"/>
      <c r="N206" s="162"/>
      <c r="O206" s="162"/>
      <c r="P206" s="162"/>
      <c r="Q206" s="162"/>
      <c r="R206" s="162"/>
      <c r="S206" s="162"/>
      <c r="T206" s="162"/>
      <c r="U206" s="162"/>
      <c r="V206" s="162"/>
      <c r="W206" s="162"/>
      <c r="X206" s="162"/>
    </row>
    <row r="207" spans="1:24" ht="14.25" customHeight="1" x14ac:dyDescent="0.2">
      <c r="A207" s="162"/>
      <c r="B207" s="162"/>
      <c r="C207" s="185"/>
      <c r="D207" s="162"/>
      <c r="E207" s="162"/>
      <c r="F207" s="162"/>
      <c r="G207" s="162"/>
      <c r="H207" s="162"/>
      <c r="I207" s="162"/>
      <c r="J207" s="162"/>
      <c r="K207" s="162"/>
      <c r="L207" s="162"/>
      <c r="M207" s="162"/>
      <c r="N207" s="162"/>
      <c r="O207" s="162"/>
      <c r="P207" s="162"/>
      <c r="Q207" s="162"/>
      <c r="R207" s="162"/>
      <c r="S207" s="162"/>
      <c r="T207" s="162"/>
      <c r="U207" s="162"/>
      <c r="V207" s="162"/>
      <c r="W207" s="162"/>
      <c r="X207" s="162"/>
    </row>
    <row r="208" spans="1:24" ht="14.25" customHeight="1" x14ac:dyDescent="0.2">
      <c r="A208" s="162"/>
      <c r="B208" s="162"/>
      <c r="C208" s="185"/>
      <c r="D208" s="162"/>
      <c r="E208" s="162"/>
      <c r="F208" s="162"/>
      <c r="G208" s="162"/>
      <c r="H208" s="162"/>
      <c r="I208" s="162"/>
      <c r="J208" s="162"/>
      <c r="K208" s="162"/>
      <c r="L208" s="162"/>
      <c r="M208" s="162"/>
      <c r="N208" s="162"/>
      <c r="O208" s="162"/>
      <c r="P208" s="162"/>
      <c r="Q208" s="162"/>
      <c r="R208" s="162"/>
      <c r="S208" s="162"/>
      <c r="T208" s="162"/>
      <c r="U208" s="162"/>
      <c r="V208" s="162"/>
      <c r="W208" s="162"/>
      <c r="X208" s="162"/>
    </row>
    <row r="209" spans="1:24" ht="14.25" customHeight="1" x14ac:dyDescent="0.2">
      <c r="A209" s="162"/>
      <c r="B209" s="162"/>
      <c r="C209" s="185"/>
      <c r="D209" s="162"/>
      <c r="E209" s="162"/>
      <c r="F209" s="162"/>
      <c r="G209" s="162"/>
      <c r="H209" s="162"/>
      <c r="I209" s="162"/>
      <c r="J209" s="162"/>
      <c r="K209" s="162"/>
      <c r="L209" s="162"/>
      <c r="M209" s="162"/>
      <c r="N209" s="162"/>
      <c r="O209" s="162"/>
      <c r="P209" s="162"/>
      <c r="Q209" s="162"/>
      <c r="R209" s="162"/>
      <c r="S209" s="162"/>
      <c r="T209" s="162"/>
      <c r="U209" s="162"/>
      <c r="V209" s="162"/>
      <c r="W209" s="162"/>
      <c r="X209" s="162"/>
    </row>
    <row r="210" spans="1:24" ht="14.25" customHeight="1" x14ac:dyDescent="0.2">
      <c r="A210" s="162"/>
      <c r="B210" s="162"/>
      <c r="C210" s="185"/>
      <c r="D210" s="162"/>
      <c r="E210" s="162"/>
      <c r="F210" s="162"/>
      <c r="G210" s="162"/>
      <c r="H210" s="162"/>
      <c r="I210" s="162"/>
      <c r="J210" s="162"/>
      <c r="K210" s="162"/>
      <c r="L210" s="162"/>
      <c r="M210" s="162"/>
      <c r="N210" s="162"/>
      <c r="O210" s="162"/>
      <c r="P210" s="162"/>
      <c r="Q210" s="162"/>
      <c r="R210" s="162"/>
      <c r="S210" s="162"/>
      <c r="T210" s="162"/>
      <c r="U210" s="162"/>
      <c r="V210" s="162"/>
      <c r="W210" s="162"/>
      <c r="X210" s="162"/>
    </row>
    <row r="211" spans="1:24" ht="14.25" customHeight="1" x14ac:dyDescent="0.2">
      <c r="A211" s="162"/>
      <c r="B211" s="162"/>
      <c r="C211" s="185"/>
      <c r="D211" s="162"/>
      <c r="E211" s="162"/>
      <c r="F211" s="162"/>
      <c r="G211" s="162"/>
      <c r="H211" s="162"/>
      <c r="I211" s="162"/>
      <c r="J211" s="162"/>
      <c r="K211" s="162"/>
      <c r="L211" s="162"/>
      <c r="M211" s="162"/>
      <c r="N211" s="162"/>
      <c r="O211" s="162"/>
      <c r="P211" s="162"/>
      <c r="Q211" s="162"/>
      <c r="R211" s="162"/>
      <c r="S211" s="162"/>
      <c r="T211" s="162"/>
      <c r="U211" s="162"/>
      <c r="V211" s="162"/>
      <c r="W211" s="162"/>
      <c r="X211" s="162"/>
    </row>
    <row r="212" spans="1:24" ht="14.25" customHeight="1" x14ac:dyDescent="0.2">
      <c r="A212" s="162"/>
      <c r="B212" s="162"/>
      <c r="C212" s="185"/>
      <c r="D212" s="162"/>
      <c r="E212" s="162"/>
      <c r="F212" s="162"/>
      <c r="G212" s="162"/>
      <c r="H212" s="162"/>
      <c r="I212" s="162"/>
      <c r="J212" s="162"/>
      <c r="K212" s="162"/>
      <c r="L212" s="162"/>
      <c r="M212" s="162"/>
      <c r="N212" s="162"/>
      <c r="O212" s="162"/>
      <c r="P212" s="162"/>
      <c r="Q212" s="162"/>
      <c r="R212" s="162"/>
      <c r="S212" s="162"/>
      <c r="T212" s="162"/>
      <c r="U212" s="162"/>
      <c r="V212" s="162"/>
      <c r="W212" s="162"/>
      <c r="X212" s="162"/>
    </row>
    <row r="213" spans="1:24" ht="14.25" customHeight="1" x14ac:dyDescent="0.2">
      <c r="A213" s="162"/>
      <c r="B213" s="162"/>
      <c r="C213" s="185"/>
      <c r="D213" s="162"/>
      <c r="E213" s="162"/>
      <c r="F213" s="162"/>
      <c r="G213" s="162"/>
      <c r="H213" s="162"/>
      <c r="I213" s="162"/>
      <c r="J213" s="162"/>
      <c r="K213" s="162"/>
      <c r="L213" s="162"/>
      <c r="M213" s="162"/>
      <c r="N213" s="162"/>
      <c r="O213" s="162"/>
      <c r="P213" s="162"/>
      <c r="Q213" s="162"/>
      <c r="R213" s="162"/>
      <c r="S213" s="162"/>
      <c r="T213" s="162"/>
      <c r="U213" s="162"/>
      <c r="V213" s="162"/>
      <c r="W213" s="162"/>
      <c r="X213" s="162"/>
    </row>
    <row r="214" spans="1:24" ht="14.25" customHeight="1" x14ac:dyDescent="0.2">
      <c r="A214" s="162"/>
      <c r="B214" s="162"/>
      <c r="C214" s="185"/>
      <c r="D214" s="162"/>
      <c r="E214" s="162"/>
      <c r="F214" s="162"/>
      <c r="G214" s="162"/>
      <c r="H214" s="162"/>
      <c r="I214" s="162"/>
      <c r="J214" s="162"/>
      <c r="K214" s="162"/>
      <c r="L214" s="162"/>
      <c r="M214" s="162"/>
      <c r="N214" s="162"/>
      <c r="O214" s="162"/>
      <c r="P214" s="162"/>
      <c r="Q214" s="162"/>
      <c r="R214" s="162"/>
      <c r="S214" s="162"/>
      <c r="T214" s="162"/>
      <c r="U214" s="162"/>
      <c r="V214" s="162"/>
      <c r="W214" s="162"/>
      <c r="X214" s="162"/>
    </row>
    <row r="215" spans="1:24" ht="14.25" customHeight="1" x14ac:dyDescent="0.2">
      <c r="A215" s="162"/>
      <c r="B215" s="162"/>
      <c r="C215" s="185"/>
      <c r="D215" s="162"/>
      <c r="E215" s="162"/>
      <c r="F215" s="162"/>
      <c r="G215" s="162"/>
      <c r="H215" s="162"/>
      <c r="I215" s="162"/>
      <c r="J215" s="162"/>
      <c r="K215" s="162"/>
      <c r="L215" s="162"/>
      <c r="M215" s="162"/>
      <c r="N215" s="162"/>
      <c r="O215" s="162"/>
      <c r="P215" s="162"/>
      <c r="Q215" s="162"/>
      <c r="R215" s="162"/>
      <c r="S215" s="162"/>
      <c r="T215" s="162"/>
      <c r="U215" s="162"/>
      <c r="V215" s="162"/>
      <c r="W215" s="162"/>
      <c r="X215" s="162"/>
    </row>
    <row r="216" spans="1:24" ht="14.25" customHeight="1" x14ac:dyDescent="0.2">
      <c r="A216" s="162"/>
      <c r="B216" s="162"/>
      <c r="C216" s="185"/>
      <c r="D216" s="162"/>
      <c r="E216" s="162"/>
      <c r="F216" s="162"/>
      <c r="G216" s="162"/>
      <c r="H216" s="162"/>
      <c r="I216" s="162"/>
      <c r="J216" s="162"/>
      <c r="K216" s="162"/>
      <c r="L216" s="162"/>
      <c r="M216" s="162"/>
      <c r="N216" s="162"/>
      <c r="O216" s="162"/>
      <c r="P216" s="162"/>
      <c r="Q216" s="162"/>
      <c r="R216" s="162"/>
      <c r="S216" s="162"/>
      <c r="T216" s="162"/>
      <c r="U216" s="162"/>
      <c r="V216" s="162"/>
      <c r="W216" s="162"/>
      <c r="X216" s="162"/>
    </row>
    <row r="217" spans="1:24" ht="14.25" customHeight="1" x14ac:dyDescent="0.2">
      <c r="A217" s="162"/>
      <c r="B217" s="162"/>
      <c r="C217" s="185"/>
      <c r="D217" s="162"/>
      <c r="E217" s="162"/>
      <c r="F217" s="162"/>
      <c r="G217" s="162"/>
      <c r="H217" s="162"/>
      <c r="I217" s="162"/>
      <c r="J217" s="162"/>
      <c r="K217" s="162"/>
      <c r="L217" s="162"/>
      <c r="M217" s="162"/>
      <c r="N217" s="162"/>
      <c r="O217" s="162"/>
      <c r="P217" s="162"/>
      <c r="Q217" s="162"/>
      <c r="R217" s="162"/>
      <c r="S217" s="162"/>
      <c r="T217" s="162"/>
      <c r="U217" s="162"/>
      <c r="V217" s="162"/>
      <c r="W217" s="162"/>
      <c r="X217" s="162"/>
    </row>
    <row r="218" spans="1:24" ht="14.25" customHeight="1" x14ac:dyDescent="0.2">
      <c r="A218" s="162"/>
      <c r="B218" s="162"/>
      <c r="C218" s="185"/>
      <c r="D218" s="162"/>
      <c r="E218" s="162"/>
      <c r="F218" s="162"/>
      <c r="G218" s="162"/>
      <c r="H218" s="162"/>
      <c r="I218" s="162"/>
      <c r="J218" s="162"/>
      <c r="K218" s="162"/>
      <c r="L218" s="162"/>
      <c r="M218" s="162"/>
      <c r="N218" s="162"/>
      <c r="O218" s="162"/>
      <c r="P218" s="162"/>
      <c r="Q218" s="162"/>
      <c r="R218" s="162"/>
      <c r="S218" s="162"/>
      <c r="T218" s="162"/>
      <c r="U218" s="162"/>
      <c r="V218" s="162"/>
      <c r="W218" s="162"/>
      <c r="X218" s="162"/>
    </row>
    <row r="219" spans="1:24" ht="14.25" customHeight="1" x14ac:dyDescent="0.2">
      <c r="A219" s="162"/>
      <c r="B219" s="162"/>
      <c r="C219" s="185"/>
      <c r="D219" s="162"/>
      <c r="E219" s="162"/>
      <c r="F219" s="162"/>
      <c r="G219" s="162"/>
      <c r="H219" s="162"/>
      <c r="I219" s="162"/>
      <c r="J219" s="162"/>
      <c r="K219" s="162"/>
      <c r="L219" s="162"/>
      <c r="M219" s="162"/>
      <c r="N219" s="162"/>
      <c r="O219" s="162"/>
      <c r="P219" s="162"/>
      <c r="Q219" s="162"/>
      <c r="R219" s="162"/>
      <c r="S219" s="162"/>
      <c r="T219" s="162"/>
      <c r="U219" s="162"/>
      <c r="V219" s="162"/>
      <c r="W219" s="162"/>
      <c r="X219" s="162"/>
    </row>
    <row r="220" spans="1:24" ht="14.25" customHeight="1" x14ac:dyDescent="0.2">
      <c r="A220" s="162"/>
      <c r="B220" s="162"/>
      <c r="C220" s="185"/>
      <c r="D220" s="162"/>
      <c r="E220" s="162"/>
      <c r="F220" s="162"/>
      <c r="G220" s="162"/>
      <c r="H220" s="162"/>
      <c r="I220" s="162"/>
      <c r="J220" s="162"/>
      <c r="K220" s="162"/>
      <c r="L220" s="162"/>
      <c r="M220" s="162"/>
      <c r="N220" s="162"/>
      <c r="O220" s="162"/>
      <c r="P220" s="162"/>
      <c r="Q220" s="162"/>
      <c r="R220" s="162"/>
      <c r="S220" s="162"/>
      <c r="T220" s="162"/>
      <c r="U220" s="162"/>
      <c r="V220" s="162"/>
      <c r="W220" s="162"/>
      <c r="X220" s="162"/>
    </row>
    <row r="221" spans="1:24" ht="14.25" customHeight="1" x14ac:dyDescent="0.2">
      <c r="A221" s="162"/>
      <c r="B221" s="162"/>
      <c r="C221" s="185"/>
      <c r="D221" s="162"/>
      <c r="E221" s="162"/>
      <c r="F221" s="162"/>
      <c r="G221" s="162"/>
      <c r="H221" s="162"/>
      <c r="I221" s="162"/>
      <c r="J221" s="162"/>
      <c r="K221" s="162"/>
      <c r="L221" s="162"/>
      <c r="M221" s="162"/>
      <c r="N221" s="162"/>
      <c r="O221" s="162"/>
      <c r="P221" s="162"/>
      <c r="Q221" s="162"/>
      <c r="R221" s="162"/>
      <c r="S221" s="162"/>
      <c r="T221" s="162"/>
      <c r="U221" s="162"/>
      <c r="V221" s="162"/>
      <c r="W221" s="162"/>
      <c r="X221" s="162"/>
    </row>
    <row r="222" spans="1:24" ht="14.25" customHeight="1" x14ac:dyDescent="0.2">
      <c r="A222" s="162"/>
      <c r="B222" s="162"/>
      <c r="C222" s="185"/>
      <c r="D222" s="162"/>
      <c r="E222" s="162"/>
      <c r="F222" s="162"/>
      <c r="G222" s="162"/>
      <c r="H222" s="162"/>
      <c r="I222" s="162"/>
      <c r="J222" s="162"/>
      <c r="K222" s="162"/>
      <c r="L222" s="162"/>
      <c r="M222" s="162"/>
      <c r="N222" s="162"/>
      <c r="O222" s="162"/>
      <c r="P222" s="162"/>
      <c r="Q222" s="162"/>
      <c r="R222" s="162"/>
      <c r="S222" s="162"/>
      <c r="T222" s="162"/>
      <c r="U222" s="162"/>
      <c r="V222" s="162"/>
      <c r="W222" s="162"/>
      <c r="X222" s="162"/>
    </row>
    <row r="223" spans="1:24" ht="14.25" customHeight="1" x14ac:dyDescent="0.2">
      <c r="A223" s="162"/>
      <c r="B223" s="162"/>
      <c r="C223" s="185"/>
      <c r="D223" s="162"/>
      <c r="E223" s="162"/>
      <c r="F223" s="162"/>
      <c r="G223" s="162"/>
      <c r="H223" s="162"/>
      <c r="I223" s="162"/>
      <c r="J223" s="162"/>
      <c r="K223" s="162"/>
      <c r="L223" s="162"/>
      <c r="M223" s="162"/>
      <c r="N223" s="162"/>
      <c r="O223" s="162"/>
      <c r="P223" s="162"/>
      <c r="Q223" s="162"/>
      <c r="R223" s="162"/>
      <c r="S223" s="162"/>
      <c r="T223" s="162"/>
      <c r="U223" s="162"/>
      <c r="V223" s="162"/>
      <c r="W223" s="162"/>
      <c r="X223" s="162"/>
    </row>
    <row r="224" spans="1:24" ht="14.25" customHeight="1" x14ac:dyDescent="0.2">
      <c r="A224" s="162"/>
      <c r="B224" s="162"/>
      <c r="C224" s="185"/>
      <c r="D224" s="162"/>
      <c r="E224" s="162"/>
      <c r="F224" s="162"/>
      <c r="G224" s="162"/>
      <c r="H224" s="162"/>
      <c r="I224" s="162"/>
      <c r="J224" s="162"/>
      <c r="K224" s="162"/>
      <c r="L224" s="162"/>
      <c r="M224" s="162"/>
      <c r="N224" s="162"/>
      <c r="O224" s="162"/>
      <c r="P224" s="162"/>
      <c r="Q224" s="162"/>
      <c r="R224" s="162"/>
      <c r="S224" s="162"/>
      <c r="T224" s="162"/>
      <c r="U224" s="162"/>
      <c r="V224" s="162"/>
      <c r="W224" s="162"/>
      <c r="X224" s="162"/>
    </row>
    <row r="225" spans="1:24" ht="14.25" customHeight="1" x14ac:dyDescent="0.2">
      <c r="A225" s="162"/>
      <c r="B225" s="162"/>
      <c r="C225" s="185"/>
      <c r="D225" s="162"/>
      <c r="E225" s="162"/>
      <c r="F225" s="162"/>
      <c r="G225" s="162"/>
      <c r="H225" s="162"/>
      <c r="I225" s="162"/>
      <c r="J225" s="162"/>
      <c r="K225" s="162"/>
      <c r="L225" s="162"/>
      <c r="M225" s="162"/>
      <c r="N225" s="162"/>
      <c r="O225" s="162"/>
      <c r="P225" s="162"/>
      <c r="Q225" s="162"/>
      <c r="R225" s="162"/>
      <c r="S225" s="162"/>
      <c r="T225" s="162"/>
      <c r="U225" s="162"/>
      <c r="V225" s="162"/>
      <c r="W225" s="162"/>
      <c r="X225" s="162"/>
    </row>
    <row r="226" spans="1:24" ht="14.25" customHeight="1" x14ac:dyDescent="0.2">
      <c r="A226" s="162"/>
      <c r="B226" s="162"/>
      <c r="C226" s="185"/>
      <c r="D226" s="162"/>
      <c r="E226" s="162"/>
      <c r="F226" s="162"/>
      <c r="G226" s="162"/>
      <c r="H226" s="162"/>
      <c r="I226" s="162"/>
      <c r="J226" s="162"/>
      <c r="K226" s="162"/>
      <c r="L226" s="162"/>
      <c r="M226" s="162"/>
      <c r="N226" s="162"/>
      <c r="O226" s="162"/>
      <c r="P226" s="162"/>
      <c r="Q226" s="162"/>
      <c r="R226" s="162"/>
      <c r="S226" s="162"/>
      <c r="T226" s="162"/>
      <c r="U226" s="162"/>
      <c r="V226" s="162"/>
      <c r="W226" s="162"/>
      <c r="X226" s="162"/>
    </row>
    <row r="227" spans="1:24" ht="14.25" customHeight="1" x14ac:dyDescent="0.2">
      <c r="A227" s="162"/>
      <c r="B227" s="162"/>
      <c r="C227" s="185"/>
      <c r="D227" s="162"/>
      <c r="E227" s="162"/>
      <c r="F227" s="162"/>
      <c r="G227" s="162"/>
      <c r="H227" s="162"/>
      <c r="I227" s="162"/>
      <c r="J227" s="162"/>
      <c r="K227" s="162"/>
      <c r="L227" s="162"/>
      <c r="M227" s="162"/>
      <c r="N227" s="162"/>
      <c r="O227" s="162"/>
      <c r="P227" s="162"/>
      <c r="Q227" s="162"/>
      <c r="R227" s="162"/>
      <c r="S227" s="162"/>
      <c r="T227" s="162"/>
      <c r="U227" s="162"/>
      <c r="V227" s="162"/>
      <c r="W227" s="162"/>
      <c r="X227" s="162"/>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808E00"/>
  </sheetPr>
  <dimension ref="A1:B25"/>
  <sheetViews>
    <sheetView topLeftCell="A46" workbookViewId="0">
      <selection activeCell="B22" sqref="B22"/>
    </sheetView>
  </sheetViews>
  <sheetFormatPr baseColWidth="10" defaultColWidth="11" defaultRowHeight="12.75" x14ac:dyDescent="0.2"/>
  <cols>
    <col min="1" max="1" width="31.375" style="450" customWidth="1"/>
    <col min="2" max="2" width="110.875" style="450" customWidth="1"/>
    <col min="3" max="16384" width="11" style="450"/>
  </cols>
  <sheetData>
    <row r="1" spans="1:2" ht="27" customHeight="1" x14ac:dyDescent="0.2">
      <c r="A1" s="850" t="s">
        <v>1415</v>
      </c>
      <c r="B1" s="851"/>
    </row>
    <row r="2" spans="1:2" x14ac:dyDescent="0.2">
      <c r="A2" s="451"/>
      <c r="B2" s="451"/>
    </row>
    <row r="3" spans="1:2" x14ac:dyDescent="0.2">
      <c r="A3" s="452" t="s">
        <v>633</v>
      </c>
      <c r="B3" s="453"/>
    </row>
    <row r="4" spans="1:2" x14ac:dyDescent="0.2">
      <c r="A4" s="454"/>
      <c r="B4" s="451"/>
    </row>
    <row r="5" spans="1:2" x14ac:dyDescent="0.2">
      <c r="A5" s="849" t="s">
        <v>635</v>
      </c>
      <c r="B5" s="849"/>
    </row>
    <row r="6" spans="1:2" x14ac:dyDescent="0.2">
      <c r="A6" s="849" t="s">
        <v>1416</v>
      </c>
      <c r="B6" s="849"/>
    </row>
    <row r="7" spans="1:2" x14ac:dyDescent="0.2">
      <c r="A7" s="849" t="s">
        <v>638</v>
      </c>
      <c r="B7" s="849"/>
    </row>
    <row r="8" spans="1:2" x14ac:dyDescent="0.2">
      <c r="A8" s="849" t="s">
        <v>639</v>
      </c>
      <c r="B8" s="849"/>
    </row>
    <row r="9" spans="1:2" x14ac:dyDescent="0.2">
      <c r="A9" s="849" t="s">
        <v>1417</v>
      </c>
      <c r="B9" s="849"/>
    </row>
    <row r="10" spans="1:2" x14ac:dyDescent="0.2">
      <c r="A10" s="455" t="s">
        <v>642</v>
      </c>
      <c r="B10" s="455"/>
    </row>
    <row r="11" spans="1:2" ht="47.25" customHeight="1" x14ac:dyDescent="0.2">
      <c r="A11" s="846" t="s">
        <v>1418</v>
      </c>
      <c r="B11" s="846"/>
    </row>
    <row r="12" spans="1:2" ht="12.75" customHeight="1" x14ac:dyDescent="0.2">
      <c r="A12" s="846" t="s">
        <v>1419</v>
      </c>
      <c r="B12" s="846"/>
    </row>
    <row r="13" spans="1:2" ht="12.75" customHeight="1" x14ac:dyDescent="0.2">
      <c r="A13" s="847" t="s">
        <v>645</v>
      </c>
      <c r="B13" s="848"/>
    </row>
    <row r="14" spans="1:2" ht="12" customHeight="1" x14ac:dyDescent="0.2">
      <c r="A14" s="847" t="s">
        <v>1420</v>
      </c>
      <c r="B14" s="848"/>
    </row>
    <row r="15" spans="1:2" ht="12" customHeight="1" x14ac:dyDescent="0.2">
      <c r="A15" s="847" t="s">
        <v>1421</v>
      </c>
      <c r="B15" s="848"/>
    </row>
    <row r="16" spans="1:2" x14ac:dyDescent="0.2">
      <c r="A16" s="451"/>
      <c r="B16" s="451"/>
    </row>
    <row r="17" spans="1:2" x14ac:dyDescent="0.2">
      <c r="A17" s="456" t="s">
        <v>646</v>
      </c>
      <c r="B17" s="456" t="s">
        <v>647</v>
      </c>
    </row>
    <row r="18" spans="1:2" ht="104.25" customHeight="1" x14ac:dyDescent="0.2">
      <c r="A18" s="457" t="s">
        <v>1422</v>
      </c>
      <c r="B18" s="458" t="s">
        <v>1423</v>
      </c>
    </row>
    <row r="19" spans="1:2" ht="56.25" customHeight="1" x14ac:dyDescent="0.2">
      <c r="A19" s="457" t="s">
        <v>1424</v>
      </c>
      <c r="B19" s="458" t="s">
        <v>1425</v>
      </c>
    </row>
    <row r="20" spans="1:2" ht="252.75" customHeight="1" x14ac:dyDescent="0.2">
      <c r="A20" s="457" t="s">
        <v>1426</v>
      </c>
      <c r="B20" s="458" t="s">
        <v>1427</v>
      </c>
    </row>
    <row r="21" spans="1:2" ht="202.5" customHeight="1" x14ac:dyDescent="0.2">
      <c r="A21" s="457" t="s">
        <v>1428</v>
      </c>
      <c r="B21" s="458" t="s">
        <v>1429</v>
      </c>
    </row>
    <row r="22" spans="1:2" ht="316.5" customHeight="1" x14ac:dyDescent="0.2">
      <c r="A22" s="457" t="s">
        <v>1430</v>
      </c>
      <c r="B22" s="458" t="s">
        <v>1431</v>
      </c>
    </row>
    <row r="23" spans="1:2" ht="198.75" customHeight="1" x14ac:dyDescent="0.2">
      <c r="A23" s="459" t="s">
        <v>1432</v>
      </c>
      <c r="B23" s="458" t="s">
        <v>1433</v>
      </c>
    </row>
    <row r="24" spans="1:2" ht="280.5" x14ac:dyDescent="0.2">
      <c r="A24" s="457" t="s">
        <v>652</v>
      </c>
      <c r="B24" s="458" t="s">
        <v>1434</v>
      </c>
    </row>
    <row r="25" spans="1:2" ht="108.75" customHeight="1" x14ac:dyDescent="0.2">
      <c r="A25" s="457" t="s">
        <v>1435</v>
      </c>
      <c r="B25" s="458" t="s">
        <v>657</v>
      </c>
    </row>
  </sheetData>
  <mergeCells count="11">
    <mergeCell ref="A9:B9"/>
    <mergeCell ref="A1:B1"/>
    <mergeCell ref="A5:B5"/>
    <mergeCell ref="A6:B6"/>
    <mergeCell ref="A7:B7"/>
    <mergeCell ref="A8:B8"/>
    <mergeCell ref="A11:B11"/>
    <mergeCell ref="A12:B12"/>
    <mergeCell ref="A13:B13"/>
    <mergeCell ref="A14:B14"/>
    <mergeCell ref="A15:B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738030"/>
  </sheetPr>
  <dimension ref="A1:AR1000"/>
  <sheetViews>
    <sheetView topLeftCell="V1" workbookViewId="0">
      <selection activeCell="AA22" sqref="AA22"/>
    </sheetView>
  </sheetViews>
  <sheetFormatPr baseColWidth="10" defaultColWidth="11" defaultRowHeight="12" x14ac:dyDescent="0.2"/>
  <cols>
    <col min="1" max="2" width="11" style="202"/>
    <col min="3" max="3" width="8.875" style="202" customWidth="1"/>
    <col min="4" max="4" width="33.375" style="202" customWidth="1"/>
    <col min="5" max="7" width="30" style="202" customWidth="1"/>
    <col min="8" max="8" width="14.125" style="210" customWidth="1"/>
    <col min="9" max="9" width="15.625" style="221" customWidth="1"/>
    <col min="10" max="11" width="14.125" style="210" customWidth="1"/>
    <col min="12" max="12" width="33.625" style="210" customWidth="1"/>
    <col min="13" max="13" width="32.875" style="210" customWidth="1"/>
    <col min="14" max="14" width="16.125" style="210" customWidth="1"/>
    <col min="15" max="18" width="11" style="210"/>
    <col min="19" max="19" width="11.5" style="210" customWidth="1"/>
    <col min="20" max="23" width="11" style="210"/>
    <col min="24" max="24" width="19.25" style="210" customWidth="1"/>
    <col min="25" max="25" width="21.5" style="202" customWidth="1"/>
    <col min="26" max="26" width="20.75" style="202" customWidth="1"/>
    <col min="27" max="27" width="15.375" style="202" customWidth="1"/>
    <col min="28" max="28" width="30.875" style="202" customWidth="1"/>
    <col min="29" max="29" width="11" style="202"/>
    <col min="30" max="30" width="40.5" style="218" customWidth="1"/>
    <col min="31" max="31" width="14.375" style="218" customWidth="1"/>
    <col min="32" max="32" width="15.25" style="202" customWidth="1"/>
    <col min="33" max="33" width="24.5" style="202" customWidth="1"/>
    <col min="34" max="36" width="23" style="202" customWidth="1"/>
    <col min="37" max="37" width="34.25" style="202" customWidth="1"/>
    <col min="38" max="38" width="20.125" style="202" customWidth="1"/>
    <col min="39" max="40" width="18.125" style="202" customWidth="1"/>
    <col min="41" max="42" width="11" style="202"/>
    <col min="43" max="43" width="20.625" style="202" customWidth="1"/>
    <col min="44" max="16384" width="11" style="202"/>
  </cols>
  <sheetData>
    <row r="1" spans="1:44" ht="33" customHeight="1" x14ac:dyDescent="0.2">
      <c r="A1" s="196" t="s">
        <v>664</v>
      </c>
      <c r="B1" s="196" t="s">
        <v>665</v>
      </c>
      <c r="C1" s="196" t="s">
        <v>666</v>
      </c>
      <c r="D1" s="196" t="s">
        <v>21</v>
      </c>
      <c r="E1" s="196" t="s">
        <v>667</v>
      </c>
      <c r="F1" s="196" t="s">
        <v>668</v>
      </c>
      <c r="G1" s="196" t="s">
        <v>12</v>
      </c>
      <c r="H1" s="197" t="s">
        <v>669</v>
      </c>
      <c r="I1" s="198" t="s">
        <v>18</v>
      </c>
      <c r="J1" s="197" t="s">
        <v>670</v>
      </c>
      <c r="K1" s="197" t="s">
        <v>671</v>
      </c>
      <c r="L1" s="199" t="s">
        <v>672</v>
      </c>
      <c r="M1" s="197" t="s">
        <v>673</v>
      </c>
      <c r="N1" s="197" t="s">
        <v>674</v>
      </c>
      <c r="O1" s="197" t="s">
        <v>675</v>
      </c>
      <c r="P1" s="197" t="s">
        <v>676</v>
      </c>
      <c r="Q1" s="197" t="s">
        <v>677</v>
      </c>
      <c r="R1" s="197" t="s">
        <v>678</v>
      </c>
      <c r="S1" s="197" t="s">
        <v>679</v>
      </c>
      <c r="T1" s="197" t="s">
        <v>680</v>
      </c>
      <c r="U1" s="197" t="s">
        <v>681</v>
      </c>
      <c r="V1" s="197" t="s">
        <v>682</v>
      </c>
      <c r="W1" s="197" t="s">
        <v>683</v>
      </c>
      <c r="X1" s="197" t="s">
        <v>684</v>
      </c>
      <c r="Y1" s="196" t="s">
        <v>685</v>
      </c>
      <c r="Z1" s="200" t="s">
        <v>686</v>
      </c>
      <c r="AA1" s="200" t="s">
        <v>687</v>
      </c>
      <c r="AB1" s="200" t="s">
        <v>688</v>
      </c>
      <c r="AC1" s="200" t="s">
        <v>689</v>
      </c>
      <c r="AD1" s="201" t="s">
        <v>690</v>
      </c>
      <c r="AE1" s="201" t="s">
        <v>691</v>
      </c>
      <c r="AF1" s="199" t="s">
        <v>989</v>
      </c>
      <c r="AG1" s="199" t="s">
        <v>976</v>
      </c>
      <c r="AH1" s="199" t="s">
        <v>990</v>
      </c>
      <c r="AI1" s="199" t="s">
        <v>991</v>
      </c>
      <c r="AJ1" s="199" t="s">
        <v>992</v>
      </c>
      <c r="AK1" s="199" t="s">
        <v>993</v>
      </c>
      <c r="AL1" s="202" t="s">
        <v>994</v>
      </c>
      <c r="AM1" s="202" t="s">
        <v>985</v>
      </c>
      <c r="AN1" s="202" t="s">
        <v>984</v>
      </c>
      <c r="AO1" s="202" t="s">
        <v>995</v>
      </c>
      <c r="AP1" s="202" t="s">
        <v>996</v>
      </c>
      <c r="AQ1" s="202" t="s">
        <v>988</v>
      </c>
      <c r="AR1" s="202" t="s">
        <v>1197</v>
      </c>
    </row>
    <row r="2" spans="1:44" ht="11.25" customHeight="1" x14ac:dyDescent="0.2">
      <c r="A2" s="202" t="s">
        <v>6</v>
      </c>
      <c r="B2" s="203" t="s">
        <v>26</v>
      </c>
      <c r="C2" s="204">
        <v>2020</v>
      </c>
      <c r="D2" s="204" t="s">
        <v>20</v>
      </c>
      <c r="E2" s="204" t="s">
        <v>692</v>
      </c>
      <c r="F2" s="204" t="s">
        <v>693</v>
      </c>
      <c r="G2" s="204" t="s">
        <v>694</v>
      </c>
      <c r="H2" s="205" t="s">
        <v>693</v>
      </c>
      <c r="I2" s="206">
        <v>2020110010094</v>
      </c>
      <c r="J2" s="205">
        <v>7563</v>
      </c>
      <c r="K2" s="205" t="s">
        <v>695</v>
      </c>
      <c r="L2" s="205" t="s">
        <v>696</v>
      </c>
      <c r="M2" s="205" t="s">
        <v>997</v>
      </c>
      <c r="N2" s="205" t="s">
        <v>697</v>
      </c>
      <c r="O2" s="205" t="s">
        <v>115</v>
      </c>
      <c r="P2" s="207" t="s">
        <v>698</v>
      </c>
      <c r="Q2" s="207" t="s">
        <v>699</v>
      </c>
      <c r="R2" s="207" t="s">
        <v>700</v>
      </c>
      <c r="S2" s="207" t="s">
        <v>701</v>
      </c>
      <c r="T2" s="205" t="s">
        <v>36</v>
      </c>
      <c r="U2" s="205" t="s">
        <v>702</v>
      </c>
      <c r="V2" s="205" t="s">
        <v>703</v>
      </c>
      <c r="W2" s="205" t="s">
        <v>222</v>
      </c>
      <c r="X2" s="205" t="s">
        <v>460</v>
      </c>
      <c r="Y2" s="202" t="s">
        <v>85</v>
      </c>
      <c r="Z2" s="202" t="s">
        <v>86</v>
      </c>
      <c r="AA2" s="202" t="s">
        <v>87</v>
      </c>
      <c r="AB2" s="291" t="s">
        <v>704</v>
      </c>
      <c r="AC2" s="205" t="s">
        <v>705</v>
      </c>
      <c r="AD2" s="208" t="s">
        <v>706</v>
      </c>
      <c r="AE2" s="209">
        <v>2020110010119</v>
      </c>
      <c r="AF2" s="210" t="s">
        <v>998</v>
      </c>
      <c r="AG2" s="210" t="s">
        <v>999</v>
      </c>
      <c r="AH2" s="210" t="s">
        <v>1000</v>
      </c>
      <c r="AI2" s="210" t="s">
        <v>1001</v>
      </c>
      <c r="AJ2" s="210" t="s">
        <v>1002</v>
      </c>
      <c r="AK2" s="211" t="s">
        <v>1003</v>
      </c>
      <c r="AL2" s="212" t="s">
        <v>1004</v>
      </c>
      <c r="AM2" s="202" t="s">
        <v>1005</v>
      </c>
      <c r="AN2" s="213" t="s">
        <v>1006</v>
      </c>
      <c r="AO2" s="202" t="s">
        <v>1007</v>
      </c>
      <c r="AP2" s="202" t="s">
        <v>1008</v>
      </c>
      <c r="AQ2" s="202" t="s">
        <v>1009</v>
      </c>
      <c r="AR2" s="202" t="s">
        <v>1010</v>
      </c>
    </row>
    <row r="3" spans="1:44" ht="11.25" customHeight="1" x14ac:dyDescent="0.2">
      <c r="B3" s="203" t="s">
        <v>707</v>
      </c>
      <c r="C3" s="204">
        <v>2021</v>
      </c>
      <c r="D3" s="204" t="s">
        <v>708</v>
      </c>
      <c r="E3" s="204" t="s">
        <v>709</v>
      </c>
      <c r="F3" s="204" t="s">
        <v>710</v>
      </c>
      <c r="G3" s="204" t="s">
        <v>711</v>
      </c>
      <c r="H3" s="205" t="s">
        <v>712</v>
      </c>
      <c r="I3" s="206">
        <v>2020110010080</v>
      </c>
      <c r="J3" s="205">
        <v>7568</v>
      </c>
      <c r="K3" s="205" t="s">
        <v>713</v>
      </c>
      <c r="L3" s="205" t="s">
        <v>714</v>
      </c>
      <c r="M3" s="205" t="s">
        <v>1011</v>
      </c>
      <c r="N3" s="205" t="s">
        <v>715</v>
      </c>
      <c r="O3" s="205" t="s">
        <v>716</v>
      </c>
      <c r="P3" s="207" t="s">
        <v>717</v>
      </c>
      <c r="Q3" s="207" t="s">
        <v>718</v>
      </c>
      <c r="R3" s="207" t="s">
        <v>719</v>
      </c>
      <c r="S3" s="207" t="s">
        <v>720</v>
      </c>
      <c r="T3" s="205" t="s">
        <v>39</v>
      </c>
      <c r="U3" s="205" t="s">
        <v>721</v>
      </c>
      <c r="V3" s="205" t="s">
        <v>722</v>
      </c>
      <c r="W3" s="205" t="s">
        <v>223</v>
      </c>
      <c r="X3" s="205" t="s">
        <v>463</v>
      </c>
      <c r="Y3" s="204" t="s">
        <v>723</v>
      </c>
      <c r="Z3" s="202" t="s">
        <v>724</v>
      </c>
      <c r="AA3" s="202" t="s">
        <v>725</v>
      </c>
      <c r="AB3" s="292" t="s">
        <v>88</v>
      </c>
      <c r="AC3" s="205" t="s">
        <v>726</v>
      </c>
      <c r="AD3" s="208" t="s">
        <v>727</v>
      </c>
      <c r="AE3" s="209">
        <v>2020110010120</v>
      </c>
      <c r="AF3" s="210" t="s">
        <v>998</v>
      </c>
      <c r="AG3" s="202" t="s">
        <v>1012</v>
      </c>
      <c r="AH3" s="210" t="s">
        <v>1013</v>
      </c>
      <c r="AI3" s="210" t="s">
        <v>1014</v>
      </c>
      <c r="AJ3" s="210" t="s">
        <v>1015</v>
      </c>
      <c r="AK3" s="211" t="s">
        <v>1016</v>
      </c>
      <c r="AL3" s="213" t="s">
        <v>1017</v>
      </c>
      <c r="AM3" s="202" t="s">
        <v>1018</v>
      </c>
      <c r="AN3" s="213" t="s">
        <v>1019</v>
      </c>
      <c r="AO3" s="202" t="s">
        <v>1020</v>
      </c>
      <c r="AP3" s="202" t="s">
        <v>1008</v>
      </c>
      <c r="AQ3" s="202" t="s">
        <v>1021</v>
      </c>
      <c r="AR3" s="202" t="s">
        <v>1022</v>
      </c>
    </row>
    <row r="4" spans="1:44" ht="11.25" customHeight="1" x14ac:dyDescent="0.2">
      <c r="B4" s="203" t="s">
        <v>728</v>
      </c>
      <c r="C4" s="204">
        <v>2022</v>
      </c>
      <c r="D4" s="204" t="s">
        <v>729</v>
      </c>
      <c r="E4" s="204" t="s">
        <v>8</v>
      </c>
      <c r="F4" s="204" t="s">
        <v>10</v>
      </c>
      <c r="G4" s="204" t="s">
        <v>730</v>
      </c>
      <c r="H4" s="205" t="s">
        <v>731</v>
      </c>
      <c r="I4" s="206">
        <v>2020110010091</v>
      </c>
      <c r="J4" s="205">
        <v>7570</v>
      </c>
      <c r="K4" s="205" t="s">
        <v>732</v>
      </c>
      <c r="L4" s="210" t="s">
        <v>733</v>
      </c>
      <c r="M4" s="205" t="s">
        <v>1023</v>
      </c>
      <c r="N4" s="205" t="s">
        <v>734</v>
      </c>
      <c r="O4" s="205" t="s">
        <v>735</v>
      </c>
      <c r="P4" s="207" t="s">
        <v>736</v>
      </c>
      <c r="Q4" s="207" t="s">
        <v>737</v>
      </c>
      <c r="R4" s="207" t="s">
        <v>738</v>
      </c>
      <c r="S4" s="207" t="s">
        <v>739</v>
      </c>
      <c r="T4" s="205" t="s">
        <v>740</v>
      </c>
      <c r="U4" s="205" t="s">
        <v>741</v>
      </c>
      <c r="V4" s="205"/>
      <c r="W4" s="205" t="s">
        <v>742</v>
      </c>
      <c r="X4" s="205" t="s">
        <v>466</v>
      </c>
      <c r="Y4" s="204" t="s">
        <v>743</v>
      </c>
      <c r="Z4" s="202" t="s">
        <v>744</v>
      </c>
      <c r="AA4" s="202" t="s">
        <v>745</v>
      </c>
      <c r="AB4" s="292" t="s">
        <v>1289</v>
      </c>
      <c r="AC4" s="202" t="s">
        <v>746</v>
      </c>
      <c r="AD4" s="208" t="s">
        <v>747</v>
      </c>
      <c r="AE4" s="214">
        <v>2020110010093</v>
      </c>
      <c r="AF4" s="210" t="s">
        <v>998</v>
      </c>
      <c r="AG4" s="210" t="s">
        <v>1024</v>
      </c>
      <c r="AH4" s="210" t="s">
        <v>1025</v>
      </c>
      <c r="AI4" s="210" t="s">
        <v>1026</v>
      </c>
      <c r="AJ4" s="210" t="s">
        <v>1027</v>
      </c>
      <c r="AK4" s="211" t="s">
        <v>1028</v>
      </c>
      <c r="AL4" s="213" t="s">
        <v>1029</v>
      </c>
      <c r="AM4" s="202" t="s">
        <v>1030</v>
      </c>
      <c r="AN4" s="213" t="s">
        <v>1031</v>
      </c>
      <c r="AO4" s="202" t="s">
        <v>1032</v>
      </c>
      <c r="AP4" s="202" t="s">
        <v>1033</v>
      </c>
      <c r="AQ4" s="202" t="s">
        <v>1034</v>
      </c>
    </row>
    <row r="5" spans="1:44" ht="11.25" customHeight="1" x14ac:dyDescent="0.2">
      <c r="B5" s="203" t="s">
        <v>748</v>
      </c>
      <c r="C5" s="204">
        <v>2023</v>
      </c>
      <c r="D5" s="204" t="s">
        <v>749</v>
      </c>
      <c r="E5" s="204" t="s">
        <v>750</v>
      </c>
      <c r="F5" s="204" t="s">
        <v>751</v>
      </c>
      <c r="G5" s="204" t="s">
        <v>13</v>
      </c>
      <c r="H5" s="205" t="s">
        <v>752</v>
      </c>
      <c r="I5" s="206">
        <v>2020110010093</v>
      </c>
      <c r="J5" s="205">
        <v>7573</v>
      </c>
      <c r="K5" s="205" t="s">
        <v>753</v>
      </c>
      <c r="L5" s="210" t="s">
        <v>754</v>
      </c>
      <c r="M5" s="205" t="s">
        <v>1035</v>
      </c>
      <c r="N5" s="205" t="s">
        <v>755</v>
      </c>
      <c r="O5" s="205" t="s">
        <v>756</v>
      </c>
      <c r="P5" s="207" t="s">
        <v>757</v>
      </c>
      <c r="Q5" s="207" t="s">
        <v>758</v>
      </c>
      <c r="R5" s="205" t="s">
        <v>740</v>
      </c>
      <c r="S5" s="207" t="s">
        <v>759</v>
      </c>
      <c r="T5" s="205" t="s">
        <v>740</v>
      </c>
      <c r="U5" s="205" t="s">
        <v>760</v>
      </c>
      <c r="V5" s="205"/>
      <c r="W5" s="205" t="s">
        <v>225</v>
      </c>
      <c r="X5" s="205" t="s">
        <v>470</v>
      </c>
      <c r="Y5" s="204"/>
      <c r="Z5" s="202" t="s">
        <v>761</v>
      </c>
      <c r="AA5" s="202" t="s">
        <v>762</v>
      </c>
      <c r="AB5" s="292" t="s">
        <v>1290</v>
      </c>
      <c r="AC5" s="205" t="s">
        <v>763</v>
      </c>
      <c r="AD5" s="208" t="s">
        <v>764</v>
      </c>
      <c r="AE5" s="209">
        <v>2020110010080</v>
      </c>
      <c r="AF5" s="210" t="s">
        <v>1036</v>
      </c>
      <c r="AG5" s="202" t="s">
        <v>1037</v>
      </c>
      <c r="AH5" s="210" t="s">
        <v>1038</v>
      </c>
      <c r="AI5" s="210" t="s">
        <v>1039</v>
      </c>
      <c r="AJ5" s="210" t="s">
        <v>1040</v>
      </c>
      <c r="AK5" s="211" t="s">
        <v>1041</v>
      </c>
      <c r="AL5" s="213" t="s">
        <v>1042</v>
      </c>
      <c r="AM5" s="202" t="s">
        <v>1043</v>
      </c>
      <c r="AN5" s="213" t="s">
        <v>1044</v>
      </c>
      <c r="AO5" s="202" t="s">
        <v>1045</v>
      </c>
      <c r="AP5" s="202" t="s">
        <v>1046</v>
      </c>
      <c r="AQ5" s="202" t="s">
        <v>1047</v>
      </c>
    </row>
    <row r="6" spans="1:44" ht="11.25" customHeight="1" x14ac:dyDescent="0.2">
      <c r="B6" s="203" t="s">
        <v>765</v>
      </c>
      <c r="C6" s="204">
        <v>2024</v>
      </c>
      <c r="D6" s="204" t="s">
        <v>766</v>
      </c>
      <c r="E6" s="204" t="s">
        <v>740</v>
      </c>
      <c r="F6" s="204" t="s">
        <v>767</v>
      </c>
      <c r="G6" s="204" t="s">
        <v>768</v>
      </c>
      <c r="H6" s="205" t="s">
        <v>769</v>
      </c>
      <c r="I6" s="206">
        <v>2020110010096</v>
      </c>
      <c r="J6" s="205">
        <v>7574</v>
      </c>
      <c r="K6" s="205" t="s">
        <v>770</v>
      </c>
      <c r="L6" s="210" t="s">
        <v>771</v>
      </c>
      <c r="M6" s="205" t="s">
        <v>1048</v>
      </c>
      <c r="N6" s="205" t="s">
        <v>772</v>
      </c>
      <c r="O6" s="205" t="s">
        <v>740</v>
      </c>
      <c r="P6" s="207" t="s">
        <v>773</v>
      </c>
      <c r="Q6" s="207" t="s">
        <v>774</v>
      </c>
      <c r="R6" s="205" t="s">
        <v>740</v>
      </c>
      <c r="S6" s="205" t="s">
        <v>740</v>
      </c>
      <c r="T6" s="205" t="s">
        <v>740</v>
      </c>
      <c r="U6" s="205" t="s">
        <v>775</v>
      </c>
      <c r="V6" s="205"/>
      <c r="W6" s="205" t="s">
        <v>226</v>
      </c>
      <c r="X6" s="205" t="s">
        <v>89</v>
      </c>
      <c r="Y6" s="204"/>
      <c r="Z6" s="202" t="s">
        <v>776</v>
      </c>
      <c r="AA6" s="202" t="s">
        <v>777</v>
      </c>
      <c r="AB6" s="292" t="s">
        <v>1291</v>
      </c>
      <c r="AC6" s="205" t="s">
        <v>778</v>
      </c>
      <c r="AD6" s="208" t="s">
        <v>779</v>
      </c>
      <c r="AE6" s="209">
        <v>2020110010096</v>
      </c>
      <c r="AF6" s="210" t="s">
        <v>1036</v>
      </c>
      <c r="AG6" s="202" t="s">
        <v>1049</v>
      </c>
      <c r="AH6" s="210" t="s">
        <v>1050</v>
      </c>
      <c r="AI6" s="210" t="s">
        <v>1051</v>
      </c>
      <c r="AJ6" s="210" t="s">
        <v>1052</v>
      </c>
      <c r="AK6" s="211" t="s">
        <v>1053</v>
      </c>
      <c r="AL6" s="213" t="s">
        <v>1054</v>
      </c>
      <c r="AM6" s="202" t="s">
        <v>1055</v>
      </c>
      <c r="AN6" s="213" t="s">
        <v>1056</v>
      </c>
      <c r="AO6" s="202" t="s">
        <v>1057</v>
      </c>
      <c r="AP6" s="202" t="s">
        <v>1058</v>
      </c>
      <c r="AQ6" s="202" t="s">
        <v>1059</v>
      </c>
    </row>
    <row r="7" spans="1:44" ht="11.25" customHeight="1" x14ac:dyDescent="0.2">
      <c r="B7" s="203" t="s">
        <v>780</v>
      </c>
      <c r="C7" s="204" t="s">
        <v>740</v>
      </c>
      <c r="D7" s="202" t="s">
        <v>781</v>
      </c>
      <c r="E7" s="204" t="s">
        <v>740</v>
      </c>
      <c r="F7" s="204"/>
      <c r="G7" s="204"/>
      <c r="H7" s="205" t="s">
        <v>782</v>
      </c>
      <c r="I7" s="206">
        <v>2020110010101</v>
      </c>
      <c r="J7" s="205">
        <v>7576</v>
      </c>
      <c r="K7" s="205" t="s">
        <v>783</v>
      </c>
      <c r="L7" s="210" t="s">
        <v>784</v>
      </c>
      <c r="M7" s="205" t="s">
        <v>1060</v>
      </c>
      <c r="N7" s="205" t="s">
        <v>785</v>
      </c>
      <c r="O7" s="205" t="s">
        <v>740</v>
      </c>
      <c r="P7" s="207" t="s">
        <v>786</v>
      </c>
      <c r="Q7" s="207" t="s">
        <v>787</v>
      </c>
      <c r="R7" s="205" t="s">
        <v>740</v>
      </c>
      <c r="S7" s="205" t="s">
        <v>740</v>
      </c>
      <c r="T7" s="205" t="s">
        <v>740</v>
      </c>
      <c r="U7" s="205" t="s">
        <v>788</v>
      </c>
      <c r="V7" s="205"/>
      <c r="W7" s="205" t="s">
        <v>227</v>
      </c>
      <c r="X7" s="205" t="s">
        <v>479</v>
      </c>
      <c r="Y7" s="204"/>
      <c r="Z7" s="202" t="s">
        <v>789</v>
      </c>
      <c r="AA7" s="202" t="s">
        <v>790</v>
      </c>
      <c r="AB7" s="292" t="s">
        <v>1292</v>
      </c>
      <c r="AC7" s="202" t="s">
        <v>791</v>
      </c>
      <c r="AD7" s="208" t="s">
        <v>792</v>
      </c>
      <c r="AE7" s="209">
        <v>2020110010107</v>
      </c>
      <c r="AF7" s="210" t="s">
        <v>1036</v>
      </c>
      <c r="AG7" s="202" t="s">
        <v>1061</v>
      </c>
      <c r="AH7" s="210" t="s">
        <v>1062</v>
      </c>
      <c r="AI7" s="210" t="s">
        <v>1063</v>
      </c>
      <c r="AJ7" s="210" t="s">
        <v>1064</v>
      </c>
      <c r="AK7" s="211" t="s">
        <v>1065</v>
      </c>
      <c r="AL7" s="202" t="s">
        <v>37</v>
      </c>
      <c r="AM7" s="202" t="s">
        <v>1066</v>
      </c>
      <c r="AN7" s="213" t="s">
        <v>1067</v>
      </c>
      <c r="AO7" s="202" t="s">
        <v>37</v>
      </c>
      <c r="AP7" s="202" t="s">
        <v>1068</v>
      </c>
      <c r="AQ7" s="202" t="s">
        <v>1069</v>
      </c>
    </row>
    <row r="8" spans="1:44" ht="11.25" customHeight="1" x14ac:dyDescent="0.2">
      <c r="B8" s="203" t="s">
        <v>793</v>
      </c>
      <c r="C8" s="204" t="s">
        <v>740</v>
      </c>
      <c r="D8" s="204" t="s">
        <v>794</v>
      </c>
      <c r="E8" s="204" t="s">
        <v>740</v>
      </c>
      <c r="F8" s="204"/>
      <c r="G8" s="204"/>
      <c r="H8" s="205" t="s">
        <v>795</v>
      </c>
      <c r="I8" s="206">
        <v>2020110010102</v>
      </c>
      <c r="J8" s="205">
        <v>7578</v>
      </c>
      <c r="K8" s="205" t="s">
        <v>796</v>
      </c>
      <c r="L8" s="210" t="s">
        <v>797</v>
      </c>
      <c r="M8" s="205" t="s">
        <v>1070</v>
      </c>
      <c r="N8" s="205" t="s">
        <v>798</v>
      </c>
      <c r="O8" s="205" t="s">
        <v>740</v>
      </c>
      <c r="P8" s="207" t="s">
        <v>799</v>
      </c>
      <c r="Q8" s="207" t="s">
        <v>800</v>
      </c>
      <c r="R8" s="205" t="s">
        <v>740</v>
      </c>
      <c r="S8" s="205" t="s">
        <v>740</v>
      </c>
      <c r="T8" s="205" t="s">
        <v>740</v>
      </c>
      <c r="U8" s="205" t="s">
        <v>801</v>
      </c>
      <c r="V8" s="205"/>
      <c r="W8" s="205" t="s">
        <v>228</v>
      </c>
      <c r="X8" s="205" t="s">
        <v>483</v>
      </c>
      <c r="Y8" s="205"/>
      <c r="AA8" s="210" t="s">
        <v>802</v>
      </c>
      <c r="AB8" s="292" t="s">
        <v>1293</v>
      </c>
      <c r="AC8" s="205" t="s">
        <v>803</v>
      </c>
      <c r="AD8" s="208" t="s">
        <v>804</v>
      </c>
      <c r="AE8" s="209">
        <v>2020110010114</v>
      </c>
      <c r="AF8" s="210" t="s">
        <v>1071</v>
      </c>
      <c r="AG8" s="210" t="s">
        <v>1072</v>
      </c>
      <c r="AH8" s="210" t="s">
        <v>1073</v>
      </c>
      <c r="AI8" s="210" t="s">
        <v>1074</v>
      </c>
      <c r="AJ8" s="210" t="s">
        <v>1075</v>
      </c>
      <c r="AK8" s="211" t="s">
        <v>1076</v>
      </c>
      <c r="AM8" s="202" t="s">
        <v>1077</v>
      </c>
      <c r="AN8" s="202" t="s">
        <v>37</v>
      </c>
      <c r="AP8" s="202" t="s">
        <v>1078</v>
      </c>
      <c r="AQ8" s="202" t="s">
        <v>1079</v>
      </c>
    </row>
    <row r="9" spans="1:44" ht="11.25" customHeight="1" x14ac:dyDescent="0.2">
      <c r="B9" s="203" t="s">
        <v>805</v>
      </c>
      <c r="C9" s="204" t="s">
        <v>740</v>
      </c>
      <c r="D9" s="204" t="s">
        <v>806</v>
      </c>
      <c r="E9" s="204" t="s">
        <v>740</v>
      </c>
      <c r="F9" s="204"/>
      <c r="G9" s="204"/>
      <c r="H9" s="205" t="s">
        <v>807</v>
      </c>
      <c r="I9" s="206">
        <v>2020110010103</v>
      </c>
      <c r="J9" s="205">
        <v>7579</v>
      </c>
      <c r="K9" s="205" t="s">
        <v>808</v>
      </c>
      <c r="L9" s="205" t="s">
        <v>16</v>
      </c>
      <c r="M9" s="205" t="s">
        <v>1080</v>
      </c>
      <c r="N9" s="205" t="s">
        <v>809</v>
      </c>
      <c r="O9" s="205" t="s">
        <v>740</v>
      </c>
      <c r="P9" s="207" t="s">
        <v>810</v>
      </c>
      <c r="Q9" s="207" t="s">
        <v>811</v>
      </c>
      <c r="R9" s="205" t="s">
        <v>740</v>
      </c>
      <c r="S9" s="205" t="s">
        <v>740</v>
      </c>
      <c r="T9" s="205" t="s">
        <v>740</v>
      </c>
      <c r="U9" s="205"/>
      <c r="V9" s="205"/>
      <c r="W9" s="205" t="s">
        <v>229</v>
      </c>
      <c r="X9" s="205" t="s">
        <v>487</v>
      </c>
      <c r="Y9" s="205"/>
      <c r="AA9" s="200"/>
      <c r="AB9" s="292" t="s">
        <v>1294</v>
      </c>
      <c r="AC9" s="205" t="s">
        <v>812</v>
      </c>
      <c r="AD9" s="208" t="s">
        <v>813</v>
      </c>
      <c r="AE9" s="215">
        <v>2020110010102</v>
      </c>
      <c r="AF9" s="210" t="s">
        <v>1071</v>
      </c>
      <c r="AH9" s="210" t="s">
        <v>1081</v>
      </c>
      <c r="AI9" s="210"/>
      <c r="AJ9" s="210" t="s">
        <v>1082</v>
      </c>
      <c r="AK9" s="211" t="s">
        <v>1083</v>
      </c>
      <c r="AM9" s="202" t="s">
        <v>1084</v>
      </c>
      <c r="AP9" s="202" t="s">
        <v>1085</v>
      </c>
      <c r="AQ9" s="202" t="s">
        <v>1086</v>
      </c>
    </row>
    <row r="10" spans="1:44" ht="11.25" customHeight="1" x14ac:dyDescent="0.2">
      <c r="B10" s="203" t="s">
        <v>814</v>
      </c>
      <c r="C10" s="204" t="s">
        <v>740</v>
      </c>
      <c r="D10" s="204" t="s">
        <v>815</v>
      </c>
      <c r="E10" s="204" t="s">
        <v>740</v>
      </c>
      <c r="F10" s="204"/>
      <c r="G10" s="204"/>
      <c r="H10" s="205" t="s">
        <v>816</v>
      </c>
      <c r="I10" s="206">
        <v>2020110010104</v>
      </c>
      <c r="J10" s="205">
        <v>7581</v>
      </c>
      <c r="K10" s="205" t="s">
        <v>817</v>
      </c>
      <c r="L10" s="210" t="s">
        <v>818</v>
      </c>
      <c r="M10" s="205" t="s">
        <v>1087</v>
      </c>
      <c r="N10" s="205" t="s">
        <v>819</v>
      </c>
      <c r="O10" s="205" t="s">
        <v>740</v>
      </c>
      <c r="P10" s="207" t="s">
        <v>820</v>
      </c>
      <c r="Q10" s="205" t="s">
        <v>740</v>
      </c>
      <c r="R10" s="205" t="s">
        <v>740</v>
      </c>
      <c r="S10" s="205" t="s">
        <v>740</v>
      </c>
      <c r="T10" s="205" t="s">
        <v>740</v>
      </c>
      <c r="U10" s="205"/>
      <c r="V10" s="205"/>
      <c r="W10" s="205" t="s">
        <v>230</v>
      </c>
      <c r="X10" s="205" t="s">
        <v>491</v>
      </c>
      <c r="Y10" s="205"/>
      <c r="AA10" s="200"/>
      <c r="AB10" s="292" t="s">
        <v>1295</v>
      </c>
      <c r="AC10" s="202" t="s">
        <v>168</v>
      </c>
      <c r="AD10" s="208" t="s">
        <v>821</v>
      </c>
      <c r="AE10" s="209">
        <v>2020110010123</v>
      </c>
      <c r="AF10" s="210" t="s">
        <v>1071</v>
      </c>
      <c r="AH10" s="210" t="s">
        <v>1088</v>
      </c>
      <c r="AI10" s="210"/>
      <c r="AJ10" s="210" t="s">
        <v>1089</v>
      </c>
      <c r="AK10" s="211" t="s">
        <v>1090</v>
      </c>
      <c r="AM10" s="202" t="s">
        <v>1091</v>
      </c>
      <c r="AP10" s="202" t="s">
        <v>1092</v>
      </c>
      <c r="AQ10" s="202" t="s">
        <v>1093</v>
      </c>
    </row>
    <row r="11" spans="1:44" ht="11.25" customHeight="1" x14ac:dyDescent="0.2">
      <c r="B11" s="203" t="s">
        <v>822</v>
      </c>
      <c r="C11" s="204" t="s">
        <v>740</v>
      </c>
      <c r="D11" s="204" t="s">
        <v>823</v>
      </c>
      <c r="E11" s="204" t="s">
        <v>740</v>
      </c>
      <c r="F11" s="204"/>
      <c r="G11" s="204"/>
      <c r="H11" s="205" t="s">
        <v>824</v>
      </c>
      <c r="I11" s="206">
        <v>2020110010106</v>
      </c>
      <c r="J11" s="205">
        <v>7583</v>
      </c>
      <c r="K11" s="205" t="s">
        <v>825</v>
      </c>
      <c r="L11" s="210" t="s">
        <v>826</v>
      </c>
      <c r="M11" s="205" t="s">
        <v>1094</v>
      </c>
      <c r="N11" s="205" t="s">
        <v>827</v>
      </c>
      <c r="O11" s="205" t="s">
        <v>740</v>
      </c>
      <c r="P11" s="207" t="s">
        <v>828</v>
      </c>
      <c r="Q11" s="205" t="s">
        <v>740</v>
      </c>
      <c r="R11" s="205" t="s">
        <v>740</v>
      </c>
      <c r="S11" s="205" t="s">
        <v>740</v>
      </c>
      <c r="T11" s="205" t="s">
        <v>740</v>
      </c>
      <c r="U11" s="205"/>
      <c r="V11" s="205"/>
      <c r="W11" s="205" t="s">
        <v>231</v>
      </c>
      <c r="X11" s="205" t="s">
        <v>496</v>
      </c>
      <c r="Y11" s="205"/>
      <c r="AA11" s="200"/>
      <c r="AB11" s="293" t="s">
        <v>1296</v>
      </c>
      <c r="AC11" s="205" t="s">
        <v>829</v>
      </c>
      <c r="AD11" s="208" t="s">
        <v>830</v>
      </c>
      <c r="AE11" s="209">
        <v>2020110010112</v>
      </c>
      <c r="AF11" s="210" t="s">
        <v>1071</v>
      </c>
      <c r="AH11" s="210" t="s">
        <v>1095</v>
      </c>
      <c r="AI11" s="210"/>
      <c r="AJ11" s="210" t="s">
        <v>1096</v>
      </c>
      <c r="AK11" s="211" t="s">
        <v>1097</v>
      </c>
      <c r="AM11" s="202" t="s">
        <v>1098</v>
      </c>
      <c r="AP11" s="202" t="s">
        <v>1099</v>
      </c>
      <c r="AQ11" s="202" t="s">
        <v>1100</v>
      </c>
    </row>
    <row r="12" spans="1:44" ht="11.25" customHeight="1" x14ac:dyDescent="0.2">
      <c r="B12" s="203" t="s">
        <v>831</v>
      </c>
      <c r="C12" s="204" t="s">
        <v>740</v>
      </c>
      <c r="D12" s="204" t="s">
        <v>832</v>
      </c>
      <c r="E12" s="204" t="s">
        <v>740</v>
      </c>
      <c r="F12" s="204"/>
      <c r="G12" s="204"/>
      <c r="H12" s="205" t="s">
        <v>833</v>
      </c>
      <c r="I12" s="206">
        <v>2020110010107</v>
      </c>
      <c r="J12" s="205">
        <v>7587</v>
      </c>
      <c r="K12" s="205" t="s">
        <v>834</v>
      </c>
      <c r="L12" s="205" t="s">
        <v>835</v>
      </c>
      <c r="M12" s="205" t="s">
        <v>1101</v>
      </c>
      <c r="N12" s="205" t="s">
        <v>836</v>
      </c>
      <c r="O12" s="205" t="s">
        <v>740</v>
      </c>
      <c r="P12" s="207" t="s">
        <v>837</v>
      </c>
      <c r="Q12" s="205" t="s">
        <v>740</v>
      </c>
      <c r="R12" s="205" t="s">
        <v>740</v>
      </c>
      <c r="S12" s="205" t="s">
        <v>740</v>
      </c>
      <c r="T12" s="205" t="s">
        <v>740</v>
      </c>
      <c r="U12" s="205"/>
      <c r="V12" s="205"/>
      <c r="W12" s="216" t="s">
        <v>232</v>
      </c>
      <c r="X12" s="216"/>
      <c r="Y12" s="205"/>
      <c r="AA12" s="205"/>
      <c r="AB12" s="293" t="s">
        <v>967</v>
      </c>
      <c r="AC12" s="205" t="s">
        <v>838</v>
      </c>
      <c r="AD12" s="208" t="s">
        <v>839</v>
      </c>
      <c r="AE12" s="209">
        <v>2020110010091</v>
      </c>
      <c r="AF12" s="210" t="s">
        <v>1071</v>
      </c>
      <c r="AH12" s="210" t="s">
        <v>1102</v>
      </c>
      <c r="AI12" s="210"/>
      <c r="AJ12" s="210" t="s">
        <v>1103</v>
      </c>
      <c r="AK12" s="211" t="s">
        <v>1104</v>
      </c>
      <c r="AM12" s="202" t="s">
        <v>1105</v>
      </c>
      <c r="AP12" s="202" t="s">
        <v>1106</v>
      </c>
      <c r="AQ12" s="202" t="s">
        <v>1107</v>
      </c>
    </row>
    <row r="13" spans="1:44" ht="11.25" customHeight="1" x14ac:dyDescent="0.2">
      <c r="B13" s="203" t="s">
        <v>28</v>
      </c>
      <c r="C13" s="204" t="s">
        <v>740</v>
      </c>
      <c r="D13" s="204" t="s">
        <v>840</v>
      </c>
      <c r="E13" s="204" t="s">
        <v>740</v>
      </c>
      <c r="F13" s="204"/>
      <c r="G13" s="204"/>
      <c r="H13" s="205" t="s">
        <v>841</v>
      </c>
      <c r="I13" s="206">
        <v>2020110010111</v>
      </c>
      <c r="J13" s="205">
        <v>7588</v>
      </c>
      <c r="K13" s="205" t="s">
        <v>842</v>
      </c>
      <c r="L13" s="210" t="s">
        <v>843</v>
      </c>
      <c r="M13" s="205" t="s">
        <v>1108</v>
      </c>
      <c r="N13" s="205" t="s">
        <v>844</v>
      </c>
      <c r="O13" s="205" t="s">
        <v>740</v>
      </c>
      <c r="P13" s="207" t="s">
        <v>845</v>
      </c>
      <c r="Q13" s="205" t="s">
        <v>740</v>
      </c>
      <c r="R13" s="205" t="s">
        <v>740</v>
      </c>
      <c r="S13" s="205" t="s">
        <v>740</v>
      </c>
      <c r="T13" s="205" t="s">
        <v>740</v>
      </c>
      <c r="U13" s="205"/>
      <c r="V13" s="205"/>
      <c r="W13" s="216" t="s">
        <v>846</v>
      </c>
      <c r="X13" s="216"/>
      <c r="Y13" s="216"/>
      <c r="AA13" s="205"/>
      <c r="AB13" s="293" t="s">
        <v>968</v>
      </c>
      <c r="AC13" s="202" t="s">
        <v>172</v>
      </c>
      <c r="AD13" s="208" t="s">
        <v>847</v>
      </c>
      <c r="AE13" s="209">
        <v>2020110010094</v>
      </c>
      <c r="AF13" s="210" t="s">
        <v>1109</v>
      </c>
      <c r="AH13" s="210" t="s">
        <v>1110</v>
      </c>
      <c r="AI13" s="210"/>
      <c r="AJ13" s="210" t="s">
        <v>1111</v>
      </c>
      <c r="AK13" s="217" t="s">
        <v>1112</v>
      </c>
      <c r="AM13" s="202" t="s">
        <v>37</v>
      </c>
      <c r="AP13" s="202" t="s">
        <v>1113</v>
      </c>
      <c r="AQ13" s="202" t="s">
        <v>1114</v>
      </c>
    </row>
    <row r="14" spans="1:44" ht="11.25" customHeight="1" x14ac:dyDescent="0.2">
      <c r="B14" s="204" t="s">
        <v>740</v>
      </c>
      <c r="C14" s="204" t="s">
        <v>740</v>
      </c>
      <c r="D14" s="204" t="s">
        <v>848</v>
      </c>
      <c r="E14" s="204" t="s">
        <v>740</v>
      </c>
      <c r="F14" s="204"/>
      <c r="G14" s="204"/>
      <c r="H14" s="205" t="s">
        <v>849</v>
      </c>
      <c r="I14" s="206">
        <v>2020110010112</v>
      </c>
      <c r="J14" s="205">
        <v>7589</v>
      </c>
      <c r="K14" s="205" t="s">
        <v>850</v>
      </c>
      <c r="L14" s="210" t="s">
        <v>851</v>
      </c>
      <c r="M14" s="205" t="s">
        <v>1115</v>
      </c>
      <c r="N14" s="205" t="s">
        <v>852</v>
      </c>
      <c r="O14" s="205" t="s">
        <v>740</v>
      </c>
      <c r="P14" s="207" t="s">
        <v>853</v>
      </c>
      <c r="Q14" s="205" t="s">
        <v>740</v>
      </c>
      <c r="R14" s="205" t="s">
        <v>740</v>
      </c>
      <c r="S14" s="205" t="s">
        <v>740</v>
      </c>
      <c r="T14" s="205" t="s">
        <v>740</v>
      </c>
      <c r="U14" s="205"/>
      <c r="V14" s="205"/>
      <c r="W14" s="216" t="s">
        <v>234</v>
      </c>
      <c r="X14" s="216"/>
      <c r="AA14" s="205"/>
      <c r="AB14" s="293" t="s">
        <v>969</v>
      </c>
      <c r="AC14" s="205" t="s">
        <v>173</v>
      </c>
      <c r="AD14" s="208" t="s">
        <v>854</v>
      </c>
      <c r="AE14" s="209">
        <v>2020110010103</v>
      </c>
      <c r="AF14" s="210" t="s">
        <v>1116</v>
      </c>
      <c r="AH14" s="210" t="s">
        <v>1117</v>
      </c>
      <c r="AI14" s="210"/>
      <c r="AJ14" s="210" t="s">
        <v>1118</v>
      </c>
      <c r="AK14" s="211" t="s">
        <v>1119</v>
      </c>
      <c r="AP14" s="202" t="s">
        <v>1120</v>
      </c>
      <c r="AQ14" s="202" t="s">
        <v>1121</v>
      </c>
    </row>
    <row r="15" spans="1:44" ht="11.25" customHeight="1" x14ac:dyDescent="0.2">
      <c r="B15" s="204" t="s">
        <v>740</v>
      </c>
      <c r="C15" s="204" t="s">
        <v>740</v>
      </c>
      <c r="D15" s="204" t="s">
        <v>855</v>
      </c>
      <c r="E15" s="204" t="s">
        <v>740</v>
      </c>
      <c r="F15" s="204"/>
      <c r="G15" s="204"/>
      <c r="H15" s="205" t="s">
        <v>856</v>
      </c>
      <c r="I15" s="206">
        <v>2020110010114</v>
      </c>
      <c r="J15" s="205">
        <v>7593</v>
      </c>
      <c r="K15" s="205" t="s">
        <v>850</v>
      </c>
      <c r="L15" s="210" t="s">
        <v>857</v>
      </c>
      <c r="M15" s="205" t="s">
        <v>1122</v>
      </c>
      <c r="N15" s="205" t="s">
        <v>858</v>
      </c>
      <c r="O15" s="205" t="s">
        <v>740</v>
      </c>
      <c r="P15" s="205" t="s">
        <v>740</v>
      </c>
      <c r="Q15" s="205" t="s">
        <v>740</v>
      </c>
      <c r="R15" s="205" t="s">
        <v>740</v>
      </c>
      <c r="S15" s="205" t="s">
        <v>740</v>
      </c>
      <c r="T15" s="205" t="s">
        <v>740</v>
      </c>
      <c r="U15" s="205"/>
      <c r="V15" s="205"/>
      <c r="W15" s="216" t="s">
        <v>235</v>
      </c>
      <c r="X15" s="216"/>
      <c r="AA15" s="205"/>
      <c r="AB15" s="293" t="s">
        <v>970</v>
      </c>
      <c r="AC15" s="205" t="s">
        <v>174</v>
      </c>
      <c r="AD15" s="208" t="s">
        <v>859</v>
      </c>
      <c r="AE15" s="209">
        <v>2020110010101</v>
      </c>
      <c r="AF15" s="210" t="s">
        <v>1123</v>
      </c>
      <c r="AH15" s="210" t="s">
        <v>1124</v>
      </c>
      <c r="AI15" s="210"/>
      <c r="AJ15" s="210" t="s">
        <v>1125</v>
      </c>
      <c r="AK15" s="211" t="s">
        <v>1126</v>
      </c>
      <c r="AP15" s="202" t="s">
        <v>1127</v>
      </c>
      <c r="AQ15" s="202" t="s">
        <v>1128</v>
      </c>
    </row>
    <row r="16" spans="1:44" ht="11.25" customHeight="1" x14ac:dyDescent="0.2">
      <c r="B16" s="204" t="s">
        <v>740</v>
      </c>
      <c r="C16" s="204" t="s">
        <v>740</v>
      </c>
      <c r="D16" s="204" t="s">
        <v>860</v>
      </c>
      <c r="E16" s="204" t="s">
        <v>740</v>
      </c>
      <c r="F16" s="204"/>
      <c r="G16" s="204"/>
      <c r="H16" s="205" t="s">
        <v>861</v>
      </c>
      <c r="I16" s="206">
        <v>2020110010119</v>
      </c>
      <c r="J16" s="205">
        <v>7595</v>
      </c>
      <c r="K16" s="205" t="s">
        <v>862</v>
      </c>
      <c r="L16" s="210" t="s">
        <v>863</v>
      </c>
      <c r="M16" s="205" t="s">
        <v>1129</v>
      </c>
      <c r="N16" s="205" t="s">
        <v>740</v>
      </c>
      <c r="O16" s="205" t="s">
        <v>740</v>
      </c>
      <c r="P16" s="205" t="s">
        <v>740</v>
      </c>
      <c r="Q16" s="205" t="s">
        <v>740</v>
      </c>
      <c r="R16" s="205" t="s">
        <v>740</v>
      </c>
      <c r="S16" s="205" t="s">
        <v>740</v>
      </c>
      <c r="T16" s="205" t="s">
        <v>740</v>
      </c>
      <c r="U16" s="205"/>
      <c r="V16" s="205"/>
      <c r="W16" s="216" t="s">
        <v>236</v>
      </c>
      <c r="X16" s="216"/>
      <c r="AA16" s="205"/>
      <c r="AB16" s="293" t="s">
        <v>1297</v>
      </c>
      <c r="AC16" s="202" t="s">
        <v>170</v>
      </c>
      <c r="AD16" s="208" t="s">
        <v>864</v>
      </c>
      <c r="AE16" s="209">
        <v>2020110010104</v>
      </c>
      <c r="AF16" s="210" t="s">
        <v>1123</v>
      </c>
      <c r="AH16" s="210" t="s">
        <v>1130</v>
      </c>
      <c r="AI16" s="210"/>
      <c r="AJ16" s="210" t="s">
        <v>1131</v>
      </c>
      <c r="AK16" s="211" t="s">
        <v>1132</v>
      </c>
      <c r="AP16" s="202" t="s">
        <v>1127</v>
      </c>
      <c r="AQ16" s="202" t="s">
        <v>1133</v>
      </c>
    </row>
    <row r="17" spans="2:43" ht="11.25" customHeight="1" x14ac:dyDescent="0.2">
      <c r="B17" s="204" t="s">
        <v>740</v>
      </c>
      <c r="C17" s="204" t="s">
        <v>740</v>
      </c>
      <c r="D17" s="204" t="s">
        <v>865</v>
      </c>
      <c r="E17" s="204" t="s">
        <v>740</v>
      </c>
      <c r="F17" s="204"/>
      <c r="G17" s="204"/>
      <c r="H17" s="205" t="s">
        <v>866</v>
      </c>
      <c r="I17" s="206">
        <v>2020110010120</v>
      </c>
      <c r="J17" s="205">
        <v>7596</v>
      </c>
      <c r="K17" s="205" t="s">
        <v>867</v>
      </c>
      <c r="L17" s="210" t="s">
        <v>868</v>
      </c>
      <c r="M17" s="205" t="s">
        <v>1134</v>
      </c>
      <c r="N17" s="205" t="s">
        <v>740</v>
      </c>
      <c r="O17" s="205" t="s">
        <v>740</v>
      </c>
      <c r="P17" s="205" t="s">
        <v>740</v>
      </c>
      <c r="Q17" s="205" t="s">
        <v>740</v>
      </c>
      <c r="R17" s="205" t="s">
        <v>740</v>
      </c>
      <c r="S17" s="205" t="s">
        <v>740</v>
      </c>
      <c r="T17" s="205" t="s">
        <v>740</v>
      </c>
      <c r="U17" s="205"/>
      <c r="V17" s="205"/>
      <c r="W17" s="216" t="s">
        <v>237</v>
      </c>
      <c r="X17" s="216"/>
      <c r="AC17" s="205" t="s">
        <v>167</v>
      </c>
      <c r="AD17" s="208" t="s">
        <v>869</v>
      </c>
      <c r="AE17" s="209">
        <v>2020110010106</v>
      </c>
      <c r="AF17" s="210" t="s">
        <v>1123</v>
      </c>
      <c r="AH17" s="210" t="s">
        <v>1135</v>
      </c>
      <c r="AI17" s="210"/>
      <c r="AJ17" s="210" t="s">
        <v>1136</v>
      </c>
      <c r="AK17" s="211" t="s">
        <v>1137</v>
      </c>
      <c r="AP17" s="202" t="s">
        <v>1127</v>
      </c>
      <c r="AQ17" s="202" t="s">
        <v>1138</v>
      </c>
    </row>
    <row r="18" spans="2:43" ht="11.25" customHeight="1" x14ac:dyDescent="0.2">
      <c r="B18" s="204" t="s">
        <v>740</v>
      </c>
      <c r="C18" s="204" t="s">
        <v>740</v>
      </c>
      <c r="D18" s="204" t="s">
        <v>870</v>
      </c>
      <c r="E18" s="204" t="s">
        <v>740</v>
      </c>
      <c r="F18" s="204"/>
      <c r="G18" s="204"/>
      <c r="H18" s="205" t="s">
        <v>871</v>
      </c>
      <c r="I18" s="206">
        <v>2020110010123</v>
      </c>
      <c r="J18" s="205">
        <v>7653</v>
      </c>
      <c r="K18" s="205" t="s">
        <v>872</v>
      </c>
      <c r="L18" s="210" t="s">
        <v>873</v>
      </c>
      <c r="M18" s="205" t="s">
        <v>1139</v>
      </c>
      <c r="N18" s="205" t="s">
        <v>740</v>
      </c>
      <c r="O18" s="205" t="s">
        <v>740</v>
      </c>
      <c r="P18" s="205" t="s">
        <v>740</v>
      </c>
      <c r="Q18" s="205" t="s">
        <v>740</v>
      </c>
      <c r="R18" s="205" t="s">
        <v>740</v>
      </c>
      <c r="S18" s="205" t="s">
        <v>740</v>
      </c>
      <c r="T18" s="205" t="s">
        <v>740</v>
      </c>
      <c r="U18" s="205"/>
      <c r="V18" s="205"/>
      <c r="W18" s="216" t="s">
        <v>238</v>
      </c>
      <c r="X18" s="216"/>
      <c r="AC18" s="205" t="s">
        <v>166</v>
      </c>
      <c r="AD18" s="208" t="s">
        <v>874</v>
      </c>
      <c r="AE18" s="209">
        <v>2020110010111</v>
      </c>
      <c r="AF18" s="210" t="s">
        <v>1123</v>
      </c>
      <c r="AH18" s="210" t="s">
        <v>1140</v>
      </c>
      <c r="AI18" s="210"/>
      <c r="AJ18" s="210" t="s">
        <v>1141</v>
      </c>
      <c r="AK18" s="211" t="s">
        <v>1142</v>
      </c>
      <c r="AP18" s="202" t="s">
        <v>1143</v>
      </c>
      <c r="AQ18" s="202" t="s">
        <v>1144</v>
      </c>
    </row>
    <row r="19" spans="2:43" ht="11.25" customHeight="1" x14ac:dyDescent="0.2">
      <c r="B19" s="204" t="s">
        <v>740</v>
      </c>
      <c r="C19" s="204" t="s">
        <v>740</v>
      </c>
      <c r="D19" s="204" t="s">
        <v>875</v>
      </c>
      <c r="E19" s="204" t="s">
        <v>740</v>
      </c>
      <c r="F19" s="204"/>
      <c r="G19" s="204"/>
      <c r="H19" s="205" t="s">
        <v>876</v>
      </c>
      <c r="I19" s="206"/>
      <c r="J19" s="205"/>
      <c r="K19" s="205"/>
      <c r="L19" s="210" t="s">
        <v>1145</v>
      </c>
      <c r="M19" s="205"/>
      <c r="N19" s="205" t="s">
        <v>740</v>
      </c>
      <c r="O19" s="205" t="s">
        <v>740</v>
      </c>
      <c r="P19" s="205" t="s">
        <v>740</v>
      </c>
      <c r="Q19" s="205" t="s">
        <v>740</v>
      </c>
      <c r="R19" s="205" t="s">
        <v>740</v>
      </c>
      <c r="S19" s="205" t="s">
        <v>740</v>
      </c>
      <c r="T19" s="205" t="s">
        <v>740</v>
      </c>
      <c r="U19" s="205"/>
      <c r="V19" s="205"/>
      <c r="W19" s="216" t="s">
        <v>877</v>
      </c>
      <c r="X19" s="216"/>
      <c r="AC19" s="202" t="s">
        <v>190</v>
      </c>
      <c r="AD19" s="208" t="s">
        <v>878</v>
      </c>
      <c r="AF19" s="210" t="s">
        <v>1123</v>
      </c>
      <c r="AH19" s="210" t="s">
        <v>1146</v>
      </c>
      <c r="AI19" s="210"/>
      <c r="AJ19" s="210" t="s">
        <v>1147</v>
      </c>
      <c r="AK19" s="211" t="s">
        <v>1148</v>
      </c>
      <c r="AP19" s="202" t="s">
        <v>1149</v>
      </c>
      <c r="AQ19" s="202" t="s">
        <v>1150</v>
      </c>
    </row>
    <row r="20" spans="2:43" ht="11.25" customHeight="1" x14ac:dyDescent="0.2">
      <c r="B20" s="204" t="s">
        <v>740</v>
      </c>
      <c r="C20" s="204" t="s">
        <v>740</v>
      </c>
      <c r="D20" s="204" t="s">
        <v>879</v>
      </c>
      <c r="E20" s="204" t="s">
        <v>740</v>
      </c>
      <c r="F20" s="204"/>
      <c r="G20" s="204"/>
      <c r="H20" s="205" t="s">
        <v>880</v>
      </c>
      <c r="I20" s="206"/>
      <c r="J20" s="205"/>
      <c r="K20" s="205"/>
      <c r="M20" s="205"/>
      <c r="N20" s="205" t="s">
        <v>740</v>
      </c>
      <c r="O20" s="205" t="s">
        <v>740</v>
      </c>
      <c r="P20" s="205" t="s">
        <v>740</v>
      </c>
      <c r="Q20" s="205" t="s">
        <v>740</v>
      </c>
      <c r="R20" s="205" t="s">
        <v>740</v>
      </c>
      <c r="S20" s="205" t="s">
        <v>740</v>
      </c>
      <c r="T20" s="205" t="s">
        <v>740</v>
      </c>
      <c r="U20" s="205"/>
      <c r="V20" s="205"/>
      <c r="W20" s="216" t="s">
        <v>881</v>
      </c>
      <c r="X20" s="216"/>
      <c r="AC20" s="205" t="s">
        <v>191</v>
      </c>
      <c r="AD20" s="208" t="s">
        <v>882</v>
      </c>
      <c r="AF20" s="210" t="s">
        <v>1151</v>
      </c>
      <c r="AH20" s="210" t="s">
        <v>1152</v>
      </c>
      <c r="AI20" s="210"/>
      <c r="AJ20" s="210" t="s">
        <v>1153</v>
      </c>
      <c r="AK20" s="211" t="s">
        <v>1154</v>
      </c>
      <c r="AP20" s="202" t="s">
        <v>1149</v>
      </c>
      <c r="AQ20" s="202" t="s">
        <v>1155</v>
      </c>
    </row>
    <row r="21" spans="2:43" ht="11.25" customHeight="1" x14ac:dyDescent="0.2">
      <c r="B21" s="204" t="s">
        <v>740</v>
      </c>
      <c r="C21" s="204" t="s">
        <v>740</v>
      </c>
      <c r="D21" s="204" t="s">
        <v>22</v>
      </c>
      <c r="E21" s="204" t="s">
        <v>740</v>
      </c>
      <c r="F21" s="204"/>
      <c r="G21" s="204"/>
      <c r="H21" s="205" t="s">
        <v>883</v>
      </c>
      <c r="I21" s="205"/>
      <c r="J21" s="205"/>
      <c r="K21" s="205"/>
      <c r="M21" s="205"/>
      <c r="N21" s="205" t="s">
        <v>740</v>
      </c>
      <c r="O21" s="205" t="s">
        <v>740</v>
      </c>
      <c r="P21" s="205" t="s">
        <v>740</v>
      </c>
      <c r="Q21" s="205" t="s">
        <v>740</v>
      </c>
      <c r="R21" s="205" t="s">
        <v>740</v>
      </c>
      <c r="S21" s="205" t="s">
        <v>740</v>
      </c>
      <c r="T21" s="205" t="s">
        <v>740</v>
      </c>
      <c r="U21" s="205"/>
      <c r="V21" s="205"/>
      <c r="W21" s="216" t="s">
        <v>241</v>
      </c>
      <c r="X21" s="216"/>
      <c r="AC21" s="205" t="s">
        <v>192</v>
      </c>
      <c r="AD21" s="208" t="s">
        <v>884</v>
      </c>
      <c r="AF21" s="210" t="s">
        <v>1151</v>
      </c>
      <c r="AH21" s="210" t="s">
        <v>1156</v>
      </c>
      <c r="AI21" s="210"/>
      <c r="AJ21" s="210"/>
      <c r="AK21" s="211" t="s">
        <v>1157</v>
      </c>
      <c r="AP21" s="202" t="s">
        <v>1158</v>
      </c>
      <c r="AQ21" s="202" t="s">
        <v>1159</v>
      </c>
    </row>
    <row r="22" spans="2:43" ht="11.25" customHeight="1" x14ac:dyDescent="0.2">
      <c r="B22" s="204" t="s">
        <v>740</v>
      </c>
      <c r="C22" s="204" t="s">
        <v>740</v>
      </c>
      <c r="D22" s="204" t="s">
        <v>885</v>
      </c>
      <c r="E22" s="204" t="s">
        <v>740</v>
      </c>
      <c r="F22" s="204"/>
      <c r="G22" s="204"/>
      <c r="H22" s="205" t="s">
        <v>886</v>
      </c>
      <c r="I22" s="206"/>
      <c r="J22" s="205"/>
      <c r="K22" s="205"/>
      <c r="M22" s="205"/>
      <c r="N22" s="205" t="s">
        <v>740</v>
      </c>
      <c r="O22" s="205" t="s">
        <v>740</v>
      </c>
      <c r="P22" s="205" t="s">
        <v>740</v>
      </c>
      <c r="Q22" s="205" t="s">
        <v>740</v>
      </c>
      <c r="R22" s="205" t="s">
        <v>740</v>
      </c>
      <c r="S22" s="205" t="s">
        <v>740</v>
      </c>
      <c r="T22" s="205" t="s">
        <v>740</v>
      </c>
      <c r="U22" s="205"/>
      <c r="V22" s="205"/>
      <c r="W22" s="216" t="s">
        <v>242</v>
      </c>
      <c r="X22" s="216"/>
      <c r="AC22" s="202" t="s">
        <v>193</v>
      </c>
      <c r="AD22" s="208" t="s">
        <v>887</v>
      </c>
      <c r="AF22" s="210" t="s">
        <v>1160</v>
      </c>
      <c r="AH22" s="210" t="s">
        <v>1161</v>
      </c>
      <c r="AI22" s="210"/>
      <c r="AJ22" s="210"/>
      <c r="AK22" s="211" t="s">
        <v>1162</v>
      </c>
      <c r="AP22" s="202" t="s">
        <v>1158</v>
      </c>
      <c r="AQ22" s="202" t="s">
        <v>1159</v>
      </c>
    </row>
    <row r="23" spans="2:43" ht="11.25" customHeight="1" x14ac:dyDescent="0.2">
      <c r="B23" s="204" t="s">
        <v>740</v>
      </c>
      <c r="C23" s="204" t="s">
        <v>740</v>
      </c>
      <c r="D23" s="204" t="s">
        <v>1264</v>
      </c>
      <c r="E23" s="204" t="s">
        <v>740</v>
      </c>
      <c r="F23" s="204"/>
      <c r="G23" s="204"/>
      <c r="H23" s="205" t="s">
        <v>888</v>
      </c>
      <c r="I23" s="206"/>
      <c r="J23" s="205"/>
      <c r="K23" s="205"/>
      <c r="M23" s="205"/>
      <c r="N23" s="205" t="s">
        <v>740</v>
      </c>
      <c r="O23" s="205" t="s">
        <v>740</v>
      </c>
      <c r="P23" s="205" t="s">
        <v>740</v>
      </c>
      <c r="Q23" s="205" t="s">
        <v>740</v>
      </c>
      <c r="R23" s="205" t="s">
        <v>740</v>
      </c>
      <c r="S23" s="205" t="s">
        <v>740</v>
      </c>
      <c r="T23" s="205" t="s">
        <v>740</v>
      </c>
      <c r="U23" s="205"/>
      <c r="V23" s="205"/>
      <c r="W23" s="205" t="s">
        <v>740</v>
      </c>
      <c r="X23" s="205"/>
      <c r="AC23" s="205" t="s">
        <v>889</v>
      </c>
      <c r="AD23" s="208" t="s">
        <v>890</v>
      </c>
      <c r="AF23" s="210" t="s">
        <v>1160</v>
      </c>
      <c r="AH23" s="210" t="s">
        <v>1163</v>
      </c>
      <c r="AI23" s="210"/>
      <c r="AJ23" s="210"/>
      <c r="AK23" s="211" t="s">
        <v>1164</v>
      </c>
      <c r="AP23" s="202" t="s">
        <v>1158</v>
      </c>
      <c r="AQ23" s="202" t="s">
        <v>1159</v>
      </c>
    </row>
    <row r="24" spans="2:43" ht="11.25" customHeight="1" x14ac:dyDescent="0.2">
      <c r="B24" s="204" t="s">
        <v>740</v>
      </c>
      <c r="C24" s="204" t="s">
        <v>740</v>
      </c>
      <c r="D24" s="204" t="s">
        <v>891</v>
      </c>
      <c r="E24" s="204" t="s">
        <v>740</v>
      </c>
      <c r="F24" s="204"/>
      <c r="G24" s="204"/>
      <c r="H24" s="205" t="s">
        <v>740</v>
      </c>
      <c r="I24" s="206"/>
      <c r="J24" s="205"/>
      <c r="K24" s="205"/>
      <c r="M24" s="205"/>
      <c r="N24" s="205" t="s">
        <v>740</v>
      </c>
      <c r="O24" s="205" t="s">
        <v>740</v>
      </c>
      <c r="P24" s="205" t="s">
        <v>740</v>
      </c>
      <c r="Q24" s="205" t="s">
        <v>740</v>
      </c>
      <c r="R24" s="205" t="s">
        <v>740</v>
      </c>
      <c r="S24" s="205" t="s">
        <v>740</v>
      </c>
      <c r="T24" s="205" t="s">
        <v>740</v>
      </c>
      <c r="U24" s="205"/>
      <c r="V24" s="205"/>
      <c r="W24" s="205" t="s">
        <v>740</v>
      </c>
      <c r="X24" s="205"/>
      <c r="AC24" s="205"/>
      <c r="AD24" s="208" t="s">
        <v>892</v>
      </c>
      <c r="AF24" s="210" t="s">
        <v>1160</v>
      </c>
      <c r="AH24" s="210" t="s">
        <v>1165</v>
      </c>
      <c r="AI24" s="210"/>
      <c r="AJ24" s="210"/>
      <c r="AK24" s="211" t="s">
        <v>1166</v>
      </c>
      <c r="AP24" s="202" t="s">
        <v>37</v>
      </c>
      <c r="AQ24" s="202" t="s">
        <v>37</v>
      </c>
    </row>
    <row r="25" spans="2:43" ht="11.25" customHeight="1" x14ac:dyDescent="0.2">
      <c r="B25" s="204" t="s">
        <v>740</v>
      </c>
      <c r="C25" s="219" t="s">
        <v>740</v>
      </c>
      <c r="D25" s="204" t="s">
        <v>893</v>
      </c>
      <c r="E25" s="204" t="s">
        <v>740</v>
      </c>
      <c r="F25" s="204"/>
      <c r="G25" s="204"/>
      <c r="H25" s="205" t="s">
        <v>740</v>
      </c>
      <c r="I25" s="206"/>
      <c r="J25" s="205"/>
      <c r="K25" s="205"/>
      <c r="M25" s="205"/>
      <c r="N25" s="205" t="s">
        <v>740</v>
      </c>
      <c r="O25" s="205" t="s">
        <v>740</v>
      </c>
      <c r="P25" s="205" t="s">
        <v>740</v>
      </c>
      <c r="Q25" s="205" t="s">
        <v>740</v>
      </c>
      <c r="R25" s="205" t="s">
        <v>740</v>
      </c>
      <c r="S25" s="205" t="s">
        <v>740</v>
      </c>
      <c r="T25" s="205" t="s">
        <v>740</v>
      </c>
      <c r="U25" s="205"/>
      <c r="V25" s="205"/>
      <c r="W25" s="205" t="s">
        <v>740</v>
      </c>
      <c r="X25" s="205"/>
      <c r="AD25" s="208" t="s">
        <v>136</v>
      </c>
      <c r="AF25" s="202" t="s">
        <v>1167</v>
      </c>
      <c r="AH25" s="210" t="s">
        <v>1168</v>
      </c>
      <c r="AI25" s="210"/>
      <c r="AJ25" s="210"/>
    </row>
    <row r="26" spans="2:43" ht="11.25" customHeight="1" x14ac:dyDescent="0.2">
      <c r="B26" s="204" t="s">
        <v>740</v>
      </c>
      <c r="C26" s="219" t="s">
        <v>740</v>
      </c>
      <c r="D26" s="204" t="s">
        <v>894</v>
      </c>
      <c r="E26" s="204" t="s">
        <v>740</v>
      </c>
      <c r="F26" s="204"/>
      <c r="G26" s="204"/>
      <c r="H26" s="205" t="s">
        <v>740</v>
      </c>
      <c r="I26" s="206"/>
      <c r="J26" s="205"/>
      <c r="K26" s="205"/>
      <c r="M26" s="205"/>
      <c r="N26" s="205" t="s">
        <v>740</v>
      </c>
      <c r="O26" s="205" t="s">
        <v>740</v>
      </c>
      <c r="P26" s="205" t="s">
        <v>740</v>
      </c>
      <c r="Q26" s="205" t="s">
        <v>740</v>
      </c>
      <c r="R26" s="205" t="s">
        <v>740</v>
      </c>
      <c r="S26" s="205" t="s">
        <v>740</v>
      </c>
      <c r="T26" s="205" t="s">
        <v>740</v>
      </c>
      <c r="U26" s="205"/>
      <c r="V26" s="205"/>
      <c r="W26" s="205" t="s">
        <v>740</v>
      </c>
      <c r="X26" s="205"/>
      <c r="AD26" s="220" t="s">
        <v>895</v>
      </c>
      <c r="AF26" s="202" t="s">
        <v>1169</v>
      </c>
      <c r="AH26" s="210" t="s">
        <v>1170</v>
      </c>
      <c r="AI26" s="210"/>
      <c r="AJ26" s="210"/>
    </row>
    <row r="27" spans="2:43" ht="11.25" customHeight="1" x14ac:dyDescent="0.2">
      <c r="B27" s="204" t="s">
        <v>740</v>
      </c>
      <c r="C27" s="219" t="s">
        <v>740</v>
      </c>
      <c r="D27" s="204" t="s">
        <v>896</v>
      </c>
      <c r="E27" s="204" t="s">
        <v>740</v>
      </c>
      <c r="F27" s="204"/>
      <c r="G27" s="204"/>
      <c r="H27" s="205" t="s">
        <v>740</v>
      </c>
      <c r="I27" s="206"/>
      <c r="J27" s="205"/>
      <c r="K27" s="205"/>
      <c r="M27" s="205"/>
      <c r="N27" s="205" t="s">
        <v>740</v>
      </c>
      <c r="O27" s="205" t="s">
        <v>740</v>
      </c>
      <c r="P27" s="205" t="s">
        <v>740</v>
      </c>
      <c r="Q27" s="205" t="s">
        <v>740</v>
      </c>
      <c r="R27" s="205" t="s">
        <v>740</v>
      </c>
      <c r="S27" s="205" t="s">
        <v>740</v>
      </c>
      <c r="T27" s="205" t="s">
        <v>740</v>
      </c>
      <c r="U27" s="205"/>
      <c r="V27" s="205"/>
      <c r="W27" s="205" t="s">
        <v>740</v>
      </c>
      <c r="X27" s="205"/>
      <c r="AD27" s="220" t="s">
        <v>897</v>
      </c>
      <c r="AF27" s="202" t="s">
        <v>1171</v>
      </c>
    </row>
    <row r="28" spans="2:43" ht="11.25" customHeight="1" x14ac:dyDescent="0.2">
      <c r="B28" s="204" t="s">
        <v>740</v>
      </c>
      <c r="C28" s="219" t="s">
        <v>740</v>
      </c>
      <c r="D28" s="204" t="s">
        <v>898</v>
      </c>
      <c r="E28" s="204" t="s">
        <v>740</v>
      </c>
      <c r="F28" s="204"/>
      <c r="G28" s="204"/>
      <c r="H28" s="205" t="s">
        <v>740</v>
      </c>
      <c r="I28" s="206"/>
      <c r="J28" s="205"/>
      <c r="K28" s="205"/>
      <c r="M28" s="205"/>
      <c r="N28" s="205" t="s">
        <v>740</v>
      </c>
      <c r="O28" s="205" t="s">
        <v>740</v>
      </c>
      <c r="P28" s="205" t="s">
        <v>740</v>
      </c>
      <c r="Q28" s="205" t="s">
        <v>740</v>
      </c>
      <c r="R28" s="205" t="s">
        <v>740</v>
      </c>
      <c r="S28" s="205" t="s">
        <v>740</v>
      </c>
      <c r="T28" s="205" t="s">
        <v>740</v>
      </c>
      <c r="U28" s="205"/>
      <c r="V28" s="205"/>
      <c r="W28" s="205" t="s">
        <v>740</v>
      </c>
      <c r="X28" s="205"/>
      <c r="AD28" s="220" t="s">
        <v>899</v>
      </c>
      <c r="AF28" s="202" t="s">
        <v>1172</v>
      </c>
    </row>
    <row r="29" spans="2:43" ht="11.25" customHeight="1" x14ac:dyDescent="0.2">
      <c r="B29" s="204" t="s">
        <v>740</v>
      </c>
      <c r="C29" s="219" t="s">
        <v>740</v>
      </c>
      <c r="D29" s="204" t="s">
        <v>900</v>
      </c>
      <c r="E29" s="204" t="s">
        <v>740</v>
      </c>
      <c r="F29" s="204"/>
      <c r="G29" s="204"/>
      <c r="H29" s="205" t="s">
        <v>740</v>
      </c>
      <c r="I29" s="206"/>
      <c r="J29" s="205"/>
      <c r="K29" s="205"/>
      <c r="M29" s="205"/>
      <c r="N29" s="205" t="s">
        <v>740</v>
      </c>
      <c r="O29" s="205" t="s">
        <v>740</v>
      </c>
      <c r="P29" s="205" t="s">
        <v>740</v>
      </c>
      <c r="Q29" s="205" t="s">
        <v>740</v>
      </c>
      <c r="R29" s="205" t="s">
        <v>740</v>
      </c>
      <c r="S29" s="205" t="s">
        <v>740</v>
      </c>
      <c r="T29" s="205" t="s">
        <v>740</v>
      </c>
      <c r="U29" s="205"/>
      <c r="V29" s="205"/>
      <c r="W29" s="205" t="s">
        <v>740</v>
      </c>
      <c r="X29" s="205"/>
      <c r="AD29" s="220" t="s">
        <v>901</v>
      </c>
      <c r="AF29" s="202" t="s">
        <v>1169</v>
      </c>
    </row>
    <row r="30" spans="2:43" ht="11.25" customHeight="1" x14ac:dyDescent="0.2">
      <c r="B30" s="219" t="s">
        <v>740</v>
      </c>
      <c r="C30" s="219" t="s">
        <v>740</v>
      </c>
      <c r="D30" s="204" t="s">
        <v>902</v>
      </c>
      <c r="E30" s="204" t="s">
        <v>740</v>
      </c>
      <c r="F30" s="204"/>
      <c r="G30" s="204"/>
      <c r="H30" s="205" t="s">
        <v>740</v>
      </c>
      <c r="I30" s="206"/>
      <c r="J30" s="205"/>
      <c r="K30" s="205"/>
      <c r="M30" s="205" t="s">
        <v>740</v>
      </c>
      <c r="N30" s="205" t="s">
        <v>740</v>
      </c>
      <c r="O30" s="205" t="s">
        <v>740</v>
      </c>
      <c r="P30" s="205" t="s">
        <v>740</v>
      </c>
      <c r="Q30" s="205" t="s">
        <v>740</v>
      </c>
      <c r="R30" s="205" t="s">
        <v>740</v>
      </c>
      <c r="S30" s="205" t="s">
        <v>740</v>
      </c>
      <c r="T30" s="205" t="s">
        <v>740</v>
      </c>
      <c r="U30" s="205"/>
      <c r="V30" s="205"/>
      <c r="W30" s="205" t="s">
        <v>740</v>
      </c>
      <c r="X30" s="205"/>
      <c r="AD30" s="220" t="s">
        <v>903</v>
      </c>
      <c r="AF30" s="202" t="s">
        <v>1173</v>
      </c>
    </row>
    <row r="31" spans="2:43" ht="11.25" customHeight="1" x14ac:dyDescent="0.2">
      <c r="B31" s="204" t="s">
        <v>740</v>
      </c>
      <c r="C31" s="204" t="s">
        <v>740</v>
      </c>
      <c r="D31" s="204" t="s">
        <v>904</v>
      </c>
      <c r="E31" s="204" t="s">
        <v>740</v>
      </c>
      <c r="F31" s="204"/>
      <c r="G31" s="204"/>
      <c r="H31" s="205" t="s">
        <v>740</v>
      </c>
      <c r="I31" s="206"/>
      <c r="J31" s="205"/>
      <c r="K31" s="205"/>
      <c r="M31" s="205" t="s">
        <v>740</v>
      </c>
      <c r="N31" s="205" t="s">
        <v>740</v>
      </c>
      <c r="O31" s="205" t="s">
        <v>740</v>
      </c>
      <c r="P31" s="205" t="s">
        <v>740</v>
      </c>
      <c r="Q31" s="205" t="s">
        <v>740</v>
      </c>
      <c r="R31" s="205" t="s">
        <v>740</v>
      </c>
      <c r="S31" s="205" t="s">
        <v>740</v>
      </c>
      <c r="T31" s="205" t="s">
        <v>740</v>
      </c>
      <c r="U31" s="205"/>
      <c r="V31" s="205"/>
      <c r="W31" s="205" t="s">
        <v>740</v>
      </c>
      <c r="X31" s="205"/>
      <c r="AD31" s="208" t="s">
        <v>905</v>
      </c>
      <c r="AF31" s="202" t="s">
        <v>1174</v>
      </c>
    </row>
    <row r="32" spans="2:43" ht="11.25" customHeight="1" x14ac:dyDescent="0.2">
      <c r="B32" s="204" t="s">
        <v>740</v>
      </c>
      <c r="C32" s="204" t="s">
        <v>740</v>
      </c>
      <c r="D32" s="204" t="s">
        <v>906</v>
      </c>
      <c r="E32" s="204" t="s">
        <v>740</v>
      </c>
      <c r="F32" s="204"/>
      <c r="G32" s="204"/>
      <c r="H32" s="205" t="s">
        <v>740</v>
      </c>
      <c r="I32" s="206"/>
      <c r="J32" s="205"/>
      <c r="K32" s="205"/>
      <c r="M32" s="205" t="s">
        <v>740</v>
      </c>
      <c r="N32" s="205" t="s">
        <v>740</v>
      </c>
      <c r="O32" s="205" t="s">
        <v>740</v>
      </c>
      <c r="P32" s="205" t="s">
        <v>740</v>
      </c>
      <c r="Q32" s="205" t="s">
        <v>740</v>
      </c>
      <c r="R32" s="205" t="s">
        <v>740</v>
      </c>
      <c r="S32" s="205" t="s">
        <v>740</v>
      </c>
      <c r="T32" s="205" t="s">
        <v>740</v>
      </c>
      <c r="U32" s="205"/>
      <c r="V32" s="205"/>
      <c r="W32" s="205" t="s">
        <v>740</v>
      </c>
      <c r="X32" s="205"/>
      <c r="AD32" s="208" t="s">
        <v>907</v>
      </c>
      <c r="AF32" s="202" t="s">
        <v>1175</v>
      </c>
    </row>
    <row r="33" spans="2:32" ht="11.25" customHeight="1" x14ac:dyDescent="0.2">
      <c r="B33" s="204"/>
      <c r="C33" s="204"/>
      <c r="D33" s="204" t="s">
        <v>908</v>
      </c>
      <c r="E33" s="204"/>
      <c r="F33" s="204"/>
      <c r="G33" s="204"/>
      <c r="H33" s="205"/>
      <c r="I33" s="206"/>
      <c r="J33" s="205"/>
      <c r="K33" s="205"/>
      <c r="M33" s="205"/>
      <c r="N33" s="205"/>
      <c r="O33" s="205"/>
      <c r="P33" s="205"/>
      <c r="Q33" s="205"/>
      <c r="R33" s="205"/>
      <c r="S33" s="205"/>
      <c r="T33" s="205"/>
      <c r="U33" s="205"/>
      <c r="V33" s="205"/>
      <c r="W33" s="205"/>
      <c r="X33" s="205"/>
      <c r="AD33" s="208" t="s">
        <v>909</v>
      </c>
      <c r="AF33" s="202" t="s">
        <v>1176</v>
      </c>
    </row>
    <row r="34" spans="2:32" ht="11.25" customHeight="1" x14ac:dyDescent="0.2">
      <c r="B34" s="204"/>
      <c r="C34" s="204"/>
      <c r="D34" s="204" t="s">
        <v>910</v>
      </c>
      <c r="E34" s="204"/>
      <c r="F34" s="204"/>
      <c r="G34" s="204"/>
      <c r="H34" s="205"/>
      <c r="I34" s="206"/>
      <c r="J34" s="205"/>
      <c r="K34" s="205"/>
      <c r="M34" s="205"/>
      <c r="N34" s="205"/>
      <c r="O34" s="205"/>
      <c r="P34" s="205"/>
      <c r="Q34" s="205"/>
      <c r="R34" s="205"/>
      <c r="S34" s="205"/>
      <c r="T34" s="205"/>
      <c r="U34" s="205"/>
      <c r="V34" s="205"/>
      <c r="W34" s="205"/>
      <c r="X34" s="205"/>
      <c r="AD34" s="208" t="s">
        <v>911</v>
      </c>
      <c r="AF34" s="202" t="s">
        <v>1177</v>
      </c>
    </row>
    <row r="35" spans="2:32" ht="11.25" customHeight="1" x14ac:dyDescent="0.2">
      <c r="B35" s="204"/>
      <c r="C35" s="204"/>
      <c r="D35" s="204" t="s">
        <v>912</v>
      </c>
      <c r="E35" s="204"/>
      <c r="F35" s="204"/>
      <c r="G35" s="204"/>
      <c r="H35" s="205"/>
      <c r="I35" s="206"/>
      <c r="J35" s="205"/>
      <c r="K35" s="205"/>
      <c r="M35" s="205"/>
      <c r="N35" s="205"/>
      <c r="O35" s="205"/>
      <c r="P35" s="205"/>
      <c r="Q35" s="205"/>
      <c r="R35" s="205"/>
      <c r="S35" s="205"/>
      <c r="T35" s="205"/>
      <c r="U35" s="205"/>
      <c r="V35" s="205"/>
      <c r="W35" s="205"/>
      <c r="X35" s="205"/>
      <c r="AD35" s="208" t="s">
        <v>913</v>
      </c>
      <c r="AF35" s="202" t="s">
        <v>1178</v>
      </c>
    </row>
    <row r="36" spans="2:32" ht="11.25" customHeight="1" x14ac:dyDescent="0.2">
      <c r="D36" s="202" t="s">
        <v>914</v>
      </c>
      <c r="AD36" s="208" t="s">
        <v>915</v>
      </c>
      <c r="AF36" s="202" t="s">
        <v>1179</v>
      </c>
    </row>
    <row r="37" spans="2:32" ht="11.25" customHeight="1" x14ac:dyDescent="0.2">
      <c r="D37" s="202" t="s">
        <v>1279</v>
      </c>
      <c r="H37" s="222" t="s">
        <v>916</v>
      </c>
      <c r="I37" s="223"/>
      <c r="J37" s="224"/>
      <c r="K37" s="224"/>
      <c r="AD37" s="208" t="s">
        <v>917</v>
      </c>
      <c r="AF37" s="202" t="s">
        <v>1180</v>
      </c>
    </row>
    <row r="38" spans="2:32" ht="11.25" customHeight="1" x14ac:dyDescent="0.2">
      <c r="D38" s="202" t="s">
        <v>1278</v>
      </c>
      <c r="H38" s="222" t="s">
        <v>918</v>
      </c>
      <c r="I38" s="223"/>
      <c r="J38" s="224"/>
      <c r="K38" s="224"/>
      <c r="AD38" s="208" t="s">
        <v>919</v>
      </c>
      <c r="AF38" s="202" t="s">
        <v>1181</v>
      </c>
    </row>
    <row r="39" spans="2:32" ht="9.75" customHeight="1" x14ac:dyDescent="0.2">
      <c r="AD39" s="208" t="s">
        <v>920</v>
      </c>
      <c r="AF39" s="202" t="s">
        <v>1169</v>
      </c>
    </row>
    <row r="40" spans="2:32" ht="9.75" customHeight="1" x14ac:dyDescent="0.2">
      <c r="AD40" s="208" t="s">
        <v>921</v>
      </c>
      <c r="AF40" s="202" t="s">
        <v>1182</v>
      </c>
    </row>
    <row r="41" spans="2:32" ht="9.75" customHeight="1" x14ac:dyDescent="0.2">
      <c r="AD41" s="208" t="s">
        <v>922</v>
      </c>
      <c r="AF41" s="202" t="s">
        <v>1183</v>
      </c>
    </row>
    <row r="42" spans="2:32" ht="9.75" customHeight="1" x14ac:dyDescent="0.2">
      <c r="AD42" s="208" t="s">
        <v>923</v>
      </c>
      <c r="AF42" s="202" t="s">
        <v>1184</v>
      </c>
    </row>
    <row r="43" spans="2:32" ht="9.75" customHeight="1" x14ac:dyDescent="0.2">
      <c r="AD43" s="208" t="s">
        <v>924</v>
      </c>
      <c r="AF43" s="202" t="s">
        <v>1183</v>
      </c>
    </row>
    <row r="44" spans="2:32" ht="9.75" customHeight="1" x14ac:dyDescent="0.2">
      <c r="AD44" s="208" t="s">
        <v>925</v>
      </c>
      <c r="AF44" s="202" t="s">
        <v>1185</v>
      </c>
    </row>
    <row r="45" spans="2:32" ht="9.75" customHeight="1" x14ac:dyDescent="0.2">
      <c r="AD45" s="208" t="s">
        <v>926</v>
      </c>
      <c r="AF45" s="202" t="s">
        <v>1186</v>
      </c>
    </row>
    <row r="46" spans="2:32" ht="9.75" customHeight="1" x14ac:dyDescent="0.2">
      <c r="AD46" s="208" t="s">
        <v>927</v>
      </c>
      <c r="AF46" s="202" t="s">
        <v>1187</v>
      </c>
    </row>
    <row r="47" spans="2:32" ht="9.75" customHeight="1" x14ac:dyDescent="0.2">
      <c r="AD47" s="208" t="s">
        <v>928</v>
      </c>
      <c r="AF47" s="202" t="s">
        <v>1188</v>
      </c>
    </row>
    <row r="48" spans="2:32" ht="9.75" customHeight="1" x14ac:dyDescent="0.2">
      <c r="AD48" s="208" t="s">
        <v>929</v>
      </c>
      <c r="AF48" s="202" t="s">
        <v>1189</v>
      </c>
    </row>
    <row r="49" spans="30:32" ht="9.75" customHeight="1" x14ac:dyDescent="0.2">
      <c r="AD49" s="208" t="s">
        <v>930</v>
      </c>
      <c r="AF49" s="202" t="s">
        <v>1190</v>
      </c>
    </row>
    <row r="50" spans="30:32" ht="9.75" customHeight="1" x14ac:dyDescent="0.2">
      <c r="AD50" s="208" t="s">
        <v>931</v>
      </c>
      <c r="AF50" s="202" t="s">
        <v>1191</v>
      </c>
    </row>
    <row r="51" spans="30:32" ht="9.75" customHeight="1" x14ac:dyDescent="0.2">
      <c r="AD51" s="225" t="s">
        <v>932</v>
      </c>
      <c r="AF51" s="202" t="s">
        <v>1192</v>
      </c>
    </row>
    <row r="52" spans="30:32" ht="9.75" customHeight="1" x14ac:dyDescent="0.2">
      <c r="AD52" s="225" t="s">
        <v>933</v>
      </c>
      <c r="AF52" s="202" t="s">
        <v>1193</v>
      </c>
    </row>
    <row r="53" spans="30:32" ht="9.75" customHeight="1" x14ac:dyDescent="0.2">
      <c r="AD53" s="225" t="s">
        <v>934</v>
      </c>
      <c r="AF53" s="202" t="s">
        <v>1194</v>
      </c>
    </row>
    <row r="54" spans="30:32" ht="9.75" customHeight="1" x14ac:dyDescent="0.2">
      <c r="AD54" s="220" t="s">
        <v>935</v>
      </c>
      <c r="AF54" s="202" t="s">
        <v>1195</v>
      </c>
    </row>
    <row r="55" spans="30:32" ht="9.75" customHeight="1" x14ac:dyDescent="0.2">
      <c r="AD55" s="220" t="s">
        <v>936</v>
      </c>
      <c r="AF55" s="202" t="s">
        <v>1196</v>
      </c>
    </row>
    <row r="56" spans="30:32" ht="9.75" customHeight="1" x14ac:dyDescent="0.2">
      <c r="AD56" s="220" t="s">
        <v>937</v>
      </c>
    </row>
    <row r="57" spans="30:32" ht="9.75" customHeight="1" x14ac:dyDescent="0.2">
      <c r="AD57" s="208" t="s">
        <v>938</v>
      </c>
    </row>
    <row r="58" spans="30:32" ht="9.75" customHeight="1" x14ac:dyDescent="0.2">
      <c r="AD58" s="208" t="s">
        <v>939</v>
      </c>
    </row>
    <row r="59" spans="30:32" ht="9.75" customHeight="1" x14ac:dyDescent="0.2">
      <c r="AD59" s="208" t="s">
        <v>940</v>
      </c>
    </row>
    <row r="60" spans="30:32" ht="9.75" customHeight="1" x14ac:dyDescent="0.2">
      <c r="AD60" s="208" t="s">
        <v>941</v>
      </c>
    </row>
    <row r="61" spans="30:32" ht="9.75" customHeight="1" x14ac:dyDescent="0.2">
      <c r="AD61" s="208" t="s">
        <v>942</v>
      </c>
    </row>
    <row r="62" spans="30:32" ht="9.75" customHeight="1" x14ac:dyDescent="0.2">
      <c r="AD62" s="208" t="s">
        <v>943</v>
      </c>
    </row>
    <row r="63" spans="30:32" ht="9.75" customHeight="1" x14ac:dyDescent="0.2">
      <c r="AD63" s="208" t="s">
        <v>944</v>
      </c>
    </row>
    <row r="64" spans="30:32" ht="9.75" customHeight="1" x14ac:dyDescent="0.2">
      <c r="AD64" s="208" t="s">
        <v>945</v>
      </c>
    </row>
    <row r="65" spans="30:30" ht="9.75" customHeight="1" x14ac:dyDescent="0.2">
      <c r="AD65" s="208" t="s">
        <v>946</v>
      </c>
    </row>
    <row r="66" spans="30:30" ht="9.75" customHeight="1" x14ac:dyDescent="0.2">
      <c r="AD66" s="208" t="s">
        <v>947</v>
      </c>
    </row>
    <row r="67" spans="30:30" ht="9.75" customHeight="1" x14ac:dyDescent="0.2">
      <c r="AD67" s="208" t="s">
        <v>948</v>
      </c>
    </row>
    <row r="68" spans="30:30" ht="9.75" customHeight="1" x14ac:dyDescent="0.2">
      <c r="AD68" s="208" t="s">
        <v>949</v>
      </c>
    </row>
    <row r="69" spans="30:30" ht="9.75" customHeight="1" x14ac:dyDescent="0.2">
      <c r="AD69" s="208" t="s">
        <v>950</v>
      </c>
    </row>
    <row r="70" spans="30:30" ht="9.75" customHeight="1" x14ac:dyDescent="0.2">
      <c r="AD70" s="208" t="s">
        <v>951</v>
      </c>
    </row>
    <row r="71" spans="30:30" ht="9.75" customHeight="1" x14ac:dyDescent="0.2">
      <c r="AD71" s="208" t="s">
        <v>952</v>
      </c>
    </row>
    <row r="72" spans="30:30" ht="9.75" customHeight="1" x14ac:dyDescent="0.2">
      <c r="AD72" s="208" t="s">
        <v>953</v>
      </c>
    </row>
    <row r="73" spans="30:30" ht="9.75" customHeight="1" x14ac:dyDescent="0.2">
      <c r="AD73" s="208" t="s">
        <v>954</v>
      </c>
    </row>
    <row r="74" spans="30:30" ht="9.75" customHeight="1" x14ac:dyDescent="0.2">
      <c r="AD74" s="208" t="s">
        <v>955</v>
      </c>
    </row>
    <row r="75" spans="30:30" ht="9.75" customHeight="1" x14ac:dyDescent="0.2">
      <c r="AD75" s="208" t="s">
        <v>956</v>
      </c>
    </row>
    <row r="76" spans="30:30" ht="9.75" customHeight="1" x14ac:dyDescent="0.2">
      <c r="AD76" s="208" t="s">
        <v>957</v>
      </c>
    </row>
    <row r="77" spans="30:30" ht="9.75" customHeight="1" x14ac:dyDescent="0.2">
      <c r="AD77" s="208" t="s">
        <v>958</v>
      </c>
    </row>
    <row r="78" spans="30:30" ht="9.75" customHeight="1" x14ac:dyDescent="0.2">
      <c r="AD78" s="208" t="s">
        <v>959</v>
      </c>
    </row>
    <row r="79" spans="30:30" ht="9.75" customHeight="1" x14ac:dyDescent="0.2">
      <c r="AD79" s="208" t="s">
        <v>960</v>
      </c>
    </row>
    <row r="80" spans="30:30" ht="9.75" customHeight="1" x14ac:dyDescent="0.2">
      <c r="AD80" s="208" t="s">
        <v>961</v>
      </c>
    </row>
    <row r="81" spans="30:30" ht="9.75" customHeight="1" x14ac:dyDescent="0.2">
      <c r="AD81" s="208" t="s">
        <v>962</v>
      </c>
    </row>
    <row r="82" spans="30:30" ht="9.75" customHeight="1" x14ac:dyDescent="0.2">
      <c r="AD82" s="208" t="s">
        <v>963</v>
      </c>
    </row>
    <row r="83" spans="30:30" ht="9.75" customHeight="1" x14ac:dyDescent="0.2">
      <c r="AD83" s="220" t="s">
        <v>964</v>
      </c>
    </row>
    <row r="84" spans="30:30" ht="9.75" customHeight="1" x14ac:dyDescent="0.2">
      <c r="AD84" s="208" t="s">
        <v>965</v>
      </c>
    </row>
    <row r="85" spans="30:30" ht="9.75" customHeight="1" x14ac:dyDescent="0.2">
      <c r="AD85" s="218" t="s">
        <v>37</v>
      </c>
    </row>
    <row r="86" spans="30:30" ht="14.25" customHeight="1" x14ac:dyDescent="0.2"/>
    <row r="87" spans="30:30" ht="14.25" customHeight="1" x14ac:dyDescent="0.2"/>
    <row r="88" spans="30:30" ht="14.25" customHeight="1" x14ac:dyDescent="0.2"/>
    <row r="89" spans="30:30" ht="14.25" customHeight="1" x14ac:dyDescent="0.2"/>
    <row r="90" spans="30:30" ht="14.25" customHeight="1" x14ac:dyDescent="0.2"/>
    <row r="91" spans="30:30" ht="14.25" customHeight="1" x14ac:dyDescent="0.2"/>
    <row r="92" spans="30:30" ht="14.25" customHeight="1" x14ac:dyDescent="0.2"/>
    <row r="93" spans="30:30" ht="14.25" customHeight="1" x14ac:dyDescent="0.2"/>
    <row r="94" spans="30:30" ht="14.25" customHeight="1" x14ac:dyDescent="0.2"/>
    <row r="95" spans="30:30" ht="14.25" customHeight="1" x14ac:dyDescent="0.2"/>
    <row r="96" spans="30:30"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InputMessage="1" showErrorMessage="1" sqref="X5">
      <formula1>$B$15:$B$50</formula1>
    </dataValidation>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N2:N7">
      <formula1>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738030"/>
  </sheetPr>
  <dimension ref="A1:M359"/>
  <sheetViews>
    <sheetView topLeftCell="A346" zoomScale="86" zoomScaleNormal="86" workbookViewId="0">
      <selection activeCell="F4" sqref="F4:I4"/>
    </sheetView>
  </sheetViews>
  <sheetFormatPr baseColWidth="10" defaultColWidth="11" defaultRowHeight="12.75" x14ac:dyDescent="0.2"/>
  <cols>
    <col min="1" max="1" width="23.875" style="186" customWidth="1"/>
    <col min="2" max="9" width="12.75" style="186" customWidth="1"/>
    <col min="10" max="16384" width="11" style="186"/>
  </cols>
  <sheetData>
    <row r="1" spans="1:13" s="259" customFormat="1" ht="13.5" customHeight="1" x14ac:dyDescent="0.2">
      <c r="A1" s="659" t="s">
        <v>0</v>
      </c>
      <c r="B1" s="660"/>
      <c r="C1" s="660"/>
      <c r="D1" s="660"/>
      <c r="E1" s="660"/>
      <c r="F1" s="660"/>
      <c r="G1" s="660"/>
      <c r="H1" s="660"/>
      <c r="I1" s="661"/>
    </row>
    <row r="2" spans="1:13" s="259" customFormat="1" ht="13.5" customHeight="1" x14ac:dyDescent="0.2">
      <c r="A2" s="662" t="s">
        <v>1</v>
      </c>
      <c r="B2" s="663"/>
      <c r="C2" s="663"/>
      <c r="D2" s="663"/>
      <c r="E2" s="663"/>
      <c r="F2" s="663"/>
      <c r="G2" s="663"/>
      <c r="H2" s="663"/>
      <c r="I2" s="664"/>
    </row>
    <row r="3" spans="1:13" s="259" customFormat="1" ht="13.5" customHeight="1" x14ac:dyDescent="0.2">
      <c r="A3" s="662" t="s">
        <v>1198</v>
      </c>
      <c r="B3" s="663"/>
      <c r="C3" s="663"/>
      <c r="D3" s="663"/>
      <c r="E3" s="663"/>
      <c r="F3" s="663"/>
      <c r="G3" s="663"/>
      <c r="H3" s="663"/>
      <c r="I3" s="664"/>
    </row>
    <row r="4" spans="1:13" s="259" customFormat="1" ht="18.75" customHeight="1" x14ac:dyDescent="0.2">
      <c r="A4" s="260"/>
      <c r="B4" s="668" t="s">
        <v>1199</v>
      </c>
      <c r="C4" s="668"/>
      <c r="D4" s="668"/>
      <c r="E4" s="668"/>
      <c r="F4" s="669" t="s">
        <v>1200</v>
      </c>
      <c r="G4" s="669"/>
      <c r="H4" s="669"/>
      <c r="I4" s="670"/>
    </row>
    <row r="5" spans="1:13" s="261" customFormat="1" ht="30.75" customHeight="1" x14ac:dyDescent="0.2">
      <c r="A5" s="634" t="s">
        <v>1201</v>
      </c>
      <c r="B5" s="636"/>
      <c r="C5" s="636"/>
      <c r="D5" s="636"/>
      <c r="E5" s="636"/>
      <c r="F5" s="636"/>
      <c r="G5" s="636"/>
      <c r="H5" s="636"/>
      <c r="I5" s="635"/>
      <c r="J5" s="259"/>
      <c r="K5" s="259"/>
      <c r="L5" s="259"/>
      <c r="M5" s="259"/>
    </row>
    <row r="6" spans="1:13" s="261" customFormat="1" ht="30.75" customHeight="1" x14ac:dyDescent="0.2">
      <c r="A6" s="634" t="s">
        <v>1202</v>
      </c>
      <c r="B6" s="636"/>
      <c r="C6" s="636"/>
      <c r="D6" s="636"/>
      <c r="E6" s="636"/>
      <c r="F6" s="636"/>
      <c r="G6" s="636"/>
      <c r="H6" s="636"/>
      <c r="I6" s="635"/>
    </row>
    <row r="7" spans="1:13" s="261" customFormat="1" ht="30.75" customHeight="1" x14ac:dyDescent="0.2">
      <c r="A7" s="262" t="s">
        <v>1203</v>
      </c>
      <c r="B7" s="474">
        <v>1</v>
      </c>
      <c r="C7" s="634" t="s">
        <v>1204</v>
      </c>
      <c r="D7" s="635"/>
      <c r="E7" s="671" t="s">
        <v>1311</v>
      </c>
      <c r="F7" s="671"/>
      <c r="G7" s="671"/>
      <c r="H7" s="475" t="s">
        <v>1205</v>
      </c>
      <c r="I7" s="477" t="s">
        <v>1258</v>
      </c>
    </row>
    <row r="8" spans="1:13" s="261" customFormat="1" ht="30.75" customHeight="1" x14ac:dyDescent="0.2">
      <c r="A8" s="262" t="s">
        <v>1206</v>
      </c>
      <c r="B8" s="658" t="s">
        <v>766</v>
      </c>
      <c r="C8" s="658"/>
      <c r="D8" s="658"/>
      <c r="E8" s="634" t="s">
        <v>1207</v>
      </c>
      <c r="F8" s="635"/>
      <c r="G8" s="658" t="s">
        <v>1310</v>
      </c>
      <c r="H8" s="658"/>
      <c r="I8" s="658"/>
    </row>
    <row r="9" spans="1:13" s="261" customFormat="1" ht="60.75" customHeight="1" x14ac:dyDescent="0.2">
      <c r="A9" s="262" t="s">
        <v>1208</v>
      </c>
      <c r="B9" s="658" t="s">
        <v>1312</v>
      </c>
      <c r="C9" s="658"/>
      <c r="D9" s="658"/>
      <c r="E9" s="658"/>
      <c r="F9" s="658"/>
      <c r="G9" s="658"/>
      <c r="H9" s="658"/>
      <c r="I9" s="658"/>
    </row>
    <row r="10" spans="1:13" s="261" customFormat="1" ht="30.75" customHeight="1" x14ac:dyDescent="0.2">
      <c r="A10" s="262" t="s">
        <v>1209</v>
      </c>
      <c r="B10" s="665" t="s">
        <v>1313</v>
      </c>
      <c r="C10" s="666"/>
      <c r="D10" s="666"/>
      <c r="E10" s="666"/>
      <c r="F10" s="666"/>
      <c r="G10" s="666"/>
      <c r="H10" s="666"/>
      <c r="I10" s="667"/>
    </row>
    <row r="11" spans="1:13" s="261" customFormat="1" ht="30.75" customHeight="1" x14ac:dyDescent="0.2">
      <c r="A11" s="262" t="s">
        <v>1210</v>
      </c>
      <c r="B11" s="263">
        <v>1</v>
      </c>
      <c r="C11" s="263">
        <v>7</v>
      </c>
      <c r="D11" s="263">
        <v>2020</v>
      </c>
      <c r="E11" s="652" t="s">
        <v>1211</v>
      </c>
      <c r="F11" s="653"/>
      <c r="G11" s="656">
        <v>31</v>
      </c>
      <c r="H11" s="656">
        <v>12</v>
      </c>
      <c r="I11" s="656">
        <v>2022</v>
      </c>
    </row>
    <row r="12" spans="1:13" s="261" customFormat="1" ht="30.75" customHeight="1" x14ac:dyDescent="0.2">
      <c r="A12" s="262" t="s">
        <v>1212</v>
      </c>
      <c r="B12" s="263">
        <v>7</v>
      </c>
      <c r="C12" s="263">
        <v>1</v>
      </c>
      <c r="D12" s="263">
        <v>2022</v>
      </c>
      <c r="E12" s="654"/>
      <c r="F12" s="655"/>
      <c r="G12" s="657"/>
      <c r="H12" s="657"/>
      <c r="I12" s="657"/>
    </row>
    <row r="13" spans="1:13" s="261" customFormat="1" ht="30.75" customHeight="1" x14ac:dyDescent="0.2">
      <c r="A13" s="262" t="s">
        <v>1213</v>
      </c>
      <c r="B13" s="264">
        <v>0.2</v>
      </c>
      <c r="C13" s="475" t="s">
        <v>1214</v>
      </c>
      <c r="D13" s="265">
        <v>0.8</v>
      </c>
      <c r="E13" s="675" t="s">
        <v>1215</v>
      </c>
      <c r="F13" s="676"/>
      <c r="G13" s="672" t="s">
        <v>37</v>
      </c>
      <c r="H13" s="673"/>
      <c r="I13" s="674"/>
    </row>
    <row r="14" spans="1:13" s="261" customFormat="1" ht="30.75" customHeight="1" x14ac:dyDescent="0.2">
      <c r="A14" s="634" t="s">
        <v>1216</v>
      </c>
      <c r="B14" s="636"/>
      <c r="C14" s="636"/>
      <c r="D14" s="636"/>
      <c r="E14" s="636"/>
      <c r="F14" s="636"/>
      <c r="G14" s="636"/>
      <c r="H14" s="636"/>
      <c r="I14" s="635"/>
    </row>
    <row r="15" spans="1:13" s="261" customFormat="1" ht="30.75" customHeight="1" x14ac:dyDescent="0.2">
      <c r="A15" s="262" t="s">
        <v>1217</v>
      </c>
      <c r="B15" s="619" t="s">
        <v>1465</v>
      </c>
      <c r="C15" s="650"/>
      <c r="D15" s="475" t="s">
        <v>1218</v>
      </c>
      <c r="E15" s="644" t="s">
        <v>1466</v>
      </c>
      <c r="F15" s="677"/>
      <c r="G15" s="475" t="s">
        <v>1219</v>
      </c>
      <c r="H15" s="637" t="s">
        <v>1390</v>
      </c>
      <c r="I15" s="651"/>
    </row>
    <row r="16" spans="1:13" s="261" customFormat="1" ht="30.75" customHeight="1" x14ac:dyDescent="0.2">
      <c r="A16" s="262" t="s">
        <v>1220</v>
      </c>
      <c r="B16" s="637" t="s">
        <v>1391</v>
      </c>
      <c r="C16" s="651"/>
      <c r="D16" s="651"/>
      <c r="E16" s="651"/>
      <c r="F16" s="651"/>
      <c r="G16" s="651"/>
      <c r="H16" s="651"/>
      <c r="I16" s="651"/>
    </row>
    <row r="17" spans="1:12" s="261" customFormat="1" ht="30.75" customHeight="1" x14ac:dyDescent="0.2">
      <c r="A17" s="262" t="s">
        <v>1222</v>
      </c>
      <c r="B17" s="476" t="s">
        <v>115</v>
      </c>
      <c r="C17" s="475" t="s">
        <v>1223</v>
      </c>
      <c r="D17" s="266" t="s">
        <v>700</v>
      </c>
      <c r="E17" s="634" t="s">
        <v>1224</v>
      </c>
      <c r="F17" s="635"/>
      <c r="G17" s="273" t="s">
        <v>720</v>
      </c>
      <c r="H17" s="475" t="s">
        <v>1225</v>
      </c>
      <c r="I17" s="267">
        <v>0.3</v>
      </c>
    </row>
    <row r="18" spans="1:12" s="261" customFormat="1" ht="30.75" customHeight="1" x14ac:dyDescent="0.2">
      <c r="A18" s="262" t="s">
        <v>1226</v>
      </c>
      <c r="B18" s="637" t="s">
        <v>1438</v>
      </c>
      <c r="C18" s="637"/>
      <c r="D18" s="637"/>
      <c r="E18" s="637"/>
      <c r="F18" s="637"/>
      <c r="G18" s="637"/>
      <c r="H18" s="637"/>
      <c r="I18" s="637"/>
    </row>
    <row r="19" spans="1:12" s="261" customFormat="1" ht="96.75" customHeight="1" x14ac:dyDescent="0.2">
      <c r="A19" s="262" t="s">
        <v>1227</v>
      </c>
      <c r="B19" s="678" t="s">
        <v>1439</v>
      </c>
      <c r="C19" s="679"/>
      <c r="D19" s="680"/>
      <c r="E19" s="634" t="s">
        <v>1228</v>
      </c>
      <c r="F19" s="635"/>
      <c r="G19" s="678" t="s">
        <v>1440</v>
      </c>
      <c r="H19" s="679"/>
      <c r="I19" s="680"/>
    </row>
    <row r="20" spans="1:12" s="261" customFormat="1" ht="30.75" customHeight="1" x14ac:dyDescent="0.2">
      <c r="A20" s="634" t="s">
        <v>1229</v>
      </c>
      <c r="B20" s="636"/>
      <c r="C20" s="636"/>
      <c r="D20" s="636"/>
      <c r="E20" s="636"/>
      <c r="F20" s="636"/>
      <c r="G20" s="636"/>
      <c r="H20" s="636"/>
      <c r="I20" s="635"/>
    </row>
    <row r="21" spans="1:12" s="261" customFormat="1" ht="30.75" customHeight="1" x14ac:dyDescent="0.2">
      <c r="A21" s="262" t="s">
        <v>1230</v>
      </c>
      <c r="B21" s="681" t="s">
        <v>1467</v>
      </c>
      <c r="C21" s="682"/>
      <c r="D21" s="682"/>
      <c r="E21" s="682"/>
      <c r="F21" s="682"/>
      <c r="G21" s="682"/>
      <c r="H21" s="682"/>
      <c r="I21" s="683"/>
      <c r="L21" s="268"/>
    </row>
    <row r="22" spans="1:12" s="261" customFormat="1" ht="30.75" customHeight="1" x14ac:dyDescent="0.2">
      <c r="A22" s="262" t="s">
        <v>1231</v>
      </c>
      <c r="B22" s="634" t="s">
        <v>1232</v>
      </c>
      <c r="C22" s="635"/>
      <c r="D22" s="634" t="s">
        <v>1233</v>
      </c>
      <c r="E22" s="635"/>
      <c r="F22" s="634" t="s">
        <v>1234</v>
      </c>
      <c r="G22" s="635"/>
      <c r="H22" s="634" t="s">
        <v>1235</v>
      </c>
      <c r="I22" s="635"/>
    </row>
    <row r="23" spans="1:12" s="261" customFormat="1" ht="27.75" customHeight="1" x14ac:dyDescent="0.2">
      <c r="A23" s="262" t="s">
        <v>1236</v>
      </c>
      <c r="B23" s="637" t="s">
        <v>1314</v>
      </c>
      <c r="C23" s="637"/>
      <c r="D23" s="637" t="s">
        <v>1315</v>
      </c>
      <c r="E23" s="637"/>
      <c r="F23" s="638"/>
      <c r="G23" s="638"/>
      <c r="H23" s="639"/>
      <c r="I23" s="640"/>
    </row>
    <row r="24" spans="1:12" s="261" customFormat="1" ht="30.75" customHeight="1" x14ac:dyDescent="0.2">
      <c r="A24" s="262" t="s">
        <v>1237</v>
      </c>
      <c r="B24" s="684" t="s">
        <v>1221</v>
      </c>
      <c r="C24" s="685"/>
      <c r="D24" s="684" t="s">
        <v>1221</v>
      </c>
      <c r="E24" s="685"/>
      <c r="F24" s="638"/>
      <c r="G24" s="638"/>
      <c r="H24" s="639"/>
      <c r="I24" s="640"/>
    </row>
    <row r="25" spans="1:12" s="261" customFormat="1" ht="30.75" customHeight="1" x14ac:dyDescent="0.2">
      <c r="A25" s="262" t="s">
        <v>1238</v>
      </c>
      <c r="B25" s="684" t="s">
        <v>1277</v>
      </c>
      <c r="C25" s="685"/>
      <c r="D25" s="684" t="s">
        <v>1277</v>
      </c>
      <c r="E25" s="685"/>
      <c r="F25" s="638"/>
      <c r="G25" s="638"/>
      <c r="H25" s="639"/>
      <c r="I25" s="640"/>
    </row>
    <row r="26" spans="1:12" s="261" customFormat="1" ht="30.75" customHeight="1" x14ac:dyDescent="0.2">
      <c r="A26" s="262" t="s">
        <v>1239</v>
      </c>
      <c r="B26" s="637" t="s">
        <v>720</v>
      </c>
      <c r="C26" s="637"/>
      <c r="D26" s="637" t="s">
        <v>720</v>
      </c>
      <c r="E26" s="637"/>
      <c r="F26" s="638"/>
      <c r="G26" s="638"/>
      <c r="H26" s="639"/>
      <c r="I26" s="640"/>
    </row>
    <row r="27" spans="1:12" s="261" customFormat="1" ht="30.75" customHeight="1" x14ac:dyDescent="0.2">
      <c r="A27" s="262" t="s">
        <v>1240</v>
      </c>
      <c r="B27" s="619" t="s">
        <v>1465</v>
      </c>
      <c r="C27" s="650"/>
      <c r="D27" s="644" t="s">
        <v>1466</v>
      </c>
      <c r="E27" s="677"/>
      <c r="F27" s="639"/>
      <c r="G27" s="640"/>
      <c r="H27" s="639"/>
      <c r="I27" s="640"/>
    </row>
    <row r="28" spans="1:12" s="261" customFormat="1" ht="54.75" customHeight="1" x14ac:dyDescent="0.2">
      <c r="A28" s="262" t="s">
        <v>1241</v>
      </c>
      <c r="B28" s="637" t="s">
        <v>1490</v>
      </c>
      <c r="C28" s="637"/>
      <c r="D28" s="637" t="s">
        <v>1469</v>
      </c>
      <c r="E28" s="637"/>
      <c r="H28" s="639"/>
      <c r="I28" s="640"/>
    </row>
    <row r="29" spans="1:12" s="261" customFormat="1" ht="30.75" customHeight="1" x14ac:dyDescent="0.2">
      <c r="A29" s="634" t="s">
        <v>1242</v>
      </c>
      <c r="B29" s="636"/>
      <c r="C29" s="636"/>
      <c r="D29" s="636"/>
      <c r="E29" s="636"/>
      <c r="F29" s="636"/>
      <c r="G29" s="636"/>
      <c r="H29" s="636"/>
      <c r="I29" s="635"/>
    </row>
    <row r="30" spans="1:12" s="261" customFormat="1" ht="30.75" customHeight="1" x14ac:dyDescent="0.2">
      <c r="A30" s="262" t="s">
        <v>1243</v>
      </c>
      <c r="B30" s="672" t="s">
        <v>811</v>
      </c>
      <c r="C30" s="686"/>
      <c r="D30" s="687"/>
      <c r="E30" s="475" t="s">
        <v>1244</v>
      </c>
      <c r="F30" s="644" t="s">
        <v>811</v>
      </c>
      <c r="G30" s="645"/>
      <c r="H30" s="645"/>
      <c r="I30" s="646"/>
    </row>
    <row r="31" spans="1:12" s="261" customFormat="1" ht="30.75" customHeight="1" x14ac:dyDescent="0.2">
      <c r="A31" s="262" t="s">
        <v>1245</v>
      </c>
      <c r="B31" s="616" t="s">
        <v>811</v>
      </c>
      <c r="C31" s="616"/>
      <c r="D31" s="616"/>
      <c r="E31" s="616"/>
      <c r="F31" s="616"/>
      <c r="G31" s="616"/>
      <c r="H31" s="616"/>
      <c r="I31" s="616"/>
    </row>
    <row r="32" spans="1:12" s="261" customFormat="1" ht="30.75" customHeight="1" x14ac:dyDescent="0.2">
      <c r="A32" s="262" t="s">
        <v>1246</v>
      </c>
      <c r="B32" s="616" t="s">
        <v>811</v>
      </c>
      <c r="C32" s="616"/>
      <c r="D32" s="616"/>
      <c r="E32" s="616"/>
      <c r="F32" s="616"/>
      <c r="G32" s="616"/>
      <c r="H32" s="616"/>
      <c r="I32" s="616"/>
    </row>
    <row r="33" spans="1:13" s="261" customFormat="1" ht="30.75" customHeight="1" x14ac:dyDescent="0.2">
      <c r="A33" s="262" t="s">
        <v>1247</v>
      </c>
      <c r="B33" s="672" t="s">
        <v>811</v>
      </c>
      <c r="C33" s="686"/>
      <c r="D33" s="687"/>
      <c r="E33" s="475" t="s">
        <v>1248</v>
      </c>
      <c r="F33" s="672" t="s">
        <v>811</v>
      </c>
      <c r="G33" s="686"/>
      <c r="H33" s="686"/>
      <c r="I33" s="687"/>
    </row>
    <row r="34" spans="1:13" s="261" customFormat="1" ht="30.75" customHeight="1" x14ac:dyDescent="0.2">
      <c r="A34" s="691" t="s">
        <v>1249</v>
      </c>
      <c r="B34" s="692"/>
      <c r="C34" s="691" t="s">
        <v>1250</v>
      </c>
      <c r="D34" s="692"/>
      <c r="E34" s="691" t="s">
        <v>1251</v>
      </c>
      <c r="F34" s="693"/>
      <c r="G34" s="692"/>
      <c r="H34" s="691" t="s">
        <v>1252</v>
      </c>
      <c r="I34" s="692"/>
    </row>
    <row r="35" spans="1:13" s="261" customFormat="1" ht="30.75" customHeight="1" x14ac:dyDescent="0.2">
      <c r="A35" s="616" t="s">
        <v>1262</v>
      </c>
      <c r="B35" s="616"/>
      <c r="C35" s="694" t="s">
        <v>1559</v>
      </c>
      <c r="D35" s="694"/>
      <c r="E35" s="619" t="s">
        <v>1316</v>
      </c>
      <c r="F35" s="619"/>
      <c r="G35" s="619"/>
      <c r="H35" s="620" t="s">
        <v>1441</v>
      </c>
      <c r="I35" s="621"/>
    </row>
    <row r="36" spans="1:13" s="261" customFormat="1" ht="24" customHeight="1" x14ac:dyDescent="0.2">
      <c r="A36" s="622" t="s">
        <v>1253</v>
      </c>
      <c r="B36" s="622"/>
      <c r="C36" s="622"/>
      <c r="D36" s="622"/>
      <c r="E36" s="622"/>
      <c r="F36" s="622"/>
      <c r="G36" s="622"/>
      <c r="H36" s="622"/>
      <c r="I36" s="622"/>
    </row>
    <row r="37" spans="1:13" s="261" customFormat="1" ht="38.25" customHeight="1" x14ac:dyDescent="0.2">
      <c r="A37" s="475" t="s">
        <v>38</v>
      </c>
      <c r="B37" s="623" t="s">
        <v>1254</v>
      </c>
      <c r="C37" s="623"/>
      <c r="D37" s="623"/>
      <c r="E37" s="623"/>
      <c r="F37" s="623"/>
      <c r="G37" s="623"/>
      <c r="H37" s="623"/>
      <c r="I37" s="475" t="s">
        <v>1255</v>
      </c>
    </row>
    <row r="38" spans="1:13" ht="30.75" customHeight="1" x14ac:dyDescent="0.2">
      <c r="A38" s="508">
        <v>44841</v>
      </c>
      <c r="B38" s="688" t="s">
        <v>1521</v>
      </c>
      <c r="C38" s="689"/>
      <c r="D38" s="689"/>
      <c r="E38" s="689"/>
      <c r="F38" s="689"/>
      <c r="G38" s="689"/>
      <c r="H38" s="690"/>
      <c r="I38" s="509" t="s">
        <v>1522</v>
      </c>
    </row>
    <row r="39" spans="1:13" ht="30.75" customHeight="1" x14ac:dyDescent="0.2">
      <c r="A39" s="269"/>
      <c r="B39" s="624"/>
      <c r="C39" s="625"/>
      <c r="D39" s="625"/>
      <c r="E39" s="625"/>
      <c r="F39" s="625"/>
      <c r="G39" s="625"/>
      <c r="H39" s="626"/>
      <c r="I39" s="270"/>
    </row>
    <row r="40" spans="1:13" ht="30.75" customHeight="1" x14ac:dyDescent="0.2">
      <c r="A40" s="699"/>
      <c r="B40" s="699"/>
      <c r="C40" s="699"/>
      <c r="D40" s="699"/>
      <c r="E40" s="699"/>
      <c r="F40" s="699"/>
      <c r="G40" s="699"/>
      <c r="H40" s="699"/>
      <c r="I40" s="699"/>
    </row>
    <row r="41" spans="1:13" s="259" customFormat="1" ht="13.5" customHeight="1" x14ac:dyDescent="0.2">
      <c r="A41" s="659" t="s">
        <v>0</v>
      </c>
      <c r="B41" s="660"/>
      <c r="C41" s="660"/>
      <c r="D41" s="660"/>
      <c r="E41" s="660"/>
      <c r="F41" s="660"/>
      <c r="G41" s="660"/>
      <c r="H41" s="660"/>
      <c r="I41" s="661"/>
    </row>
    <row r="42" spans="1:13" s="259" customFormat="1" ht="13.5" customHeight="1" x14ac:dyDescent="0.2">
      <c r="A42" s="662" t="s">
        <v>1</v>
      </c>
      <c r="B42" s="663"/>
      <c r="C42" s="663"/>
      <c r="D42" s="663"/>
      <c r="E42" s="663"/>
      <c r="F42" s="663"/>
      <c r="G42" s="663"/>
      <c r="H42" s="663"/>
      <c r="I42" s="664"/>
    </row>
    <row r="43" spans="1:13" s="259" customFormat="1" ht="13.5" customHeight="1" x14ac:dyDescent="0.2">
      <c r="A43" s="662" t="s">
        <v>1198</v>
      </c>
      <c r="B43" s="663"/>
      <c r="C43" s="663"/>
      <c r="D43" s="663"/>
      <c r="E43" s="663"/>
      <c r="F43" s="663"/>
      <c r="G43" s="663"/>
      <c r="H43" s="663"/>
      <c r="I43" s="664"/>
    </row>
    <row r="44" spans="1:13" s="259" customFormat="1" ht="18.75" customHeight="1" x14ac:dyDescent="0.2">
      <c r="A44" s="260"/>
      <c r="B44" s="668" t="s">
        <v>1199</v>
      </c>
      <c r="C44" s="668"/>
      <c r="D44" s="668"/>
      <c r="E44" s="668"/>
      <c r="F44" s="669" t="s">
        <v>1200</v>
      </c>
      <c r="G44" s="669"/>
      <c r="H44" s="669"/>
      <c r="I44" s="670"/>
    </row>
    <row r="45" spans="1:13" s="261" customFormat="1" ht="30.75" customHeight="1" x14ac:dyDescent="0.2">
      <c r="A45" s="634" t="s">
        <v>1201</v>
      </c>
      <c r="B45" s="636"/>
      <c r="C45" s="636"/>
      <c r="D45" s="636"/>
      <c r="E45" s="636"/>
      <c r="F45" s="636"/>
      <c r="G45" s="636"/>
      <c r="H45" s="636"/>
      <c r="I45" s="635"/>
      <c r="J45" s="259"/>
      <c r="K45" s="259"/>
      <c r="L45" s="259"/>
      <c r="M45" s="259"/>
    </row>
    <row r="46" spans="1:13" s="261" customFormat="1" ht="30.75" customHeight="1" x14ac:dyDescent="0.2">
      <c r="A46" s="634" t="s">
        <v>1202</v>
      </c>
      <c r="B46" s="636"/>
      <c r="C46" s="636"/>
      <c r="D46" s="636"/>
      <c r="E46" s="636"/>
      <c r="F46" s="636"/>
      <c r="G46" s="636"/>
      <c r="H46" s="636"/>
      <c r="I46" s="635"/>
    </row>
    <row r="47" spans="1:13" s="261" customFormat="1" ht="30.75" customHeight="1" x14ac:dyDescent="0.2">
      <c r="A47" s="262" t="s">
        <v>1203</v>
      </c>
      <c r="B47" s="474">
        <v>2</v>
      </c>
      <c r="C47" s="634" t="s">
        <v>1204</v>
      </c>
      <c r="D47" s="635"/>
      <c r="E47" s="671" t="s">
        <v>1311</v>
      </c>
      <c r="F47" s="671"/>
      <c r="G47" s="671"/>
      <c r="H47" s="475" t="s">
        <v>1205</v>
      </c>
      <c r="I47" s="477" t="s">
        <v>1258</v>
      </c>
    </row>
    <row r="48" spans="1:13" s="261" customFormat="1" ht="30.75" customHeight="1" x14ac:dyDescent="0.2">
      <c r="A48" s="262" t="s">
        <v>1206</v>
      </c>
      <c r="B48" s="658" t="s">
        <v>766</v>
      </c>
      <c r="C48" s="658"/>
      <c r="D48" s="658"/>
      <c r="E48" s="634" t="s">
        <v>1207</v>
      </c>
      <c r="F48" s="635"/>
      <c r="G48" s="658" t="s">
        <v>1310</v>
      </c>
      <c r="H48" s="658"/>
      <c r="I48" s="658"/>
    </row>
    <row r="49" spans="1:12" s="261" customFormat="1" ht="76.5" customHeight="1" x14ac:dyDescent="0.2">
      <c r="A49" s="262" t="s">
        <v>1208</v>
      </c>
      <c r="B49" s="658" t="s">
        <v>1442</v>
      </c>
      <c r="C49" s="658"/>
      <c r="D49" s="658"/>
      <c r="E49" s="658"/>
      <c r="F49" s="658"/>
      <c r="G49" s="658"/>
      <c r="H49" s="658"/>
      <c r="I49" s="658"/>
    </row>
    <row r="50" spans="1:12" s="261" customFormat="1" ht="30.75" customHeight="1" x14ac:dyDescent="0.2">
      <c r="A50" s="262" t="s">
        <v>1209</v>
      </c>
      <c r="B50" s="665" t="s">
        <v>1317</v>
      </c>
      <c r="C50" s="666"/>
      <c r="D50" s="666"/>
      <c r="E50" s="666"/>
      <c r="F50" s="666"/>
      <c r="G50" s="666"/>
      <c r="H50" s="666"/>
      <c r="I50" s="667"/>
    </row>
    <row r="51" spans="1:12" s="261" customFormat="1" ht="30.75" customHeight="1" x14ac:dyDescent="0.2">
      <c r="A51" s="262" t="s">
        <v>1210</v>
      </c>
      <c r="B51" s="263">
        <v>1</v>
      </c>
      <c r="C51" s="263">
        <v>7</v>
      </c>
      <c r="D51" s="263">
        <v>2020</v>
      </c>
      <c r="E51" s="652" t="s">
        <v>1211</v>
      </c>
      <c r="F51" s="653"/>
      <c r="G51" s="656">
        <v>31</v>
      </c>
      <c r="H51" s="656">
        <v>12</v>
      </c>
      <c r="I51" s="656">
        <v>2022</v>
      </c>
    </row>
    <row r="52" spans="1:12" s="261" customFormat="1" ht="30.75" customHeight="1" x14ac:dyDescent="0.2">
      <c r="A52" s="262" t="s">
        <v>1212</v>
      </c>
      <c r="B52" s="263">
        <v>7</v>
      </c>
      <c r="C52" s="263">
        <v>1</v>
      </c>
      <c r="D52" s="263">
        <v>2022</v>
      </c>
      <c r="E52" s="654"/>
      <c r="F52" s="655"/>
      <c r="G52" s="657"/>
      <c r="H52" s="657"/>
      <c r="I52" s="657"/>
    </row>
    <row r="53" spans="1:12" s="261" customFormat="1" ht="30.75" customHeight="1" x14ac:dyDescent="0.2">
      <c r="A53" s="262" t="s">
        <v>1213</v>
      </c>
      <c r="B53" s="375">
        <v>0.3</v>
      </c>
      <c r="C53" s="475" t="s">
        <v>1214</v>
      </c>
      <c r="D53" s="377">
        <v>1</v>
      </c>
      <c r="E53" s="675" t="s">
        <v>1215</v>
      </c>
      <c r="F53" s="676"/>
      <c r="G53" s="672" t="s">
        <v>37</v>
      </c>
      <c r="H53" s="673"/>
      <c r="I53" s="674"/>
    </row>
    <row r="54" spans="1:12" s="261" customFormat="1" ht="30.75" customHeight="1" x14ac:dyDescent="0.2">
      <c r="A54" s="634" t="s">
        <v>1216</v>
      </c>
      <c r="B54" s="636"/>
      <c r="C54" s="636"/>
      <c r="D54" s="636"/>
      <c r="E54" s="636"/>
      <c r="F54" s="636"/>
      <c r="G54" s="636"/>
      <c r="H54" s="636"/>
      <c r="I54" s="635"/>
    </row>
    <row r="55" spans="1:12" s="261" customFormat="1" ht="30.75" customHeight="1" x14ac:dyDescent="0.2">
      <c r="A55" s="262" t="s">
        <v>1217</v>
      </c>
      <c r="B55" s="619" t="s">
        <v>1465</v>
      </c>
      <c r="C55" s="650"/>
      <c r="D55" s="475" t="s">
        <v>1218</v>
      </c>
      <c r="E55" s="644" t="s">
        <v>1466</v>
      </c>
      <c r="F55" s="677"/>
      <c r="G55" s="475" t="s">
        <v>1219</v>
      </c>
      <c r="H55" s="637" t="s">
        <v>1390</v>
      </c>
      <c r="I55" s="651"/>
    </row>
    <row r="56" spans="1:12" s="261" customFormat="1" ht="30.75" customHeight="1" x14ac:dyDescent="0.2">
      <c r="A56" s="262" t="s">
        <v>1220</v>
      </c>
      <c r="B56" s="637" t="s">
        <v>1221</v>
      </c>
      <c r="C56" s="651"/>
      <c r="D56" s="651"/>
      <c r="E56" s="651"/>
      <c r="F56" s="651"/>
      <c r="G56" s="651"/>
      <c r="H56" s="651"/>
      <c r="I56" s="651"/>
    </row>
    <row r="57" spans="1:12" s="261" customFormat="1" ht="30.75" customHeight="1" x14ac:dyDescent="0.2">
      <c r="A57" s="262" t="s">
        <v>1222</v>
      </c>
      <c r="B57" s="476" t="s">
        <v>115</v>
      </c>
      <c r="C57" s="262" t="s">
        <v>1223</v>
      </c>
      <c r="D57" s="266" t="s">
        <v>700</v>
      </c>
      <c r="E57" s="634" t="s">
        <v>1224</v>
      </c>
      <c r="F57" s="635"/>
      <c r="G57" s="273" t="s">
        <v>720</v>
      </c>
      <c r="H57" s="262" t="s">
        <v>1225</v>
      </c>
      <c r="I57" s="376">
        <v>0.3</v>
      </c>
    </row>
    <row r="58" spans="1:12" s="261" customFormat="1" ht="30.75" customHeight="1" x14ac:dyDescent="0.2">
      <c r="A58" s="262" t="s">
        <v>1226</v>
      </c>
      <c r="B58" s="637" t="s">
        <v>1397</v>
      </c>
      <c r="C58" s="637"/>
      <c r="D58" s="637"/>
      <c r="E58" s="637"/>
      <c r="F58" s="637"/>
      <c r="G58" s="637"/>
      <c r="H58" s="637"/>
      <c r="I58" s="637"/>
      <c r="J58" s="261" t="s">
        <v>1396</v>
      </c>
    </row>
    <row r="59" spans="1:12" s="261" customFormat="1" ht="81" customHeight="1" x14ac:dyDescent="0.2">
      <c r="A59" s="475" t="s">
        <v>1227</v>
      </c>
      <c r="B59" s="639" t="s">
        <v>1318</v>
      </c>
      <c r="C59" s="695"/>
      <c r="D59" s="640"/>
      <c r="E59" s="478" t="s">
        <v>1228</v>
      </c>
      <c r="F59" s="700" t="s">
        <v>1443</v>
      </c>
      <c r="G59" s="700"/>
      <c r="H59" s="700"/>
      <c r="I59" s="701"/>
    </row>
    <row r="60" spans="1:12" s="261" customFormat="1" ht="30.75" customHeight="1" x14ac:dyDescent="0.2">
      <c r="A60" s="634" t="s">
        <v>1229</v>
      </c>
      <c r="B60" s="636"/>
      <c r="C60" s="636"/>
      <c r="D60" s="636"/>
      <c r="E60" s="636"/>
      <c r="F60" s="636"/>
      <c r="G60" s="636"/>
      <c r="H60" s="636"/>
      <c r="I60" s="635"/>
    </row>
    <row r="61" spans="1:12" s="261" customFormat="1" ht="33.75" customHeight="1" x14ac:dyDescent="0.2">
      <c r="A61" s="262" t="s">
        <v>1230</v>
      </c>
      <c r="B61" s="696" t="s">
        <v>1470</v>
      </c>
      <c r="C61" s="697"/>
      <c r="D61" s="697"/>
      <c r="E61" s="697"/>
      <c r="F61" s="697"/>
      <c r="G61" s="697"/>
      <c r="H61" s="697"/>
      <c r="I61" s="698"/>
      <c r="L61" s="268">
        <f>50/50</f>
        <v>1</v>
      </c>
    </row>
    <row r="62" spans="1:12" s="261" customFormat="1" ht="30.75" customHeight="1" x14ac:dyDescent="0.2">
      <c r="A62" s="262" t="s">
        <v>1231</v>
      </c>
      <c r="B62" s="634" t="s">
        <v>1232</v>
      </c>
      <c r="C62" s="635"/>
      <c r="D62" s="634" t="s">
        <v>1233</v>
      </c>
      <c r="E62" s="635"/>
      <c r="F62" s="634" t="s">
        <v>1234</v>
      </c>
      <c r="G62" s="635"/>
      <c r="H62" s="634" t="s">
        <v>1235</v>
      </c>
      <c r="I62" s="635"/>
    </row>
    <row r="63" spans="1:12" s="261" customFormat="1" ht="30.75" customHeight="1" x14ac:dyDescent="0.2">
      <c r="A63" s="262" t="s">
        <v>1236</v>
      </c>
      <c r="B63" s="637" t="s">
        <v>1319</v>
      </c>
      <c r="C63" s="637"/>
      <c r="D63" s="637" t="s">
        <v>1320</v>
      </c>
      <c r="E63" s="637"/>
      <c r="F63" s="638"/>
      <c r="G63" s="638"/>
      <c r="H63" s="639"/>
      <c r="I63" s="640"/>
    </row>
    <row r="64" spans="1:12" s="261" customFormat="1" ht="30.75" customHeight="1" x14ac:dyDescent="0.2">
      <c r="A64" s="262" t="s">
        <v>1237</v>
      </c>
      <c r="B64" s="684" t="s">
        <v>1221</v>
      </c>
      <c r="C64" s="685"/>
      <c r="D64" s="684" t="s">
        <v>1221</v>
      </c>
      <c r="E64" s="685"/>
      <c r="F64" s="638"/>
      <c r="G64" s="638"/>
      <c r="H64" s="639"/>
      <c r="I64" s="640"/>
    </row>
    <row r="65" spans="1:9" s="261" customFormat="1" ht="30.75" customHeight="1" x14ac:dyDescent="0.2">
      <c r="A65" s="262" t="s">
        <v>1238</v>
      </c>
      <c r="B65" s="684" t="s">
        <v>1277</v>
      </c>
      <c r="C65" s="685"/>
      <c r="D65" s="684" t="s">
        <v>1277</v>
      </c>
      <c r="E65" s="685"/>
      <c r="F65" s="638"/>
      <c r="G65" s="638"/>
      <c r="H65" s="639"/>
      <c r="I65" s="640"/>
    </row>
    <row r="66" spans="1:9" s="261" customFormat="1" ht="30.75" customHeight="1" x14ac:dyDescent="0.2">
      <c r="A66" s="262" t="s">
        <v>1239</v>
      </c>
      <c r="B66" s="637" t="s">
        <v>720</v>
      </c>
      <c r="C66" s="637"/>
      <c r="D66" s="637" t="s">
        <v>720</v>
      </c>
      <c r="E66" s="637"/>
      <c r="F66" s="638"/>
      <c r="G66" s="638"/>
      <c r="H66" s="639"/>
      <c r="I66" s="640"/>
    </row>
    <row r="67" spans="1:9" s="261" customFormat="1" ht="30.75" customHeight="1" x14ac:dyDescent="0.2">
      <c r="A67" s="262" t="s">
        <v>1240</v>
      </c>
      <c r="B67" s="619" t="s">
        <v>1465</v>
      </c>
      <c r="C67" s="650"/>
      <c r="D67" s="644" t="s">
        <v>1466</v>
      </c>
      <c r="E67" s="677"/>
      <c r="F67" s="638"/>
      <c r="G67" s="638"/>
      <c r="H67" s="639"/>
      <c r="I67" s="640"/>
    </row>
    <row r="68" spans="1:9" s="261" customFormat="1" ht="30.75" customHeight="1" x14ac:dyDescent="0.2">
      <c r="A68" s="262" t="s">
        <v>1241</v>
      </c>
      <c r="B68" s="637" t="s">
        <v>1468</v>
      </c>
      <c r="C68" s="637"/>
      <c r="D68" s="637" t="s">
        <v>1471</v>
      </c>
      <c r="E68" s="637"/>
      <c r="F68" s="638"/>
      <c r="G68" s="638"/>
      <c r="H68" s="639"/>
      <c r="I68" s="640"/>
    </row>
    <row r="69" spans="1:9" s="261" customFormat="1" ht="30.75" customHeight="1" x14ac:dyDescent="0.2">
      <c r="A69" s="634" t="s">
        <v>1242</v>
      </c>
      <c r="B69" s="636"/>
      <c r="C69" s="636"/>
      <c r="D69" s="636"/>
      <c r="E69" s="636"/>
      <c r="F69" s="636"/>
      <c r="G69" s="636"/>
      <c r="H69" s="636"/>
      <c r="I69" s="635"/>
    </row>
    <row r="70" spans="1:9" s="261" customFormat="1" ht="30.75" customHeight="1" x14ac:dyDescent="0.2">
      <c r="A70" s="262" t="s">
        <v>1243</v>
      </c>
      <c r="B70" s="672" t="s">
        <v>811</v>
      </c>
      <c r="C70" s="686"/>
      <c r="D70" s="687"/>
      <c r="E70" s="262" t="s">
        <v>1244</v>
      </c>
      <c r="F70" s="644" t="s">
        <v>811</v>
      </c>
      <c r="G70" s="645"/>
      <c r="H70" s="645"/>
      <c r="I70" s="646"/>
    </row>
    <row r="71" spans="1:9" s="261" customFormat="1" ht="30.75" customHeight="1" x14ac:dyDescent="0.2">
      <c r="A71" s="262" t="s">
        <v>1245</v>
      </c>
      <c r="B71" s="616" t="s">
        <v>811</v>
      </c>
      <c r="C71" s="616"/>
      <c r="D71" s="616"/>
      <c r="E71" s="616"/>
      <c r="F71" s="616"/>
      <c r="G71" s="616"/>
      <c r="H71" s="616"/>
      <c r="I71" s="616"/>
    </row>
    <row r="72" spans="1:9" s="261" customFormat="1" ht="30.75" customHeight="1" x14ac:dyDescent="0.2">
      <c r="A72" s="262" t="s">
        <v>1246</v>
      </c>
      <c r="B72" s="616" t="s">
        <v>811</v>
      </c>
      <c r="C72" s="616"/>
      <c r="D72" s="616"/>
      <c r="E72" s="616"/>
      <c r="F72" s="616"/>
      <c r="G72" s="616"/>
      <c r="H72" s="616"/>
      <c r="I72" s="616"/>
    </row>
    <row r="73" spans="1:9" s="261" customFormat="1" ht="30.75" customHeight="1" x14ac:dyDescent="0.2">
      <c r="A73" s="262" t="s">
        <v>1247</v>
      </c>
      <c r="B73" s="672" t="s">
        <v>811</v>
      </c>
      <c r="C73" s="686"/>
      <c r="D73" s="687"/>
      <c r="E73" s="262" t="s">
        <v>1248</v>
      </c>
      <c r="F73" s="672" t="s">
        <v>811</v>
      </c>
      <c r="G73" s="686"/>
      <c r="H73" s="686"/>
      <c r="I73" s="687"/>
    </row>
    <row r="74" spans="1:9" s="261" customFormat="1" ht="30.75" customHeight="1" x14ac:dyDescent="0.2">
      <c r="A74" s="691" t="s">
        <v>1249</v>
      </c>
      <c r="B74" s="692"/>
      <c r="C74" s="691" t="s">
        <v>1250</v>
      </c>
      <c r="D74" s="692"/>
      <c r="E74" s="691" t="s">
        <v>1251</v>
      </c>
      <c r="F74" s="693"/>
      <c r="G74" s="692"/>
      <c r="H74" s="691" t="s">
        <v>1252</v>
      </c>
      <c r="I74" s="692"/>
    </row>
    <row r="75" spans="1:9" s="261" customFormat="1" ht="30" customHeight="1" x14ac:dyDescent="0.2">
      <c r="A75" s="616" t="s">
        <v>1262</v>
      </c>
      <c r="B75" s="616"/>
      <c r="C75" s="694" t="s">
        <v>1559</v>
      </c>
      <c r="D75" s="694"/>
      <c r="E75" s="619" t="s">
        <v>1316</v>
      </c>
      <c r="F75" s="619"/>
      <c r="G75" s="619"/>
      <c r="H75" s="620" t="s">
        <v>1441</v>
      </c>
      <c r="I75" s="621"/>
    </row>
    <row r="76" spans="1:9" s="261" customFormat="1" ht="24" customHeight="1" x14ac:dyDescent="0.2">
      <c r="A76" s="622" t="s">
        <v>1253</v>
      </c>
      <c r="B76" s="622"/>
      <c r="C76" s="622"/>
      <c r="D76" s="622"/>
      <c r="E76" s="622"/>
      <c r="F76" s="622"/>
      <c r="G76" s="622"/>
      <c r="H76" s="622"/>
      <c r="I76" s="622"/>
    </row>
    <row r="77" spans="1:9" s="261" customFormat="1" ht="38.25" customHeight="1" x14ac:dyDescent="0.2">
      <c r="A77" s="475" t="s">
        <v>38</v>
      </c>
      <c r="B77" s="623" t="s">
        <v>1254</v>
      </c>
      <c r="C77" s="623"/>
      <c r="D77" s="623"/>
      <c r="E77" s="623"/>
      <c r="F77" s="623"/>
      <c r="G77" s="623"/>
      <c r="H77" s="623"/>
      <c r="I77" s="475" t="s">
        <v>1255</v>
      </c>
    </row>
    <row r="78" spans="1:9" ht="30" customHeight="1" x14ac:dyDescent="0.2">
      <c r="A78" s="508">
        <v>44841</v>
      </c>
      <c r="B78" s="688" t="s">
        <v>1521</v>
      </c>
      <c r="C78" s="689"/>
      <c r="D78" s="689"/>
      <c r="E78" s="689"/>
      <c r="F78" s="689"/>
      <c r="G78" s="689"/>
      <c r="H78" s="690"/>
      <c r="I78" s="509" t="s">
        <v>1522</v>
      </c>
    </row>
    <row r="79" spans="1:9" ht="30" customHeight="1" x14ac:dyDescent="0.2">
      <c r="A79" s="269"/>
      <c r="B79" s="624"/>
      <c r="C79" s="625"/>
      <c r="D79" s="625"/>
      <c r="E79" s="625"/>
      <c r="F79" s="625"/>
      <c r="G79" s="625"/>
      <c r="H79" s="626"/>
      <c r="I79" s="270"/>
    </row>
    <row r="80" spans="1:9" ht="30.75" customHeight="1" x14ac:dyDescent="0.2"/>
    <row r="81" spans="1:9" s="259" customFormat="1" ht="13.5" customHeight="1" x14ac:dyDescent="0.2">
      <c r="A81" s="659" t="s">
        <v>0</v>
      </c>
      <c r="B81" s="660"/>
      <c r="C81" s="660"/>
      <c r="D81" s="660"/>
      <c r="E81" s="660"/>
      <c r="F81" s="660"/>
      <c r="G81" s="660"/>
      <c r="H81" s="660"/>
      <c r="I81" s="661"/>
    </row>
    <row r="82" spans="1:9" s="259" customFormat="1" ht="13.5" customHeight="1" x14ac:dyDescent="0.2">
      <c r="A82" s="662" t="s">
        <v>1</v>
      </c>
      <c r="B82" s="663"/>
      <c r="C82" s="663"/>
      <c r="D82" s="663"/>
      <c r="E82" s="663"/>
      <c r="F82" s="663"/>
      <c r="G82" s="663"/>
      <c r="H82" s="663"/>
      <c r="I82" s="664"/>
    </row>
    <row r="83" spans="1:9" s="259" customFormat="1" ht="13.5" customHeight="1" x14ac:dyDescent="0.2">
      <c r="A83" s="662" t="s">
        <v>1198</v>
      </c>
      <c r="B83" s="663"/>
      <c r="C83" s="663"/>
      <c r="D83" s="663"/>
      <c r="E83" s="663"/>
      <c r="F83" s="663"/>
      <c r="G83" s="663"/>
      <c r="H83" s="663"/>
      <c r="I83" s="664"/>
    </row>
    <row r="84" spans="1:9" s="259" customFormat="1" ht="18.75" customHeight="1" x14ac:dyDescent="0.2">
      <c r="A84" s="260"/>
      <c r="B84" s="668" t="s">
        <v>1199</v>
      </c>
      <c r="C84" s="668"/>
      <c r="D84" s="668"/>
      <c r="E84" s="668"/>
      <c r="F84" s="669" t="s">
        <v>1200</v>
      </c>
      <c r="G84" s="669"/>
      <c r="H84" s="669"/>
      <c r="I84" s="670"/>
    </row>
    <row r="85" spans="1:9" ht="30" customHeight="1" x14ac:dyDescent="0.2">
      <c r="A85" s="634" t="s">
        <v>1201</v>
      </c>
      <c r="B85" s="636"/>
      <c r="C85" s="636"/>
      <c r="D85" s="636"/>
      <c r="E85" s="636"/>
      <c r="F85" s="636"/>
      <c r="G85" s="636"/>
      <c r="H85" s="636"/>
      <c r="I85" s="635"/>
    </row>
    <row r="86" spans="1:9" ht="30" customHeight="1" x14ac:dyDescent="0.2">
      <c r="A86" s="634" t="s">
        <v>1202</v>
      </c>
      <c r="B86" s="636"/>
      <c r="C86" s="636"/>
      <c r="D86" s="636"/>
      <c r="E86" s="636"/>
      <c r="F86" s="636"/>
      <c r="G86" s="636"/>
      <c r="H86" s="636"/>
      <c r="I86" s="635"/>
    </row>
    <row r="87" spans="1:9" ht="30" customHeight="1" x14ac:dyDescent="0.2">
      <c r="A87" s="262" t="s">
        <v>1203</v>
      </c>
      <c r="B87" s="474">
        <v>3</v>
      </c>
      <c r="C87" s="634" t="s">
        <v>1204</v>
      </c>
      <c r="D87" s="635"/>
      <c r="E87" s="671" t="s">
        <v>1311</v>
      </c>
      <c r="F87" s="671"/>
      <c r="G87" s="671"/>
      <c r="H87" s="475" t="s">
        <v>1205</v>
      </c>
      <c r="I87" s="477" t="s">
        <v>1258</v>
      </c>
    </row>
    <row r="88" spans="1:9" ht="30" customHeight="1" x14ac:dyDescent="0.2">
      <c r="A88" s="262" t="s">
        <v>1206</v>
      </c>
      <c r="B88" s="658" t="s">
        <v>766</v>
      </c>
      <c r="C88" s="658"/>
      <c r="D88" s="658"/>
      <c r="E88" s="634" t="s">
        <v>1207</v>
      </c>
      <c r="F88" s="635"/>
      <c r="G88" s="658" t="s">
        <v>1310</v>
      </c>
      <c r="H88" s="658"/>
      <c r="I88" s="658"/>
    </row>
    <row r="89" spans="1:9" ht="65.25" customHeight="1" x14ac:dyDescent="0.2">
      <c r="A89" s="262" t="s">
        <v>1208</v>
      </c>
      <c r="B89" s="658" t="s">
        <v>1321</v>
      </c>
      <c r="C89" s="658"/>
      <c r="D89" s="658"/>
      <c r="E89" s="658"/>
      <c r="F89" s="658"/>
      <c r="G89" s="658"/>
      <c r="H89" s="658"/>
      <c r="I89" s="658"/>
    </row>
    <row r="90" spans="1:9" ht="30" customHeight="1" x14ac:dyDescent="0.2">
      <c r="A90" s="262" t="s">
        <v>1209</v>
      </c>
      <c r="B90" s="665" t="s">
        <v>1322</v>
      </c>
      <c r="C90" s="666"/>
      <c r="D90" s="666"/>
      <c r="E90" s="666"/>
      <c r="F90" s="666"/>
      <c r="G90" s="666"/>
      <c r="H90" s="666"/>
      <c r="I90" s="667"/>
    </row>
    <row r="91" spans="1:9" ht="24" customHeight="1" x14ac:dyDescent="0.2">
      <c r="A91" s="262" t="s">
        <v>1210</v>
      </c>
      <c r="B91" s="263">
        <v>1</v>
      </c>
      <c r="C91" s="263">
        <v>7</v>
      </c>
      <c r="D91" s="263">
        <v>2020</v>
      </c>
      <c r="E91" s="652" t="s">
        <v>1211</v>
      </c>
      <c r="F91" s="653"/>
      <c r="G91" s="656">
        <v>31</v>
      </c>
      <c r="H91" s="656">
        <v>12</v>
      </c>
      <c r="I91" s="656">
        <v>2022</v>
      </c>
    </row>
    <row r="92" spans="1:9" ht="24" customHeight="1" x14ac:dyDescent="0.2">
      <c r="A92" s="262" t="s">
        <v>1212</v>
      </c>
      <c r="B92" s="263">
        <v>7</v>
      </c>
      <c r="C92" s="263">
        <v>1</v>
      </c>
      <c r="D92" s="263">
        <v>2022</v>
      </c>
      <c r="E92" s="654"/>
      <c r="F92" s="655"/>
      <c r="G92" s="657"/>
      <c r="H92" s="657"/>
      <c r="I92" s="657"/>
    </row>
    <row r="93" spans="1:9" ht="30" customHeight="1" x14ac:dyDescent="0.2">
      <c r="A93" s="262" t="s">
        <v>1213</v>
      </c>
      <c r="B93" s="264">
        <v>0.3</v>
      </c>
      <c r="C93" s="475" t="s">
        <v>1214</v>
      </c>
      <c r="D93" s="265">
        <v>1</v>
      </c>
      <c r="E93" s="675" t="s">
        <v>1215</v>
      </c>
      <c r="F93" s="676"/>
      <c r="G93" s="672" t="s">
        <v>37</v>
      </c>
      <c r="H93" s="673"/>
      <c r="I93" s="674"/>
    </row>
    <row r="94" spans="1:9" ht="30" customHeight="1" x14ac:dyDescent="0.2">
      <c r="A94" s="634" t="s">
        <v>1216</v>
      </c>
      <c r="B94" s="636"/>
      <c r="C94" s="636"/>
      <c r="D94" s="636"/>
      <c r="E94" s="636"/>
      <c r="F94" s="636"/>
      <c r="G94" s="636"/>
      <c r="H94" s="636"/>
      <c r="I94" s="635"/>
    </row>
    <row r="95" spans="1:9" ht="30" customHeight="1" x14ac:dyDescent="0.2">
      <c r="A95" s="262" t="s">
        <v>1217</v>
      </c>
      <c r="B95" s="619" t="s">
        <v>1465</v>
      </c>
      <c r="C95" s="650"/>
      <c r="D95" s="475" t="s">
        <v>1218</v>
      </c>
      <c r="E95" s="644" t="s">
        <v>1466</v>
      </c>
      <c r="F95" s="677"/>
      <c r="G95" s="475" t="s">
        <v>1219</v>
      </c>
      <c r="H95" s="637" t="s">
        <v>1390</v>
      </c>
      <c r="I95" s="651"/>
    </row>
    <row r="96" spans="1:9" ht="30" customHeight="1" x14ac:dyDescent="0.2">
      <c r="A96" s="262" t="s">
        <v>1220</v>
      </c>
      <c r="B96" s="637" t="s">
        <v>1221</v>
      </c>
      <c r="C96" s="651"/>
      <c r="D96" s="651"/>
      <c r="E96" s="651"/>
      <c r="F96" s="651"/>
      <c r="G96" s="651"/>
      <c r="H96" s="651"/>
      <c r="I96" s="651"/>
    </row>
    <row r="97" spans="1:9" ht="30" customHeight="1" x14ac:dyDescent="0.2">
      <c r="A97" s="262" t="s">
        <v>1222</v>
      </c>
      <c r="B97" s="476" t="s">
        <v>115</v>
      </c>
      <c r="C97" s="262" t="s">
        <v>1223</v>
      </c>
      <c r="D97" s="266" t="s">
        <v>700</v>
      </c>
      <c r="E97" s="634" t="s">
        <v>1224</v>
      </c>
      <c r="F97" s="635"/>
      <c r="G97" s="273" t="s">
        <v>720</v>
      </c>
      <c r="H97" s="262" t="s">
        <v>1225</v>
      </c>
      <c r="I97" s="267">
        <v>0.3</v>
      </c>
    </row>
    <row r="98" spans="1:9" ht="30" customHeight="1" x14ac:dyDescent="0.2">
      <c r="A98" s="262" t="s">
        <v>1226</v>
      </c>
      <c r="B98" s="637" t="s">
        <v>1398</v>
      </c>
      <c r="C98" s="637"/>
      <c r="D98" s="637"/>
      <c r="E98" s="637"/>
      <c r="F98" s="637"/>
      <c r="G98" s="637"/>
      <c r="H98" s="637"/>
      <c r="I98" s="637"/>
    </row>
    <row r="99" spans="1:9" ht="72.75" customHeight="1" x14ac:dyDescent="0.2">
      <c r="A99" s="475" t="s">
        <v>1227</v>
      </c>
      <c r="B99" s="639" t="s">
        <v>1323</v>
      </c>
      <c r="C99" s="695"/>
      <c r="D99" s="640"/>
      <c r="E99" s="478" t="s">
        <v>1228</v>
      </c>
      <c r="F99" s="700" t="s">
        <v>1443</v>
      </c>
      <c r="G99" s="700"/>
      <c r="H99" s="700"/>
      <c r="I99" s="701"/>
    </row>
    <row r="100" spans="1:9" ht="30" customHeight="1" x14ac:dyDescent="0.2">
      <c r="A100" s="634" t="s">
        <v>1229</v>
      </c>
      <c r="B100" s="636"/>
      <c r="C100" s="636"/>
      <c r="D100" s="636"/>
      <c r="E100" s="636"/>
      <c r="F100" s="636"/>
      <c r="G100" s="636"/>
      <c r="H100" s="636"/>
      <c r="I100" s="635"/>
    </row>
    <row r="101" spans="1:9" ht="33.75" customHeight="1" x14ac:dyDescent="0.2">
      <c r="A101" s="262" t="s">
        <v>1230</v>
      </c>
      <c r="B101" s="681" t="s">
        <v>1472</v>
      </c>
      <c r="C101" s="682"/>
      <c r="D101" s="682"/>
      <c r="E101" s="682"/>
      <c r="F101" s="682"/>
      <c r="G101" s="682"/>
      <c r="H101" s="682"/>
      <c r="I101" s="683"/>
    </row>
    <row r="102" spans="1:9" ht="30" customHeight="1" x14ac:dyDescent="0.2">
      <c r="A102" s="262" t="s">
        <v>1231</v>
      </c>
      <c r="B102" s="634" t="s">
        <v>1232</v>
      </c>
      <c r="C102" s="635"/>
      <c r="D102" s="634" t="s">
        <v>1233</v>
      </c>
      <c r="E102" s="635"/>
      <c r="F102" s="634" t="s">
        <v>1234</v>
      </c>
      <c r="G102" s="635"/>
      <c r="H102" s="634" t="s">
        <v>1235</v>
      </c>
      <c r="I102" s="635"/>
    </row>
    <row r="103" spans="1:9" ht="30.75" customHeight="1" x14ac:dyDescent="0.2">
      <c r="A103" s="262" t="s">
        <v>1236</v>
      </c>
      <c r="B103" s="637" t="s">
        <v>1319</v>
      </c>
      <c r="C103" s="637"/>
      <c r="D103" s="637" t="s">
        <v>1320</v>
      </c>
      <c r="E103" s="637"/>
      <c r="F103" s="638"/>
      <c r="G103" s="638"/>
      <c r="H103" s="639"/>
      <c r="I103" s="640"/>
    </row>
    <row r="104" spans="1:9" ht="30" customHeight="1" x14ac:dyDescent="0.2">
      <c r="A104" s="262" t="s">
        <v>1237</v>
      </c>
      <c r="B104" s="684" t="s">
        <v>1221</v>
      </c>
      <c r="C104" s="685"/>
      <c r="D104" s="684" t="s">
        <v>1221</v>
      </c>
      <c r="E104" s="685"/>
      <c r="F104" s="638"/>
      <c r="G104" s="638"/>
      <c r="H104" s="639"/>
      <c r="I104" s="640"/>
    </row>
    <row r="105" spans="1:9" ht="30" customHeight="1" x14ac:dyDescent="0.2">
      <c r="A105" s="262" t="s">
        <v>1238</v>
      </c>
      <c r="B105" s="684" t="s">
        <v>1277</v>
      </c>
      <c r="C105" s="685"/>
      <c r="D105" s="684" t="s">
        <v>1277</v>
      </c>
      <c r="E105" s="685"/>
      <c r="F105" s="638"/>
      <c r="G105" s="638"/>
      <c r="H105" s="639"/>
      <c r="I105" s="640"/>
    </row>
    <row r="106" spans="1:9" ht="30" customHeight="1" x14ac:dyDescent="0.2">
      <c r="A106" s="262" t="s">
        <v>1239</v>
      </c>
      <c r="B106" s="637" t="s">
        <v>720</v>
      </c>
      <c r="C106" s="637"/>
      <c r="D106" s="637" t="s">
        <v>720</v>
      </c>
      <c r="E106" s="637"/>
      <c r="F106" s="638"/>
      <c r="G106" s="638"/>
      <c r="H106" s="639"/>
      <c r="I106" s="640"/>
    </row>
    <row r="107" spans="1:9" ht="30" customHeight="1" x14ac:dyDescent="0.2">
      <c r="A107" s="262" t="s">
        <v>1240</v>
      </c>
      <c r="B107" s="619" t="s">
        <v>1465</v>
      </c>
      <c r="C107" s="650"/>
      <c r="D107" s="644" t="s">
        <v>1466</v>
      </c>
      <c r="E107" s="677"/>
      <c r="F107" s="638"/>
      <c r="G107" s="638"/>
      <c r="H107" s="639"/>
      <c r="I107" s="640"/>
    </row>
    <row r="108" spans="1:9" ht="72.75" customHeight="1" x14ac:dyDescent="0.2">
      <c r="A108" s="262" t="s">
        <v>1241</v>
      </c>
      <c r="B108" s="637" t="s">
        <v>1468</v>
      </c>
      <c r="C108" s="637"/>
      <c r="D108" s="637" t="s">
        <v>1473</v>
      </c>
      <c r="E108" s="637"/>
      <c r="F108" s="638"/>
      <c r="G108" s="638"/>
      <c r="H108" s="639"/>
      <c r="I108" s="640"/>
    </row>
    <row r="109" spans="1:9" ht="30" customHeight="1" x14ac:dyDescent="0.2">
      <c r="A109" s="634" t="s">
        <v>1242</v>
      </c>
      <c r="B109" s="636"/>
      <c r="C109" s="636"/>
      <c r="D109" s="636"/>
      <c r="E109" s="636"/>
      <c r="F109" s="636"/>
      <c r="G109" s="636"/>
      <c r="H109" s="636"/>
      <c r="I109" s="635"/>
    </row>
    <row r="110" spans="1:9" ht="30" customHeight="1" x14ac:dyDescent="0.2">
      <c r="A110" s="262" t="s">
        <v>1243</v>
      </c>
      <c r="B110" s="672" t="s">
        <v>811</v>
      </c>
      <c r="C110" s="686"/>
      <c r="D110" s="687"/>
      <c r="E110" s="262" t="s">
        <v>1244</v>
      </c>
      <c r="F110" s="644" t="s">
        <v>811</v>
      </c>
      <c r="G110" s="645"/>
      <c r="H110" s="645"/>
      <c r="I110" s="646"/>
    </row>
    <row r="111" spans="1:9" ht="30" customHeight="1" x14ac:dyDescent="0.2">
      <c r="A111" s="262" t="s">
        <v>1245</v>
      </c>
      <c r="B111" s="616" t="s">
        <v>811</v>
      </c>
      <c r="C111" s="616"/>
      <c r="D111" s="616"/>
      <c r="E111" s="616"/>
      <c r="F111" s="616"/>
      <c r="G111" s="616"/>
      <c r="H111" s="616"/>
      <c r="I111" s="616"/>
    </row>
    <row r="112" spans="1:9" ht="30" customHeight="1" x14ac:dyDescent="0.2">
      <c r="A112" s="262" t="s">
        <v>1246</v>
      </c>
      <c r="B112" s="616" t="s">
        <v>811</v>
      </c>
      <c r="C112" s="616"/>
      <c r="D112" s="616"/>
      <c r="E112" s="616"/>
      <c r="F112" s="616"/>
      <c r="G112" s="616"/>
      <c r="H112" s="616"/>
      <c r="I112" s="616"/>
    </row>
    <row r="113" spans="1:9" ht="30" customHeight="1" x14ac:dyDescent="0.2">
      <c r="A113" s="262" t="s">
        <v>1247</v>
      </c>
      <c r="B113" s="672" t="s">
        <v>811</v>
      </c>
      <c r="C113" s="686"/>
      <c r="D113" s="687"/>
      <c r="E113" s="262" t="s">
        <v>1248</v>
      </c>
      <c r="F113" s="672" t="s">
        <v>811</v>
      </c>
      <c r="G113" s="686"/>
      <c r="H113" s="686"/>
      <c r="I113" s="687"/>
    </row>
    <row r="114" spans="1:9" ht="30" customHeight="1" x14ac:dyDescent="0.2">
      <c r="A114" s="691" t="s">
        <v>1249</v>
      </c>
      <c r="B114" s="692"/>
      <c r="C114" s="691" t="s">
        <v>1250</v>
      </c>
      <c r="D114" s="692"/>
      <c r="E114" s="691" t="s">
        <v>1251</v>
      </c>
      <c r="F114" s="693"/>
      <c r="G114" s="692"/>
      <c r="H114" s="691" t="s">
        <v>1252</v>
      </c>
      <c r="I114" s="692"/>
    </row>
    <row r="115" spans="1:9" ht="30" customHeight="1" x14ac:dyDescent="0.2">
      <c r="A115" s="616" t="s">
        <v>1262</v>
      </c>
      <c r="B115" s="616"/>
      <c r="C115" s="694" t="s">
        <v>1559</v>
      </c>
      <c r="D115" s="694"/>
      <c r="E115" s="619" t="s">
        <v>1316</v>
      </c>
      <c r="F115" s="619"/>
      <c r="G115" s="619"/>
      <c r="H115" s="620" t="s">
        <v>1441</v>
      </c>
      <c r="I115" s="621"/>
    </row>
    <row r="116" spans="1:9" ht="30" customHeight="1" x14ac:dyDescent="0.2">
      <c r="A116" s="622" t="s">
        <v>1253</v>
      </c>
      <c r="B116" s="622"/>
      <c r="C116" s="622"/>
      <c r="D116" s="622"/>
      <c r="E116" s="622"/>
      <c r="F116" s="622"/>
      <c r="G116" s="622"/>
      <c r="H116" s="622"/>
      <c r="I116" s="622"/>
    </row>
    <row r="117" spans="1:9" ht="30" customHeight="1" x14ac:dyDescent="0.2">
      <c r="A117" s="475" t="s">
        <v>38</v>
      </c>
      <c r="B117" s="623" t="s">
        <v>1254</v>
      </c>
      <c r="C117" s="623"/>
      <c r="D117" s="623"/>
      <c r="E117" s="623"/>
      <c r="F117" s="623"/>
      <c r="G117" s="623"/>
      <c r="H117" s="623"/>
      <c r="I117" s="475" t="s">
        <v>1255</v>
      </c>
    </row>
    <row r="118" spans="1:9" ht="30" customHeight="1" x14ac:dyDescent="0.2">
      <c r="A118" s="508">
        <v>44841</v>
      </c>
      <c r="B118" s="688" t="s">
        <v>1521</v>
      </c>
      <c r="C118" s="689"/>
      <c r="D118" s="689"/>
      <c r="E118" s="689"/>
      <c r="F118" s="689"/>
      <c r="G118" s="689"/>
      <c r="H118" s="690"/>
      <c r="I118" s="509" t="s">
        <v>1522</v>
      </c>
    </row>
    <row r="119" spans="1:9" ht="30" customHeight="1" x14ac:dyDescent="0.2">
      <c r="A119" s="269"/>
      <c r="B119" s="624"/>
      <c r="C119" s="625"/>
      <c r="D119" s="625"/>
      <c r="E119" s="625"/>
      <c r="F119" s="625"/>
      <c r="G119" s="625"/>
      <c r="H119" s="626"/>
      <c r="I119" s="270"/>
    </row>
    <row r="120" spans="1:9" ht="30" customHeight="1" x14ac:dyDescent="0.2">
      <c r="A120" s="699"/>
      <c r="B120" s="699"/>
      <c r="C120" s="699"/>
      <c r="D120" s="699"/>
      <c r="E120" s="699"/>
      <c r="F120" s="699"/>
      <c r="G120" s="699"/>
      <c r="H120" s="699"/>
      <c r="I120" s="699"/>
    </row>
    <row r="121" spans="1:9" s="259" customFormat="1" ht="13.5" customHeight="1" x14ac:dyDescent="0.2">
      <c r="A121" s="659" t="s">
        <v>0</v>
      </c>
      <c r="B121" s="660"/>
      <c r="C121" s="660"/>
      <c r="D121" s="660"/>
      <c r="E121" s="660"/>
      <c r="F121" s="660"/>
      <c r="G121" s="660"/>
      <c r="H121" s="660"/>
      <c r="I121" s="661"/>
    </row>
    <row r="122" spans="1:9" s="259" customFormat="1" ht="13.5" customHeight="1" x14ac:dyDescent="0.2">
      <c r="A122" s="662" t="s">
        <v>1</v>
      </c>
      <c r="B122" s="663"/>
      <c r="C122" s="663"/>
      <c r="D122" s="663"/>
      <c r="E122" s="663"/>
      <c r="F122" s="663"/>
      <c r="G122" s="663"/>
      <c r="H122" s="663"/>
      <c r="I122" s="664"/>
    </row>
    <row r="123" spans="1:9" s="259" customFormat="1" ht="13.5" customHeight="1" x14ac:dyDescent="0.2">
      <c r="A123" s="662" t="s">
        <v>1198</v>
      </c>
      <c r="B123" s="663"/>
      <c r="C123" s="663"/>
      <c r="D123" s="663"/>
      <c r="E123" s="663"/>
      <c r="F123" s="663"/>
      <c r="G123" s="663"/>
      <c r="H123" s="663"/>
      <c r="I123" s="664"/>
    </row>
    <row r="124" spans="1:9" s="259" customFormat="1" ht="18.75" customHeight="1" x14ac:dyDescent="0.2">
      <c r="A124" s="260"/>
      <c r="B124" s="668" t="s">
        <v>1199</v>
      </c>
      <c r="C124" s="668"/>
      <c r="D124" s="668"/>
      <c r="E124" s="668"/>
      <c r="F124" s="669" t="s">
        <v>1200</v>
      </c>
      <c r="G124" s="669"/>
      <c r="H124" s="669"/>
      <c r="I124" s="670"/>
    </row>
    <row r="125" spans="1:9" ht="30" customHeight="1" x14ac:dyDescent="0.2">
      <c r="A125" s="634" t="s">
        <v>1201</v>
      </c>
      <c r="B125" s="636"/>
      <c r="C125" s="636"/>
      <c r="D125" s="636"/>
      <c r="E125" s="636"/>
      <c r="F125" s="636"/>
      <c r="G125" s="636"/>
      <c r="H125" s="636"/>
      <c r="I125" s="635"/>
    </row>
    <row r="126" spans="1:9" ht="30" customHeight="1" x14ac:dyDescent="0.2">
      <c r="A126" s="634" t="s">
        <v>1202</v>
      </c>
      <c r="B126" s="636"/>
      <c r="C126" s="636"/>
      <c r="D126" s="636"/>
      <c r="E126" s="636"/>
      <c r="F126" s="636"/>
      <c r="G126" s="636"/>
      <c r="H126" s="636"/>
      <c r="I126" s="635"/>
    </row>
    <row r="127" spans="1:9" ht="30" customHeight="1" x14ac:dyDescent="0.2">
      <c r="A127" s="262" t="s">
        <v>1203</v>
      </c>
      <c r="B127" s="474">
        <v>4</v>
      </c>
      <c r="C127" s="634" t="s">
        <v>1204</v>
      </c>
      <c r="D127" s="635"/>
      <c r="E127" s="671" t="s">
        <v>1311</v>
      </c>
      <c r="F127" s="671"/>
      <c r="G127" s="671"/>
      <c r="H127" s="475" t="s">
        <v>1205</v>
      </c>
      <c r="I127" s="477" t="s">
        <v>1258</v>
      </c>
    </row>
    <row r="128" spans="1:9" ht="30" customHeight="1" x14ac:dyDescent="0.2">
      <c r="A128" s="262" t="s">
        <v>1206</v>
      </c>
      <c r="B128" s="658" t="s">
        <v>766</v>
      </c>
      <c r="C128" s="658"/>
      <c r="D128" s="658"/>
      <c r="E128" s="634" t="s">
        <v>1207</v>
      </c>
      <c r="F128" s="635"/>
      <c r="G128" s="658" t="s">
        <v>1310</v>
      </c>
      <c r="H128" s="658"/>
      <c r="I128" s="658"/>
    </row>
    <row r="129" spans="1:9" ht="45" customHeight="1" x14ac:dyDescent="0.2">
      <c r="A129" s="262" t="s">
        <v>1208</v>
      </c>
      <c r="B129" s="658" t="s">
        <v>1324</v>
      </c>
      <c r="C129" s="658"/>
      <c r="D129" s="658"/>
      <c r="E129" s="658"/>
      <c r="F129" s="658"/>
      <c r="G129" s="658"/>
      <c r="H129" s="658"/>
      <c r="I129" s="658"/>
    </row>
    <row r="130" spans="1:9" ht="30" customHeight="1" x14ac:dyDescent="0.2">
      <c r="A130" s="262" t="s">
        <v>1209</v>
      </c>
      <c r="B130" s="665" t="s">
        <v>1325</v>
      </c>
      <c r="C130" s="666"/>
      <c r="D130" s="666"/>
      <c r="E130" s="666"/>
      <c r="F130" s="666"/>
      <c r="G130" s="666"/>
      <c r="H130" s="666"/>
      <c r="I130" s="667"/>
    </row>
    <row r="131" spans="1:9" ht="24" customHeight="1" x14ac:dyDescent="0.2">
      <c r="A131" s="262" t="s">
        <v>1210</v>
      </c>
      <c r="B131" s="263">
        <v>1</v>
      </c>
      <c r="C131" s="263">
        <v>7</v>
      </c>
      <c r="D131" s="263">
        <v>2020</v>
      </c>
      <c r="E131" s="652" t="s">
        <v>1211</v>
      </c>
      <c r="F131" s="653"/>
      <c r="G131" s="656">
        <v>31</v>
      </c>
      <c r="H131" s="656">
        <v>12</v>
      </c>
      <c r="I131" s="656">
        <v>2022</v>
      </c>
    </row>
    <row r="132" spans="1:9" ht="24" customHeight="1" x14ac:dyDescent="0.2">
      <c r="A132" s="262" t="s">
        <v>1212</v>
      </c>
      <c r="B132" s="263">
        <v>7</v>
      </c>
      <c r="C132" s="263">
        <v>1</v>
      </c>
      <c r="D132" s="263">
        <v>2022</v>
      </c>
      <c r="E132" s="654"/>
      <c r="F132" s="655"/>
      <c r="G132" s="657"/>
      <c r="H132" s="657"/>
      <c r="I132" s="657"/>
    </row>
    <row r="133" spans="1:9" ht="30" customHeight="1" x14ac:dyDescent="0.2">
      <c r="A133" s="262" t="s">
        <v>1213</v>
      </c>
      <c r="B133" s="264">
        <v>0.97</v>
      </c>
      <c r="C133" s="475" t="s">
        <v>1214</v>
      </c>
      <c r="D133" s="265">
        <v>0.97</v>
      </c>
      <c r="E133" s="675" t="s">
        <v>1215</v>
      </c>
      <c r="F133" s="676"/>
      <c r="G133" s="672" t="s">
        <v>37</v>
      </c>
      <c r="H133" s="673"/>
      <c r="I133" s="674"/>
    </row>
    <row r="134" spans="1:9" ht="30" customHeight="1" x14ac:dyDescent="0.2">
      <c r="A134" s="634" t="s">
        <v>1216</v>
      </c>
      <c r="B134" s="636"/>
      <c r="C134" s="636"/>
      <c r="D134" s="636"/>
      <c r="E134" s="636"/>
      <c r="F134" s="636"/>
      <c r="G134" s="636"/>
      <c r="H134" s="636"/>
      <c r="I134" s="635"/>
    </row>
    <row r="135" spans="1:9" ht="32.25" customHeight="1" x14ac:dyDescent="0.2">
      <c r="A135" s="262" t="s">
        <v>1217</v>
      </c>
      <c r="B135" s="619" t="s">
        <v>1465</v>
      </c>
      <c r="C135" s="650"/>
      <c r="D135" s="475" t="s">
        <v>1218</v>
      </c>
      <c r="E135" s="644" t="s">
        <v>1466</v>
      </c>
      <c r="F135" s="677"/>
      <c r="G135" s="475" t="s">
        <v>1219</v>
      </c>
      <c r="H135" s="637" t="s">
        <v>1390</v>
      </c>
      <c r="I135" s="651"/>
    </row>
    <row r="136" spans="1:9" ht="30" customHeight="1" x14ac:dyDescent="0.2">
      <c r="A136" s="262" t="s">
        <v>1220</v>
      </c>
      <c r="B136" s="637" t="s">
        <v>1221</v>
      </c>
      <c r="C136" s="651"/>
      <c r="D136" s="651"/>
      <c r="E136" s="651"/>
      <c r="F136" s="651"/>
      <c r="G136" s="651"/>
      <c r="H136" s="651"/>
      <c r="I136" s="651"/>
    </row>
    <row r="137" spans="1:9" ht="30" customHeight="1" x14ac:dyDescent="0.2">
      <c r="A137" s="262" t="s">
        <v>1222</v>
      </c>
      <c r="B137" s="476" t="s">
        <v>716</v>
      </c>
      <c r="C137" s="262" t="s">
        <v>1223</v>
      </c>
      <c r="D137" s="266" t="s">
        <v>700</v>
      </c>
      <c r="E137" s="634" t="s">
        <v>1224</v>
      </c>
      <c r="F137" s="635"/>
      <c r="G137" s="273" t="s">
        <v>720</v>
      </c>
      <c r="H137" s="262" t="s">
        <v>1225</v>
      </c>
      <c r="I137" s="267">
        <v>0.97</v>
      </c>
    </row>
    <row r="138" spans="1:9" ht="33" customHeight="1" x14ac:dyDescent="0.2">
      <c r="A138" s="262" t="s">
        <v>1226</v>
      </c>
      <c r="B138" s="637" t="s">
        <v>1399</v>
      </c>
      <c r="C138" s="637"/>
      <c r="D138" s="637"/>
      <c r="E138" s="637"/>
      <c r="F138" s="637"/>
      <c r="G138" s="637"/>
      <c r="H138" s="637"/>
      <c r="I138" s="637"/>
    </row>
    <row r="139" spans="1:9" ht="60" customHeight="1" x14ac:dyDescent="0.2">
      <c r="A139" s="475" t="s">
        <v>1227</v>
      </c>
      <c r="B139" s="639" t="s">
        <v>1326</v>
      </c>
      <c r="C139" s="695"/>
      <c r="D139" s="640"/>
      <c r="E139" s="478" t="s">
        <v>1228</v>
      </c>
      <c r="F139" s="702" t="s">
        <v>1443</v>
      </c>
      <c r="G139" s="702"/>
      <c r="H139" s="702"/>
      <c r="I139" s="703"/>
    </row>
    <row r="140" spans="1:9" ht="30" customHeight="1" x14ac:dyDescent="0.2">
      <c r="A140" s="634" t="s">
        <v>1229</v>
      </c>
      <c r="B140" s="636"/>
      <c r="C140" s="636"/>
      <c r="D140" s="636"/>
      <c r="E140" s="636"/>
      <c r="F140" s="636"/>
      <c r="G140" s="636"/>
      <c r="H140" s="636"/>
      <c r="I140" s="635"/>
    </row>
    <row r="141" spans="1:9" ht="30" customHeight="1" x14ac:dyDescent="0.2">
      <c r="A141" s="262" t="s">
        <v>1230</v>
      </c>
      <c r="B141" s="681" t="s">
        <v>1474</v>
      </c>
      <c r="C141" s="682"/>
      <c r="D141" s="682"/>
      <c r="E141" s="682"/>
      <c r="F141" s="682"/>
      <c r="G141" s="682"/>
      <c r="H141" s="682"/>
      <c r="I141" s="683"/>
    </row>
    <row r="142" spans="1:9" ht="30" customHeight="1" x14ac:dyDescent="0.2">
      <c r="A142" s="262" t="s">
        <v>1231</v>
      </c>
      <c r="B142" s="634" t="s">
        <v>1232</v>
      </c>
      <c r="C142" s="635"/>
      <c r="D142" s="634" t="s">
        <v>1233</v>
      </c>
      <c r="E142" s="635"/>
      <c r="F142" s="634" t="s">
        <v>1234</v>
      </c>
      <c r="G142" s="635"/>
      <c r="H142" s="634" t="s">
        <v>1235</v>
      </c>
      <c r="I142" s="635"/>
    </row>
    <row r="143" spans="1:9" ht="30" customHeight="1" x14ac:dyDescent="0.2">
      <c r="A143" s="262" t="s">
        <v>1236</v>
      </c>
      <c r="B143" s="637" t="s">
        <v>1319</v>
      </c>
      <c r="C143" s="637"/>
      <c r="D143" s="637" t="s">
        <v>1320</v>
      </c>
      <c r="E143" s="637"/>
      <c r="F143" s="638"/>
      <c r="G143" s="638"/>
      <c r="H143" s="639"/>
      <c r="I143" s="640"/>
    </row>
    <row r="144" spans="1:9" ht="30" customHeight="1" x14ac:dyDescent="0.2">
      <c r="A144" s="262" t="s">
        <v>1237</v>
      </c>
      <c r="B144" s="684" t="s">
        <v>1221</v>
      </c>
      <c r="C144" s="685"/>
      <c r="D144" s="684" t="s">
        <v>1221</v>
      </c>
      <c r="E144" s="685"/>
      <c r="F144" s="638"/>
      <c r="G144" s="638"/>
      <c r="H144" s="639"/>
      <c r="I144" s="640"/>
    </row>
    <row r="145" spans="1:9" ht="30" customHeight="1" x14ac:dyDescent="0.2">
      <c r="A145" s="262" t="s">
        <v>1238</v>
      </c>
      <c r="B145" s="684" t="s">
        <v>1277</v>
      </c>
      <c r="C145" s="685"/>
      <c r="D145" s="684" t="s">
        <v>1277</v>
      </c>
      <c r="E145" s="685"/>
      <c r="F145" s="638"/>
      <c r="G145" s="638"/>
      <c r="H145" s="639"/>
      <c r="I145" s="640"/>
    </row>
    <row r="146" spans="1:9" ht="30" customHeight="1" x14ac:dyDescent="0.2">
      <c r="A146" s="262" t="s">
        <v>1239</v>
      </c>
      <c r="B146" s="637" t="s">
        <v>720</v>
      </c>
      <c r="C146" s="637"/>
      <c r="D146" s="637" t="s">
        <v>720</v>
      </c>
      <c r="E146" s="637"/>
      <c r="F146" s="638"/>
      <c r="G146" s="638"/>
      <c r="H146" s="639"/>
      <c r="I146" s="640"/>
    </row>
    <row r="147" spans="1:9" ht="30" customHeight="1" x14ac:dyDescent="0.2">
      <c r="A147" s="262" t="s">
        <v>1240</v>
      </c>
      <c r="B147" s="619" t="s">
        <v>1465</v>
      </c>
      <c r="C147" s="650"/>
      <c r="D147" s="644" t="s">
        <v>1466</v>
      </c>
      <c r="E147" s="677"/>
      <c r="F147" s="638"/>
      <c r="G147" s="638"/>
      <c r="H147" s="639"/>
      <c r="I147" s="640"/>
    </row>
    <row r="148" spans="1:9" ht="34.5" customHeight="1" x14ac:dyDescent="0.2">
      <c r="A148" s="262" t="s">
        <v>1241</v>
      </c>
      <c r="B148" s="637" t="s">
        <v>1468</v>
      </c>
      <c r="C148" s="637"/>
      <c r="D148" s="637" t="s">
        <v>1475</v>
      </c>
      <c r="E148" s="637"/>
      <c r="F148" s="638"/>
      <c r="G148" s="638"/>
      <c r="H148" s="639"/>
      <c r="I148" s="640"/>
    </row>
    <row r="149" spans="1:9" ht="30" customHeight="1" x14ac:dyDescent="0.2">
      <c r="A149" s="634" t="s">
        <v>1242</v>
      </c>
      <c r="B149" s="636"/>
      <c r="C149" s="636"/>
      <c r="D149" s="636"/>
      <c r="E149" s="636"/>
      <c r="F149" s="636"/>
      <c r="G149" s="636"/>
      <c r="H149" s="636"/>
      <c r="I149" s="635"/>
    </row>
    <row r="150" spans="1:9" ht="30" customHeight="1" x14ac:dyDescent="0.2">
      <c r="A150" s="262" t="s">
        <v>1243</v>
      </c>
      <c r="B150" s="672" t="s">
        <v>811</v>
      </c>
      <c r="C150" s="686"/>
      <c r="D150" s="687"/>
      <c r="E150" s="262" t="s">
        <v>1244</v>
      </c>
      <c r="F150" s="644" t="s">
        <v>811</v>
      </c>
      <c r="G150" s="645"/>
      <c r="H150" s="645"/>
      <c r="I150" s="646"/>
    </row>
    <row r="151" spans="1:9" ht="30" customHeight="1" x14ac:dyDescent="0.2">
      <c r="A151" s="262" t="s">
        <v>1245</v>
      </c>
      <c r="B151" s="616" t="s">
        <v>811</v>
      </c>
      <c r="C151" s="616"/>
      <c r="D151" s="616"/>
      <c r="E151" s="616"/>
      <c r="F151" s="616"/>
      <c r="G151" s="616"/>
      <c r="H151" s="616"/>
      <c r="I151" s="616"/>
    </row>
    <row r="152" spans="1:9" ht="30" customHeight="1" x14ac:dyDescent="0.2">
      <c r="A152" s="262" t="s">
        <v>1246</v>
      </c>
      <c r="B152" s="616" t="s">
        <v>811</v>
      </c>
      <c r="C152" s="616"/>
      <c r="D152" s="616"/>
      <c r="E152" s="616"/>
      <c r="F152" s="616"/>
      <c r="G152" s="616"/>
      <c r="H152" s="616"/>
      <c r="I152" s="616"/>
    </row>
    <row r="153" spans="1:9" ht="30" customHeight="1" x14ac:dyDescent="0.2">
      <c r="A153" s="262" t="s">
        <v>1247</v>
      </c>
      <c r="B153" s="672" t="s">
        <v>811</v>
      </c>
      <c r="C153" s="686"/>
      <c r="D153" s="687"/>
      <c r="E153" s="262" t="s">
        <v>1248</v>
      </c>
      <c r="F153" s="672" t="s">
        <v>811</v>
      </c>
      <c r="G153" s="686"/>
      <c r="H153" s="686"/>
      <c r="I153" s="687"/>
    </row>
    <row r="154" spans="1:9" ht="30" customHeight="1" x14ac:dyDescent="0.2">
      <c r="A154" s="691" t="s">
        <v>1249</v>
      </c>
      <c r="B154" s="692"/>
      <c r="C154" s="691" t="s">
        <v>1250</v>
      </c>
      <c r="D154" s="692"/>
      <c r="E154" s="691" t="s">
        <v>1251</v>
      </c>
      <c r="F154" s="693"/>
      <c r="G154" s="692"/>
      <c r="H154" s="691" t="s">
        <v>1252</v>
      </c>
      <c r="I154" s="692"/>
    </row>
    <row r="155" spans="1:9" ht="30" customHeight="1" x14ac:dyDescent="0.2">
      <c r="A155" s="616" t="s">
        <v>1262</v>
      </c>
      <c r="B155" s="616"/>
      <c r="C155" s="694" t="s">
        <v>1559</v>
      </c>
      <c r="D155" s="694"/>
      <c r="E155" s="619" t="s">
        <v>1316</v>
      </c>
      <c r="F155" s="619"/>
      <c r="G155" s="619"/>
      <c r="H155" s="620" t="s">
        <v>1441</v>
      </c>
      <c r="I155" s="621"/>
    </row>
    <row r="156" spans="1:9" ht="30" customHeight="1" x14ac:dyDescent="0.2">
      <c r="A156" s="622" t="s">
        <v>1253</v>
      </c>
      <c r="B156" s="622"/>
      <c r="C156" s="622"/>
      <c r="D156" s="622"/>
      <c r="E156" s="622"/>
      <c r="F156" s="622"/>
      <c r="G156" s="622"/>
      <c r="H156" s="622"/>
      <c r="I156" s="622"/>
    </row>
    <row r="157" spans="1:9" ht="30" customHeight="1" x14ac:dyDescent="0.2">
      <c r="A157" s="475" t="s">
        <v>38</v>
      </c>
      <c r="B157" s="623" t="s">
        <v>1254</v>
      </c>
      <c r="C157" s="623"/>
      <c r="D157" s="623"/>
      <c r="E157" s="623"/>
      <c r="F157" s="623"/>
      <c r="G157" s="623"/>
      <c r="H157" s="623"/>
      <c r="I157" s="475" t="s">
        <v>1255</v>
      </c>
    </row>
    <row r="158" spans="1:9" ht="30" customHeight="1" x14ac:dyDescent="0.2">
      <c r="A158" s="508">
        <v>44841</v>
      </c>
      <c r="B158" s="688" t="s">
        <v>1521</v>
      </c>
      <c r="C158" s="689"/>
      <c r="D158" s="689"/>
      <c r="E158" s="689"/>
      <c r="F158" s="689"/>
      <c r="G158" s="689"/>
      <c r="H158" s="690"/>
      <c r="I158" s="509" t="s">
        <v>1522</v>
      </c>
    </row>
    <row r="159" spans="1:9" ht="30" customHeight="1" x14ac:dyDescent="0.2">
      <c r="A159" s="269"/>
      <c r="B159" s="624"/>
      <c r="C159" s="625"/>
      <c r="D159" s="625"/>
      <c r="E159" s="625"/>
      <c r="F159" s="625"/>
      <c r="G159" s="625"/>
      <c r="H159" s="626"/>
      <c r="I159" s="270"/>
    </row>
    <row r="160" spans="1:9" ht="30" customHeight="1" x14ac:dyDescent="0.2">
      <c r="A160" s="699"/>
      <c r="B160" s="699"/>
      <c r="C160" s="699"/>
      <c r="D160" s="699"/>
      <c r="E160" s="699"/>
      <c r="F160" s="699"/>
      <c r="G160" s="699"/>
      <c r="H160" s="699"/>
      <c r="I160" s="699"/>
    </row>
    <row r="161" spans="1:9" s="259" customFormat="1" ht="13.5" customHeight="1" x14ac:dyDescent="0.2">
      <c r="A161" s="659" t="s">
        <v>0</v>
      </c>
      <c r="B161" s="660"/>
      <c r="C161" s="660"/>
      <c r="D161" s="660"/>
      <c r="E161" s="660"/>
      <c r="F161" s="660"/>
      <c r="G161" s="660"/>
      <c r="H161" s="660"/>
      <c r="I161" s="661"/>
    </row>
    <row r="162" spans="1:9" s="259" customFormat="1" ht="13.5" customHeight="1" x14ac:dyDescent="0.2">
      <c r="A162" s="662" t="s">
        <v>1</v>
      </c>
      <c r="B162" s="663"/>
      <c r="C162" s="663"/>
      <c r="D162" s="663"/>
      <c r="E162" s="663"/>
      <c r="F162" s="663"/>
      <c r="G162" s="663"/>
      <c r="H162" s="663"/>
      <c r="I162" s="664"/>
    </row>
    <row r="163" spans="1:9" s="259" customFormat="1" ht="13.5" customHeight="1" x14ac:dyDescent="0.2">
      <c r="A163" s="662" t="s">
        <v>1198</v>
      </c>
      <c r="B163" s="663"/>
      <c r="C163" s="663"/>
      <c r="D163" s="663"/>
      <c r="E163" s="663"/>
      <c r="F163" s="663"/>
      <c r="G163" s="663"/>
      <c r="H163" s="663"/>
      <c r="I163" s="664"/>
    </row>
    <row r="164" spans="1:9" s="259" customFormat="1" ht="18.75" customHeight="1" x14ac:dyDescent="0.2">
      <c r="A164" s="260"/>
      <c r="B164" s="668" t="s">
        <v>1199</v>
      </c>
      <c r="C164" s="668"/>
      <c r="D164" s="668"/>
      <c r="E164" s="668"/>
      <c r="F164" s="669" t="s">
        <v>1200</v>
      </c>
      <c r="G164" s="669"/>
      <c r="H164" s="669"/>
      <c r="I164" s="670"/>
    </row>
    <row r="165" spans="1:9" ht="30" customHeight="1" x14ac:dyDescent="0.2">
      <c r="A165" s="634" t="s">
        <v>1201</v>
      </c>
      <c r="B165" s="636"/>
      <c r="C165" s="636"/>
      <c r="D165" s="636"/>
      <c r="E165" s="636"/>
      <c r="F165" s="636"/>
      <c r="G165" s="636"/>
      <c r="H165" s="636"/>
      <c r="I165" s="635"/>
    </row>
    <row r="166" spans="1:9" ht="30" customHeight="1" x14ac:dyDescent="0.2">
      <c r="A166" s="634" t="s">
        <v>1202</v>
      </c>
      <c r="B166" s="636"/>
      <c r="C166" s="636"/>
      <c r="D166" s="636"/>
      <c r="E166" s="636"/>
      <c r="F166" s="636"/>
      <c r="G166" s="636"/>
      <c r="H166" s="636"/>
      <c r="I166" s="635"/>
    </row>
    <row r="167" spans="1:9" ht="30" customHeight="1" x14ac:dyDescent="0.2">
      <c r="A167" s="262" t="s">
        <v>1203</v>
      </c>
      <c r="B167" s="474">
        <v>5</v>
      </c>
      <c r="C167" s="634" t="s">
        <v>1204</v>
      </c>
      <c r="D167" s="635"/>
      <c r="E167" s="671" t="s">
        <v>1311</v>
      </c>
      <c r="F167" s="671"/>
      <c r="G167" s="671"/>
      <c r="H167" s="475" t="s">
        <v>1205</v>
      </c>
      <c r="I167" s="477" t="s">
        <v>1258</v>
      </c>
    </row>
    <row r="168" spans="1:9" ht="30" customHeight="1" x14ac:dyDescent="0.2">
      <c r="A168" s="262" t="s">
        <v>1206</v>
      </c>
      <c r="B168" s="658" t="s">
        <v>766</v>
      </c>
      <c r="C168" s="658"/>
      <c r="D168" s="658"/>
      <c r="E168" s="634" t="s">
        <v>1207</v>
      </c>
      <c r="F168" s="635"/>
      <c r="G168" s="658" t="s">
        <v>1310</v>
      </c>
      <c r="H168" s="658"/>
      <c r="I168" s="658"/>
    </row>
    <row r="169" spans="1:9" ht="61.5" customHeight="1" x14ac:dyDescent="0.2">
      <c r="A169" s="262" t="s">
        <v>1208</v>
      </c>
      <c r="B169" s="658" t="s">
        <v>1327</v>
      </c>
      <c r="C169" s="658"/>
      <c r="D169" s="658"/>
      <c r="E169" s="658"/>
      <c r="F169" s="658"/>
      <c r="G169" s="658"/>
      <c r="H169" s="658"/>
      <c r="I169" s="658"/>
    </row>
    <row r="170" spans="1:9" ht="30" customHeight="1" x14ac:dyDescent="0.2">
      <c r="A170" s="262" t="s">
        <v>1209</v>
      </c>
      <c r="B170" s="665" t="s">
        <v>1328</v>
      </c>
      <c r="C170" s="666"/>
      <c r="D170" s="666"/>
      <c r="E170" s="666"/>
      <c r="F170" s="666"/>
      <c r="G170" s="666"/>
      <c r="H170" s="666"/>
      <c r="I170" s="667"/>
    </row>
    <row r="171" spans="1:9" ht="30" customHeight="1" x14ac:dyDescent="0.2">
      <c r="A171" s="262" t="s">
        <v>1210</v>
      </c>
      <c r="B171" s="263">
        <v>1</v>
      </c>
      <c r="C171" s="263">
        <v>7</v>
      </c>
      <c r="D171" s="263">
        <v>2020</v>
      </c>
      <c r="E171" s="652" t="s">
        <v>1211</v>
      </c>
      <c r="F171" s="653"/>
      <c r="G171" s="656">
        <v>31</v>
      </c>
      <c r="H171" s="656">
        <v>12</v>
      </c>
      <c r="I171" s="656">
        <v>2022</v>
      </c>
    </row>
    <row r="172" spans="1:9" ht="30" customHeight="1" x14ac:dyDescent="0.2">
      <c r="A172" s="262" t="s">
        <v>1212</v>
      </c>
      <c r="B172" s="263">
        <v>7</v>
      </c>
      <c r="C172" s="263">
        <v>1</v>
      </c>
      <c r="D172" s="263">
        <v>2022</v>
      </c>
      <c r="E172" s="654"/>
      <c r="F172" s="655"/>
      <c r="G172" s="657"/>
      <c r="H172" s="657"/>
      <c r="I172" s="657"/>
    </row>
    <row r="173" spans="1:9" ht="30" customHeight="1" x14ac:dyDescent="0.2">
      <c r="A173" s="262" t="s">
        <v>1213</v>
      </c>
      <c r="B173" s="264">
        <v>0.3</v>
      </c>
      <c r="C173" s="475" t="s">
        <v>1214</v>
      </c>
      <c r="D173" s="265">
        <v>1</v>
      </c>
      <c r="E173" s="675" t="s">
        <v>1215</v>
      </c>
      <c r="F173" s="676"/>
      <c r="G173" s="672" t="s">
        <v>37</v>
      </c>
      <c r="H173" s="673"/>
      <c r="I173" s="674"/>
    </row>
    <row r="174" spans="1:9" ht="30" customHeight="1" x14ac:dyDescent="0.2">
      <c r="A174" s="634" t="s">
        <v>1216</v>
      </c>
      <c r="B174" s="636"/>
      <c r="C174" s="636"/>
      <c r="D174" s="636"/>
      <c r="E174" s="636"/>
      <c r="F174" s="636"/>
      <c r="G174" s="636"/>
      <c r="H174" s="636"/>
      <c r="I174" s="635"/>
    </row>
    <row r="175" spans="1:9" ht="30" customHeight="1" x14ac:dyDescent="0.2">
      <c r="A175" s="262" t="s">
        <v>1217</v>
      </c>
      <c r="B175" s="619" t="s">
        <v>1465</v>
      </c>
      <c r="C175" s="650"/>
      <c r="D175" s="475" t="s">
        <v>1218</v>
      </c>
      <c r="E175" s="644" t="s">
        <v>1466</v>
      </c>
      <c r="F175" s="677"/>
      <c r="G175" s="475" t="s">
        <v>1219</v>
      </c>
      <c r="H175" s="637" t="s">
        <v>1390</v>
      </c>
      <c r="I175" s="651"/>
    </row>
    <row r="176" spans="1:9" ht="30" customHeight="1" x14ac:dyDescent="0.2">
      <c r="A176" s="262" t="s">
        <v>1220</v>
      </c>
      <c r="B176" s="637" t="s">
        <v>1221</v>
      </c>
      <c r="C176" s="651"/>
      <c r="D176" s="651"/>
      <c r="E176" s="651"/>
      <c r="F176" s="651"/>
      <c r="G176" s="651"/>
      <c r="H176" s="651"/>
      <c r="I176" s="651"/>
    </row>
    <row r="177" spans="1:9" ht="30" customHeight="1" x14ac:dyDescent="0.2">
      <c r="A177" s="262" t="s">
        <v>1222</v>
      </c>
      <c r="B177" s="476" t="s">
        <v>115</v>
      </c>
      <c r="C177" s="262" t="s">
        <v>1223</v>
      </c>
      <c r="D177" s="266" t="s">
        <v>700</v>
      </c>
      <c r="E177" s="634" t="s">
        <v>1224</v>
      </c>
      <c r="F177" s="635"/>
      <c r="G177" s="273" t="s">
        <v>720</v>
      </c>
      <c r="H177" s="262" t="s">
        <v>1225</v>
      </c>
      <c r="I177" s="267">
        <v>0.3</v>
      </c>
    </row>
    <row r="178" spans="1:9" ht="30" customHeight="1" x14ac:dyDescent="0.2">
      <c r="A178" s="262" t="s">
        <v>1226</v>
      </c>
      <c r="B178" s="637" t="s">
        <v>1444</v>
      </c>
      <c r="C178" s="637"/>
      <c r="D178" s="637"/>
      <c r="E178" s="637"/>
      <c r="F178" s="637"/>
      <c r="G178" s="637"/>
      <c r="H178" s="637"/>
      <c r="I178" s="637"/>
    </row>
    <row r="179" spans="1:9" ht="66" customHeight="1" x14ac:dyDescent="0.2">
      <c r="A179" s="475" t="s">
        <v>1227</v>
      </c>
      <c r="B179" s="678" t="s">
        <v>1326</v>
      </c>
      <c r="C179" s="679"/>
      <c r="D179" s="680"/>
      <c r="E179" s="478" t="s">
        <v>1228</v>
      </c>
      <c r="F179" s="700" t="s">
        <v>1443</v>
      </c>
      <c r="G179" s="700"/>
      <c r="H179" s="700"/>
      <c r="I179" s="701"/>
    </row>
    <row r="180" spans="1:9" ht="30" customHeight="1" x14ac:dyDescent="0.2">
      <c r="A180" s="634" t="s">
        <v>1229</v>
      </c>
      <c r="B180" s="636"/>
      <c r="C180" s="636"/>
      <c r="D180" s="636"/>
      <c r="E180" s="636"/>
      <c r="F180" s="636"/>
      <c r="G180" s="636"/>
      <c r="H180" s="636"/>
      <c r="I180" s="635"/>
    </row>
    <row r="181" spans="1:9" ht="30" customHeight="1" x14ac:dyDescent="0.2">
      <c r="A181" s="262" t="s">
        <v>1230</v>
      </c>
      <c r="B181" s="681" t="s">
        <v>1476</v>
      </c>
      <c r="C181" s="682"/>
      <c r="D181" s="682"/>
      <c r="E181" s="682"/>
      <c r="F181" s="682"/>
      <c r="G181" s="682"/>
      <c r="H181" s="682"/>
      <c r="I181" s="683"/>
    </row>
    <row r="182" spans="1:9" ht="30" customHeight="1" x14ac:dyDescent="0.2">
      <c r="A182" s="262" t="s">
        <v>1231</v>
      </c>
      <c r="B182" s="634" t="s">
        <v>1232</v>
      </c>
      <c r="C182" s="635"/>
      <c r="D182" s="634" t="s">
        <v>1233</v>
      </c>
      <c r="E182" s="635"/>
      <c r="F182" s="634" t="s">
        <v>1234</v>
      </c>
      <c r="G182" s="635"/>
      <c r="H182" s="634" t="s">
        <v>1235</v>
      </c>
      <c r="I182" s="635"/>
    </row>
    <row r="183" spans="1:9" ht="30" customHeight="1" x14ac:dyDescent="0.2">
      <c r="A183" s="262" t="s">
        <v>1236</v>
      </c>
      <c r="B183" s="637" t="s">
        <v>1319</v>
      </c>
      <c r="C183" s="637"/>
      <c r="D183" s="637" t="s">
        <v>1320</v>
      </c>
      <c r="E183" s="637"/>
      <c r="F183" s="638"/>
      <c r="G183" s="638"/>
      <c r="H183" s="639"/>
      <c r="I183" s="640"/>
    </row>
    <row r="184" spans="1:9" ht="30" customHeight="1" x14ac:dyDescent="0.2">
      <c r="A184" s="262" t="s">
        <v>1237</v>
      </c>
      <c r="B184" s="684" t="s">
        <v>1221</v>
      </c>
      <c r="C184" s="685"/>
      <c r="D184" s="684" t="s">
        <v>1221</v>
      </c>
      <c r="E184" s="685"/>
      <c r="F184" s="638"/>
      <c r="G184" s="638"/>
      <c r="H184" s="639"/>
      <c r="I184" s="640"/>
    </row>
    <row r="185" spans="1:9" ht="30" customHeight="1" x14ac:dyDescent="0.2">
      <c r="A185" s="262" t="s">
        <v>1238</v>
      </c>
      <c r="B185" s="684" t="s">
        <v>1277</v>
      </c>
      <c r="C185" s="685"/>
      <c r="D185" s="684" t="s">
        <v>1277</v>
      </c>
      <c r="E185" s="685"/>
      <c r="F185" s="638"/>
      <c r="G185" s="638"/>
      <c r="H185" s="639"/>
      <c r="I185" s="640"/>
    </row>
    <row r="186" spans="1:9" ht="30" customHeight="1" x14ac:dyDescent="0.2">
      <c r="A186" s="262" t="s">
        <v>1239</v>
      </c>
      <c r="B186" s="637" t="s">
        <v>720</v>
      </c>
      <c r="C186" s="637"/>
      <c r="D186" s="637" t="s">
        <v>720</v>
      </c>
      <c r="E186" s="637"/>
      <c r="F186" s="638"/>
      <c r="G186" s="638"/>
      <c r="H186" s="639"/>
      <c r="I186" s="640"/>
    </row>
    <row r="187" spans="1:9" ht="30" customHeight="1" x14ac:dyDescent="0.2">
      <c r="A187" s="262" t="s">
        <v>1240</v>
      </c>
      <c r="B187" s="619" t="s">
        <v>1465</v>
      </c>
      <c r="C187" s="650"/>
      <c r="D187" s="644" t="s">
        <v>1466</v>
      </c>
      <c r="E187" s="677"/>
      <c r="F187" s="638"/>
      <c r="G187" s="638"/>
      <c r="H187" s="639"/>
      <c r="I187" s="640"/>
    </row>
    <row r="188" spans="1:9" ht="30" customHeight="1" x14ac:dyDescent="0.2">
      <c r="A188" s="262" t="s">
        <v>1241</v>
      </c>
      <c r="B188" s="637" t="s">
        <v>1468</v>
      </c>
      <c r="C188" s="637"/>
      <c r="D188" s="637" t="s">
        <v>1477</v>
      </c>
      <c r="E188" s="637"/>
      <c r="F188" s="638"/>
      <c r="G188" s="638"/>
      <c r="H188" s="639"/>
      <c r="I188" s="640"/>
    </row>
    <row r="189" spans="1:9" ht="30" customHeight="1" x14ac:dyDescent="0.2">
      <c r="A189" s="634" t="s">
        <v>1242</v>
      </c>
      <c r="B189" s="636"/>
      <c r="C189" s="636"/>
      <c r="D189" s="636"/>
      <c r="E189" s="636"/>
      <c r="F189" s="636"/>
      <c r="G189" s="636"/>
      <c r="H189" s="636"/>
      <c r="I189" s="635"/>
    </row>
    <row r="190" spans="1:9" ht="30" customHeight="1" x14ac:dyDescent="0.2">
      <c r="A190" s="262" t="s">
        <v>1243</v>
      </c>
      <c r="B190" s="672" t="s">
        <v>811</v>
      </c>
      <c r="C190" s="686"/>
      <c r="D190" s="687"/>
      <c r="E190" s="262" t="s">
        <v>1244</v>
      </c>
      <c r="F190" s="644" t="s">
        <v>811</v>
      </c>
      <c r="G190" s="645"/>
      <c r="H190" s="645"/>
      <c r="I190" s="646"/>
    </row>
    <row r="191" spans="1:9" ht="30" customHeight="1" x14ac:dyDescent="0.2">
      <c r="A191" s="262" t="s">
        <v>1245</v>
      </c>
      <c r="B191" s="616" t="s">
        <v>811</v>
      </c>
      <c r="C191" s="616"/>
      <c r="D191" s="616"/>
      <c r="E191" s="616"/>
      <c r="F191" s="616"/>
      <c r="G191" s="616"/>
      <c r="H191" s="616"/>
      <c r="I191" s="616"/>
    </row>
    <row r="192" spans="1:9" ht="30" customHeight="1" x14ac:dyDescent="0.2">
      <c r="A192" s="262" t="s">
        <v>1246</v>
      </c>
      <c r="B192" s="616" t="s">
        <v>811</v>
      </c>
      <c r="C192" s="616"/>
      <c r="D192" s="616"/>
      <c r="E192" s="616"/>
      <c r="F192" s="616"/>
      <c r="G192" s="616"/>
      <c r="H192" s="616"/>
      <c r="I192" s="616"/>
    </row>
    <row r="193" spans="1:9" ht="30" customHeight="1" x14ac:dyDescent="0.2">
      <c r="A193" s="262" t="s">
        <v>1247</v>
      </c>
      <c r="B193" s="672" t="s">
        <v>811</v>
      </c>
      <c r="C193" s="686"/>
      <c r="D193" s="687"/>
      <c r="E193" s="262" t="s">
        <v>1248</v>
      </c>
      <c r="F193" s="672" t="s">
        <v>811</v>
      </c>
      <c r="G193" s="686"/>
      <c r="H193" s="686"/>
      <c r="I193" s="687"/>
    </row>
    <row r="194" spans="1:9" ht="30" customHeight="1" x14ac:dyDescent="0.2">
      <c r="A194" s="691" t="s">
        <v>1249</v>
      </c>
      <c r="B194" s="692"/>
      <c r="C194" s="691" t="s">
        <v>1250</v>
      </c>
      <c r="D194" s="692"/>
      <c r="E194" s="691" t="s">
        <v>1251</v>
      </c>
      <c r="F194" s="693"/>
      <c r="G194" s="692"/>
      <c r="H194" s="691" t="s">
        <v>1252</v>
      </c>
      <c r="I194" s="692"/>
    </row>
    <row r="195" spans="1:9" ht="30" customHeight="1" x14ac:dyDescent="0.2">
      <c r="A195" s="616" t="s">
        <v>1262</v>
      </c>
      <c r="B195" s="616"/>
      <c r="C195" s="694" t="s">
        <v>1559</v>
      </c>
      <c r="D195" s="694"/>
      <c r="E195" s="619" t="s">
        <v>1316</v>
      </c>
      <c r="F195" s="619"/>
      <c r="G195" s="619"/>
      <c r="H195" s="620" t="s">
        <v>1441</v>
      </c>
      <c r="I195" s="621"/>
    </row>
    <row r="196" spans="1:9" ht="30" customHeight="1" x14ac:dyDescent="0.2">
      <c r="A196" s="622" t="s">
        <v>1253</v>
      </c>
      <c r="B196" s="622"/>
      <c r="C196" s="622"/>
      <c r="D196" s="622"/>
      <c r="E196" s="622"/>
      <c r="F196" s="622"/>
      <c r="G196" s="622"/>
      <c r="H196" s="622"/>
      <c r="I196" s="622"/>
    </row>
    <row r="197" spans="1:9" ht="30" customHeight="1" x14ac:dyDescent="0.2">
      <c r="A197" s="475" t="s">
        <v>38</v>
      </c>
      <c r="B197" s="623" t="s">
        <v>1254</v>
      </c>
      <c r="C197" s="623"/>
      <c r="D197" s="623"/>
      <c r="E197" s="623"/>
      <c r="F197" s="623"/>
      <c r="G197" s="623"/>
      <c r="H197" s="623"/>
      <c r="I197" s="475" t="s">
        <v>1255</v>
      </c>
    </row>
    <row r="198" spans="1:9" ht="30" customHeight="1" x14ac:dyDescent="0.2">
      <c r="A198" s="508">
        <v>44841</v>
      </c>
      <c r="B198" s="688" t="s">
        <v>1521</v>
      </c>
      <c r="C198" s="689"/>
      <c r="D198" s="689"/>
      <c r="E198" s="689"/>
      <c r="F198" s="689"/>
      <c r="G198" s="689"/>
      <c r="H198" s="690"/>
      <c r="I198" s="509" t="s">
        <v>1522</v>
      </c>
    </row>
    <row r="199" spans="1:9" ht="30" customHeight="1" x14ac:dyDescent="0.2">
      <c r="A199" s="269"/>
      <c r="B199" s="624"/>
      <c r="C199" s="625"/>
      <c r="D199" s="625"/>
      <c r="E199" s="625"/>
      <c r="F199" s="625"/>
      <c r="G199" s="625"/>
      <c r="H199" s="626"/>
      <c r="I199" s="270"/>
    </row>
    <row r="200" spans="1:9" ht="30" customHeight="1" x14ac:dyDescent="0.2">
      <c r="A200" s="699"/>
      <c r="B200" s="699"/>
      <c r="C200" s="699"/>
      <c r="D200" s="699"/>
      <c r="E200" s="699"/>
      <c r="F200" s="699"/>
      <c r="G200" s="699"/>
      <c r="H200" s="699"/>
      <c r="I200" s="699"/>
    </row>
    <row r="201" spans="1:9" s="259" customFormat="1" ht="13.5" customHeight="1" x14ac:dyDescent="0.2">
      <c r="A201" s="659" t="s">
        <v>0</v>
      </c>
      <c r="B201" s="660"/>
      <c r="C201" s="660"/>
      <c r="D201" s="660"/>
      <c r="E201" s="660"/>
      <c r="F201" s="660"/>
      <c r="G201" s="660"/>
      <c r="H201" s="660"/>
      <c r="I201" s="661"/>
    </row>
    <row r="202" spans="1:9" s="259" customFormat="1" ht="13.5" customHeight="1" x14ac:dyDescent="0.2">
      <c r="A202" s="662" t="s">
        <v>1</v>
      </c>
      <c r="B202" s="663"/>
      <c r="C202" s="663"/>
      <c r="D202" s="663"/>
      <c r="E202" s="663"/>
      <c r="F202" s="663"/>
      <c r="G202" s="663"/>
      <c r="H202" s="663"/>
      <c r="I202" s="664"/>
    </row>
    <row r="203" spans="1:9" s="259" customFormat="1" ht="13.5" customHeight="1" x14ac:dyDescent="0.2">
      <c r="A203" s="662" t="s">
        <v>1198</v>
      </c>
      <c r="B203" s="663"/>
      <c r="C203" s="663"/>
      <c r="D203" s="663"/>
      <c r="E203" s="663"/>
      <c r="F203" s="663"/>
      <c r="G203" s="663"/>
      <c r="H203" s="663"/>
      <c r="I203" s="664"/>
    </row>
    <row r="204" spans="1:9" s="259" customFormat="1" ht="18.75" customHeight="1" x14ac:dyDescent="0.2">
      <c r="A204" s="260"/>
      <c r="B204" s="668" t="s">
        <v>1199</v>
      </c>
      <c r="C204" s="668"/>
      <c r="D204" s="668"/>
      <c r="E204" s="668"/>
      <c r="F204" s="669" t="s">
        <v>1200</v>
      </c>
      <c r="G204" s="669"/>
      <c r="H204" s="669"/>
      <c r="I204" s="670"/>
    </row>
    <row r="205" spans="1:9" x14ac:dyDescent="0.2">
      <c r="A205" s="634" t="s">
        <v>1201</v>
      </c>
      <c r="B205" s="636"/>
      <c r="C205" s="636"/>
      <c r="D205" s="636"/>
      <c r="E205" s="636"/>
      <c r="F205" s="636"/>
      <c r="G205" s="636"/>
      <c r="H205" s="636"/>
      <c r="I205" s="635"/>
    </row>
    <row r="206" spans="1:9" ht="30" customHeight="1" x14ac:dyDescent="0.2">
      <c r="A206" s="634" t="s">
        <v>1202</v>
      </c>
      <c r="B206" s="636"/>
      <c r="C206" s="636"/>
      <c r="D206" s="636"/>
      <c r="E206" s="636"/>
      <c r="F206" s="636"/>
      <c r="G206" s="636"/>
      <c r="H206" s="636"/>
      <c r="I206" s="635"/>
    </row>
    <row r="207" spans="1:9" ht="30" customHeight="1" x14ac:dyDescent="0.2">
      <c r="A207" s="262" t="s">
        <v>1203</v>
      </c>
      <c r="B207" s="474">
        <v>6</v>
      </c>
      <c r="C207" s="634" t="s">
        <v>1204</v>
      </c>
      <c r="D207" s="635"/>
      <c r="E207" s="671" t="s">
        <v>1311</v>
      </c>
      <c r="F207" s="671"/>
      <c r="G207" s="671"/>
      <c r="H207" s="475" t="s">
        <v>1205</v>
      </c>
      <c r="I207" s="477" t="s">
        <v>1258</v>
      </c>
    </row>
    <row r="208" spans="1:9" ht="30" customHeight="1" x14ac:dyDescent="0.2">
      <c r="A208" s="262" t="s">
        <v>1206</v>
      </c>
      <c r="B208" s="658" t="s">
        <v>766</v>
      </c>
      <c r="C208" s="658"/>
      <c r="D208" s="658"/>
      <c r="E208" s="634" t="s">
        <v>1207</v>
      </c>
      <c r="F208" s="635"/>
      <c r="G208" s="658" t="s">
        <v>1310</v>
      </c>
      <c r="H208" s="658"/>
      <c r="I208" s="658"/>
    </row>
    <row r="209" spans="1:9" ht="65.25" customHeight="1" x14ac:dyDescent="0.2">
      <c r="A209" s="262" t="s">
        <v>1208</v>
      </c>
      <c r="B209" s="658" t="s">
        <v>1329</v>
      </c>
      <c r="C209" s="658"/>
      <c r="D209" s="658"/>
      <c r="E209" s="658"/>
      <c r="F209" s="658"/>
      <c r="G209" s="658"/>
      <c r="H209" s="658"/>
      <c r="I209" s="658"/>
    </row>
    <row r="210" spans="1:9" ht="30" customHeight="1" x14ac:dyDescent="0.2">
      <c r="A210" s="262" t="s">
        <v>1209</v>
      </c>
      <c r="B210" s="665" t="s">
        <v>1331</v>
      </c>
      <c r="C210" s="666"/>
      <c r="D210" s="666"/>
      <c r="E210" s="666"/>
      <c r="F210" s="666"/>
      <c r="G210" s="666"/>
      <c r="H210" s="666"/>
      <c r="I210" s="667"/>
    </row>
    <row r="211" spans="1:9" ht="30" customHeight="1" x14ac:dyDescent="0.2">
      <c r="A211" s="262" t="s">
        <v>1210</v>
      </c>
      <c r="B211" s="263">
        <v>1</v>
      </c>
      <c r="C211" s="263">
        <v>7</v>
      </c>
      <c r="D211" s="263">
        <v>2020</v>
      </c>
      <c r="E211" s="652" t="s">
        <v>1211</v>
      </c>
      <c r="F211" s="653"/>
      <c r="G211" s="656">
        <v>31</v>
      </c>
      <c r="H211" s="656">
        <v>12</v>
      </c>
      <c r="I211" s="656">
        <v>2022</v>
      </c>
    </row>
    <row r="212" spans="1:9" ht="30" customHeight="1" x14ac:dyDescent="0.2">
      <c r="A212" s="262" t="s">
        <v>1212</v>
      </c>
      <c r="B212" s="263">
        <v>7</v>
      </c>
      <c r="C212" s="263">
        <v>1</v>
      </c>
      <c r="D212" s="263">
        <v>2022</v>
      </c>
      <c r="E212" s="654"/>
      <c r="F212" s="655"/>
      <c r="G212" s="704"/>
      <c r="H212" s="704"/>
      <c r="I212" s="704"/>
    </row>
    <row r="213" spans="1:9" ht="30" customHeight="1" x14ac:dyDescent="0.2">
      <c r="A213" s="262" t="s">
        <v>1213</v>
      </c>
      <c r="B213" s="264">
        <v>0.3</v>
      </c>
      <c r="C213" s="475" t="s">
        <v>1214</v>
      </c>
      <c r="D213" s="265" t="s">
        <v>37</v>
      </c>
      <c r="E213" s="675" t="s">
        <v>1215</v>
      </c>
      <c r="F213" s="676"/>
      <c r="G213" s="705" t="s">
        <v>37</v>
      </c>
      <c r="H213" s="686"/>
      <c r="I213" s="687"/>
    </row>
    <row r="214" spans="1:9" ht="30" customHeight="1" x14ac:dyDescent="0.2">
      <c r="A214" s="634" t="s">
        <v>1216</v>
      </c>
      <c r="B214" s="636"/>
      <c r="C214" s="636"/>
      <c r="D214" s="636"/>
      <c r="E214" s="636"/>
      <c r="F214" s="636"/>
      <c r="G214" s="636"/>
      <c r="H214" s="636"/>
      <c r="I214" s="635"/>
    </row>
    <row r="215" spans="1:9" ht="30" customHeight="1" x14ac:dyDescent="0.2">
      <c r="A215" s="262" t="s">
        <v>1217</v>
      </c>
      <c r="B215" s="619" t="s">
        <v>1465</v>
      </c>
      <c r="C215" s="650"/>
      <c r="D215" s="475" t="s">
        <v>1218</v>
      </c>
      <c r="E215" s="644" t="s">
        <v>1466</v>
      </c>
      <c r="F215" s="677"/>
      <c r="G215" s="475" t="s">
        <v>1219</v>
      </c>
      <c r="H215" s="637" t="s">
        <v>1390</v>
      </c>
      <c r="I215" s="651"/>
    </row>
    <row r="216" spans="1:9" ht="30" customHeight="1" x14ac:dyDescent="0.2">
      <c r="A216" s="262" t="s">
        <v>1220</v>
      </c>
      <c r="B216" s="644" t="s">
        <v>1221</v>
      </c>
      <c r="C216" s="645"/>
      <c r="D216" s="645"/>
      <c r="E216" s="645"/>
      <c r="F216" s="645"/>
      <c r="G216" s="645"/>
      <c r="H216" s="645"/>
      <c r="I216" s="646"/>
    </row>
    <row r="217" spans="1:9" ht="30" customHeight="1" x14ac:dyDescent="0.2">
      <c r="A217" s="262" t="s">
        <v>1222</v>
      </c>
      <c r="B217" s="476" t="s">
        <v>115</v>
      </c>
      <c r="C217" s="262" t="s">
        <v>1223</v>
      </c>
      <c r="D217" s="266" t="s">
        <v>700</v>
      </c>
      <c r="E217" s="634" t="s">
        <v>1224</v>
      </c>
      <c r="F217" s="635"/>
      <c r="G217" s="273" t="s">
        <v>720</v>
      </c>
      <c r="H217" s="262" t="s">
        <v>1225</v>
      </c>
      <c r="I217" s="267">
        <v>0.1</v>
      </c>
    </row>
    <row r="218" spans="1:9" ht="30" customHeight="1" x14ac:dyDescent="0.2">
      <c r="A218" s="262" t="s">
        <v>1226</v>
      </c>
      <c r="B218" s="637" t="s">
        <v>1445</v>
      </c>
      <c r="C218" s="637"/>
      <c r="D218" s="637"/>
      <c r="E218" s="637"/>
      <c r="F218" s="637"/>
      <c r="G218" s="637"/>
      <c r="H218" s="637"/>
      <c r="I218" s="637"/>
    </row>
    <row r="219" spans="1:9" ht="60.75" customHeight="1" x14ac:dyDescent="0.2">
      <c r="A219" s="475" t="s">
        <v>1227</v>
      </c>
      <c r="B219" s="678" t="s">
        <v>1330</v>
      </c>
      <c r="C219" s="679"/>
      <c r="D219" s="680"/>
      <c r="E219" s="478" t="s">
        <v>1228</v>
      </c>
      <c r="F219" s="700" t="s">
        <v>1443</v>
      </c>
      <c r="G219" s="700"/>
      <c r="H219" s="700"/>
      <c r="I219" s="701"/>
    </row>
    <row r="220" spans="1:9" ht="30" customHeight="1" x14ac:dyDescent="0.2">
      <c r="A220" s="634" t="s">
        <v>1229</v>
      </c>
      <c r="B220" s="636"/>
      <c r="C220" s="636"/>
      <c r="D220" s="636"/>
      <c r="E220" s="636"/>
      <c r="F220" s="636"/>
      <c r="G220" s="636"/>
      <c r="H220" s="636"/>
      <c r="I220" s="635"/>
    </row>
    <row r="221" spans="1:9" ht="41.1" customHeight="1" x14ac:dyDescent="0.2">
      <c r="A221" s="262" t="s">
        <v>1230</v>
      </c>
      <c r="B221" s="681" t="s">
        <v>1478</v>
      </c>
      <c r="C221" s="682"/>
      <c r="D221" s="682"/>
      <c r="E221" s="682"/>
      <c r="F221" s="682"/>
      <c r="G221" s="682"/>
      <c r="H221" s="682"/>
      <c r="I221" s="683"/>
    </row>
    <row r="222" spans="1:9" ht="30" customHeight="1" x14ac:dyDescent="0.2">
      <c r="A222" s="262" t="s">
        <v>1231</v>
      </c>
      <c r="B222" s="634" t="s">
        <v>1232</v>
      </c>
      <c r="C222" s="635"/>
      <c r="D222" s="634" t="s">
        <v>1233</v>
      </c>
      <c r="E222" s="635"/>
      <c r="F222" s="634" t="s">
        <v>1234</v>
      </c>
      <c r="G222" s="635"/>
      <c r="H222" s="634" t="s">
        <v>1235</v>
      </c>
      <c r="I222" s="635"/>
    </row>
    <row r="223" spans="1:9" ht="30" customHeight="1" x14ac:dyDescent="0.2">
      <c r="A223" s="262" t="s">
        <v>1236</v>
      </c>
      <c r="B223" s="644" t="s">
        <v>1283</v>
      </c>
      <c r="C223" s="646"/>
      <c r="D223" s="644" t="s">
        <v>1282</v>
      </c>
      <c r="E223" s="646"/>
      <c r="F223" s="639"/>
      <c r="G223" s="640"/>
      <c r="H223" s="639"/>
      <c r="I223" s="640"/>
    </row>
    <row r="224" spans="1:9" ht="30" customHeight="1" x14ac:dyDescent="0.2">
      <c r="A224" s="262" t="s">
        <v>1237</v>
      </c>
      <c r="B224" s="684" t="s">
        <v>1221</v>
      </c>
      <c r="C224" s="685"/>
      <c r="D224" s="684" t="s">
        <v>1221</v>
      </c>
      <c r="E224" s="685"/>
      <c r="F224" s="639"/>
      <c r="G224" s="640"/>
      <c r="H224" s="639"/>
      <c r="I224" s="640"/>
    </row>
    <row r="225" spans="1:9" ht="30" customHeight="1" x14ac:dyDescent="0.2">
      <c r="A225" s="262" t="s">
        <v>1238</v>
      </c>
      <c r="B225" s="684" t="s">
        <v>1277</v>
      </c>
      <c r="C225" s="685"/>
      <c r="D225" s="684" t="s">
        <v>1277</v>
      </c>
      <c r="E225" s="685"/>
      <c r="F225" s="639"/>
      <c r="G225" s="640"/>
      <c r="H225" s="639"/>
      <c r="I225" s="640"/>
    </row>
    <row r="226" spans="1:9" ht="30" customHeight="1" x14ac:dyDescent="0.2">
      <c r="A226" s="262" t="s">
        <v>1239</v>
      </c>
      <c r="B226" s="644" t="s">
        <v>720</v>
      </c>
      <c r="C226" s="646"/>
      <c r="D226" s="644" t="s">
        <v>720</v>
      </c>
      <c r="E226" s="646"/>
      <c r="F226" s="639"/>
      <c r="G226" s="640"/>
      <c r="H226" s="639"/>
      <c r="I226" s="640"/>
    </row>
    <row r="227" spans="1:9" ht="30" customHeight="1" x14ac:dyDescent="0.2">
      <c r="A227" s="262" t="s">
        <v>1240</v>
      </c>
      <c r="B227" s="619" t="s">
        <v>1465</v>
      </c>
      <c r="C227" s="650"/>
      <c r="D227" s="644" t="s">
        <v>1466</v>
      </c>
      <c r="E227" s="677"/>
      <c r="F227" s="639"/>
      <c r="G227" s="640"/>
      <c r="H227" s="639"/>
      <c r="I227" s="640"/>
    </row>
    <row r="228" spans="1:9" ht="59.25" customHeight="1" x14ac:dyDescent="0.2">
      <c r="A228" s="262" t="s">
        <v>1241</v>
      </c>
      <c r="B228" s="637" t="s">
        <v>1490</v>
      </c>
      <c r="C228" s="637"/>
      <c r="D228" s="637" t="s">
        <v>1479</v>
      </c>
      <c r="E228" s="637"/>
      <c r="F228" s="639"/>
      <c r="G228" s="640"/>
      <c r="H228" s="639"/>
      <c r="I228" s="640"/>
    </row>
    <row r="229" spans="1:9" ht="30" customHeight="1" x14ac:dyDescent="0.2">
      <c r="A229" s="634" t="s">
        <v>1242</v>
      </c>
      <c r="B229" s="636"/>
      <c r="C229" s="636"/>
      <c r="D229" s="636"/>
      <c r="E229" s="636"/>
      <c r="F229" s="636"/>
      <c r="G229" s="636"/>
      <c r="H229" s="636"/>
      <c r="I229" s="635"/>
    </row>
    <row r="230" spans="1:9" ht="30" customHeight="1" x14ac:dyDescent="0.2">
      <c r="A230" s="262" t="s">
        <v>1243</v>
      </c>
      <c r="B230" s="672" t="s">
        <v>811</v>
      </c>
      <c r="C230" s="686"/>
      <c r="D230" s="687"/>
      <c r="E230" s="262" t="s">
        <v>1244</v>
      </c>
      <c r="F230" s="644" t="s">
        <v>811</v>
      </c>
      <c r="G230" s="645"/>
      <c r="H230" s="645"/>
      <c r="I230" s="646"/>
    </row>
    <row r="231" spans="1:9" ht="30" customHeight="1" x14ac:dyDescent="0.2">
      <c r="A231" s="262" t="s">
        <v>1245</v>
      </c>
      <c r="B231" s="672" t="s">
        <v>811</v>
      </c>
      <c r="C231" s="686"/>
      <c r="D231" s="686"/>
      <c r="E231" s="686"/>
      <c r="F231" s="686"/>
      <c r="G231" s="686"/>
      <c r="H231" s="686"/>
      <c r="I231" s="687"/>
    </row>
    <row r="232" spans="1:9" ht="30" customHeight="1" x14ac:dyDescent="0.2">
      <c r="A232" s="262" t="s">
        <v>1246</v>
      </c>
      <c r="B232" s="672" t="s">
        <v>811</v>
      </c>
      <c r="C232" s="686"/>
      <c r="D232" s="686"/>
      <c r="E232" s="686"/>
      <c r="F232" s="686"/>
      <c r="G232" s="686"/>
      <c r="H232" s="686"/>
      <c r="I232" s="687"/>
    </row>
    <row r="233" spans="1:9" ht="30" customHeight="1" x14ac:dyDescent="0.2">
      <c r="A233" s="262" t="s">
        <v>1247</v>
      </c>
      <c r="B233" s="672" t="s">
        <v>811</v>
      </c>
      <c r="C233" s="686"/>
      <c r="D233" s="687"/>
      <c r="E233" s="262" t="s">
        <v>1248</v>
      </c>
      <c r="F233" s="672" t="s">
        <v>811</v>
      </c>
      <c r="G233" s="686"/>
      <c r="H233" s="686"/>
      <c r="I233" s="687"/>
    </row>
    <row r="234" spans="1:9" ht="30" customHeight="1" x14ac:dyDescent="0.2">
      <c r="A234" s="691" t="s">
        <v>1249</v>
      </c>
      <c r="B234" s="692"/>
      <c r="C234" s="691" t="s">
        <v>1250</v>
      </c>
      <c r="D234" s="692"/>
      <c r="E234" s="691" t="s">
        <v>1251</v>
      </c>
      <c r="F234" s="693"/>
      <c r="G234" s="692"/>
      <c r="H234" s="691" t="s">
        <v>1252</v>
      </c>
      <c r="I234" s="692"/>
    </row>
    <row r="235" spans="1:9" ht="40.5" customHeight="1" x14ac:dyDescent="0.2">
      <c r="A235" s="616" t="s">
        <v>1262</v>
      </c>
      <c r="B235" s="616"/>
      <c r="C235" s="694" t="s">
        <v>1559</v>
      </c>
      <c r="D235" s="694"/>
      <c r="E235" s="619" t="s">
        <v>1316</v>
      </c>
      <c r="F235" s="619"/>
      <c r="G235" s="619"/>
      <c r="H235" s="620" t="s">
        <v>1441</v>
      </c>
      <c r="I235" s="621"/>
    </row>
    <row r="236" spans="1:9" ht="30" customHeight="1" x14ac:dyDescent="0.2">
      <c r="A236" s="706" t="s">
        <v>1253</v>
      </c>
      <c r="B236" s="707"/>
      <c r="C236" s="707"/>
      <c r="D236" s="707"/>
      <c r="E236" s="707"/>
      <c r="F236" s="707"/>
      <c r="G236" s="707"/>
      <c r="H236" s="707"/>
      <c r="I236" s="708"/>
    </row>
    <row r="237" spans="1:9" ht="30" customHeight="1" x14ac:dyDescent="0.2">
      <c r="A237" s="475" t="s">
        <v>38</v>
      </c>
      <c r="B237" s="634" t="s">
        <v>1254</v>
      </c>
      <c r="C237" s="636"/>
      <c r="D237" s="636"/>
      <c r="E237" s="636"/>
      <c r="F237" s="636"/>
      <c r="G237" s="636"/>
      <c r="H237" s="635"/>
      <c r="I237" s="475" t="s">
        <v>1255</v>
      </c>
    </row>
    <row r="238" spans="1:9" ht="30" customHeight="1" x14ac:dyDescent="0.2">
      <c r="A238" s="508">
        <v>44841</v>
      </c>
      <c r="B238" s="688" t="s">
        <v>1521</v>
      </c>
      <c r="C238" s="689"/>
      <c r="D238" s="689"/>
      <c r="E238" s="689"/>
      <c r="F238" s="689"/>
      <c r="G238" s="689"/>
      <c r="H238" s="690"/>
      <c r="I238" s="509" t="s">
        <v>1522</v>
      </c>
    </row>
    <row r="239" spans="1:9" ht="30" customHeight="1" x14ac:dyDescent="0.2">
      <c r="A239" s="269"/>
      <c r="B239" s="624"/>
      <c r="C239" s="625"/>
      <c r="D239" s="625"/>
      <c r="E239" s="625"/>
      <c r="F239" s="625"/>
      <c r="G239" s="625"/>
      <c r="H239" s="626"/>
      <c r="I239" s="270"/>
    </row>
    <row r="240" spans="1:9" ht="30" customHeight="1" x14ac:dyDescent="0.2">
      <c r="A240" s="699"/>
      <c r="B240" s="699"/>
      <c r="C240" s="699"/>
      <c r="D240" s="699"/>
      <c r="E240" s="699"/>
      <c r="F240" s="699"/>
      <c r="G240" s="699"/>
      <c r="H240" s="699"/>
      <c r="I240" s="699"/>
    </row>
    <row r="241" spans="1:9" x14ac:dyDescent="0.2">
      <c r="A241" s="659" t="s">
        <v>0</v>
      </c>
      <c r="B241" s="660"/>
      <c r="C241" s="660"/>
      <c r="D241" s="660"/>
      <c r="E241" s="660"/>
      <c r="F241" s="660"/>
      <c r="G241" s="660"/>
      <c r="H241" s="660"/>
      <c r="I241" s="661"/>
    </row>
    <row r="242" spans="1:9" x14ac:dyDescent="0.2">
      <c r="A242" s="662" t="s">
        <v>1</v>
      </c>
      <c r="B242" s="663"/>
      <c r="C242" s="663"/>
      <c r="D242" s="663"/>
      <c r="E242" s="663"/>
      <c r="F242" s="663"/>
      <c r="G242" s="663"/>
      <c r="H242" s="663"/>
      <c r="I242" s="664"/>
    </row>
    <row r="243" spans="1:9" s="259" customFormat="1" ht="13.5" customHeight="1" x14ac:dyDescent="0.2">
      <c r="A243" s="662" t="s">
        <v>1198</v>
      </c>
      <c r="B243" s="663"/>
      <c r="C243" s="663"/>
      <c r="D243" s="663"/>
      <c r="E243" s="663"/>
      <c r="F243" s="663"/>
      <c r="G243" s="663"/>
      <c r="H243" s="663"/>
      <c r="I243" s="664"/>
    </row>
    <row r="244" spans="1:9" s="259" customFormat="1" ht="22.5" customHeight="1" x14ac:dyDescent="0.2">
      <c r="A244" s="260"/>
      <c r="B244" s="668" t="s">
        <v>1199</v>
      </c>
      <c r="C244" s="668"/>
      <c r="D244" s="668"/>
      <c r="E244" s="668"/>
      <c r="F244" s="669" t="s">
        <v>1200</v>
      </c>
      <c r="G244" s="669"/>
      <c r="H244" s="669"/>
      <c r="I244" s="670"/>
    </row>
    <row r="245" spans="1:9" s="259" customFormat="1" ht="30" customHeight="1" x14ac:dyDescent="0.2">
      <c r="A245" s="634" t="s">
        <v>1201</v>
      </c>
      <c r="B245" s="636"/>
      <c r="C245" s="636"/>
      <c r="D245" s="636"/>
      <c r="E245" s="636"/>
      <c r="F245" s="636"/>
      <c r="G245" s="636"/>
      <c r="H245" s="636"/>
      <c r="I245" s="635"/>
    </row>
    <row r="246" spans="1:9" s="259" customFormat="1" ht="30" customHeight="1" x14ac:dyDescent="0.2">
      <c r="A246" s="634" t="s">
        <v>1202</v>
      </c>
      <c r="B246" s="636"/>
      <c r="C246" s="636"/>
      <c r="D246" s="636"/>
      <c r="E246" s="636"/>
      <c r="F246" s="636"/>
      <c r="G246" s="636"/>
      <c r="H246" s="636"/>
      <c r="I246" s="635"/>
    </row>
    <row r="247" spans="1:9" ht="30" customHeight="1" x14ac:dyDescent="0.2">
      <c r="A247" s="262" t="s">
        <v>1203</v>
      </c>
      <c r="B247" s="474">
        <v>7</v>
      </c>
      <c r="C247" s="634" t="s">
        <v>1204</v>
      </c>
      <c r="D247" s="635"/>
      <c r="E247" s="671" t="s">
        <v>1311</v>
      </c>
      <c r="F247" s="671"/>
      <c r="G247" s="671"/>
      <c r="H247" s="475" t="s">
        <v>1205</v>
      </c>
      <c r="I247" s="477" t="s">
        <v>1258</v>
      </c>
    </row>
    <row r="248" spans="1:9" ht="30" customHeight="1" x14ac:dyDescent="0.2">
      <c r="A248" s="262" t="s">
        <v>1206</v>
      </c>
      <c r="B248" s="658" t="s">
        <v>766</v>
      </c>
      <c r="C248" s="658"/>
      <c r="D248" s="658"/>
      <c r="E248" s="634" t="s">
        <v>1207</v>
      </c>
      <c r="F248" s="635"/>
      <c r="G248" s="658" t="s">
        <v>1310</v>
      </c>
      <c r="H248" s="658"/>
      <c r="I248" s="658"/>
    </row>
    <row r="249" spans="1:9" ht="60.75" customHeight="1" x14ac:dyDescent="0.2">
      <c r="A249" s="262" t="s">
        <v>1208</v>
      </c>
      <c r="B249" s="658" t="s">
        <v>1332</v>
      </c>
      <c r="C249" s="658"/>
      <c r="D249" s="658"/>
      <c r="E249" s="658"/>
      <c r="F249" s="658"/>
      <c r="G249" s="658"/>
      <c r="H249" s="658"/>
      <c r="I249" s="658"/>
    </row>
    <row r="250" spans="1:9" ht="30" customHeight="1" x14ac:dyDescent="0.2">
      <c r="A250" s="262" t="s">
        <v>1209</v>
      </c>
      <c r="B250" s="665" t="s">
        <v>1333</v>
      </c>
      <c r="C250" s="666"/>
      <c r="D250" s="666"/>
      <c r="E250" s="666"/>
      <c r="F250" s="666"/>
      <c r="G250" s="666"/>
      <c r="H250" s="666"/>
      <c r="I250" s="667"/>
    </row>
    <row r="251" spans="1:9" ht="30" customHeight="1" x14ac:dyDescent="0.2">
      <c r="A251" s="262" t="s">
        <v>1210</v>
      </c>
      <c r="B251" s="263">
        <v>1</v>
      </c>
      <c r="C251" s="263">
        <v>7</v>
      </c>
      <c r="D251" s="263">
        <v>2020</v>
      </c>
      <c r="E251" s="652" t="s">
        <v>1211</v>
      </c>
      <c r="F251" s="653"/>
      <c r="G251" s="656">
        <v>31</v>
      </c>
      <c r="H251" s="656">
        <v>12</v>
      </c>
      <c r="I251" s="656">
        <v>2022</v>
      </c>
    </row>
    <row r="252" spans="1:9" ht="30" customHeight="1" x14ac:dyDescent="0.2">
      <c r="A252" s="262" t="s">
        <v>1212</v>
      </c>
      <c r="B252" s="263">
        <v>7</v>
      </c>
      <c r="C252" s="263">
        <v>1</v>
      </c>
      <c r="D252" s="263">
        <v>2022</v>
      </c>
      <c r="E252" s="654"/>
      <c r="F252" s="655"/>
      <c r="G252" s="657"/>
      <c r="H252" s="657"/>
      <c r="I252" s="657"/>
    </row>
    <row r="253" spans="1:9" ht="30" customHeight="1" x14ac:dyDescent="0.2">
      <c r="A253" s="262" t="s">
        <v>1213</v>
      </c>
      <c r="B253" s="264">
        <v>0.3</v>
      </c>
      <c r="C253" s="475" t="s">
        <v>1214</v>
      </c>
      <c r="D253" s="265">
        <v>1</v>
      </c>
      <c r="E253" s="675" t="s">
        <v>1215</v>
      </c>
      <c r="F253" s="676"/>
      <c r="G253" s="672" t="s">
        <v>37</v>
      </c>
      <c r="H253" s="673"/>
      <c r="I253" s="674"/>
    </row>
    <row r="254" spans="1:9" ht="30" customHeight="1" x14ac:dyDescent="0.2">
      <c r="A254" s="634" t="s">
        <v>1216</v>
      </c>
      <c r="B254" s="636"/>
      <c r="C254" s="636"/>
      <c r="D254" s="636"/>
      <c r="E254" s="636"/>
      <c r="F254" s="636"/>
      <c r="G254" s="636"/>
      <c r="H254" s="636"/>
      <c r="I254" s="635"/>
    </row>
    <row r="255" spans="1:9" ht="30" customHeight="1" x14ac:dyDescent="0.2">
      <c r="A255" s="262" t="s">
        <v>1217</v>
      </c>
      <c r="B255" s="619" t="s">
        <v>1465</v>
      </c>
      <c r="C255" s="650"/>
      <c r="D255" s="475" t="s">
        <v>1218</v>
      </c>
      <c r="E255" s="644" t="s">
        <v>1466</v>
      </c>
      <c r="F255" s="677"/>
      <c r="G255" s="475" t="s">
        <v>1219</v>
      </c>
      <c r="H255" s="637" t="s">
        <v>1390</v>
      </c>
      <c r="I255" s="651"/>
    </row>
    <row r="256" spans="1:9" ht="30" customHeight="1" x14ac:dyDescent="0.2">
      <c r="A256" s="262" t="s">
        <v>1220</v>
      </c>
      <c r="B256" s="637" t="s">
        <v>1221</v>
      </c>
      <c r="C256" s="651"/>
      <c r="D256" s="651"/>
      <c r="E256" s="651"/>
      <c r="F256" s="651"/>
      <c r="G256" s="651"/>
      <c r="H256" s="651"/>
      <c r="I256" s="651"/>
    </row>
    <row r="257" spans="1:9" ht="30" customHeight="1" x14ac:dyDescent="0.2">
      <c r="A257" s="262" t="s">
        <v>1222</v>
      </c>
      <c r="B257" s="476" t="s">
        <v>115</v>
      </c>
      <c r="C257" s="262" t="s">
        <v>1223</v>
      </c>
      <c r="D257" s="266" t="s">
        <v>700</v>
      </c>
      <c r="E257" s="634" t="s">
        <v>1224</v>
      </c>
      <c r="F257" s="635"/>
      <c r="G257" s="273" t="s">
        <v>720</v>
      </c>
      <c r="H257" s="262" t="s">
        <v>1225</v>
      </c>
      <c r="I257" s="267">
        <v>0.3</v>
      </c>
    </row>
    <row r="258" spans="1:9" ht="30" customHeight="1" x14ac:dyDescent="0.2">
      <c r="A258" s="262" t="s">
        <v>1226</v>
      </c>
      <c r="B258" s="637" t="s">
        <v>1400</v>
      </c>
      <c r="C258" s="637"/>
      <c r="D258" s="637"/>
      <c r="E258" s="637"/>
      <c r="F258" s="637"/>
      <c r="G258" s="637"/>
      <c r="H258" s="637"/>
      <c r="I258" s="637"/>
    </row>
    <row r="259" spans="1:9" ht="63" customHeight="1" x14ac:dyDescent="0.2">
      <c r="A259" s="479" t="s">
        <v>1227</v>
      </c>
      <c r="B259" s="639" t="s">
        <v>1326</v>
      </c>
      <c r="C259" s="695"/>
      <c r="D259" s="640"/>
      <c r="E259" s="478" t="s">
        <v>1228</v>
      </c>
      <c r="F259" s="700" t="s">
        <v>1443</v>
      </c>
      <c r="G259" s="700"/>
      <c r="H259" s="700"/>
      <c r="I259" s="701"/>
    </row>
    <row r="260" spans="1:9" ht="30" customHeight="1" x14ac:dyDescent="0.2">
      <c r="A260" s="634" t="s">
        <v>1229</v>
      </c>
      <c r="B260" s="636"/>
      <c r="C260" s="636"/>
      <c r="D260" s="636"/>
      <c r="E260" s="636"/>
      <c r="F260" s="636"/>
      <c r="G260" s="636"/>
      <c r="H260" s="636"/>
      <c r="I260" s="635"/>
    </row>
    <row r="261" spans="1:9" ht="30" customHeight="1" x14ac:dyDescent="0.2">
      <c r="A261" s="262" t="s">
        <v>1230</v>
      </c>
      <c r="B261" s="681" t="s">
        <v>1480</v>
      </c>
      <c r="C261" s="682"/>
      <c r="D261" s="682"/>
      <c r="E261" s="682"/>
      <c r="F261" s="682"/>
      <c r="G261" s="682"/>
      <c r="H261" s="682"/>
      <c r="I261" s="683"/>
    </row>
    <row r="262" spans="1:9" ht="30" customHeight="1" x14ac:dyDescent="0.2">
      <c r="A262" s="262" t="s">
        <v>1231</v>
      </c>
      <c r="B262" s="634" t="s">
        <v>1232</v>
      </c>
      <c r="C262" s="635"/>
      <c r="D262" s="634" t="s">
        <v>1233</v>
      </c>
      <c r="E262" s="635"/>
      <c r="F262" s="634" t="s">
        <v>1234</v>
      </c>
      <c r="G262" s="635"/>
      <c r="H262" s="634" t="s">
        <v>1235</v>
      </c>
      <c r="I262" s="635"/>
    </row>
    <row r="263" spans="1:9" ht="30" customHeight="1" x14ac:dyDescent="0.2">
      <c r="A263" s="262" t="s">
        <v>1236</v>
      </c>
      <c r="B263" s="644" t="s">
        <v>1283</v>
      </c>
      <c r="C263" s="646"/>
      <c r="D263" s="644" t="s">
        <v>1282</v>
      </c>
      <c r="E263" s="646"/>
      <c r="F263" s="638"/>
      <c r="G263" s="638"/>
      <c r="H263" s="639"/>
      <c r="I263" s="640"/>
    </row>
    <row r="264" spans="1:9" ht="30" customHeight="1" x14ac:dyDescent="0.2">
      <c r="A264" s="262" t="s">
        <v>1237</v>
      </c>
      <c r="B264" s="684" t="s">
        <v>1221</v>
      </c>
      <c r="C264" s="685"/>
      <c r="D264" s="684" t="s">
        <v>1221</v>
      </c>
      <c r="E264" s="685"/>
      <c r="F264" s="638"/>
      <c r="G264" s="638"/>
      <c r="H264" s="639"/>
      <c r="I264" s="640"/>
    </row>
    <row r="265" spans="1:9" ht="30" customHeight="1" x14ac:dyDescent="0.2">
      <c r="A265" s="262" t="s">
        <v>1238</v>
      </c>
      <c r="B265" s="684" t="s">
        <v>1277</v>
      </c>
      <c r="C265" s="685"/>
      <c r="D265" s="684" t="s">
        <v>1277</v>
      </c>
      <c r="E265" s="685"/>
      <c r="F265" s="638"/>
      <c r="G265" s="638"/>
      <c r="H265" s="639"/>
      <c r="I265" s="640"/>
    </row>
    <row r="266" spans="1:9" ht="30" customHeight="1" x14ac:dyDescent="0.2">
      <c r="A266" s="262" t="s">
        <v>1239</v>
      </c>
      <c r="B266" s="644" t="s">
        <v>720</v>
      </c>
      <c r="C266" s="646"/>
      <c r="D266" s="644" t="s">
        <v>720</v>
      </c>
      <c r="E266" s="646"/>
      <c r="F266" s="638"/>
      <c r="G266" s="638"/>
      <c r="H266" s="639"/>
      <c r="I266" s="640"/>
    </row>
    <row r="267" spans="1:9" ht="30" customHeight="1" x14ac:dyDescent="0.2">
      <c r="A267" s="262" t="s">
        <v>1240</v>
      </c>
      <c r="B267" s="619" t="s">
        <v>1465</v>
      </c>
      <c r="C267" s="650"/>
      <c r="D267" s="644" t="s">
        <v>1466</v>
      </c>
      <c r="E267" s="677"/>
      <c r="F267" s="638"/>
      <c r="G267" s="638"/>
      <c r="H267" s="639"/>
      <c r="I267" s="640"/>
    </row>
    <row r="268" spans="1:9" ht="30" customHeight="1" x14ac:dyDescent="0.2">
      <c r="A268" s="262" t="s">
        <v>1241</v>
      </c>
      <c r="B268" s="637" t="s">
        <v>1468</v>
      </c>
      <c r="C268" s="637"/>
      <c r="D268" s="637" t="s">
        <v>1481</v>
      </c>
      <c r="E268" s="637"/>
      <c r="F268" s="638"/>
      <c r="G268" s="638"/>
      <c r="H268" s="639"/>
      <c r="I268" s="640"/>
    </row>
    <row r="269" spans="1:9" ht="30" customHeight="1" x14ac:dyDescent="0.2">
      <c r="A269" s="634" t="s">
        <v>1242</v>
      </c>
      <c r="B269" s="636"/>
      <c r="C269" s="636"/>
      <c r="D269" s="636"/>
      <c r="E269" s="636"/>
      <c r="F269" s="636"/>
      <c r="G269" s="636"/>
      <c r="H269" s="636"/>
      <c r="I269" s="635"/>
    </row>
    <row r="270" spans="1:9" ht="30" customHeight="1" x14ac:dyDescent="0.2">
      <c r="A270" s="262" t="s">
        <v>1243</v>
      </c>
      <c r="B270" s="672" t="s">
        <v>811</v>
      </c>
      <c r="C270" s="686"/>
      <c r="D270" s="687"/>
      <c r="E270" s="262" t="s">
        <v>1244</v>
      </c>
      <c r="F270" s="644" t="s">
        <v>811</v>
      </c>
      <c r="G270" s="645"/>
      <c r="H270" s="645"/>
      <c r="I270" s="646"/>
    </row>
    <row r="271" spans="1:9" ht="30" customHeight="1" x14ac:dyDescent="0.2">
      <c r="A271" s="262" t="s">
        <v>1245</v>
      </c>
      <c r="B271" s="616" t="s">
        <v>811</v>
      </c>
      <c r="C271" s="616"/>
      <c r="D271" s="616"/>
      <c r="E271" s="616"/>
      <c r="F271" s="616"/>
      <c r="G271" s="616"/>
      <c r="H271" s="616"/>
      <c r="I271" s="616"/>
    </row>
    <row r="272" spans="1:9" ht="30" customHeight="1" x14ac:dyDescent="0.2">
      <c r="A272" s="262" t="s">
        <v>1246</v>
      </c>
      <c r="B272" s="616" t="s">
        <v>811</v>
      </c>
      <c r="C272" s="616"/>
      <c r="D272" s="616"/>
      <c r="E272" s="616"/>
      <c r="F272" s="616"/>
      <c r="G272" s="616"/>
      <c r="H272" s="616"/>
      <c r="I272" s="616"/>
    </row>
    <row r="273" spans="1:9" ht="30" customHeight="1" x14ac:dyDescent="0.2">
      <c r="A273" s="262" t="s">
        <v>1247</v>
      </c>
      <c r="B273" s="672" t="s">
        <v>811</v>
      </c>
      <c r="C273" s="686"/>
      <c r="D273" s="687"/>
      <c r="E273" s="262" t="s">
        <v>1248</v>
      </c>
      <c r="F273" s="672" t="s">
        <v>811</v>
      </c>
      <c r="G273" s="686"/>
      <c r="H273" s="686"/>
      <c r="I273" s="687"/>
    </row>
    <row r="274" spans="1:9" ht="30" customHeight="1" x14ac:dyDescent="0.2">
      <c r="A274" s="691" t="s">
        <v>1249</v>
      </c>
      <c r="B274" s="692"/>
      <c r="C274" s="691" t="s">
        <v>1250</v>
      </c>
      <c r="D274" s="692"/>
      <c r="E274" s="691" t="s">
        <v>1251</v>
      </c>
      <c r="F274" s="693"/>
      <c r="G274" s="692"/>
      <c r="H274" s="691" t="s">
        <v>1252</v>
      </c>
      <c r="I274" s="692"/>
    </row>
    <row r="275" spans="1:9" ht="35.25" customHeight="1" x14ac:dyDescent="0.2">
      <c r="A275" s="616" t="s">
        <v>1262</v>
      </c>
      <c r="B275" s="616"/>
      <c r="C275" s="694" t="s">
        <v>1559</v>
      </c>
      <c r="D275" s="694"/>
      <c r="E275" s="619" t="s">
        <v>1316</v>
      </c>
      <c r="F275" s="619"/>
      <c r="G275" s="619"/>
      <c r="H275" s="620" t="s">
        <v>1441</v>
      </c>
      <c r="I275" s="621"/>
    </row>
    <row r="276" spans="1:9" ht="30" customHeight="1" x14ac:dyDescent="0.2">
      <c r="A276" s="622" t="s">
        <v>1253</v>
      </c>
      <c r="B276" s="622"/>
      <c r="C276" s="622"/>
      <c r="D276" s="622"/>
      <c r="E276" s="622"/>
      <c r="F276" s="622"/>
      <c r="G276" s="622"/>
      <c r="H276" s="622"/>
      <c r="I276" s="622"/>
    </row>
    <row r="277" spans="1:9" ht="30" customHeight="1" x14ac:dyDescent="0.2">
      <c r="A277" s="475" t="s">
        <v>38</v>
      </c>
      <c r="B277" s="623" t="s">
        <v>1254</v>
      </c>
      <c r="C277" s="623"/>
      <c r="D277" s="623"/>
      <c r="E277" s="623"/>
      <c r="F277" s="623"/>
      <c r="G277" s="623"/>
      <c r="H277" s="623"/>
      <c r="I277" s="475" t="s">
        <v>1255</v>
      </c>
    </row>
    <row r="278" spans="1:9" ht="30" customHeight="1" x14ac:dyDescent="0.2">
      <c r="A278" s="508">
        <v>44841</v>
      </c>
      <c r="B278" s="688" t="s">
        <v>1521</v>
      </c>
      <c r="C278" s="689"/>
      <c r="D278" s="689"/>
      <c r="E278" s="689"/>
      <c r="F278" s="689"/>
      <c r="G278" s="689"/>
      <c r="H278" s="690"/>
      <c r="I278" s="509" t="s">
        <v>1522</v>
      </c>
    </row>
    <row r="279" spans="1:9" ht="30" customHeight="1" x14ac:dyDescent="0.2">
      <c r="A279" s="269"/>
      <c r="B279" s="624"/>
      <c r="C279" s="625"/>
      <c r="D279" s="625"/>
      <c r="E279" s="625"/>
      <c r="F279" s="625"/>
      <c r="G279" s="625"/>
      <c r="H279" s="626"/>
      <c r="I279" s="270"/>
    </row>
    <row r="280" spans="1:9" ht="30" customHeight="1" x14ac:dyDescent="0.2">
      <c r="A280" s="710"/>
      <c r="B280" s="710"/>
      <c r="C280" s="710"/>
      <c r="D280" s="710"/>
      <c r="E280" s="710"/>
      <c r="F280" s="710"/>
      <c r="G280" s="710"/>
      <c r="H280" s="710"/>
      <c r="I280" s="710"/>
    </row>
    <row r="281" spans="1:9" ht="30" customHeight="1" x14ac:dyDescent="0.2">
      <c r="A281" s="659" t="s">
        <v>0</v>
      </c>
      <c r="B281" s="660"/>
      <c r="C281" s="660"/>
      <c r="D281" s="660"/>
      <c r="E281" s="660"/>
      <c r="F281" s="660"/>
      <c r="G281" s="660"/>
      <c r="H281" s="660"/>
      <c r="I281" s="661"/>
    </row>
    <row r="282" spans="1:9" ht="30" customHeight="1" x14ac:dyDescent="0.2">
      <c r="A282" s="662" t="s">
        <v>1</v>
      </c>
      <c r="B282" s="663"/>
      <c r="C282" s="663"/>
      <c r="D282" s="663"/>
      <c r="E282" s="663"/>
      <c r="F282" s="663"/>
      <c r="G282" s="663"/>
      <c r="H282" s="663"/>
      <c r="I282" s="664"/>
    </row>
    <row r="283" spans="1:9" ht="15.75" customHeight="1" x14ac:dyDescent="0.2">
      <c r="A283" s="662" t="s">
        <v>1198</v>
      </c>
      <c r="B283" s="663"/>
      <c r="C283" s="663"/>
      <c r="D283" s="663"/>
      <c r="E283" s="663"/>
      <c r="F283" s="663"/>
      <c r="G283" s="663"/>
      <c r="H283" s="663"/>
      <c r="I283" s="664"/>
    </row>
    <row r="284" spans="1:9" ht="15.75" customHeight="1" x14ac:dyDescent="0.2">
      <c r="A284" s="260"/>
      <c r="B284" s="668" t="s">
        <v>1199</v>
      </c>
      <c r="C284" s="668"/>
      <c r="D284" s="668"/>
      <c r="E284" s="668"/>
      <c r="F284" s="669" t="s">
        <v>1200</v>
      </c>
      <c r="G284" s="669"/>
      <c r="H284" s="669"/>
      <c r="I284" s="670"/>
    </row>
    <row r="285" spans="1:9" ht="15.75" customHeight="1" x14ac:dyDescent="0.2">
      <c r="A285" s="634" t="s">
        <v>1201</v>
      </c>
      <c r="B285" s="636"/>
      <c r="C285" s="636"/>
      <c r="D285" s="636"/>
      <c r="E285" s="636"/>
      <c r="F285" s="636"/>
      <c r="G285" s="636"/>
      <c r="H285" s="636"/>
      <c r="I285" s="635"/>
    </row>
    <row r="286" spans="1:9" ht="24" customHeight="1" x14ac:dyDescent="0.2">
      <c r="A286" s="634" t="s">
        <v>1202</v>
      </c>
      <c r="B286" s="636"/>
      <c r="C286" s="636"/>
      <c r="D286" s="636"/>
      <c r="E286" s="636"/>
      <c r="F286" s="636"/>
      <c r="G286" s="636"/>
      <c r="H286" s="636"/>
      <c r="I286" s="635"/>
    </row>
    <row r="287" spans="1:9" ht="30" customHeight="1" x14ac:dyDescent="0.2">
      <c r="A287" s="262" t="s">
        <v>1203</v>
      </c>
      <c r="B287" s="474">
        <v>8</v>
      </c>
      <c r="C287" s="634" t="s">
        <v>1204</v>
      </c>
      <c r="D287" s="635"/>
      <c r="E287" s="671" t="s">
        <v>1311</v>
      </c>
      <c r="F287" s="671"/>
      <c r="G287" s="671"/>
      <c r="H287" s="475" t="s">
        <v>1205</v>
      </c>
      <c r="I287" s="477" t="s">
        <v>1258</v>
      </c>
    </row>
    <row r="288" spans="1:9" ht="30" customHeight="1" x14ac:dyDescent="0.2">
      <c r="A288" s="262" t="s">
        <v>1206</v>
      </c>
      <c r="B288" s="658" t="s">
        <v>766</v>
      </c>
      <c r="C288" s="658"/>
      <c r="D288" s="658"/>
      <c r="E288" s="634" t="s">
        <v>1207</v>
      </c>
      <c r="F288" s="635"/>
      <c r="G288" s="658" t="s">
        <v>1310</v>
      </c>
      <c r="H288" s="658"/>
      <c r="I288" s="658"/>
    </row>
    <row r="289" spans="1:9" ht="62.25" customHeight="1" x14ac:dyDescent="0.2">
      <c r="A289" s="262" t="s">
        <v>1208</v>
      </c>
      <c r="B289" s="658" t="s">
        <v>1334</v>
      </c>
      <c r="C289" s="658"/>
      <c r="D289" s="658"/>
      <c r="E289" s="658"/>
      <c r="F289" s="658"/>
      <c r="G289" s="658"/>
      <c r="H289" s="658"/>
      <c r="I289" s="658"/>
    </row>
    <row r="290" spans="1:9" ht="30" customHeight="1" x14ac:dyDescent="0.2">
      <c r="A290" s="262" t="s">
        <v>1209</v>
      </c>
      <c r="B290" s="665" t="s">
        <v>1335</v>
      </c>
      <c r="C290" s="666"/>
      <c r="D290" s="666"/>
      <c r="E290" s="666"/>
      <c r="F290" s="666"/>
      <c r="G290" s="666"/>
      <c r="H290" s="666"/>
      <c r="I290" s="667"/>
    </row>
    <row r="291" spans="1:9" ht="49.5" customHeight="1" x14ac:dyDescent="0.2">
      <c r="A291" s="262" t="s">
        <v>1210</v>
      </c>
      <c r="B291" s="263">
        <v>1</v>
      </c>
      <c r="C291" s="263">
        <v>7</v>
      </c>
      <c r="D291" s="263">
        <v>2020</v>
      </c>
      <c r="E291" s="652" t="s">
        <v>1211</v>
      </c>
      <c r="F291" s="653"/>
      <c r="G291" s="656">
        <v>31</v>
      </c>
      <c r="H291" s="656">
        <v>12</v>
      </c>
      <c r="I291" s="656">
        <v>2022</v>
      </c>
    </row>
    <row r="292" spans="1:9" ht="30" customHeight="1" x14ac:dyDescent="0.2">
      <c r="A292" s="262" t="s">
        <v>1212</v>
      </c>
      <c r="B292" s="263">
        <v>7</v>
      </c>
      <c r="C292" s="263">
        <v>1</v>
      </c>
      <c r="D292" s="263">
        <v>2022</v>
      </c>
      <c r="E292" s="654"/>
      <c r="F292" s="655"/>
      <c r="G292" s="657"/>
      <c r="H292" s="657"/>
      <c r="I292" s="657"/>
    </row>
    <row r="293" spans="1:9" ht="30" customHeight="1" x14ac:dyDescent="0.2">
      <c r="A293" s="262" t="s">
        <v>1213</v>
      </c>
      <c r="B293" s="264">
        <v>0.3</v>
      </c>
      <c r="C293" s="475" t="s">
        <v>1214</v>
      </c>
      <c r="D293" s="265">
        <v>1</v>
      </c>
      <c r="E293" s="675" t="s">
        <v>1215</v>
      </c>
      <c r="F293" s="676"/>
      <c r="G293" s="672" t="s">
        <v>37</v>
      </c>
      <c r="H293" s="673"/>
      <c r="I293" s="674"/>
    </row>
    <row r="294" spans="1:9" ht="30" customHeight="1" x14ac:dyDescent="0.2">
      <c r="A294" s="634" t="s">
        <v>1216</v>
      </c>
      <c r="B294" s="636"/>
      <c r="C294" s="636"/>
      <c r="D294" s="636"/>
      <c r="E294" s="636"/>
      <c r="F294" s="636"/>
      <c r="G294" s="636"/>
      <c r="H294" s="636"/>
      <c r="I294" s="635"/>
    </row>
    <row r="295" spans="1:9" ht="30" customHeight="1" x14ac:dyDescent="0.2">
      <c r="A295" s="262" t="s">
        <v>1217</v>
      </c>
      <c r="B295" s="619" t="s">
        <v>1465</v>
      </c>
      <c r="C295" s="650"/>
      <c r="D295" s="475" t="s">
        <v>1218</v>
      </c>
      <c r="E295" s="644" t="s">
        <v>1466</v>
      </c>
      <c r="F295" s="677"/>
      <c r="G295" s="475" t="s">
        <v>1219</v>
      </c>
      <c r="H295" s="637" t="s">
        <v>1390</v>
      </c>
      <c r="I295" s="651"/>
    </row>
    <row r="296" spans="1:9" ht="30" customHeight="1" x14ac:dyDescent="0.2">
      <c r="A296" s="262" t="s">
        <v>1220</v>
      </c>
      <c r="B296" s="637" t="s">
        <v>1221</v>
      </c>
      <c r="C296" s="651"/>
      <c r="D296" s="651"/>
      <c r="E296" s="651"/>
      <c r="F296" s="651"/>
      <c r="G296" s="651"/>
      <c r="H296" s="651"/>
      <c r="I296" s="651"/>
    </row>
    <row r="297" spans="1:9" ht="46.5" customHeight="1" x14ac:dyDescent="0.2">
      <c r="A297" s="262" t="s">
        <v>1222</v>
      </c>
      <c r="B297" s="476" t="s">
        <v>115</v>
      </c>
      <c r="C297" s="262" t="s">
        <v>1223</v>
      </c>
      <c r="D297" s="266" t="s">
        <v>700</v>
      </c>
      <c r="E297" s="634" t="s">
        <v>1224</v>
      </c>
      <c r="F297" s="635"/>
      <c r="G297" s="273" t="s">
        <v>720</v>
      </c>
      <c r="H297" s="262" t="s">
        <v>1225</v>
      </c>
      <c r="I297" s="267">
        <v>0.3</v>
      </c>
    </row>
    <row r="298" spans="1:9" ht="30" customHeight="1" x14ac:dyDescent="0.2">
      <c r="A298" s="262" t="s">
        <v>1226</v>
      </c>
      <c r="B298" s="637" t="s">
        <v>1401</v>
      </c>
      <c r="C298" s="637"/>
      <c r="D298" s="637"/>
      <c r="E298" s="637"/>
      <c r="F298" s="637"/>
      <c r="G298" s="637"/>
      <c r="H298" s="637"/>
      <c r="I298" s="637"/>
    </row>
    <row r="299" spans="1:9" ht="63.75" customHeight="1" x14ac:dyDescent="0.2">
      <c r="A299" s="479" t="s">
        <v>1227</v>
      </c>
      <c r="B299" s="639" t="s">
        <v>1326</v>
      </c>
      <c r="C299" s="695"/>
      <c r="D299" s="640"/>
      <c r="E299" s="478" t="s">
        <v>1228</v>
      </c>
      <c r="F299" s="700" t="s">
        <v>1443</v>
      </c>
      <c r="G299" s="700"/>
      <c r="H299" s="700"/>
      <c r="I299" s="701"/>
    </row>
    <row r="300" spans="1:9" ht="30" customHeight="1" x14ac:dyDescent="0.2">
      <c r="A300" s="634" t="s">
        <v>1229</v>
      </c>
      <c r="B300" s="636"/>
      <c r="C300" s="636"/>
      <c r="D300" s="636"/>
      <c r="E300" s="636"/>
      <c r="F300" s="636"/>
      <c r="G300" s="636"/>
      <c r="H300" s="636"/>
      <c r="I300" s="635"/>
    </row>
    <row r="301" spans="1:9" ht="42" customHeight="1" x14ac:dyDescent="0.2">
      <c r="A301" s="262" t="s">
        <v>1230</v>
      </c>
      <c r="B301" s="681" t="s">
        <v>1482</v>
      </c>
      <c r="C301" s="682"/>
      <c r="D301" s="682"/>
      <c r="E301" s="682"/>
      <c r="F301" s="682"/>
      <c r="G301" s="682"/>
      <c r="H301" s="682"/>
      <c r="I301" s="683"/>
    </row>
    <row r="302" spans="1:9" ht="30" customHeight="1" x14ac:dyDescent="0.2">
      <c r="A302" s="262" t="s">
        <v>1231</v>
      </c>
      <c r="B302" s="634" t="s">
        <v>1232</v>
      </c>
      <c r="C302" s="635"/>
      <c r="D302" s="634" t="s">
        <v>1233</v>
      </c>
      <c r="E302" s="635"/>
      <c r="F302" s="634" t="s">
        <v>1234</v>
      </c>
      <c r="G302" s="635"/>
      <c r="H302" s="634" t="s">
        <v>1235</v>
      </c>
      <c r="I302" s="635"/>
    </row>
    <row r="303" spans="1:9" ht="30" customHeight="1" x14ac:dyDescent="0.2">
      <c r="A303" s="262" t="s">
        <v>1236</v>
      </c>
      <c r="B303" s="644" t="s">
        <v>1283</v>
      </c>
      <c r="C303" s="646"/>
      <c r="D303" s="644" t="s">
        <v>1282</v>
      </c>
      <c r="E303" s="646"/>
      <c r="F303" s="638"/>
      <c r="G303" s="638"/>
      <c r="H303" s="639"/>
      <c r="I303" s="640"/>
    </row>
    <row r="304" spans="1:9" ht="30" customHeight="1" x14ac:dyDescent="0.2">
      <c r="A304" s="262" t="s">
        <v>1237</v>
      </c>
      <c r="B304" s="684" t="s">
        <v>1221</v>
      </c>
      <c r="C304" s="685"/>
      <c r="D304" s="684" t="s">
        <v>1221</v>
      </c>
      <c r="E304" s="685"/>
      <c r="F304" s="638"/>
      <c r="G304" s="638"/>
      <c r="H304" s="639"/>
      <c r="I304" s="640"/>
    </row>
    <row r="305" spans="1:9" ht="30" customHeight="1" x14ac:dyDescent="0.2">
      <c r="A305" s="262" t="s">
        <v>1238</v>
      </c>
      <c r="B305" s="684" t="s">
        <v>1277</v>
      </c>
      <c r="C305" s="685"/>
      <c r="D305" s="684" t="s">
        <v>1277</v>
      </c>
      <c r="E305" s="685"/>
      <c r="F305" s="638"/>
      <c r="G305" s="638"/>
      <c r="H305" s="639"/>
      <c r="I305" s="640"/>
    </row>
    <row r="306" spans="1:9" ht="30" customHeight="1" x14ac:dyDescent="0.2">
      <c r="A306" s="262" t="s">
        <v>1239</v>
      </c>
      <c r="B306" s="644" t="s">
        <v>720</v>
      </c>
      <c r="C306" s="646"/>
      <c r="D306" s="644" t="s">
        <v>720</v>
      </c>
      <c r="E306" s="646"/>
      <c r="F306" s="638"/>
      <c r="G306" s="638"/>
      <c r="H306" s="639"/>
      <c r="I306" s="640"/>
    </row>
    <row r="307" spans="1:9" ht="30" customHeight="1" x14ac:dyDescent="0.2">
      <c r="A307" s="262" t="s">
        <v>1240</v>
      </c>
      <c r="B307" s="619" t="s">
        <v>1465</v>
      </c>
      <c r="C307" s="650"/>
      <c r="D307" s="644" t="s">
        <v>1466</v>
      </c>
      <c r="E307" s="677"/>
      <c r="F307" s="638"/>
      <c r="G307" s="638"/>
      <c r="H307" s="639"/>
      <c r="I307" s="640"/>
    </row>
    <row r="308" spans="1:9" ht="65.25" customHeight="1" x14ac:dyDescent="0.2">
      <c r="A308" s="262" t="s">
        <v>1241</v>
      </c>
      <c r="B308" s="637" t="s">
        <v>1490</v>
      </c>
      <c r="C308" s="637"/>
      <c r="D308" s="637" t="s">
        <v>1483</v>
      </c>
      <c r="E308" s="637"/>
      <c r="F308" s="638"/>
      <c r="G308" s="638"/>
      <c r="H308" s="639"/>
      <c r="I308" s="640"/>
    </row>
    <row r="309" spans="1:9" ht="30" customHeight="1" x14ac:dyDescent="0.2">
      <c r="A309" s="634" t="s">
        <v>1242</v>
      </c>
      <c r="B309" s="636"/>
      <c r="C309" s="636"/>
      <c r="D309" s="636"/>
      <c r="E309" s="636"/>
      <c r="F309" s="636"/>
      <c r="G309" s="636"/>
      <c r="H309" s="636"/>
      <c r="I309" s="635"/>
    </row>
    <row r="310" spans="1:9" ht="30" customHeight="1" x14ac:dyDescent="0.2">
      <c r="A310" s="262" t="s">
        <v>1243</v>
      </c>
      <c r="B310" s="672" t="s">
        <v>811</v>
      </c>
      <c r="C310" s="686"/>
      <c r="D310" s="687"/>
      <c r="E310" s="262" t="s">
        <v>1244</v>
      </c>
      <c r="F310" s="644" t="s">
        <v>811</v>
      </c>
      <c r="G310" s="645"/>
      <c r="H310" s="645"/>
      <c r="I310" s="646"/>
    </row>
    <row r="311" spans="1:9" ht="30" customHeight="1" x14ac:dyDescent="0.2">
      <c r="A311" s="262" t="s">
        <v>1245</v>
      </c>
      <c r="B311" s="616" t="s">
        <v>811</v>
      </c>
      <c r="C311" s="616"/>
      <c r="D311" s="616"/>
      <c r="E311" s="616"/>
      <c r="F311" s="616"/>
      <c r="G311" s="616"/>
      <c r="H311" s="616"/>
      <c r="I311" s="616"/>
    </row>
    <row r="312" spans="1:9" ht="30" customHeight="1" x14ac:dyDescent="0.2">
      <c r="A312" s="262" t="s">
        <v>1246</v>
      </c>
      <c r="B312" s="616" t="s">
        <v>811</v>
      </c>
      <c r="C312" s="616"/>
      <c r="D312" s="616"/>
      <c r="E312" s="616"/>
      <c r="F312" s="616"/>
      <c r="G312" s="616"/>
      <c r="H312" s="616"/>
      <c r="I312" s="616"/>
    </row>
    <row r="313" spans="1:9" ht="30" customHeight="1" x14ac:dyDescent="0.2">
      <c r="A313" s="262" t="s">
        <v>1247</v>
      </c>
      <c r="B313" s="672" t="s">
        <v>811</v>
      </c>
      <c r="C313" s="686"/>
      <c r="D313" s="687"/>
      <c r="E313" s="262" t="s">
        <v>1248</v>
      </c>
      <c r="F313" s="672" t="s">
        <v>811</v>
      </c>
      <c r="G313" s="686"/>
      <c r="H313" s="686"/>
      <c r="I313" s="687"/>
    </row>
    <row r="314" spans="1:9" ht="30" customHeight="1" x14ac:dyDescent="0.2">
      <c r="A314" s="691" t="s">
        <v>1249</v>
      </c>
      <c r="B314" s="692"/>
      <c r="C314" s="691" t="s">
        <v>1250</v>
      </c>
      <c r="D314" s="692"/>
      <c r="E314" s="691" t="s">
        <v>1251</v>
      </c>
      <c r="F314" s="693"/>
      <c r="G314" s="692"/>
      <c r="H314" s="691" t="s">
        <v>1252</v>
      </c>
      <c r="I314" s="692"/>
    </row>
    <row r="315" spans="1:9" ht="30" customHeight="1" x14ac:dyDescent="0.2">
      <c r="A315" s="616" t="s">
        <v>1262</v>
      </c>
      <c r="B315" s="616"/>
      <c r="C315" s="694" t="s">
        <v>1559</v>
      </c>
      <c r="D315" s="694"/>
      <c r="E315" s="619" t="s">
        <v>1316</v>
      </c>
      <c r="F315" s="619"/>
      <c r="G315" s="619"/>
      <c r="H315" s="620" t="s">
        <v>1441</v>
      </c>
      <c r="I315" s="621"/>
    </row>
    <row r="316" spans="1:9" ht="30" customHeight="1" x14ac:dyDescent="0.2">
      <c r="A316" s="622" t="s">
        <v>1253</v>
      </c>
      <c r="B316" s="622"/>
      <c r="C316" s="622"/>
      <c r="D316" s="622"/>
      <c r="E316" s="622"/>
      <c r="F316" s="622"/>
      <c r="G316" s="622"/>
      <c r="H316" s="622"/>
      <c r="I316" s="622"/>
    </row>
    <row r="317" spans="1:9" ht="30" customHeight="1" x14ac:dyDescent="0.2">
      <c r="A317" s="475" t="s">
        <v>38</v>
      </c>
      <c r="B317" s="623" t="s">
        <v>1254</v>
      </c>
      <c r="C317" s="623"/>
      <c r="D317" s="623"/>
      <c r="E317" s="623"/>
      <c r="F317" s="623"/>
      <c r="G317" s="623"/>
      <c r="H317" s="623"/>
      <c r="I317" s="475" t="s">
        <v>1255</v>
      </c>
    </row>
    <row r="318" spans="1:9" ht="30" customHeight="1" x14ac:dyDescent="0.2">
      <c r="A318" s="508">
        <v>44841</v>
      </c>
      <c r="B318" s="688" t="s">
        <v>1521</v>
      </c>
      <c r="C318" s="689"/>
      <c r="D318" s="689"/>
      <c r="E318" s="689"/>
      <c r="F318" s="689"/>
      <c r="G318" s="689"/>
      <c r="H318" s="690"/>
      <c r="I318" s="509" t="s">
        <v>1522</v>
      </c>
    </row>
    <row r="319" spans="1:9" ht="30" customHeight="1" x14ac:dyDescent="0.2">
      <c r="A319" s="269"/>
      <c r="B319" s="624"/>
      <c r="C319" s="625"/>
      <c r="D319" s="625"/>
      <c r="E319" s="625"/>
      <c r="F319" s="625"/>
      <c r="G319" s="625"/>
      <c r="H319" s="626"/>
      <c r="I319" s="270"/>
    </row>
    <row r="320" spans="1:9" ht="30" customHeight="1" x14ac:dyDescent="0.2">
      <c r="A320" s="709"/>
      <c r="B320" s="709"/>
      <c r="C320" s="709"/>
      <c r="D320" s="709"/>
      <c r="E320" s="709"/>
      <c r="F320" s="709"/>
      <c r="G320" s="709"/>
      <c r="H320" s="709"/>
      <c r="I320" s="709"/>
    </row>
    <row r="321" spans="1:9" ht="15" customHeight="1" x14ac:dyDescent="0.2">
      <c r="A321" s="659" t="s">
        <v>0</v>
      </c>
      <c r="B321" s="660"/>
      <c r="C321" s="660"/>
      <c r="D321" s="660"/>
      <c r="E321" s="660"/>
      <c r="F321" s="660"/>
      <c r="G321" s="660"/>
      <c r="H321" s="660"/>
      <c r="I321" s="661"/>
    </row>
    <row r="322" spans="1:9" ht="15" customHeight="1" x14ac:dyDescent="0.2">
      <c r="A322" s="662" t="s">
        <v>1</v>
      </c>
      <c r="B322" s="663"/>
      <c r="C322" s="663"/>
      <c r="D322" s="663"/>
      <c r="E322" s="663"/>
      <c r="F322" s="663"/>
      <c r="G322" s="663"/>
      <c r="H322" s="663"/>
      <c r="I322" s="664"/>
    </row>
    <row r="323" spans="1:9" ht="15" customHeight="1" x14ac:dyDescent="0.2">
      <c r="A323" s="662" t="s">
        <v>1198</v>
      </c>
      <c r="B323" s="663"/>
      <c r="C323" s="663"/>
      <c r="D323" s="663"/>
      <c r="E323" s="663"/>
      <c r="F323" s="663"/>
      <c r="G323" s="663"/>
      <c r="H323" s="663"/>
      <c r="I323" s="664"/>
    </row>
    <row r="324" spans="1:9" ht="15" customHeight="1" x14ac:dyDescent="0.2">
      <c r="A324" s="260"/>
      <c r="B324" s="668" t="s">
        <v>1199</v>
      </c>
      <c r="C324" s="668"/>
      <c r="D324" s="668"/>
      <c r="E324" s="668"/>
      <c r="F324" s="669" t="s">
        <v>1200</v>
      </c>
      <c r="G324" s="669"/>
      <c r="H324" s="669"/>
      <c r="I324" s="670"/>
    </row>
    <row r="325" spans="1:9" ht="30" customHeight="1" x14ac:dyDescent="0.2">
      <c r="A325" s="634" t="s">
        <v>1201</v>
      </c>
      <c r="B325" s="636"/>
      <c r="C325" s="636"/>
      <c r="D325" s="636"/>
      <c r="E325" s="636"/>
      <c r="F325" s="636"/>
      <c r="G325" s="636"/>
      <c r="H325" s="636"/>
      <c r="I325" s="635"/>
    </row>
    <row r="326" spans="1:9" ht="30" customHeight="1" x14ac:dyDescent="0.2">
      <c r="A326" s="634" t="s">
        <v>1202</v>
      </c>
      <c r="B326" s="636"/>
      <c r="C326" s="636"/>
      <c r="D326" s="636"/>
      <c r="E326" s="636"/>
      <c r="F326" s="636"/>
      <c r="G326" s="636"/>
      <c r="H326" s="636"/>
      <c r="I326" s="635"/>
    </row>
    <row r="327" spans="1:9" ht="30" customHeight="1" x14ac:dyDescent="0.2">
      <c r="A327" s="262" t="s">
        <v>1203</v>
      </c>
      <c r="B327" s="474">
        <v>529</v>
      </c>
      <c r="C327" s="634" t="s">
        <v>1204</v>
      </c>
      <c r="D327" s="635"/>
      <c r="E327" s="671" t="s">
        <v>1446</v>
      </c>
      <c r="F327" s="671"/>
      <c r="G327" s="671"/>
      <c r="H327" s="262" t="s">
        <v>1205</v>
      </c>
      <c r="I327" s="477" t="s">
        <v>1281</v>
      </c>
    </row>
    <row r="328" spans="1:9" ht="30" customHeight="1" x14ac:dyDescent="0.2">
      <c r="A328" s="262" t="s">
        <v>1206</v>
      </c>
      <c r="B328" s="658" t="s">
        <v>766</v>
      </c>
      <c r="C328" s="658"/>
      <c r="D328" s="658"/>
      <c r="E328" s="634" t="s">
        <v>1207</v>
      </c>
      <c r="F328" s="635"/>
      <c r="G328" s="619" t="s">
        <v>1302</v>
      </c>
      <c r="H328" s="619"/>
      <c r="I328" s="619"/>
    </row>
    <row r="329" spans="1:9" ht="30" customHeight="1" x14ac:dyDescent="0.2">
      <c r="A329" s="262" t="s">
        <v>1208</v>
      </c>
      <c r="B329" s="658" t="s">
        <v>1285</v>
      </c>
      <c r="C329" s="658"/>
      <c r="D329" s="658"/>
      <c r="E329" s="658"/>
      <c r="F329" s="658"/>
      <c r="G329" s="658"/>
      <c r="H329" s="658"/>
      <c r="I329" s="658"/>
    </row>
    <row r="330" spans="1:9" ht="30" customHeight="1" x14ac:dyDescent="0.2">
      <c r="A330" s="262" t="s">
        <v>1209</v>
      </c>
      <c r="B330" s="658" t="s">
        <v>1284</v>
      </c>
      <c r="C330" s="658"/>
      <c r="D330" s="658"/>
      <c r="E330" s="658"/>
      <c r="F330" s="658"/>
      <c r="G330" s="658"/>
      <c r="H330" s="658"/>
      <c r="I330" s="658"/>
    </row>
    <row r="331" spans="1:9" ht="30" customHeight="1" x14ac:dyDescent="0.2">
      <c r="A331" s="262" t="s">
        <v>1210</v>
      </c>
      <c r="B331" s="263">
        <v>1</v>
      </c>
      <c r="C331" s="263">
        <v>7</v>
      </c>
      <c r="D331" s="263">
        <v>2020</v>
      </c>
      <c r="E331" s="652" t="s">
        <v>1211</v>
      </c>
      <c r="F331" s="653"/>
      <c r="G331" s="656">
        <v>31</v>
      </c>
      <c r="H331" s="656">
        <v>12</v>
      </c>
      <c r="I331" s="656">
        <v>2022</v>
      </c>
    </row>
    <row r="332" spans="1:9" ht="30" customHeight="1" x14ac:dyDescent="0.2">
      <c r="A332" s="262" t="s">
        <v>1212</v>
      </c>
      <c r="B332" s="263">
        <v>5</v>
      </c>
      <c r="C332" s="263">
        <v>1</v>
      </c>
      <c r="D332" s="263">
        <v>2022</v>
      </c>
      <c r="E332" s="654"/>
      <c r="F332" s="655"/>
      <c r="G332" s="657"/>
      <c r="H332" s="657"/>
      <c r="I332" s="657"/>
    </row>
    <row r="333" spans="1:9" ht="30" customHeight="1" x14ac:dyDescent="0.2">
      <c r="A333" s="262" t="s">
        <v>1213</v>
      </c>
      <c r="B333" s="271">
        <v>88.3</v>
      </c>
      <c r="C333" s="262" t="s">
        <v>1214</v>
      </c>
      <c r="D333" s="272">
        <v>85.3</v>
      </c>
      <c r="E333" s="675" t="s">
        <v>1215</v>
      </c>
      <c r="F333" s="676"/>
      <c r="G333" s="672" t="s">
        <v>1447</v>
      </c>
      <c r="H333" s="673"/>
      <c r="I333" s="674"/>
    </row>
    <row r="334" spans="1:9" ht="30" customHeight="1" x14ac:dyDescent="0.2">
      <c r="A334" s="634" t="s">
        <v>1216</v>
      </c>
      <c r="B334" s="636"/>
      <c r="C334" s="636"/>
      <c r="D334" s="636"/>
      <c r="E334" s="636"/>
      <c r="F334" s="636"/>
      <c r="G334" s="636"/>
      <c r="H334" s="636"/>
      <c r="I334" s="635"/>
    </row>
    <row r="335" spans="1:9" ht="30" customHeight="1" x14ac:dyDescent="0.2">
      <c r="A335" s="262" t="s">
        <v>1217</v>
      </c>
      <c r="B335" s="647" t="s">
        <v>1260</v>
      </c>
      <c r="C335" s="648"/>
      <c r="D335" s="262" t="s">
        <v>1218</v>
      </c>
      <c r="E335" s="617" t="s">
        <v>1276</v>
      </c>
      <c r="F335" s="649"/>
      <c r="G335" s="262" t="s">
        <v>1219</v>
      </c>
      <c r="H335" s="619" t="s">
        <v>1303</v>
      </c>
      <c r="I335" s="650"/>
    </row>
    <row r="336" spans="1:9" ht="30" customHeight="1" x14ac:dyDescent="0.2">
      <c r="A336" s="262" t="s">
        <v>1220</v>
      </c>
      <c r="B336" s="637" t="s">
        <v>1259</v>
      </c>
      <c r="C336" s="651"/>
      <c r="D336" s="651"/>
      <c r="E336" s="651"/>
      <c r="F336" s="651"/>
      <c r="G336" s="651"/>
      <c r="H336" s="651"/>
      <c r="I336" s="651"/>
    </row>
    <row r="337" spans="1:9" ht="30" customHeight="1" x14ac:dyDescent="0.2">
      <c r="A337" s="262" t="s">
        <v>1222</v>
      </c>
      <c r="B337" s="476" t="s">
        <v>735</v>
      </c>
      <c r="C337" s="262" t="s">
        <v>1223</v>
      </c>
      <c r="D337" s="266" t="s">
        <v>700</v>
      </c>
      <c r="E337" s="634" t="s">
        <v>1224</v>
      </c>
      <c r="F337" s="635"/>
      <c r="G337" s="273" t="s">
        <v>759</v>
      </c>
      <c r="H337" s="262" t="s">
        <v>1225</v>
      </c>
      <c r="I337" s="366">
        <v>97.9</v>
      </c>
    </row>
    <row r="338" spans="1:9" ht="30" customHeight="1" x14ac:dyDescent="0.2">
      <c r="A338" s="262" t="s">
        <v>1226</v>
      </c>
      <c r="B338" s="658" t="s">
        <v>1448</v>
      </c>
      <c r="C338" s="658"/>
      <c r="D338" s="658"/>
      <c r="E338" s="658"/>
      <c r="F338" s="658"/>
      <c r="G338" s="658"/>
      <c r="H338" s="658"/>
      <c r="I338" s="658"/>
    </row>
    <row r="339" spans="1:9" ht="30" customHeight="1" x14ac:dyDescent="0.2">
      <c r="A339" s="262" t="s">
        <v>1227</v>
      </c>
      <c r="B339" s="644" t="s">
        <v>1304</v>
      </c>
      <c r="C339" s="645"/>
      <c r="D339" s="646"/>
      <c r="E339" s="634" t="s">
        <v>1228</v>
      </c>
      <c r="F339" s="635"/>
      <c r="G339" s="644" t="s">
        <v>1305</v>
      </c>
      <c r="H339" s="645"/>
      <c r="I339" s="646"/>
    </row>
    <row r="340" spans="1:9" ht="30" customHeight="1" x14ac:dyDescent="0.2">
      <c r="A340" s="634" t="s">
        <v>1229</v>
      </c>
      <c r="B340" s="636"/>
      <c r="C340" s="636"/>
      <c r="D340" s="636"/>
      <c r="E340" s="636"/>
      <c r="F340" s="636"/>
      <c r="G340" s="636"/>
      <c r="H340" s="636"/>
      <c r="I340" s="635"/>
    </row>
    <row r="341" spans="1:9" ht="30" customHeight="1" x14ac:dyDescent="0.2">
      <c r="A341" s="262" t="s">
        <v>1230</v>
      </c>
      <c r="B341" s="644" t="s">
        <v>1306</v>
      </c>
      <c r="C341" s="645"/>
      <c r="D341" s="645"/>
      <c r="E341" s="645"/>
      <c r="F341" s="645"/>
      <c r="G341" s="645"/>
      <c r="H341" s="645"/>
      <c r="I341" s="646"/>
    </row>
    <row r="342" spans="1:9" ht="30" customHeight="1" x14ac:dyDescent="0.2">
      <c r="A342" s="262" t="s">
        <v>1231</v>
      </c>
      <c r="B342" s="634" t="s">
        <v>1232</v>
      </c>
      <c r="C342" s="635"/>
      <c r="D342" s="634" t="s">
        <v>1233</v>
      </c>
      <c r="E342" s="635"/>
      <c r="F342" s="634" t="s">
        <v>1234</v>
      </c>
      <c r="G342" s="635"/>
      <c r="H342" s="634" t="s">
        <v>1235</v>
      </c>
      <c r="I342" s="635"/>
    </row>
    <row r="343" spans="1:9" ht="30" customHeight="1" x14ac:dyDescent="0.2">
      <c r="A343" s="262" t="s">
        <v>1236</v>
      </c>
      <c r="B343" s="637" t="s">
        <v>37</v>
      </c>
      <c r="C343" s="637"/>
      <c r="D343" s="638"/>
      <c r="E343" s="638"/>
      <c r="F343" s="638"/>
      <c r="G343" s="638"/>
      <c r="H343" s="639"/>
      <c r="I343" s="640"/>
    </row>
    <row r="344" spans="1:9" ht="30" customHeight="1" x14ac:dyDescent="0.2">
      <c r="A344" s="262" t="s">
        <v>1237</v>
      </c>
      <c r="B344" s="637" t="s">
        <v>37</v>
      </c>
      <c r="C344" s="637"/>
      <c r="D344" s="642"/>
      <c r="E344" s="643"/>
      <c r="F344" s="638"/>
      <c r="G344" s="638"/>
      <c r="H344" s="639"/>
      <c r="I344" s="640"/>
    </row>
    <row r="345" spans="1:9" ht="30" customHeight="1" x14ac:dyDescent="0.2">
      <c r="A345" s="262" t="s">
        <v>1238</v>
      </c>
      <c r="B345" s="637" t="s">
        <v>37</v>
      </c>
      <c r="C345" s="637"/>
      <c r="D345" s="641"/>
      <c r="E345" s="641"/>
      <c r="F345" s="638"/>
      <c r="G345" s="638"/>
      <c r="H345" s="639"/>
      <c r="I345" s="640"/>
    </row>
    <row r="346" spans="1:9" ht="30" customHeight="1" x14ac:dyDescent="0.2">
      <c r="A346" s="262" t="s">
        <v>1239</v>
      </c>
      <c r="B346" s="637" t="s">
        <v>37</v>
      </c>
      <c r="C346" s="637"/>
      <c r="D346" s="638"/>
      <c r="E346" s="638"/>
      <c r="F346" s="638"/>
      <c r="G346" s="638"/>
      <c r="H346" s="639"/>
      <c r="I346" s="640"/>
    </row>
    <row r="347" spans="1:9" ht="30" customHeight="1" x14ac:dyDescent="0.2">
      <c r="A347" s="262" t="s">
        <v>1240</v>
      </c>
      <c r="B347" s="637" t="s">
        <v>37</v>
      </c>
      <c r="C347" s="637"/>
      <c r="D347" s="638"/>
      <c r="E347" s="638"/>
      <c r="F347" s="638"/>
      <c r="G347" s="638"/>
      <c r="H347" s="639"/>
      <c r="I347" s="640"/>
    </row>
    <row r="348" spans="1:9" ht="30" customHeight="1" x14ac:dyDescent="0.2">
      <c r="A348" s="262" t="s">
        <v>1241</v>
      </c>
      <c r="B348" s="637" t="s">
        <v>37</v>
      </c>
      <c r="C348" s="637"/>
      <c r="D348" s="641"/>
      <c r="E348" s="641"/>
      <c r="F348" s="638"/>
      <c r="G348" s="638"/>
      <c r="H348" s="639"/>
      <c r="I348" s="640"/>
    </row>
    <row r="349" spans="1:9" ht="30" customHeight="1" x14ac:dyDescent="0.2">
      <c r="A349" s="634" t="s">
        <v>1242</v>
      </c>
      <c r="B349" s="636"/>
      <c r="C349" s="636"/>
      <c r="D349" s="636"/>
      <c r="E349" s="636"/>
      <c r="F349" s="636"/>
      <c r="G349" s="636"/>
      <c r="H349" s="636"/>
      <c r="I349" s="635"/>
    </row>
    <row r="350" spans="1:9" ht="30" customHeight="1" x14ac:dyDescent="0.2">
      <c r="A350" s="262" t="s">
        <v>1243</v>
      </c>
      <c r="B350" s="627" t="s">
        <v>1307</v>
      </c>
      <c r="C350" s="628"/>
      <c r="D350" s="629"/>
      <c r="E350" s="367" t="s">
        <v>1244</v>
      </c>
      <c r="F350" s="630" t="s">
        <v>1308</v>
      </c>
      <c r="G350" s="631"/>
      <c r="H350" s="631"/>
      <c r="I350" s="632"/>
    </row>
    <row r="351" spans="1:9" ht="30" customHeight="1" x14ac:dyDescent="0.2">
      <c r="A351" s="262" t="s">
        <v>1245</v>
      </c>
      <c r="B351" s="633" t="s">
        <v>811</v>
      </c>
      <c r="C351" s="633"/>
      <c r="D351" s="633"/>
      <c r="E351" s="633"/>
      <c r="F351" s="633"/>
      <c r="G351" s="633"/>
      <c r="H351" s="633"/>
      <c r="I351" s="633"/>
    </row>
    <row r="352" spans="1:9" ht="30" customHeight="1" x14ac:dyDescent="0.2">
      <c r="A352" s="262" t="s">
        <v>1246</v>
      </c>
      <c r="B352" s="633" t="s">
        <v>811</v>
      </c>
      <c r="C352" s="633"/>
      <c r="D352" s="633"/>
      <c r="E352" s="633"/>
      <c r="F352" s="633"/>
      <c r="G352" s="633"/>
      <c r="H352" s="633"/>
      <c r="I352" s="633"/>
    </row>
    <row r="353" spans="1:9" ht="30" customHeight="1" x14ac:dyDescent="0.2">
      <c r="A353" s="262" t="s">
        <v>1247</v>
      </c>
      <c r="B353" s="627" t="s">
        <v>811</v>
      </c>
      <c r="C353" s="628"/>
      <c r="D353" s="629"/>
      <c r="E353" s="367" t="s">
        <v>1248</v>
      </c>
      <c r="F353" s="630" t="s">
        <v>1308</v>
      </c>
      <c r="G353" s="631"/>
      <c r="H353" s="631"/>
      <c r="I353" s="632"/>
    </row>
    <row r="354" spans="1:9" ht="30" customHeight="1" x14ac:dyDescent="0.2">
      <c r="A354" s="634" t="s">
        <v>1249</v>
      </c>
      <c r="B354" s="635"/>
      <c r="C354" s="634" t="s">
        <v>1250</v>
      </c>
      <c r="D354" s="635"/>
      <c r="E354" s="634" t="s">
        <v>1251</v>
      </c>
      <c r="F354" s="636"/>
      <c r="G354" s="635"/>
      <c r="H354" s="634" t="s">
        <v>1252</v>
      </c>
      <c r="I354" s="635"/>
    </row>
    <row r="355" spans="1:9" ht="30" customHeight="1" x14ac:dyDescent="0.2">
      <c r="A355" s="616" t="s">
        <v>1262</v>
      </c>
      <c r="B355" s="616"/>
      <c r="C355" s="617" t="s">
        <v>1263</v>
      </c>
      <c r="D355" s="618"/>
      <c r="E355" s="619" t="s">
        <v>1301</v>
      </c>
      <c r="F355" s="619"/>
      <c r="G355" s="619"/>
      <c r="H355" s="620" t="s">
        <v>1280</v>
      </c>
      <c r="I355" s="621"/>
    </row>
    <row r="356" spans="1:9" ht="30" customHeight="1" x14ac:dyDescent="0.2">
      <c r="A356" s="622" t="s">
        <v>1253</v>
      </c>
      <c r="B356" s="622"/>
      <c r="C356" s="622"/>
      <c r="D356" s="622"/>
      <c r="E356" s="622"/>
      <c r="F356" s="622"/>
      <c r="G356" s="622"/>
      <c r="H356" s="622"/>
      <c r="I356" s="622"/>
    </row>
    <row r="357" spans="1:9" ht="30" customHeight="1" x14ac:dyDescent="0.2">
      <c r="A357" s="475" t="s">
        <v>38</v>
      </c>
      <c r="B357" s="623" t="s">
        <v>1254</v>
      </c>
      <c r="C357" s="623"/>
      <c r="D357" s="623"/>
      <c r="E357" s="623"/>
      <c r="F357" s="623"/>
      <c r="G357" s="623"/>
      <c r="H357" s="623"/>
      <c r="I357" s="475" t="s">
        <v>1255</v>
      </c>
    </row>
    <row r="358" spans="1:9" ht="30" customHeight="1" x14ac:dyDescent="0.2">
      <c r="A358" s="269"/>
      <c r="B358" s="624"/>
      <c r="C358" s="625"/>
      <c r="D358" s="625"/>
      <c r="E358" s="625"/>
      <c r="F358" s="625"/>
      <c r="G358" s="625"/>
      <c r="H358" s="626"/>
      <c r="I358" s="270"/>
    </row>
    <row r="359" spans="1:9" ht="30" customHeight="1" x14ac:dyDescent="0.2">
      <c r="A359" s="269"/>
      <c r="B359" s="624"/>
      <c r="C359" s="625"/>
      <c r="D359" s="625"/>
      <c r="E359" s="625"/>
      <c r="F359" s="625"/>
      <c r="G359" s="625"/>
      <c r="H359" s="626"/>
      <c r="I359" s="270"/>
    </row>
  </sheetData>
  <mergeCells count="710">
    <mergeCell ref="B319:H319"/>
    <mergeCell ref="A315:B315"/>
    <mergeCell ref="C315:D315"/>
    <mergeCell ref="E315:G315"/>
    <mergeCell ref="H315:I315"/>
    <mergeCell ref="A316:I316"/>
    <mergeCell ref="B317:H317"/>
    <mergeCell ref="B318:H318"/>
    <mergeCell ref="B310:D310"/>
    <mergeCell ref="F310:I310"/>
    <mergeCell ref="B311:I311"/>
    <mergeCell ref="B312:I312"/>
    <mergeCell ref="B313:D313"/>
    <mergeCell ref="F313:I313"/>
    <mergeCell ref="A314:B314"/>
    <mergeCell ref="C314:D314"/>
    <mergeCell ref="E314:G314"/>
    <mergeCell ref="H314:I314"/>
    <mergeCell ref="B307:C307"/>
    <mergeCell ref="D307:E307"/>
    <mergeCell ref="F307:G307"/>
    <mergeCell ref="H307:I307"/>
    <mergeCell ref="B308:C308"/>
    <mergeCell ref="D308:E308"/>
    <mergeCell ref="F308:G308"/>
    <mergeCell ref="H308:I308"/>
    <mergeCell ref="A309:I309"/>
    <mergeCell ref="B304:C304"/>
    <mergeCell ref="D304:E304"/>
    <mergeCell ref="F304:G304"/>
    <mergeCell ref="H304:I304"/>
    <mergeCell ref="B305:C305"/>
    <mergeCell ref="D305:E305"/>
    <mergeCell ref="F305:G305"/>
    <mergeCell ref="H305:I305"/>
    <mergeCell ref="B306:C306"/>
    <mergeCell ref="D306:E306"/>
    <mergeCell ref="F306:G306"/>
    <mergeCell ref="H306:I306"/>
    <mergeCell ref="B299:D299"/>
    <mergeCell ref="F299:I299"/>
    <mergeCell ref="A300:I300"/>
    <mergeCell ref="B301:I301"/>
    <mergeCell ref="B302:C302"/>
    <mergeCell ref="D302:E302"/>
    <mergeCell ref="F302:G302"/>
    <mergeCell ref="H302:I302"/>
    <mergeCell ref="B303:C303"/>
    <mergeCell ref="D303:E303"/>
    <mergeCell ref="F303:G303"/>
    <mergeCell ref="H303:I303"/>
    <mergeCell ref="E293:F293"/>
    <mergeCell ref="G293:I293"/>
    <mergeCell ref="A294:I294"/>
    <mergeCell ref="B295:C295"/>
    <mergeCell ref="E295:F295"/>
    <mergeCell ref="H295:I295"/>
    <mergeCell ref="B296:I296"/>
    <mergeCell ref="E297:F297"/>
    <mergeCell ref="B298:I298"/>
    <mergeCell ref="C287:D287"/>
    <mergeCell ref="E287:G287"/>
    <mergeCell ref="B288:D288"/>
    <mergeCell ref="E288:F288"/>
    <mergeCell ref="G288:I288"/>
    <mergeCell ref="B289:I289"/>
    <mergeCell ref="B290:I290"/>
    <mergeCell ref="E291:F292"/>
    <mergeCell ref="G291:G292"/>
    <mergeCell ref="H291:H292"/>
    <mergeCell ref="I291:I292"/>
    <mergeCell ref="A280:I280"/>
    <mergeCell ref="A281:I281"/>
    <mergeCell ref="A282:I282"/>
    <mergeCell ref="A283:I283"/>
    <mergeCell ref="B284:E284"/>
    <mergeCell ref="F284:I284"/>
    <mergeCell ref="A285:I285"/>
    <mergeCell ref="A286:I286"/>
    <mergeCell ref="A275:B275"/>
    <mergeCell ref="C275:D275"/>
    <mergeCell ref="E275:G275"/>
    <mergeCell ref="H275:I275"/>
    <mergeCell ref="A276:I276"/>
    <mergeCell ref="B277:H277"/>
    <mergeCell ref="B278:H278"/>
    <mergeCell ref="B279:H279"/>
    <mergeCell ref="A240:I240"/>
    <mergeCell ref="A269:I269"/>
    <mergeCell ref="B270:D270"/>
    <mergeCell ref="F270:I270"/>
    <mergeCell ref="B271:I271"/>
    <mergeCell ref="B272:I272"/>
    <mergeCell ref="B273:D273"/>
    <mergeCell ref="F273:I273"/>
    <mergeCell ref="A274:B274"/>
    <mergeCell ref="C274:D274"/>
    <mergeCell ref="E274:G274"/>
    <mergeCell ref="H274:I274"/>
    <mergeCell ref="B266:C266"/>
    <mergeCell ref="D266:E266"/>
    <mergeCell ref="F266:G266"/>
    <mergeCell ref="H266:I266"/>
    <mergeCell ref="B267:C267"/>
    <mergeCell ref="D267:E267"/>
    <mergeCell ref="F267:G267"/>
    <mergeCell ref="H267:I267"/>
    <mergeCell ref="B268:C268"/>
    <mergeCell ref="D268:E268"/>
    <mergeCell ref="F268:G268"/>
    <mergeCell ref="H268:I268"/>
    <mergeCell ref="B263:C263"/>
    <mergeCell ref="D263:E263"/>
    <mergeCell ref="F263:G263"/>
    <mergeCell ref="H263:I263"/>
    <mergeCell ref="B264:C264"/>
    <mergeCell ref="D264:E264"/>
    <mergeCell ref="F264:G264"/>
    <mergeCell ref="H264:I264"/>
    <mergeCell ref="B265:C265"/>
    <mergeCell ref="D265:E265"/>
    <mergeCell ref="F265:G265"/>
    <mergeCell ref="H265:I265"/>
    <mergeCell ref="B256:I256"/>
    <mergeCell ref="E257:F257"/>
    <mergeCell ref="B258:I258"/>
    <mergeCell ref="B259:D259"/>
    <mergeCell ref="F259:I259"/>
    <mergeCell ref="A260:I260"/>
    <mergeCell ref="B261:I261"/>
    <mergeCell ref="B262:C262"/>
    <mergeCell ref="D262:E262"/>
    <mergeCell ref="F262:G262"/>
    <mergeCell ref="H262:I262"/>
    <mergeCell ref="G251:G252"/>
    <mergeCell ref="H251:H252"/>
    <mergeCell ref="I251:I252"/>
    <mergeCell ref="E253:F253"/>
    <mergeCell ref="G253:I253"/>
    <mergeCell ref="A254:I254"/>
    <mergeCell ref="B255:C255"/>
    <mergeCell ref="E255:F255"/>
    <mergeCell ref="H255:I255"/>
    <mergeCell ref="A235:B235"/>
    <mergeCell ref="C235:D235"/>
    <mergeCell ref="E235:G235"/>
    <mergeCell ref="H235:I235"/>
    <mergeCell ref="A236:I236"/>
    <mergeCell ref="B237:H237"/>
    <mergeCell ref="B238:H238"/>
    <mergeCell ref="B239:H239"/>
    <mergeCell ref="A320:I320"/>
    <mergeCell ref="A241:I241"/>
    <mergeCell ref="A242:I242"/>
    <mergeCell ref="A243:I243"/>
    <mergeCell ref="B244:E244"/>
    <mergeCell ref="F244:I244"/>
    <mergeCell ref="A245:I245"/>
    <mergeCell ref="A246:I246"/>
    <mergeCell ref="C247:D247"/>
    <mergeCell ref="E247:G247"/>
    <mergeCell ref="B248:D248"/>
    <mergeCell ref="E248:F248"/>
    <mergeCell ref="G248:I248"/>
    <mergeCell ref="B249:I249"/>
    <mergeCell ref="B250:I250"/>
    <mergeCell ref="E251:F252"/>
    <mergeCell ref="B230:D230"/>
    <mergeCell ref="F230:I230"/>
    <mergeCell ref="B231:I231"/>
    <mergeCell ref="B232:I232"/>
    <mergeCell ref="B233:D233"/>
    <mergeCell ref="F233:I233"/>
    <mergeCell ref="A234:B234"/>
    <mergeCell ref="C234:D234"/>
    <mergeCell ref="E234:G234"/>
    <mergeCell ref="H234:I234"/>
    <mergeCell ref="B227:C227"/>
    <mergeCell ref="D227:E227"/>
    <mergeCell ref="F227:G227"/>
    <mergeCell ref="H227:I227"/>
    <mergeCell ref="B228:C228"/>
    <mergeCell ref="D228:E228"/>
    <mergeCell ref="F228:G228"/>
    <mergeCell ref="H228:I228"/>
    <mergeCell ref="A229:I229"/>
    <mergeCell ref="B224:C224"/>
    <mergeCell ref="D224:E224"/>
    <mergeCell ref="F224:G224"/>
    <mergeCell ref="H224:I224"/>
    <mergeCell ref="B225:C225"/>
    <mergeCell ref="D225:E225"/>
    <mergeCell ref="F225:G225"/>
    <mergeCell ref="H225:I225"/>
    <mergeCell ref="B226:C226"/>
    <mergeCell ref="D226:E226"/>
    <mergeCell ref="F226:G226"/>
    <mergeCell ref="H226:I226"/>
    <mergeCell ref="B219:D219"/>
    <mergeCell ref="F219:I219"/>
    <mergeCell ref="A220:I220"/>
    <mergeCell ref="B221:I221"/>
    <mergeCell ref="B222:C222"/>
    <mergeCell ref="D222:E222"/>
    <mergeCell ref="F222:G222"/>
    <mergeCell ref="H222:I222"/>
    <mergeCell ref="B223:C223"/>
    <mergeCell ref="D223:E223"/>
    <mergeCell ref="F223:G223"/>
    <mergeCell ref="H223:I223"/>
    <mergeCell ref="E213:F213"/>
    <mergeCell ref="G213:I213"/>
    <mergeCell ref="A214:I214"/>
    <mergeCell ref="B215:C215"/>
    <mergeCell ref="E215:F215"/>
    <mergeCell ref="H215:I215"/>
    <mergeCell ref="B216:I216"/>
    <mergeCell ref="E217:F217"/>
    <mergeCell ref="B218:I218"/>
    <mergeCell ref="B208:D208"/>
    <mergeCell ref="E208:F208"/>
    <mergeCell ref="G208:I208"/>
    <mergeCell ref="B209:I209"/>
    <mergeCell ref="B210:I210"/>
    <mergeCell ref="E211:F212"/>
    <mergeCell ref="G211:G212"/>
    <mergeCell ref="H211:H212"/>
    <mergeCell ref="I211:I212"/>
    <mergeCell ref="A201:I201"/>
    <mergeCell ref="A202:I202"/>
    <mergeCell ref="A203:I203"/>
    <mergeCell ref="B204:E204"/>
    <mergeCell ref="F204:I204"/>
    <mergeCell ref="A205:I205"/>
    <mergeCell ref="A206:I206"/>
    <mergeCell ref="C207:D207"/>
    <mergeCell ref="E207:G207"/>
    <mergeCell ref="B359:H359"/>
    <mergeCell ref="A195:B195"/>
    <mergeCell ref="C195:D195"/>
    <mergeCell ref="E195:G195"/>
    <mergeCell ref="H195:I195"/>
    <mergeCell ref="A196:I196"/>
    <mergeCell ref="B197:H197"/>
    <mergeCell ref="B198:H198"/>
    <mergeCell ref="B199:H199"/>
    <mergeCell ref="A200:I200"/>
    <mergeCell ref="A325:I325"/>
    <mergeCell ref="A326:I326"/>
    <mergeCell ref="C327:D327"/>
    <mergeCell ref="E327:G327"/>
    <mergeCell ref="B328:D328"/>
    <mergeCell ref="E328:F328"/>
    <mergeCell ref="G328:I328"/>
    <mergeCell ref="B329:I329"/>
    <mergeCell ref="B330:I330"/>
    <mergeCell ref="H331:H332"/>
    <mergeCell ref="I331:I332"/>
    <mergeCell ref="E333:F333"/>
    <mergeCell ref="G333:I333"/>
    <mergeCell ref="A334:I334"/>
    <mergeCell ref="B190:D190"/>
    <mergeCell ref="F190:I190"/>
    <mergeCell ref="B191:I191"/>
    <mergeCell ref="B192:I192"/>
    <mergeCell ref="B193:D193"/>
    <mergeCell ref="F193:I193"/>
    <mergeCell ref="A194:B194"/>
    <mergeCell ref="C194:D194"/>
    <mergeCell ref="E194:G194"/>
    <mergeCell ref="H194:I194"/>
    <mergeCell ref="B187:C187"/>
    <mergeCell ref="D187:E187"/>
    <mergeCell ref="F187:G187"/>
    <mergeCell ref="H187:I187"/>
    <mergeCell ref="B188:C188"/>
    <mergeCell ref="D188:E188"/>
    <mergeCell ref="F188:G188"/>
    <mergeCell ref="H188:I188"/>
    <mergeCell ref="A189:I189"/>
    <mergeCell ref="B184:C184"/>
    <mergeCell ref="D184:E184"/>
    <mergeCell ref="F184:G184"/>
    <mergeCell ref="H184:I184"/>
    <mergeCell ref="B185:C185"/>
    <mergeCell ref="D185:E185"/>
    <mergeCell ref="F185:G185"/>
    <mergeCell ref="H185:I185"/>
    <mergeCell ref="B186:C186"/>
    <mergeCell ref="D186:E186"/>
    <mergeCell ref="F186:G186"/>
    <mergeCell ref="H186:I186"/>
    <mergeCell ref="B179:D179"/>
    <mergeCell ref="F179:I179"/>
    <mergeCell ref="A180:I180"/>
    <mergeCell ref="B181:I181"/>
    <mergeCell ref="B182:C182"/>
    <mergeCell ref="D182:E182"/>
    <mergeCell ref="F182:G182"/>
    <mergeCell ref="H182:I182"/>
    <mergeCell ref="B183:C183"/>
    <mergeCell ref="D183:E183"/>
    <mergeCell ref="F183:G183"/>
    <mergeCell ref="H183:I183"/>
    <mergeCell ref="E173:F173"/>
    <mergeCell ref="G173:I173"/>
    <mergeCell ref="A174:I174"/>
    <mergeCell ref="B175:C175"/>
    <mergeCell ref="E175:F175"/>
    <mergeCell ref="H175:I175"/>
    <mergeCell ref="B176:I176"/>
    <mergeCell ref="E177:F177"/>
    <mergeCell ref="B178:I178"/>
    <mergeCell ref="B168:D168"/>
    <mergeCell ref="E168:F168"/>
    <mergeCell ref="G168:I168"/>
    <mergeCell ref="B169:I169"/>
    <mergeCell ref="B170:I170"/>
    <mergeCell ref="E171:F172"/>
    <mergeCell ref="G171:G172"/>
    <mergeCell ref="H171:H172"/>
    <mergeCell ref="I171:I172"/>
    <mergeCell ref="A161:I161"/>
    <mergeCell ref="A162:I162"/>
    <mergeCell ref="A163:I163"/>
    <mergeCell ref="B164:E164"/>
    <mergeCell ref="F164:I164"/>
    <mergeCell ref="A165:I165"/>
    <mergeCell ref="A166:I166"/>
    <mergeCell ref="C167:D167"/>
    <mergeCell ref="E167:G167"/>
    <mergeCell ref="A155:B155"/>
    <mergeCell ref="C155:D155"/>
    <mergeCell ref="E155:G155"/>
    <mergeCell ref="H155:I155"/>
    <mergeCell ref="A156:I156"/>
    <mergeCell ref="B157:H157"/>
    <mergeCell ref="B158:H158"/>
    <mergeCell ref="B159:H159"/>
    <mergeCell ref="A160:I160"/>
    <mergeCell ref="B150:D150"/>
    <mergeCell ref="F150:I150"/>
    <mergeCell ref="B151:I151"/>
    <mergeCell ref="B152:I152"/>
    <mergeCell ref="B153:D153"/>
    <mergeCell ref="F153:I153"/>
    <mergeCell ref="A154:B154"/>
    <mergeCell ref="C154:D154"/>
    <mergeCell ref="E154:G154"/>
    <mergeCell ref="H154:I154"/>
    <mergeCell ref="B147:C147"/>
    <mergeCell ref="D147:E147"/>
    <mergeCell ref="F147:G147"/>
    <mergeCell ref="H147:I147"/>
    <mergeCell ref="B148:C148"/>
    <mergeCell ref="D148:E148"/>
    <mergeCell ref="F148:G148"/>
    <mergeCell ref="H148:I148"/>
    <mergeCell ref="A149:I149"/>
    <mergeCell ref="B144:C144"/>
    <mergeCell ref="D144:E144"/>
    <mergeCell ref="F144:G144"/>
    <mergeCell ref="H144:I144"/>
    <mergeCell ref="B145:C145"/>
    <mergeCell ref="D145:E145"/>
    <mergeCell ref="F145:G145"/>
    <mergeCell ref="H145:I145"/>
    <mergeCell ref="B146:C146"/>
    <mergeCell ref="D146:E146"/>
    <mergeCell ref="F146:G146"/>
    <mergeCell ref="H146:I146"/>
    <mergeCell ref="B139:D139"/>
    <mergeCell ref="F139:I139"/>
    <mergeCell ref="A140:I140"/>
    <mergeCell ref="B141:I141"/>
    <mergeCell ref="B142:C142"/>
    <mergeCell ref="D142:E142"/>
    <mergeCell ref="F142:G142"/>
    <mergeCell ref="H142:I142"/>
    <mergeCell ref="B143:C143"/>
    <mergeCell ref="D143:E143"/>
    <mergeCell ref="F143:G143"/>
    <mergeCell ref="H143:I143"/>
    <mergeCell ref="E133:F133"/>
    <mergeCell ref="G133:I133"/>
    <mergeCell ref="A134:I134"/>
    <mergeCell ref="B135:C135"/>
    <mergeCell ref="E135:F135"/>
    <mergeCell ref="H135:I135"/>
    <mergeCell ref="B136:I136"/>
    <mergeCell ref="E137:F137"/>
    <mergeCell ref="B138:I138"/>
    <mergeCell ref="B128:D128"/>
    <mergeCell ref="E128:F128"/>
    <mergeCell ref="G128:I128"/>
    <mergeCell ref="B129:I129"/>
    <mergeCell ref="B130:I130"/>
    <mergeCell ref="E131:F132"/>
    <mergeCell ref="G131:G132"/>
    <mergeCell ref="H131:H132"/>
    <mergeCell ref="I131:I132"/>
    <mergeCell ref="A121:I121"/>
    <mergeCell ref="A122:I122"/>
    <mergeCell ref="A123:I123"/>
    <mergeCell ref="B124:E124"/>
    <mergeCell ref="F124:I124"/>
    <mergeCell ref="A125:I125"/>
    <mergeCell ref="A126:I126"/>
    <mergeCell ref="C127:D127"/>
    <mergeCell ref="E127:G127"/>
    <mergeCell ref="A115:B115"/>
    <mergeCell ref="C115:D115"/>
    <mergeCell ref="E115:G115"/>
    <mergeCell ref="H115:I115"/>
    <mergeCell ref="A116:I116"/>
    <mergeCell ref="B117:H117"/>
    <mergeCell ref="B118:H118"/>
    <mergeCell ref="B119:H119"/>
    <mergeCell ref="A120:I120"/>
    <mergeCell ref="B110:D110"/>
    <mergeCell ref="F110:I110"/>
    <mergeCell ref="B111:I111"/>
    <mergeCell ref="B112:I112"/>
    <mergeCell ref="B113:D113"/>
    <mergeCell ref="F113:I113"/>
    <mergeCell ref="A114:B114"/>
    <mergeCell ref="C114:D114"/>
    <mergeCell ref="E114:G114"/>
    <mergeCell ref="H114:I114"/>
    <mergeCell ref="B107:C107"/>
    <mergeCell ref="D107:E107"/>
    <mergeCell ref="F107:G107"/>
    <mergeCell ref="H107:I107"/>
    <mergeCell ref="B108:C108"/>
    <mergeCell ref="D108:E108"/>
    <mergeCell ref="F108:G108"/>
    <mergeCell ref="H108:I108"/>
    <mergeCell ref="A109:I109"/>
    <mergeCell ref="B104:C104"/>
    <mergeCell ref="D104:E104"/>
    <mergeCell ref="F104:G104"/>
    <mergeCell ref="H104:I104"/>
    <mergeCell ref="B105:C105"/>
    <mergeCell ref="D105:E105"/>
    <mergeCell ref="F105:G105"/>
    <mergeCell ref="H105:I105"/>
    <mergeCell ref="B106:C106"/>
    <mergeCell ref="D106:E106"/>
    <mergeCell ref="F106:G106"/>
    <mergeCell ref="H106:I106"/>
    <mergeCell ref="B99:D99"/>
    <mergeCell ref="F99:I99"/>
    <mergeCell ref="A100:I100"/>
    <mergeCell ref="B101:I101"/>
    <mergeCell ref="B102:C102"/>
    <mergeCell ref="D102:E102"/>
    <mergeCell ref="F102:G102"/>
    <mergeCell ref="H102:I102"/>
    <mergeCell ref="B103:C103"/>
    <mergeCell ref="D103:E103"/>
    <mergeCell ref="F103:G103"/>
    <mergeCell ref="H103:I103"/>
    <mergeCell ref="E93:F93"/>
    <mergeCell ref="G93:I93"/>
    <mergeCell ref="A94:I94"/>
    <mergeCell ref="B95:C95"/>
    <mergeCell ref="E95:F95"/>
    <mergeCell ref="H95:I95"/>
    <mergeCell ref="B96:I96"/>
    <mergeCell ref="E97:F97"/>
    <mergeCell ref="B98:I98"/>
    <mergeCell ref="B88:D88"/>
    <mergeCell ref="E88:F88"/>
    <mergeCell ref="G88:I88"/>
    <mergeCell ref="B89:I89"/>
    <mergeCell ref="B90:I90"/>
    <mergeCell ref="E91:F92"/>
    <mergeCell ref="G91:G92"/>
    <mergeCell ref="H91:H92"/>
    <mergeCell ref="I91:I92"/>
    <mergeCell ref="A81:I81"/>
    <mergeCell ref="A82:I82"/>
    <mergeCell ref="A83:I83"/>
    <mergeCell ref="B84:E84"/>
    <mergeCell ref="F84:I84"/>
    <mergeCell ref="A85:I85"/>
    <mergeCell ref="A86:I86"/>
    <mergeCell ref="C87:D87"/>
    <mergeCell ref="E87:G87"/>
    <mergeCell ref="A75:B75"/>
    <mergeCell ref="C75:D75"/>
    <mergeCell ref="E75:G75"/>
    <mergeCell ref="H75:I75"/>
    <mergeCell ref="A76:I76"/>
    <mergeCell ref="B77:H77"/>
    <mergeCell ref="B78:H78"/>
    <mergeCell ref="B79:H79"/>
    <mergeCell ref="A40:I40"/>
    <mergeCell ref="F59:I59"/>
    <mergeCell ref="A69:I69"/>
    <mergeCell ref="B70:D70"/>
    <mergeCell ref="F70:I70"/>
    <mergeCell ref="B71:I71"/>
    <mergeCell ref="B72:I72"/>
    <mergeCell ref="B73:D73"/>
    <mergeCell ref="F73:I73"/>
    <mergeCell ref="A74:B74"/>
    <mergeCell ref="C74:D74"/>
    <mergeCell ref="E74:G74"/>
    <mergeCell ref="H74:I74"/>
    <mergeCell ref="B66:C66"/>
    <mergeCell ref="D66:E66"/>
    <mergeCell ref="F66:G66"/>
    <mergeCell ref="H66:I66"/>
    <mergeCell ref="B67:C67"/>
    <mergeCell ref="D67:E67"/>
    <mergeCell ref="F67:G67"/>
    <mergeCell ref="H67:I67"/>
    <mergeCell ref="B68:C68"/>
    <mergeCell ref="D68:E68"/>
    <mergeCell ref="F68:G68"/>
    <mergeCell ref="H68:I68"/>
    <mergeCell ref="B63:C63"/>
    <mergeCell ref="D63:E63"/>
    <mergeCell ref="F63:G63"/>
    <mergeCell ref="H63:I63"/>
    <mergeCell ref="B64:C64"/>
    <mergeCell ref="D64:E64"/>
    <mergeCell ref="F64:G64"/>
    <mergeCell ref="H64:I64"/>
    <mergeCell ref="B65:C65"/>
    <mergeCell ref="D65:E65"/>
    <mergeCell ref="F65:G65"/>
    <mergeCell ref="H65:I65"/>
    <mergeCell ref="B59:D59"/>
    <mergeCell ref="A60:I60"/>
    <mergeCell ref="B61:I61"/>
    <mergeCell ref="B62:C62"/>
    <mergeCell ref="D62:E62"/>
    <mergeCell ref="F62:G62"/>
    <mergeCell ref="H62:I62"/>
    <mergeCell ref="E53:F53"/>
    <mergeCell ref="G53:I53"/>
    <mergeCell ref="A54:I54"/>
    <mergeCell ref="B55:C55"/>
    <mergeCell ref="E55:F55"/>
    <mergeCell ref="H55:I55"/>
    <mergeCell ref="B56:I56"/>
    <mergeCell ref="E57:F57"/>
    <mergeCell ref="B58:I58"/>
    <mergeCell ref="B48:D48"/>
    <mergeCell ref="E48:F48"/>
    <mergeCell ref="G48:I48"/>
    <mergeCell ref="B49:I49"/>
    <mergeCell ref="B50:I50"/>
    <mergeCell ref="E51:F52"/>
    <mergeCell ref="G51:G52"/>
    <mergeCell ref="H51:H52"/>
    <mergeCell ref="I51:I52"/>
    <mergeCell ref="A41:I41"/>
    <mergeCell ref="A42:I42"/>
    <mergeCell ref="A43:I43"/>
    <mergeCell ref="B44:E44"/>
    <mergeCell ref="F44:I44"/>
    <mergeCell ref="A45:I45"/>
    <mergeCell ref="A46:I46"/>
    <mergeCell ref="C47:D47"/>
    <mergeCell ref="E47:G47"/>
    <mergeCell ref="D28:E28"/>
    <mergeCell ref="B28:C28"/>
    <mergeCell ref="H28:I28"/>
    <mergeCell ref="A29:I29"/>
    <mergeCell ref="B30:D30"/>
    <mergeCell ref="F30:I30"/>
    <mergeCell ref="B31:I31"/>
    <mergeCell ref="B32:I32"/>
    <mergeCell ref="B38:H38"/>
    <mergeCell ref="F33:I33"/>
    <mergeCell ref="A34:B34"/>
    <mergeCell ref="C34:D34"/>
    <mergeCell ref="E34:G34"/>
    <mergeCell ref="H34:I34"/>
    <mergeCell ref="A35:B35"/>
    <mergeCell ref="C35:D35"/>
    <mergeCell ref="E35:G35"/>
    <mergeCell ref="H35:I35"/>
    <mergeCell ref="B33:D33"/>
    <mergeCell ref="F22:G22"/>
    <mergeCell ref="H22:I22"/>
    <mergeCell ref="B23:C23"/>
    <mergeCell ref="D23:E23"/>
    <mergeCell ref="F23:G23"/>
    <mergeCell ref="H23:I23"/>
    <mergeCell ref="D27:E27"/>
    <mergeCell ref="B27:C27"/>
    <mergeCell ref="H27:I27"/>
    <mergeCell ref="B24:C24"/>
    <mergeCell ref="D24:E24"/>
    <mergeCell ref="F24:G24"/>
    <mergeCell ref="H24:I24"/>
    <mergeCell ref="B25:C25"/>
    <mergeCell ref="D25:E25"/>
    <mergeCell ref="F25:G25"/>
    <mergeCell ref="H25:I25"/>
    <mergeCell ref="B26:C26"/>
    <mergeCell ref="D26:E26"/>
    <mergeCell ref="F26:G26"/>
    <mergeCell ref="H26:I26"/>
    <mergeCell ref="F27:G27"/>
    <mergeCell ref="G13:I13"/>
    <mergeCell ref="E13:F13"/>
    <mergeCell ref="A36:I36"/>
    <mergeCell ref="B37:H37"/>
    <mergeCell ref="B39:H39"/>
    <mergeCell ref="A321:I321"/>
    <mergeCell ref="A322:I322"/>
    <mergeCell ref="A323:I323"/>
    <mergeCell ref="B324:E324"/>
    <mergeCell ref="F324:I324"/>
    <mergeCell ref="A14:I14"/>
    <mergeCell ref="B15:C15"/>
    <mergeCell ref="E15:F15"/>
    <mergeCell ref="H15:I15"/>
    <mergeCell ref="B16:I16"/>
    <mergeCell ref="E17:F17"/>
    <mergeCell ref="B18:I18"/>
    <mergeCell ref="B19:D19"/>
    <mergeCell ref="E19:F19"/>
    <mergeCell ref="G19:I19"/>
    <mergeCell ref="A20:I20"/>
    <mergeCell ref="B21:I21"/>
    <mergeCell ref="B22:C22"/>
    <mergeCell ref="D22:E22"/>
    <mergeCell ref="A1:I1"/>
    <mergeCell ref="A2:I2"/>
    <mergeCell ref="A3:I3"/>
    <mergeCell ref="B9:I9"/>
    <mergeCell ref="B10:I10"/>
    <mergeCell ref="E11:F12"/>
    <mergeCell ref="G11:G12"/>
    <mergeCell ref="H11:H12"/>
    <mergeCell ref="I11:I12"/>
    <mergeCell ref="B4:E4"/>
    <mergeCell ref="F4:I4"/>
    <mergeCell ref="A5:I5"/>
    <mergeCell ref="A6:I6"/>
    <mergeCell ref="C7:D7"/>
    <mergeCell ref="E7:G7"/>
    <mergeCell ref="B8:D8"/>
    <mergeCell ref="E8:F8"/>
    <mergeCell ref="G8:I8"/>
    <mergeCell ref="B335:C335"/>
    <mergeCell ref="E335:F335"/>
    <mergeCell ref="H335:I335"/>
    <mergeCell ref="B336:I336"/>
    <mergeCell ref="E331:F332"/>
    <mergeCell ref="G331:G332"/>
    <mergeCell ref="E337:F337"/>
    <mergeCell ref="B338:I338"/>
    <mergeCell ref="B339:D339"/>
    <mergeCell ref="E339:F339"/>
    <mergeCell ref="G339:I339"/>
    <mergeCell ref="A340:I340"/>
    <mergeCell ref="B341:I341"/>
    <mergeCell ref="B342:C342"/>
    <mergeCell ref="D342:E342"/>
    <mergeCell ref="F342:G342"/>
    <mergeCell ref="H342:I342"/>
    <mergeCell ref="B343:C343"/>
    <mergeCell ref="D343:E343"/>
    <mergeCell ref="F343:G343"/>
    <mergeCell ref="H343:I343"/>
    <mergeCell ref="B344:C344"/>
    <mergeCell ref="D344:E344"/>
    <mergeCell ref="F344:G344"/>
    <mergeCell ref="H344:I344"/>
    <mergeCell ref="B345:C345"/>
    <mergeCell ref="D345:E345"/>
    <mergeCell ref="F345:G345"/>
    <mergeCell ref="H345:I345"/>
    <mergeCell ref="B346:C346"/>
    <mergeCell ref="D346:E346"/>
    <mergeCell ref="F346:G346"/>
    <mergeCell ref="H346:I346"/>
    <mergeCell ref="B347:C347"/>
    <mergeCell ref="D347:E347"/>
    <mergeCell ref="F347:G347"/>
    <mergeCell ref="H347:I347"/>
    <mergeCell ref="B348:C348"/>
    <mergeCell ref="D348:E348"/>
    <mergeCell ref="F348:G348"/>
    <mergeCell ref="H348:I348"/>
    <mergeCell ref="A349:I349"/>
    <mergeCell ref="A355:B355"/>
    <mergeCell ref="C355:D355"/>
    <mergeCell ref="E355:G355"/>
    <mergeCell ref="H355:I355"/>
    <mergeCell ref="A356:I356"/>
    <mergeCell ref="B357:H357"/>
    <mergeCell ref="B358:H358"/>
    <mergeCell ref="B350:D350"/>
    <mergeCell ref="F350:I350"/>
    <mergeCell ref="B351:I351"/>
    <mergeCell ref="B352:I352"/>
    <mergeCell ref="B353:D353"/>
    <mergeCell ref="F353:I353"/>
    <mergeCell ref="A354:B354"/>
    <mergeCell ref="C354:D354"/>
    <mergeCell ref="E354:G354"/>
    <mergeCell ref="H354:I354"/>
  </mergeCells>
  <dataValidations count="40">
    <dataValidation allowBlank="1" showInputMessage="1" showErrorMessage="1" prompt="Señalar el enlace donde está publicados los resultados del indicador. (Si aplica)" sqref="E33 E193 E73 E113 E153 E233 E273 E353 E313"/>
    <dataValidation allowBlank="1" showInputMessage="1" showErrorMessage="1" prompt="Descripción corta que explique el contenido, objeto o lo que mide la variable que compone el indicador._x000a_" sqref="A28 A228 A68 A108 A148 A188 A268 A348 A308"/>
    <dataValidation allowBlank="1" showInputMessage="1" showErrorMessage="1" prompt="Describe de dónde se obtiene la información_x000a_para alimentar o establecer la información de la variable" sqref="A27 A227 A67 A107 A147 A187 A267 A347 A307"/>
    <dataValidation allowBlank="1" showInputMessage="1" showErrorMessage="1" prompt="Indica la periodicidad en que se reporta la variable (Anual, Semestral, Trimestral, Bimestral o Mensual)" sqref="A26 A226 A66 A106 A146 A186 A266 A346 A306"/>
    <dataValidation allowBlank="1" showInputMessage="1" showErrorMessage="1" prompt="Indicar el parámetro de referencia para la medición, de acuerdo con la(s) variable(s) establecidas, Ejemplo: porcentaje, número, kilo, grados, hectáreas, personas, hogares, etc." sqref="A24 A224 A64 A104 A144 A184 A264 A344 A304"/>
    <dataValidation allowBlank="1" showInputMessage="1" showErrorMessage="1" prompt="Presente el nombre de cada una de las variables a partir de las cuales se construye la fórmula del indicador." sqref="A23 A223 A63 A103 A143 A183 A263 A343 A303"/>
    <dataValidation allowBlank="1" showInputMessage="1" showErrorMessage="1" prompt="Representación matemática del cálculo del indicador. La fórmula se debe presentar con siglas claras o abreviación de variables" sqref="A21 A221 A61 A101 A141 A181 A261 A341 A301"/>
    <dataValidation allowBlank="1" showInputMessage="1" showErrorMessage="1" prompt="Propósito que se pretende alcanzar con la medición de dicho indicador, es decir, la finalidad e importancia del indicador." sqref="A19 A219 A59 A99 A139 A179 A259 A339 A299"/>
    <dataValidation allowBlank="1" showInputMessage="1" showErrorMessage="1" prompt="Señalar la justificación y/o normatividad que le aplique para el diseño del indicador (PMM, PDD, Decretos, etc)" sqref="A18 A218 A58 A98 A138 A178 A258 A338 A298"/>
    <dataValidation allowBlank="1" showInputMessage="1" showErrorMessage="1" prompt="Define si el indicador es de eficacia, eficiencia, efectividad, o calidad._x000a_Guía para la construcción y análisis de indicadores de gestión V.4_DAFP" sqref="C17 C217 C57 C97 C137 C177 C257 C337 C297"/>
    <dataValidation allowBlank="1" showInputMessage="1" showErrorMessage="1" prompt="Es  la cuantificación o unidad de medida de lo que se pretende medir con el indicador, ej: Km, m, km/hora, personas, etc" sqref="A16 A216 A56 A96 A136 A176 A256 A336 A296"/>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215 A55 A95 A135 A175 A255 A335 A295"/>
    <dataValidation allowBlank="1" showInputMessage="1" showErrorMessage="1" prompt="Campo destinado para registrar una breve justificación cuando el valor de la meta sea inferior a la línea base_x000a_" sqref="E13 E213 E53 E93 E133 E173 E253 E333 E29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213 C133 C53 C93 C173 C253 C333 C293"/>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213 A53 A93 A133 A173 A253 A333 A293"/>
    <dataValidation allowBlank="1" showInputMessage="1" showErrorMessage="1" prompt="Es la fecha de inicio de la medición del indicador en la_x000a_vigencia. (Ej: enero de 2020)" sqref="A332"/>
    <dataValidation allowBlank="1" showInputMessage="1" showErrorMessage="1" prompt="Corresponde al día, mes y año en que la dependencia realiza la programación de los indicadores a efectuar seguimiento en la vigencia" sqref="A212 A12 A52 A92 A132 A172 A252 A331 A292"/>
    <dataValidation allowBlank="1" showInputMessage="1" showErrorMessage="1" prompt="Corresponde al valor total obtenido y reportado por las Áreas en la vigencia inmediatamente anterior. En el caso de que no exista se colocará “No Aplica - N/A”" sqref="H17 H217 H57 H97 H137 H177 H257 H337 H297"/>
    <dataValidation allowBlank="1" showInputMessage="1" showErrorMessage="1" prompt="Indica la periodicidad en que se reporta el indicador (Anual, Semestral, Trimestral, Bimestral o Mensual)" sqref="E17 E217 E57 E97 E137 E177 E257 E337 E297"/>
    <dataValidation allowBlank="1" showInputMessage="1" showErrorMessage="1" prompt="Se refiere a la denominación dada al indicador,que exprese la característica, el evento o el hecho que se pretende medir con el mismo. " sqref="A10 A210 A50 A90 A130 A170 A250 A330 A290"/>
    <dataValidation allowBlank="1" showInputMessage="1" showErrorMessage="1" prompt="En este espacio se relacionará el tema bajo el cual se define el indicador_x000a_1. Proyecto de inversión_x000a_2. Meta PDD_x000a_3. Meta de gestión_x000a_4. Otro tipo de indicador_x000a_" sqref="A9 A209 A49 A89 A129 A169 A249 A329 A289"/>
    <dataValidation allowBlank="1" showInputMessage="1" showErrorMessage="1" prompt="Corresponde a la dependencia responsable de la_x000a_construcción y seguimiento al indicador" sqref="E8 E168 E88 E48 E328 E128 E208 E248 E288"/>
    <dataValidation allowBlank="1" showInputMessage="1" showErrorMessage="1" prompt="Subsecretaria a la cual esta adscrita la dependencia responsable" sqref="A8 A208 A48 A88 A128 A168 A248 A328 A288"/>
    <dataValidation allowBlank="1" showInputMessage="1" showErrorMessage="1" prompt="Corresponde al código y nombre del proceso que ampara el indicador conforme al mapa de procesos de la entidad._x000a_Área al cual está asociado el indicador" sqref="C7 C167 C87 C47 C327 C127 C207 C247 C287"/>
    <dataValidation allowBlank="1" showInputMessage="1" showErrorMessage="1" prompt="Corresponde al número asignado para el Indicador/ Número de Meta_x000a_" sqref="A7 A207 A47 A87 A127 A167 A247 A327 A287"/>
    <dataValidation allowBlank="1" showInputMessage="1" showErrorMessage="1" prompt="Señalar la información adicional que debe agregarse en la gráfica para dar mayor claridad de la información que se está presentando." sqref="A33 A233 A73 A113 A153 A193 A273 A353 A313"/>
    <dataValidation allowBlank="1" showInputMessage="1" showErrorMessage="1" prompt="Se debe hacer mención al tipo de formato de la fuente y origen de datos, pueder ser Excel, pdf, archivo plano, shapefile, entre otros. " sqref="D15 D175 D255 D55 D95 D135 D215 D335 D295"/>
    <dataValidation allowBlank="1" showInputMessage="1" showErrorMessage="1" prompt="Relacionar el sistema de información (si aplica) de la fuente u origen de datos del indicador. ej Sistema de información estadística de apoyo territorial SIEAT del DANE" sqref="G15 G175 G255 G55 G95 G135 G215 G335 G295"/>
    <dataValidation allowBlank="1" showInputMessage="1" showErrorMessage="1" prompt="Indicar la metodología utilizada y/o aspectos a tener en cuenta para la medición del indicador. ej suma de variables_x000a_" sqref="E19:F19 E219 E59 E99 E139 E179 E259 E339:F339 E299"/>
    <dataValidation allowBlank="1" showInputMessage="1" showErrorMessage="1" prompt="Indicar el tipo de variable: alfanumérico, texto, cadena, entero, etc." sqref="A25 A225 A65 A105 A145 A185 A265 A345 A305"/>
    <dataValidation allowBlank="1" showInputMessage="1" showErrorMessage="1" prompt="Forma en que se presenta gráficamente el indicador: torta, barras, mapas, líneas, dispersión, histograma, caja-y-bigotes, etc." sqref="A30 A230 A70 A110 A150 A190 A270 A350 A310"/>
    <dataValidation allowBlank="1" showInputMessage="1" showErrorMessage="1" prompt="Indicar el origen de la gráfica: Link/ base de datos / drive/ pág web" sqref="E30 E190 E70 E110 E150 E230 E270 E350 E310"/>
    <dataValidation allowBlank="1" showInputMessage="1" showErrorMessage="1" prompt="Tipo de nivel de agregación de la información que puede ser por estrato, deciles, quintiles, género, grupos poblaciones, manzanas, barrios, UPZ, localidades, etc." sqref="A31 A231 A71 A111 A151 A191 A271 A351 A311"/>
    <dataValidation allowBlank="1" showInputMessage="1" showErrorMessage="1" prompt="Indicar el nombre que recibe la gráfica" sqref="A32 A232 A72 A112 A152 A192 A272 A352 A312"/>
    <dataValidation allowBlank="1" showInputMessage="1" showErrorMessage="1" prompt="Es la fecha de finalización de la medición del indicador " sqref="E11 E211 E51 E91 E131 E171 E251 E331 E291"/>
    <dataValidation allowBlank="1" showInputMessage="1" showErrorMessage="1" prompt="Se genera una versión nueva cada vez que se realice un cambio relacionado con el  indicador" sqref="I237 I37 I77 I117 I157 I197 I277 I357 I317"/>
    <dataValidation allowBlank="1" showInputMessage="1" showErrorMessage="1" prompt="Relacionar el campo modificado y una breve descripción del cambio realizado" sqref="B237 B37 B77 B117 B157 B197 B277 B357 B317"/>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217 A57 A97 A137 A177 A257 A337 A297"/>
    <dataValidation allowBlank="1" showInputMessage="1" showErrorMessage="1" prompt="Corresponde al tipo de proceso (Misional, Estratégico, de Apoyo o de Evaluación), conforme al mapa de procesos de la entidad." sqref="H7:I7 H87:I87 H167:I167 H47:I47 H327:I327 H127:I127 H207:I207 H247:I247 H287:I287"/>
    <dataValidation allowBlank="1" showInputMessage="1" showErrorMessage="1" prompt="Es la fecha de inicio de la medición del indicador en la vigencia. (Ej: enero de 2020" sqref="A11 A51 A91 A131 A171 A251 A211 A291"/>
  </dataValidations>
  <hyperlinks>
    <hyperlink ref="F350" r:id="rId1"/>
    <hyperlink ref="F353" r:id="rId2"/>
  </hyperlinks>
  <pageMargins left="0.7" right="0.7" top="0.75" bottom="0.75" header="0" footer="0"/>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'G:\Mi unidad\Subsecretria de Gestión Corporativa\7570\2022\Marzo 2022\[POA Inversión 7570_I trimestre 2022_ajuste.xlsx]LISTAS_1'!#REF!</xm:f>
          </x14:formula1>
          <xm:sqref>G8:I8 G168:I168 G48:I48 G88:I88 G128:I128 G208:I208 G248:I248 G288:I288</xm:sqref>
        </x14:dataValidation>
        <x14:dataValidation type="list" allowBlank="1" showInputMessage="1" showErrorMessage="1">
          <x14:formula1>
            <xm:f>'G:\Mi unidad\Subsecretria de Gestión Corporativa\7570\2022\Marzo 2022\[POA Inversión 7570_I trimestre 2022_ajuste.xlsx]LISTAS_1'!#REF!</xm:f>
          </x14:formula1>
          <xm:sqref>B8:D8 B168:D168 B48:D48 B88:D88 B128:D128 B208:D208 B248:D248 B288:D288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738030"/>
  </sheetPr>
  <dimension ref="A1:AU1000"/>
  <sheetViews>
    <sheetView zoomScale="80" zoomScaleNormal="80" workbookViewId="0">
      <pane xSplit="4" ySplit="3" topLeftCell="E4" activePane="bottomRight" state="frozen"/>
      <selection pane="topRight" activeCell="E1" sqref="E1"/>
      <selection pane="bottomLeft" activeCell="A4" sqref="A4"/>
      <selection pane="bottomRight" activeCell="A43" sqref="A43:A45"/>
    </sheetView>
  </sheetViews>
  <sheetFormatPr baseColWidth="10" defaultColWidth="12.625" defaultRowHeight="15" customHeight="1" x14ac:dyDescent="0.2"/>
  <cols>
    <col min="1" max="1" width="7.375" bestFit="1" customWidth="1"/>
    <col min="2" max="2" width="29.5" customWidth="1"/>
    <col min="3" max="3" width="12.375" bestFit="1" customWidth="1"/>
    <col min="4" max="4" width="28.25" customWidth="1"/>
    <col min="5" max="5" width="12" customWidth="1"/>
    <col min="6" max="6" width="8.25" customWidth="1"/>
    <col min="7" max="7" width="41.375" customWidth="1"/>
    <col min="8" max="8" width="12" customWidth="1"/>
    <col min="9" max="14" width="10.625" customWidth="1"/>
    <col min="15" max="15" width="51" customWidth="1"/>
    <col min="16" max="21" width="10.625" customWidth="1"/>
    <col min="22" max="22" width="50.125" customWidth="1"/>
    <col min="23" max="28" width="10.625" customWidth="1"/>
    <col min="29" max="29" width="51.625" customWidth="1"/>
    <col min="30" max="35" width="10.625" customWidth="1"/>
    <col min="36" max="36" width="45.375" customWidth="1"/>
    <col min="37" max="38" width="6.25" customWidth="1"/>
    <col min="39" max="39" width="12.125" customWidth="1"/>
    <col min="40" max="40" width="11.375" customWidth="1"/>
    <col min="41" max="41" width="9.625" customWidth="1"/>
    <col min="42" max="42" width="12" customWidth="1"/>
    <col min="43" max="43" width="12.25" customWidth="1"/>
    <col min="44" max="44" width="10.25" customWidth="1"/>
  </cols>
  <sheetData>
    <row r="1" spans="1:44" ht="25.5" customHeight="1" x14ac:dyDescent="0.2">
      <c r="A1" s="37"/>
      <c r="B1" s="37"/>
      <c r="C1" s="37"/>
      <c r="D1" s="37"/>
      <c r="E1" s="38"/>
      <c r="F1" s="286"/>
      <c r="G1" s="286"/>
      <c r="H1" s="286"/>
      <c r="I1" s="287"/>
      <c r="J1" s="288"/>
      <c r="K1" s="289"/>
      <c r="L1" s="290"/>
      <c r="M1" s="290"/>
      <c r="N1" s="290"/>
      <c r="O1" s="290"/>
      <c r="P1" s="43"/>
      <c r="Q1" s="43"/>
      <c r="R1" s="42"/>
      <c r="S1" s="42"/>
      <c r="T1" s="42"/>
      <c r="U1" s="42"/>
      <c r="V1" s="42"/>
      <c r="W1" s="43"/>
      <c r="X1" s="43"/>
      <c r="Y1" s="42"/>
      <c r="Z1" s="42"/>
      <c r="AA1" s="42"/>
      <c r="AB1" s="42"/>
      <c r="AC1" s="42"/>
      <c r="AD1" s="43"/>
      <c r="AE1" s="44"/>
      <c r="AF1" s="45"/>
      <c r="AG1" s="45"/>
      <c r="AH1" s="45"/>
      <c r="AI1" s="45"/>
      <c r="AJ1" s="45"/>
      <c r="AK1" s="38"/>
      <c r="AL1" s="38"/>
      <c r="AM1" s="718" t="s">
        <v>40</v>
      </c>
      <c r="AN1" s="583"/>
      <c r="AO1" s="583"/>
      <c r="AP1" s="583"/>
      <c r="AQ1" s="583"/>
      <c r="AR1" s="584"/>
    </row>
    <row r="2" spans="1:44" ht="36" customHeight="1" x14ac:dyDescent="0.2">
      <c r="A2" s="46"/>
      <c r="B2" s="46"/>
      <c r="C2" s="715" t="s">
        <v>41</v>
      </c>
      <c r="D2" s="716"/>
      <c r="E2" s="717"/>
      <c r="F2" s="719" t="s">
        <v>42</v>
      </c>
      <c r="G2" s="720"/>
      <c r="H2" s="721"/>
      <c r="I2" s="722" t="s">
        <v>43</v>
      </c>
      <c r="J2" s="720"/>
      <c r="K2" s="720"/>
      <c r="L2" s="720"/>
      <c r="M2" s="720"/>
      <c r="N2" s="720"/>
      <c r="O2" s="721"/>
      <c r="P2" s="723" t="s">
        <v>44</v>
      </c>
      <c r="Q2" s="579"/>
      <c r="R2" s="579"/>
      <c r="S2" s="579"/>
      <c r="T2" s="579"/>
      <c r="U2" s="579"/>
      <c r="V2" s="580"/>
      <c r="W2" s="723" t="s">
        <v>45</v>
      </c>
      <c r="X2" s="579"/>
      <c r="Y2" s="579"/>
      <c r="Z2" s="579"/>
      <c r="AA2" s="579"/>
      <c r="AB2" s="579"/>
      <c r="AC2" s="580"/>
      <c r="AD2" s="723" t="s">
        <v>46</v>
      </c>
      <c r="AE2" s="579"/>
      <c r="AF2" s="579"/>
      <c r="AG2" s="579"/>
      <c r="AH2" s="579"/>
      <c r="AI2" s="579"/>
      <c r="AJ2" s="580"/>
      <c r="AK2" s="47"/>
      <c r="AL2" s="47"/>
      <c r="AM2" s="735" t="s">
        <v>47</v>
      </c>
      <c r="AN2" s="716"/>
      <c r="AO2" s="717"/>
      <c r="AP2" s="715" t="s">
        <v>48</v>
      </c>
      <c r="AQ2" s="716"/>
      <c r="AR2" s="717"/>
    </row>
    <row r="3" spans="1:44" ht="65.25" customHeight="1" x14ac:dyDescent="0.2">
      <c r="A3" s="460" t="s">
        <v>49</v>
      </c>
      <c r="B3" s="460" t="s">
        <v>50</v>
      </c>
      <c r="C3" s="461" t="s">
        <v>51</v>
      </c>
      <c r="D3" s="461" t="s">
        <v>52</v>
      </c>
      <c r="E3" s="461" t="s">
        <v>53</v>
      </c>
      <c r="F3" s="462" t="s">
        <v>54</v>
      </c>
      <c r="G3" s="462" t="s">
        <v>55</v>
      </c>
      <c r="H3" s="462" t="s">
        <v>56</v>
      </c>
      <c r="I3" s="461" t="str">
        <f>I2&amp;": Programado actividad"</f>
        <v>Ene-Mar: Programado actividad</v>
      </c>
      <c r="J3" s="461" t="str">
        <f>I2&amp;": Ejecutado actividad"</f>
        <v>Ene-Mar: Ejecutado actividad</v>
      </c>
      <c r="K3" s="461" t="s">
        <v>57</v>
      </c>
      <c r="L3" s="462" t="str">
        <f>I2&amp;": % Programado tarea"</f>
        <v>Ene-Mar: % Programado tarea</v>
      </c>
      <c r="M3" s="462" t="str">
        <f>I2&amp;": % Ejecutado tarea"</f>
        <v>Ene-Mar: % Ejecutado tarea</v>
      </c>
      <c r="N3" s="462" t="s">
        <v>58</v>
      </c>
      <c r="O3" s="463" t="s">
        <v>59</v>
      </c>
      <c r="P3" s="461" t="str">
        <f>P2&amp;": Programado actividad"</f>
        <v>Abr-Jun: Programado actividad</v>
      </c>
      <c r="Q3" s="461" t="str">
        <f>P2&amp;": Ejecutado actividad"</f>
        <v>Abr-Jun: Ejecutado actividad</v>
      </c>
      <c r="R3" s="461" t="s">
        <v>57</v>
      </c>
      <c r="S3" s="462" t="str">
        <f>P2&amp;": Programado tarea"</f>
        <v>Abr-Jun: Programado tarea</v>
      </c>
      <c r="T3" s="462" t="str">
        <f>P2&amp;": Ejecutado tarea"</f>
        <v>Abr-Jun: Ejecutado tarea</v>
      </c>
      <c r="U3" s="462" t="s">
        <v>58</v>
      </c>
      <c r="V3" s="463" t="s">
        <v>59</v>
      </c>
      <c r="W3" s="461" t="str">
        <f>W2&amp;": Programado actividad"</f>
        <v>Jul-Sep: Programado actividad</v>
      </c>
      <c r="X3" s="461" t="str">
        <f>W2&amp;": Ejecutado actividad"</f>
        <v>Jul-Sep: Ejecutado actividad</v>
      </c>
      <c r="Y3" s="461" t="s">
        <v>57</v>
      </c>
      <c r="Z3" s="462" t="str">
        <f>W2&amp;": % Programado tarea"</f>
        <v>Jul-Sep: % Programado tarea</v>
      </c>
      <c r="AA3" s="462" t="str">
        <f>W2&amp;": % Ejecutado tarea"</f>
        <v>Jul-Sep: % Ejecutado tarea</v>
      </c>
      <c r="AB3" s="462" t="s">
        <v>58</v>
      </c>
      <c r="AC3" s="463" t="s">
        <v>59</v>
      </c>
      <c r="AD3" s="461" t="str">
        <f>AD2&amp;": Programado actividad"</f>
        <v>Oct-Dic: Programado actividad</v>
      </c>
      <c r="AE3" s="461" t="str">
        <f>AD2&amp;": Ejecutado actividad"</f>
        <v>Oct-Dic: Ejecutado actividad</v>
      </c>
      <c r="AF3" s="461" t="s">
        <v>57</v>
      </c>
      <c r="AG3" s="462" t="str">
        <f>AD2&amp;": % Programado tarea"</f>
        <v>Oct-Dic: % Programado tarea</v>
      </c>
      <c r="AH3" s="462" t="str">
        <f>AD2&amp;": % Ejecutado tarea"</f>
        <v>Oct-Dic: % Ejecutado tarea</v>
      </c>
      <c r="AI3" s="462" t="s">
        <v>60</v>
      </c>
      <c r="AJ3" s="463" t="s">
        <v>59</v>
      </c>
      <c r="AK3" s="47"/>
      <c r="AL3" s="47"/>
      <c r="AM3" s="464" t="s">
        <v>61</v>
      </c>
      <c r="AN3" s="464" t="s">
        <v>61</v>
      </c>
      <c r="AO3" s="464" t="s">
        <v>62</v>
      </c>
      <c r="AP3" s="465" t="s">
        <v>63</v>
      </c>
      <c r="AQ3" s="465" t="s">
        <v>64</v>
      </c>
      <c r="AR3" s="465" t="s">
        <v>65</v>
      </c>
    </row>
    <row r="4" spans="1:44" s="259" customFormat="1" ht="34.5" customHeight="1" x14ac:dyDescent="0.2">
      <c r="A4" s="726">
        <v>1</v>
      </c>
      <c r="B4" s="736" t="s">
        <v>1336</v>
      </c>
      <c r="C4" s="726">
        <v>1</v>
      </c>
      <c r="D4" s="729" t="s">
        <v>1337</v>
      </c>
      <c r="E4" s="732">
        <v>1</v>
      </c>
      <c r="F4" s="274">
        <v>1</v>
      </c>
      <c r="G4" s="443" t="s">
        <v>1502</v>
      </c>
      <c r="H4" s="386">
        <v>0.03</v>
      </c>
      <c r="I4" s="724">
        <f>SUM(L4+L5+L6+L7+L8)</f>
        <v>7.0000000000000007E-2</v>
      </c>
      <c r="J4" s="724">
        <f>SUM(M4+M5+M6+M7+M8)</f>
        <v>7.0000000000000007E-2</v>
      </c>
      <c r="K4" s="724">
        <f>J4/I4</f>
        <v>1</v>
      </c>
      <c r="L4" s="369">
        <v>0.03</v>
      </c>
      <c r="M4" s="275">
        <v>0.03</v>
      </c>
      <c r="N4" s="276">
        <f>IFERROR(M4/L4,"0,00%")</f>
        <v>1</v>
      </c>
      <c r="O4" s="277" t="s">
        <v>1449</v>
      </c>
      <c r="P4" s="724">
        <f>SUM(S4+S5+S6+S7+S8)</f>
        <v>0.13</v>
      </c>
      <c r="Q4" s="724">
        <f>SUM(T4+T5+T6+T7+T8)</f>
        <v>0.13</v>
      </c>
      <c r="R4" s="724">
        <f>Q4/P4</f>
        <v>1</v>
      </c>
      <c r="S4" s="369">
        <v>0</v>
      </c>
      <c r="T4" s="275">
        <v>0</v>
      </c>
      <c r="U4" s="276" t="str">
        <f>IFERROR(T4/S4,"0,00%")</f>
        <v>0,00%</v>
      </c>
      <c r="V4" s="279"/>
      <c r="W4" s="724">
        <f>SUM(Z4+Z5+Z6+Z7+Z8)</f>
        <v>0.03</v>
      </c>
      <c r="X4" s="724">
        <f>SUM(AA4+AA5+AA6+AA7+AA8)</f>
        <v>0.03</v>
      </c>
      <c r="Y4" s="724">
        <f>X4/W4</f>
        <v>1</v>
      </c>
      <c r="Z4" s="369">
        <v>0</v>
      </c>
      <c r="AA4" s="275">
        <v>0</v>
      </c>
      <c r="AB4" s="276" t="str">
        <f>IFERROR(AA4/Z4,"0,00%")</f>
        <v>0,00%</v>
      </c>
      <c r="AC4" s="279" t="s">
        <v>1523</v>
      </c>
      <c r="AD4" s="724">
        <f>SUM(AG4+AG5+AG6+AG7+AG8)</f>
        <v>0.77</v>
      </c>
      <c r="AE4" s="724">
        <f>SUM(AH4+AH5+AH6+AH7+AH8)</f>
        <v>0.77</v>
      </c>
      <c r="AF4" s="724">
        <f>AE4/AD4</f>
        <v>1</v>
      </c>
      <c r="AG4" s="296">
        <v>0</v>
      </c>
      <c r="AH4" s="390">
        <v>0</v>
      </c>
      <c r="AI4" s="276" t="str">
        <f>IFERROR(AH4/AG4,"0,00%")</f>
        <v>0,00%</v>
      </c>
      <c r="AJ4" s="279" t="s">
        <v>1523</v>
      </c>
      <c r="AK4" s="280"/>
      <c r="AL4" s="280"/>
      <c r="AM4" s="276">
        <f>SUM(L4+S4+Z4+AG4)</f>
        <v>0.03</v>
      </c>
      <c r="AN4" s="276">
        <f>SUM(M4+T4+AA4+AH4)</f>
        <v>0.03</v>
      </c>
      <c r="AO4" s="276">
        <f t="shared" ref="AO4:AO45" si="0">AN4/AM4</f>
        <v>1</v>
      </c>
      <c r="AP4" s="725">
        <f>SUM(AM4+AM5+AM6+AM7+AM8)</f>
        <v>1</v>
      </c>
      <c r="AQ4" s="725">
        <f>SUM(AN4+AN5+AN6+AN7+AN8)</f>
        <v>1</v>
      </c>
      <c r="AR4" s="725">
        <f>AQ4/AP4</f>
        <v>1</v>
      </c>
    </row>
    <row r="5" spans="1:44" s="259" customFormat="1" ht="78" customHeight="1" x14ac:dyDescent="0.2">
      <c r="A5" s="727"/>
      <c r="B5" s="737"/>
      <c r="C5" s="727"/>
      <c r="D5" s="730"/>
      <c r="E5" s="733"/>
      <c r="F5" s="500">
        <v>2</v>
      </c>
      <c r="G5" s="443" t="s">
        <v>1515</v>
      </c>
      <c r="H5" s="386">
        <v>0.4</v>
      </c>
      <c r="I5" s="713"/>
      <c r="J5" s="713"/>
      <c r="K5" s="713"/>
      <c r="L5" s="369">
        <v>0</v>
      </c>
      <c r="M5" s="275">
        <v>0</v>
      </c>
      <c r="N5" s="276" t="str">
        <f t="shared" ref="N5:N45" si="1">IFERROR(M5/L5,"0,00%")</f>
        <v>0,00%</v>
      </c>
      <c r="O5" s="277"/>
      <c r="P5" s="713"/>
      <c r="Q5" s="713"/>
      <c r="R5" s="713"/>
      <c r="S5" s="369">
        <v>0</v>
      </c>
      <c r="T5" s="275">
        <v>0</v>
      </c>
      <c r="U5" s="276" t="str">
        <f t="shared" ref="U5:U45" si="2">IFERROR(T5/S5,"0,00%")</f>
        <v>0,00%</v>
      </c>
      <c r="V5" s="279"/>
      <c r="W5" s="713"/>
      <c r="X5" s="713"/>
      <c r="Y5" s="713"/>
      <c r="Z5" s="494">
        <v>0</v>
      </c>
      <c r="AA5" s="275">
        <v>0</v>
      </c>
      <c r="AB5" s="276" t="str">
        <f t="shared" ref="AB5:AB45" si="3">IFERROR(AA5/Z5,"0,00%")</f>
        <v>0,00%</v>
      </c>
      <c r="AC5" s="279" t="s">
        <v>1523</v>
      </c>
      <c r="AD5" s="713"/>
      <c r="AE5" s="713"/>
      <c r="AF5" s="713"/>
      <c r="AG5" s="494">
        <v>0.4</v>
      </c>
      <c r="AH5" s="390">
        <v>0.4</v>
      </c>
      <c r="AI5" s="276">
        <f t="shared" ref="AI5:AI45" si="4">IFERROR(AH5/AG5,"0,00%")</f>
        <v>1</v>
      </c>
      <c r="AJ5" s="278" t="s">
        <v>1552</v>
      </c>
      <c r="AK5" s="280"/>
      <c r="AL5" s="280"/>
      <c r="AM5" s="276">
        <f t="shared" ref="AM5:AN45" si="5">SUM(L5+S5+Z5+AG5)</f>
        <v>0.4</v>
      </c>
      <c r="AN5" s="276">
        <f t="shared" si="5"/>
        <v>0.4</v>
      </c>
      <c r="AO5" s="276">
        <f t="shared" si="0"/>
        <v>1</v>
      </c>
      <c r="AP5" s="711"/>
      <c r="AQ5" s="711"/>
      <c r="AR5" s="711"/>
    </row>
    <row r="6" spans="1:44" s="259" customFormat="1" ht="82.5" customHeight="1" x14ac:dyDescent="0.2">
      <c r="A6" s="727"/>
      <c r="B6" s="737"/>
      <c r="C6" s="727"/>
      <c r="D6" s="730"/>
      <c r="E6" s="733"/>
      <c r="F6" s="274">
        <v>4</v>
      </c>
      <c r="G6" s="443" t="s">
        <v>1454</v>
      </c>
      <c r="H6" s="386">
        <v>0.22</v>
      </c>
      <c r="I6" s="713"/>
      <c r="J6" s="713"/>
      <c r="K6" s="713"/>
      <c r="L6" s="369">
        <v>0</v>
      </c>
      <c r="M6" s="275">
        <v>0</v>
      </c>
      <c r="N6" s="276" t="str">
        <f t="shared" si="1"/>
        <v>0,00%</v>
      </c>
      <c r="O6" s="277"/>
      <c r="P6" s="713"/>
      <c r="Q6" s="713"/>
      <c r="R6" s="713"/>
      <c r="S6" s="369">
        <v>0</v>
      </c>
      <c r="T6" s="275">
        <v>0</v>
      </c>
      <c r="U6" s="276" t="str">
        <f t="shared" si="2"/>
        <v>0,00%</v>
      </c>
      <c r="V6" s="279"/>
      <c r="W6" s="713"/>
      <c r="X6" s="713"/>
      <c r="Y6" s="713"/>
      <c r="Z6" s="369">
        <v>0</v>
      </c>
      <c r="AA6" s="275">
        <v>0</v>
      </c>
      <c r="AB6" s="276" t="str">
        <f t="shared" si="3"/>
        <v>0,00%</v>
      </c>
      <c r="AC6" s="279" t="s">
        <v>1523</v>
      </c>
      <c r="AD6" s="713"/>
      <c r="AE6" s="713"/>
      <c r="AF6" s="713"/>
      <c r="AG6" s="494">
        <v>0.22</v>
      </c>
      <c r="AH6" s="390">
        <v>0.22</v>
      </c>
      <c r="AI6" s="276">
        <f t="shared" si="4"/>
        <v>1</v>
      </c>
      <c r="AJ6" s="278" t="s">
        <v>1563</v>
      </c>
      <c r="AK6" s="280"/>
      <c r="AL6" s="280"/>
      <c r="AM6" s="276">
        <f t="shared" si="5"/>
        <v>0.22</v>
      </c>
      <c r="AN6" s="276">
        <f t="shared" si="5"/>
        <v>0.22</v>
      </c>
      <c r="AO6" s="276">
        <f t="shared" si="0"/>
        <v>1</v>
      </c>
      <c r="AP6" s="711"/>
      <c r="AQ6" s="711"/>
      <c r="AR6" s="711"/>
    </row>
    <row r="7" spans="1:44" s="259" customFormat="1" ht="70.5" customHeight="1" x14ac:dyDescent="0.2">
      <c r="A7" s="727"/>
      <c r="B7" s="737"/>
      <c r="C7" s="727"/>
      <c r="D7" s="730"/>
      <c r="E7" s="733"/>
      <c r="F7" s="274">
        <v>5</v>
      </c>
      <c r="G7" s="443" t="s">
        <v>1455</v>
      </c>
      <c r="H7" s="386">
        <v>0.13</v>
      </c>
      <c r="I7" s="713"/>
      <c r="J7" s="713"/>
      <c r="K7" s="713"/>
      <c r="L7" s="369">
        <v>0</v>
      </c>
      <c r="M7" s="275">
        <v>0</v>
      </c>
      <c r="N7" s="276" t="str">
        <f t="shared" si="1"/>
        <v>0,00%</v>
      </c>
      <c r="O7" s="277"/>
      <c r="P7" s="713"/>
      <c r="Q7" s="713"/>
      <c r="R7" s="713"/>
      <c r="S7" s="369">
        <v>0.13</v>
      </c>
      <c r="T7" s="275">
        <v>0.13</v>
      </c>
      <c r="U7" s="276">
        <f t="shared" si="2"/>
        <v>1</v>
      </c>
      <c r="V7" s="278" t="s">
        <v>1503</v>
      </c>
      <c r="W7" s="713"/>
      <c r="X7" s="713"/>
      <c r="Y7" s="713"/>
      <c r="Z7" s="369">
        <v>0</v>
      </c>
      <c r="AA7" s="275">
        <v>0</v>
      </c>
      <c r="AB7" s="276" t="str">
        <f t="shared" si="3"/>
        <v>0,00%</v>
      </c>
      <c r="AC7" s="279" t="s">
        <v>1523</v>
      </c>
      <c r="AD7" s="713"/>
      <c r="AE7" s="713"/>
      <c r="AF7" s="713"/>
      <c r="AG7" s="296">
        <v>0</v>
      </c>
      <c r="AH7" s="390">
        <v>0</v>
      </c>
      <c r="AI7" s="276" t="str">
        <f t="shared" si="4"/>
        <v>0,00%</v>
      </c>
      <c r="AJ7" s="279" t="s">
        <v>1523</v>
      </c>
      <c r="AK7" s="280"/>
      <c r="AL7" s="280"/>
      <c r="AM7" s="276">
        <f t="shared" si="5"/>
        <v>0.13</v>
      </c>
      <c r="AN7" s="276">
        <f t="shared" si="5"/>
        <v>0.13</v>
      </c>
      <c r="AO7" s="276">
        <f t="shared" si="0"/>
        <v>1</v>
      </c>
      <c r="AP7" s="711"/>
      <c r="AQ7" s="711"/>
      <c r="AR7" s="711"/>
    </row>
    <row r="8" spans="1:44" s="259" customFormat="1" ht="74.099999999999994" customHeight="1" x14ac:dyDescent="0.2">
      <c r="A8" s="728"/>
      <c r="B8" s="738"/>
      <c r="C8" s="728"/>
      <c r="D8" s="731"/>
      <c r="E8" s="734"/>
      <c r="F8" s="274">
        <v>6</v>
      </c>
      <c r="G8" s="443" t="s">
        <v>1338</v>
      </c>
      <c r="H8" s="386">
        <v>0.22</v>
      </c>
      <c r="I8" s="714"/>
      <c r="J8" s="714"/>
      <c r="K8" s="714"/>
      <c r="L8" s="369">
        <v>0.04</v>
      </c>
      <c r="M8" s="275">
        <v>0.04</v>
      </c>
      <c r="N8" s="276">
        <f t="shared" si="1"/>
        <v>1</v>
      </c>
      <c r="O8" s="277" t="s">
        <v>1403</v>
      </c>
      <c r="P8" s="714"/>
      <c r="Q8" s="714"/>
      <c r="R8" s="714"/>
      <c r="S8" s="369">
        <v>0</v>
      </c>
      <c r="T8" s="275">
        <v>0</v>
      </c>
      <c r="U8" s="276" t="str">
        <f t="shared" si="2"/>
        <v>0,00%</v>
      </c>
      <c r="V8" s="279"/>
      <c r="W8" s="714"/>
      <c r="X8" s="714"/>
      <c r="Y8" s="714"/>
      <c r="Z8" s="369">
        <v>0.03</v>
      </c>
      <c r="AA8" s="275">
        <v>0.03</v>
      </c>
      <c r="AB8" s="276">
        <f t="shared" si="3"/>
        <v>1</v>
      </c>
      <c r="AC8" s="278" t="s">
        <v>1524</v>
      </c>
      <c r="AD8" s="714"/>
      <c r="AE8" s="714"/>
      <c r="AF8" s="714"/>
      <c r="AG8" s="494">
        <v>0.15</v>
      </c>
      <c r="AH8" s="390">
        <v>0.15</v>
      </c>
      <c r="AI8" s="276">
        <f t="shared" si="4"/>
        <v>1</v>
      </c>
      <c r="AJ8" s="278" t="s">
        <v>1561</v>
      </c>
      <c r="AK8" s="280"/>
      <c r="AL8" s="280"/>
      <c r="AM8" s="276">
        <f t="shared" si="5"/>
        <v>0.22</v>
      </c>
      <c r="AN8" s="276">
        <f t="shared" si="5"/>
        <v>0.22</v>
      </c>
      <c r="AO8" s="276">
        <f t="shared" si="0"/>
        <v>1</v>
      </c>
      <c r="AP8" s="712"/>
      <c r="AQ8" s="712"/>
      <c r="AR8" s="712"/>
    </row>
    <row r="9" spans="1:44" s="259" customFormat="1" ht="112.5" customHeight="1" x14ac:dyDescent="0.2">
      <c r="A9" s="274">
        <v>2</v>
      </c>
      <c r="B9" s="285" t="s">
        <v>1456</v>
      </c>
      <c r="C9" s="274">
        <v>1</v>
      </c>
      <c r="D9" s="368" t="s">
        <v>1339</v>
      </c>
      <c r="E9" s="281">
        <v>1</v>
      </c>
      <c r="F9" s="274">
        <v>1</v>
      </c>
      <c r="G9" s="443" t="s">
        <v>1338</v>
      </c>
      <c r="H9" s="386">
        <v>0.8</v>
      </c>
      <c r="I9" s="276">
        <f>L9</f>
        <v>0.8</v>
      </c>
      <c r="J9" s="276">
        <f>M9</f>
        <v>0.8</v>
      </c>
      <c r="K9" s="284">
        <f>IFERROR(J9/I9,"0%")</f>
        <v>1</v>
      </c>
      <c r="L9" s="369">
        <v>0.8</v>
      </c>
      <c r="M9" s="275">
        <v>0.8</v>
      </c>
      <c r="N9" s="276">
        <f t="shared" si="1"/>
        <v>1</v>
      </c>
      <c r="O9" s="277" t="s">
        <v>1395</v>
      </c>
      <c r="P9" s="276">
        <f>S9</f>
        <v>0</v>
      </c>
      <c r="Q9" s="276">
        <f>T9</f>
        <v>0</v>
      </c>
      <c r="R9" s="284" t="str">
        <f>IFERROR(Q9/P9,"0%")</f>
        <v>0%</v>
      </c>
      <c r="S9" s="369">
        <v>0</v>
      </c>
      <c r="T9" s="275">
        <v>0</v>
      </c>
      <c r="U9" s="276" t="str">
        <f t="shared" si="2"/>
        <v>0,00%</v>
      </c>
      <c r="V9" s="279"/>
      <c r="W9" s="276">
        <f>Z9</f>
        <v>0.1</v>
      </c>
      <c r="X9" s="276">
        <f>AA9</f>
        <v>0.1</v>
      </c>
      <c r="Y9" s="284">
        <f>IFERROR(X9/W9,"0%")</f>
        <v>1</v>
      </c>
      <c r="Z9" s="369">
        <v>0.1</v>
      </c>
      <c r="AA9" s="275">
        <v>0.1</v>
      </c>
      <c r="AB9" s="276">
        <f t="shared" si="3"/>
        <v>1</v>
      </c>
      <c r="AC9" s="278" t="s">
        <v>1525</v>
      </c>
      <c r="AD9" s="276">
        <f>AG9</f>
        <v>0.1</v>
      </c>
      <c r="AE9" s="276">
        <f>AH9</f>
        <v>0.1</v>
      </c>
      <c r="AF9" s="284">
        <f>IFERROR(AE9/AD9,"0%")</f>
        <v>1</v>
      </c>
      <c r="AG9" s="388">
        <v>0.1</v>
      </c>
      <c r="AH9" s="390">
        <v>0.1</v>
      </c>
      <c r="AI9" s="276">
        <f t="shared" si="4"/>
        <v>1</v>
      </c>
      <c r="AJ9" s="278" t="s">
        <v>1562</v>
      </c>
      <c r="AK9" s="280"/>
      <c r="AL9" s="280"/>
      <c r="AM9" s="281">
        <f t="shared" si="5"/>
        <v>1</v>
      </c>
      <c r="AN9" s="276">
        <f t="shared" si="5"/>
        <v>1</v>
      </c>
      <c r="AO9" s="276">
        <f t="shared" si="0"/>
        <v>1</v>
      </c>
      <c r="AP9" s="276">
        <f>AM9</f>
        <v>1</v>
      </c>
      <c r="AQ9" s="276">
        <f>AN9</f>
        <v>1</v>
      </c>
      <c r="AR9" s="276">
        <f>AQ9/AP9</f>
        <v>1</v>
      </c>
    </row>
    <row r="10" spans="1:44" s="259" customFormat="1" ht="79.5" customHeight="1" x14ac:dyDescent="0.2">
      <c r="A10" s="727">
        <v>3</v>
      </c>
      <c r="B10" s="736" t="s">
        <v>1340</v>
      </c>
      <c r="C10" s="727">
        <v>1</v>
      </c>
      <c r="D10" s="730" t="s">
        <v>1341</v>
      </c>
      <c r="E10" s="739">
        <v>1</v>
      </c>
      <c r="F10" s="382">
        <v>1</v>
      </c>
      <c r="G10" s="443" t="s">
        <v>1342</v>
      </c>
      <c r="H10" s="386">
        <v>0.31</v>
      </c>
      <c r="I10" s="711">
        <f>L10+L11+L12+L13+L14+L15+L16+L17</f>
        <v>0.21000000000000002</v>
      </c>
      <c r="J10" s="711">
        <f>M10+M11+M12+M13+M14+M15+M16+M17</f>
        <v>0.21000000000000002</v>
      </c>
      <c r="K10" s="713">
        <f>J10/I10</f>
        <v>1</v>
      </c>
      <c r="L10" s="369">
        <v>0.1</v>
      </c>
      <c r="M10" s="275">
        <v>0.1</v>
      </c>
      <c r="N10" s="276">
        <f t="shared" si="1"/>
        <v>1</v>
      </c>
      <c r="O10" s="277" t="s">
        <v>1450</v>
      </c>
      <c r="P10" s="711">
        <f>S10+S11+S12+S13+S14+S15+S16+S17</f>
        <v>0.41000000000000003</v>
      </c>
      <c r="Q10" s="711">
        <f>T10+T11+T12+T13+T14+T15+T16+T17</f>
        <v>0.41000000000000003</v>
      </c>
      <c r="R10" s="713">
        <f>Q10/P10</f>
        <v>1</v>
      </c>
      <c r="S10" s="369">
        <v>0.21</v>
      </c>
      <c r="T10" s="275">
        <v>0.21</v>
      </c>
      <c r="U10" s="276">
        <f t="shared" si="2"/>
        <v>1</v>
      </c>
      <c r="V10" s="278" t="s">
        <v>1504</v>
      </c>
      <c r="W10" s="711">
        <f>Z10+Z11+Z12+Z13+Z14+Z15+Z16+Z17</f>
        <v>0.16</v>
      </c>
      <c r="X10" s="711">
        <f>AA10+AA11+AA12+AA13+AA14+AA15+AA16+AA17</f>
        <v>0.16</v>
      </c>
      <c r="Y10" s="713">
        <f>X10/W10</f>
        <v>1</v>
      </c>
      <c r="Z10" s="369">
        <v>0</v>
      </c>
      <c r="AA10" s="275">
        <v>0</v>
      </c>
      <c r="AB10" s="276" t="str">
        <f t="shared" si="3"/>
        <v>0,00%</v>
      </c>
      <c r="AC10" s="279" t="s">
        <v>1523</v>
      </c>
      <c r="AD10" s="711">
        <f>AG10+AG11+AG12+AG13+AG14+AG15+AG16+AG17</f>
        <v>0.22</v>
      </c>
      <c r="AE10" s="711">
        <f>AH10+AH11+AH12+AH13+AH14+AH15+AH16+AH17</f>
        <v>0.22</v>
      </c>
      <c r="AF10" s="713">
        <f>AE10/AD10</f>
        <v>1</v>
      </c>
      <c r="AG10" s="296">
        <v>0</v>
      </c>
      <c r="AH10" s="390">
        <v>0</v>
      </c>
      <c r="AI10" s="276" t="str">
        <f t="shared" si="4"/>
        <v>0,00%</v>
      </c>
      <c r="AJ10" s="279" t="s">
        <v>1523</v>
      </c>
      <c r="AK10" s="280"/>
      <c r="AL10" s="280"/>
      <c r="AM10" s="281">
        <f>SUM(L10+S10+Z10+AG10)</f>
        <v>0.31</v>
      </c>
      <c r="AN10" s="276">
        <f t="shared" si="5"/>
        <v>0.31</v>
      </c>
      <c r="AO10" s="276">
        <f t="shared" si="0"/>
        <v>1</v>
      </c>
      <c r="AP10" s="711">
        <f>AM10+AM11+AM12+AM13+AM14+AM15+AM16+AM17</f>
        <v>1</v>
      </c>
      <c r="AQ10" s="711">
        <f>AN10+AN11+AN12+AN13+AN14+AN15+AN16+AN17</f>
        <v>1</v>
      </c>
      <c r="AR10" s="711">
        <f>AQ10/AP10</f>
        <v>1</v>
      </c>
    </row>
    <row r="11" spans="1:44" s="259" customFormat="1" ht="46.5" customHeight="1" x14ac:dyDescent="0.2">
      <c r="A11" s="727"/>
      <c r="B11" s="737"/>
      <c r="C11" s="727"/>
      <c r="D11" s="730"/>
      <c r="E11" s="739"/>
      <c r="F11" s="373">
        <v>2</v>
      </c>
      <c r="G11" s="443" t="s">
        <v>1457</v>
      </c>
      <c r="H11" s="386">
        <v>7.0000000000000007E-2</v>
      </c>
      <c r="I11" s="711"/>
      <c r="J11" s="711"/>
      <c r="K11" s="713"/>
      <c r="L11" s="296">
        <v>7.0000000000000007E-2</v>
      </c>
      <c r="M11" s="275">
        <v>7.0000000000000007E-2</v>
      </c>
      <c r="N11" s="276">
        <f t="shared" si="1"/>
        <v>1</v>
      </c>
      <c r="O11" s="277" t="s">
        <v>1451</v>
      </c>
      <c r="P11" s="711"/>
      <c r="Q11" s="711"/>
      <c r="R11" s="713"/>
      <c r="S11" s="369">
        <v>0</v>
      </c>
      <c r="T11" s="275">
        <v>0</v>
      </c>
      <c r="U11" s="276" t="str">
        <f t="shared" si="2"/>
        <v>0,00%</v>
      </c>
      <c r="V11" s="279"/>
      <c r="W11" s="711"/>
      <c r="X11" s="711"/>
      <c r="Y11" s="713"/>
      <c r="Z11" s="282">
        <v>0</v>
      </c>
      <c r="AA11" s="275">
        <v>0</v>
      </c>
      <c r="AB11" s="276" t="str">
        <f t="shared" si="3"/>
        <v>0,00%</v>
      </c>
      <c r="AC11" s="279" t="s">
        <v>1523</v>
      </c>
      <c r="AD11" s="711"/>
      <c r="AE11" s="711"/>
      <c r="AF11" s="713"/>
      <c r="AG11" s="296">
        <v>0</v>
      </c>
      <c r="AH11" s="390">
        <v>0</v>
      </c>
      <c r="AI11" s="276" t="str">
        <f t="shared" si="4"/>
        <v>0,00%</v>
      </c>
      <c r="AJ11" s="279" t="s">
        <v>1523</v>
      </c>
      <c r="AK11" s="280"/>
      <c r="AL11" s="280"/>
      <c r="AM11" s="281">
        <f t="shared" ref="AM11:AM17" si="6">SUM(L11+S11+Z11+AG11)</f>
        <v>7.0000000000000007E-2</v>
      </c>
      <c r="AN11" s="276">
        <f t="shared" si="5"/>
        <v>7.0000000000000007E-2</v>
      </c>
      <c r="AO11" s="276">
        <f t="shared" si="0"/>
        <v>1</v>
      </c>
      <c r="AP11" s="711"/>
      <c r="AQ11" s="711"/>
      <c r="AR11" s="711"/>
    </row>
    <row r="12" spans="1:44" s="259" customFormat="1" ht="109.5" customHeight="1" x14ac:dyDescent="0.2">
      <c r="A12" s="727"/>
      <c r="B12" s="737"/>
      <c r="C12" s="727"/>
      <c r="D12" s="730"/>
      <c r="E12" s="739"/>
      <c r="F12" s="373">
        <v>3</v>
      </c>
      <c r="G12" s="443" t="s">
        <v>1343</v>
      </c>
      <c r="H12" s="386">
        <v>0.2</v>
      </c>
      <c r="I12" s="711"/>
      <c r="J12" s="711"/>
      <c r="K12" s="713"/>
      <c r="L12" s="369">
        <v>0</v>
      </c>
      <c r="M12" s="275">
        <v>0</v>
      </c>
      <c r="N12" s="276" t="str">
        <f t="shared" si="1"/>
        <v>0,00%</v>
      </c>
      <c r="O12" s="283" t="s">
        <v>1394</v>
      </c>
      <c r="P12" s="711"/>
      <c r="Q12" s="711"/>
      <c r="R12" s="713"/>
      <c r="S12" s="369">
        <v>0.2</v>
      </c>
      <c r="T12" s="275">
        <v>0.2</v>
      </c>
      <c r="U12" s="276">
        <f t="shared" si="2"/>
        <v>1</v>
      </c>
      <c r="V12" s="278" t="s">
        <v>1505</v>
      </c>
      <c r="W12" s="711"/>
      <c r="X12" s="711"/>
      <c r="Y12" s="713"/>
      <c r="Z12" s="282">
        <v>0</v>
      </c>
      <c r="AA12" s="275">
        <v>0</v>
      </c>
      <c r="AB12" s="276" t="str">
        <f t="shared" si="3"/>
        <v>0,00%</v>
      </c>
      <c r="AC12" s="279" t="s">
        <v>1523</v>
      </c>
      <c r="AD12" s="711"/>
      <c r="AE12" s="711"/>
      <c r="AF12" s="713"/>
      <c r="AG12" s="296">
        <v>0</v>
      </c>
      <c r="AH12" s="390">
        <v>0</v>
      </c>
      <c r="AI12" s="276" t="str">
        <f t="shared" si="4"/>
        <v>0,00%</v>
      </c>
      <c r="AJ12" s="279" t="s">
        <v>1523</v>
      </c>
      <c r="AK12" s="280"/>
      <c r="AL12" s="280"/>
      <c r="AM12" s="281">
        <f t="shared" si="6"/>
        <v>0.2</v>
      </c>
      <c r="AN12" s="276">
        <f t="shared" si="5"/>
        <v>0.2</v>
      </c>
      <c r="AO12" s="276">
        <f t="shared" si="0"/>
        <v>1</v>
      </c>
      <c r="AP12" s="711"/>
      <c r="AQ12" s="711"/>
      <c r="AR12" s="711"/>
    </row>
    <row r="13" spans="1:44" s="259" customFormat="1" ht="63.75" x14ac:dyDescent="0.2">
      <c r="A13" s="727"/>
      <c r="B13" s="737"/>
      <c r="C13" s="727"/>
      <c r="D13" s="730"/>
      <c r="E13" s="739"/>
      <c r="F13" s="373">
        <v>4</v>
      </c>
      <c r="G13" s="443" t="s">
        <v>1551</v>
      </c>
      <c r="H13" s="386">
        <v>0.19</v>
      </c>
      <c r="I13" s="711"/>
      <c r="J13" s="711"/>
      <c r="K13" s="713"/>
      <c r="L13" s="369">
        <v>0</v>
      </c>
      <c r="M13" s="275">
        <v>0</v>
      </c>
      <c r="N13" s="276" t="str">
        <f t="shared" si="1"/>
        <v>0,00%</v>
      </c>
      <c r="O13" s="283"/>
      <c r="P13" s="711"/>
      <c r="Q13" s="711"/>
      <c r="R13" s="713"/>
      <c r="S13" s="369">
        <v>0</v>
      </c>
      <c r="T13" s="275">
        <v>0</v>
      </c>
      <c r="U13" s="276" t="str">
        <f t="shared" si="2"/>
        <v>0,00%</v>
      </c>
      <c r="V13" s="278"/>
      <c r="W13" s="711"/>
      <c r="X13" s="711"/>
      <c r="Y13" s="713"/>
      <c r="Z13" s="507">
        <v>0</v>
      </c>
      <c r="AA13" s="275">
        <v>0</v>
      </c>
      <c r="AB13" s="276" t="str">
        <f t="shared" si="3"/>
        <v>0,00%</v>
      </c>
      <c r="AC13" s="279" t="s">
        <v>1523</v>
      </c>
      <c r="AD13" s="711"/>
      <c r="AE13" s="711"/>
      <c r="AF13" s="713"/>
      <c r="AG13" s="494">
        <v>0.19</v>
      </c>
      <c r="AH13" s="390">
        <v>0.19</v>
      </c>
      <c r="AI13" s="276">
        <f t="shared" si="4"/>
        <v>1</v>
      </c>
      <c r="AJ13" s="278" t="s">
        <v>1553</v>
      </c>
      <c r="AK13" s="280"/>
      <c r="AL13" s="280"/>
      <c r="AM13" s="281">
        <f t="shared" si="6"/>
        <v>0.19</v>
      </c>
      <c r="AN13" s="276">
        <f t="shared" si="5"/>
        <v>0.19</v>
      </c>
      <c r="AO13" s="276">
        <f t="shared" si="0"/>
        <v>1</v>
      </c>
      <c r="AP13" s="711"/>
      <c r="AQ13" s="711"/>
      <c r="AR13" s="711"/>
    </row>
    <row r="14" spans="1:44" s="259" customFormat="1" ht="46.5" customHeight="1" x14ac:dyDescent="0.2">
      <c r="A14" s="727"/>
      <c r="B14" s="737"/>
      <c r="C14" s="727"/>
      <c r="D14" s="730"/>
      <c r="E14" s="739"/>
      <c r="F14" s="373">
        <v>5</v>
      </c>
      <c r="G14" s="443" t="s">
        <v>1344</v>
      </c>
      <c r="H14" s="386">
        <v>0.08</v>
      </c>
      <c r="I14" s="711"/>
      <c r="J14" s="711"/>
      <c r="K14" s="713"/>
      <c r="L14" s="369">
        <v>0</v>
      </c>
      <c r="M14" s="275">
        <v>0</v>
      </c>
      <c r="N14" s="276" t="str">
        <f t="shared" si="1"/>
        <v>0,00%</v>
      </c>
      <c r="O14" s="283"/>
      <c r="P14" s="711"/>
      <c r="Q14" s="711"/>
      <c r="R14" s="713"/>
      <c r="S14" s="369">
        <v>0</v>
      </c>
      <c r="T14" s="275">
        <v>0</v>
      </c>
      <c r="U14" s="276" t="str">
        <f t="shared" si="2"/>
        <v>0,00%</v>
      </c>
      <c r="V14" s="278"/>
      <c r="W14" s="711"/>
      <c r="X14" s="711"/>
      <c r="Y14" s="713"/>
      <c r="Z14" s="282">
        <v>0.08</v>
      </c>
      <c r="AA14" s="275">
        <v>0.08</v>
      </c>
      <c r="AB14" s="276">
        <f t="shared" si="3"/>
        <v>1</v>
      </c>
      <c r="AC14" s="278" t="s">
        <v>1550</v>
      </c>
      <c r="AD14" s="711"/>
      <c r="AE14" s="711"/>
      <c r="AF14" s="713"/>
      <c r="AG14" s="296">
        <v>0</v>
      </c>
      <c r="AH14" s="390">
        <v>0</v>
      </c>
      <c r="AI14" s="276" t="str">
        <f t="shared" si="4"/>
        <v>0,00%</v>
      </c>
      <c r="AJ14" s="279" t="s">
        <v>1523</v>
      </c>
      <c r="AK14" s="280"/>
      <c r="AL14" s="280"/>
      <c r="AM14" s="281">
        <f t="shared" si="6"/>
        <v>0.08</v>
      </c>
      <c r="AN14" s="276">
        <f t="shared" si="5"/>
        <v>0.08</v>
      </c>
      <c r="AO14" s="276">
        <f t="shared" si="0"/>
        <v>1</v>
      </c>
      <c r="AP14" s="711"/>
      <c r="AQ14" s="711"/>
      <c r="AR14" s="711"/>
    </row>
    <row r="15" spans="1:44" s="259" customFormat="1" ht="46.5" customHeight="1" x14ac:dyDescent="0.2">
      <c r="A15" s="727"/>
      <c r="B15" s="737"/>
      <c r="C15" s="727"/>
      <c r="D15" s="730"/>
      <c r="E15" s="739"/>
      <c r="F15" s="373">
        <v>6</v>
      </c>
      <c r="G15" s="443" t="s">
        <v>1345</v>
      </c>
      <c r="H15" s="386">
        <v>0.03</v>
      </c>
      <c r="I15" s="711"/>
      <c r="J15" s="711"/>
      <c r="K15" s="713"/>
      <c r="L15" s="369">
        <v>0</v>
      </c>
      <c r="M15" s="275">
        <v>0</v>
      </c>
      <c r="N15" s="276" t="str">
        <f t="shared" si="1"/>
        <v>0,00%</v>
      </c>
      <c r="O15" s="283"/>
      <c r="P15" s="711"/>
      <c r="Q15" s="711"/>
      <c r="R15" s="713"/>
      <c r="S15" s="369">
        <v>0</v>
      </c>
      <c r="T15" s="275">
        <v>0</v>
      </c>
      <c r="U15" s="276" t="str">
        <f t="shared" si="2"/>
        <v>0,00%</v>
      </c>
      <c r="V15" s="278"/>
      <c r="W15" s="711"/>
      <c r="X15" s="711"/>
      <c r="Y15" s="713"/>
      <c r="Z15" s="282">
        <v>0.03</v>
      </c>
      <c r="AA15" s="275">
        <v>0.03</v>
      </c>
      <c r="AB15" s="276">
        <f t="shared" si="3"/>
        <v>1</v>
      </c>
      <c r="AC15" s="278" t="s">
        <v>1526</v>
      </c>
      <c r="AD15" s="711"/>
      <c r="AE15" s="711"/>
      <c r="AF15" s="713"/>
      <c r="AG15" s="296">
        <v>0</v>
      </c>
      <c r="AH15" s="390">
        <v>0</v>
      </c>
      <c r="AI15" s="276" t="str">
        <f t="shared" si="4"/>
        <v>0,00%</v>
      </c>
      <c r="AJ15" s="279" t="s">
        <v>1523</v>
      </c>
      <c r="AK15" s="280"/>
      <c r="AL15" s="280"/>
      <c r="AM15" s="281">
        <f t="shared" si="6"/>
        <v>0.03</v>
      </c>
      <c r="AN15" s="276">
        <f t="shared" si="5"/>
        <v>0.03</v>
      </c>
      <c r="AO15" s="276">
        <f t="shared" si="0"/>
        <v>1</v>
      </c>
      <c r="AP15" s="711"/>
      <c r="AQ15" s="711"/>
      <c r="AR15" s="711"/>
    </row>
    <row r="16" spans="1:44" s="259" customFormat="1" ht="46.5" customHeight="1" x14ac:dyDescent="0.2">
      <c r="A16" s="727"/>
      <c r="B16" s="737"/>
      <c r="C16" s="727"/>
      <c r="D16" s="730"/>
      <c r="E16" s="739"/>
      <c r="F16" s="373">
        <v>7</v>
      </c>
      <c r="G16" s="443" t="s">
        <v>1346</v>
      </c>
      <c r="H16" s="386">
        <v>0.02</v>
      </c>
      <c r="I16" s="711"/>
      <c r="J16" s="711"/>
      <c r="K16" s="713"/>
      <c r="L16" s="369">
        <v>0</v>
      </c>
      <c r="M16" s="275">
        <v>0</v>
      </c>
      <c r="N16" s="276" t="str">
        <f t="shared" si="1"/>
        <v>0,00%</v>
      </c>
      <c r="O16" s="283"/>
      <c r="P16" s="711"/>
      <c r="Q16" s="711"/>
      <c r="R16" s="713"/>
      <c r="S16" s="369">
        <v>0</v>
      </c>
      <c r="T16" s="275">
        <v>0</v>
      </c>
      <c r="U16" s="276" t="str">
        <f t="shared" si="2"/>
        <v>0,00%</v>
      </c>
      <c r="V16" s="279"/>
      <c r="W16" s="711"/>
      <c r="X16" s="711"/>
      <c r="Y16" s="713"/>
      <c r="Z16" s="282">
        <v>0.02</v>
      </c>
      <c r="AA16" s="275">
        <v>0.02</v>
      </c>
      <c r="AB16" s="276">
        <f t="shared" si="3"/>
        <v>1</v>
      </c>
      <c r="AC16" s="278" t="s">
        <v>1527</v>
      </c>
      <c r="AD16" s="711"/>
      <c r="AE16" s="711"/>
      <c r="AF16" s="713"/>
      <c r="AG16" s="296">
        <v>0</v>
      </c>
      <c r="AH16" s="390">
        <v>0</v>
      </c>
      <c r="AI16" s="276" t="str">
        <f t="shared" si="4"/>
        <v>0,00%</v>
      </c>
      <c r="AJ16" s="279" t="s">
        <v>1523</v>
      </c>
      <c r="AK16" s="280"/>
      <c r="AL16" s="280"/>
      <c r="AM16" s="281">
        <f t="shared" si="6"/>
        <v>0.02</v>
      </c>
      <c r="AN16" s="276">
        <f t="shared" si="5"/>
        <v>0.02</v>
      </c>
      <c r="AO16" s="276">
        <f t="shared" si="0"/>
        <v>1</v>
      </c>
      <c r="AP16" s="711"/>
      <c r="AQ16" s="711"/>
      <c r="AR16" s="711"/>
    </row>
    <row r="17" spans="1:47" s="259" customFormat="1" ht="73.5" customHeight="1" x14ac:dyDescent="0.2">
      <c r="A17" s="728"/>
      <c r="B17" s="738"/>
      <c r="C17" s="728"/>
      <c r="D17" s="731"/>
      <c r="E17" s="740"/>
      <c r="F17" s="373">
        <v>9</v>
      </c>
      <c r="G17" s="443" t="s">
        <v>1338</v>
      </c>
      <c r="H17" s="386">
        <v>0.1</v>
      </c>
      <c r="I17" s="712"/>
      <c r="J17" s="712"/>
      <c r="K17" s="714"/>
      <c r="L17" s="369">
        <v>0.04</v>
      </c>
      <c r="M17" s="275">
        <v>0.04</v>
      </c>
      <c r="N17" s="276">
        <f t="shared" si="1"/>
        <v>1</v>
      </c>
      <c r="O17" s="277" t="s">
        <v>1404</v>
      </c>
      <c r="P17" s="712"/>
      <c r="Q17" s="712"/>
      <c r="R17" s="714"/>
      <c r="S17" s="369">
        <v>0</v>
      </c>
      <c r="T17" s="275">
        <v>0</v>
      </c>
      <c r="U17" s="276" t="str">
        <f t="shared" si="2"/>
        <v>0,00%</v>
      </c>
      <c r="V17" s="279"/>
      <c r="W17" s="712"/>
      <c r="X17" s="712"/>
      <c r="Y17" s="714"/>
      <c r="Z17" s="369">
        <v>0.03</v>
      </c>
      <c r="AA17" s="275">
        <v>0.03</v>
      </c>
      <c r="AB17" s="276">
        <f t="shared" si="3"/>
        <v>1</v>
      </c>
      <c r="AC17" s="278" t="s">
        <v>1530</v>
      </c>
      <c r="AD17" s="712"/>
      <c r="AE17" s="712"/>
      <c r="AF17" s="714"/>
      <c r="AG17" s="296">
        <v>0.03</v>
      </c>
      <c r="AH17" s="390">
        <v>0.03</v>
      </c>
      <c r="AI17" s="276">
        <f t="shared" si="4"/>
        <v>1</v>
      </c>
      <c r="AJ17" s="278" t="s">
        <v>1575</v>
      </c>
      <c r="AK17" s="280"/>
      <c r="AL17" s="280"/>
      <c r="AM17" s="281">
        <f t="shared" si="6"/>
        <v>0.1</v>
      </c>
      <c r="AN17" s="276">
        <f t="shared" si="5"/>
        <v>0.1</v>
      </c>
      <c r="AO17" s="276">
        <f t="shared" si="0"/>
        <v>1</v>
      </c>
      <c r="AP17" s="712"/>
      <c r="AQ17" s="712"/>
      <c r="AR17" s="712"/>
    </row>
    <row r="18" spans="1:47" s="37" customFormat="1" ht="84.75" customHeight="1" x14ac:dyDescent="0.2">
      <c r="A18" s="726">
        <v>4</v>
      </c>
      <c r="B18" s="736" t="s">
        <v>1347</v>
      </c>
      <c r="C18" s="726">
        <v>1</v>
      </c>
      <c r="D18" s="745" t="s">
        <v>1348</v>
      </c>
      <c r="E18" s="744">
        <v>1</v>
      </c>
      <c r="F18" s="384">
        <v>1</v>
      </c>
      <c r="G18" s="486" t="s">
        <v>1349</v>
      </c>
      <c r="H18" s="386">
        <v>0.8</v>
      </c>
      <c r="I18" s="741">
        <f>L18+L19+L20+L21+L22+L23+L24+L25+L26+L27+L28+L29+L30</f>
        <v>0.05</v>
      </c>
      <c r="J18" s="741">
        <f>M18+M19+M20+M21+M22+M23+M24+M25+M26+M27</f>
        <v>0.05</v>
      </c>
      <c r="K18" s="741">
        <f>J18/I18</f>
        <v>1</v>
      </c>
      <c r="L18" s="387">
        <v>0</v>
      </c>
      <c r="M18" s="275">
        <v>0</v>
      </c>
      <c r="N18" s="487" t="str">
        <f t="shared" si="1"/>
        <v>0,00%</v>
      </c>
      <c r="O18" s="488"/>
      <c r="P18" s="741">
        <f>S18+S19+S20+S21+S22+S23+S24+S25+S26+S27+S28+S29+S30</f>
        <v>0</v>
      </c>
      <c r="Q18" s="741">
        <f>T18+T19+T20+T21+T22+T23+T24+T25+T26+T27</f>
        <v>0</v>
      </c>
      <c r="R18" s="741" t="e">
        <f>Q18/P18</f>
        <v>#DIV/0!</v>
      </c>
      <c r="S18" s="296">
        <v>0</v>
      </c>
      <c r="T18" s="275">
        <v>0</v>
      </c>
      <c r="U18" s="276" t="str">
        <f t="shared" si="2"/>
        <v>0,00%</v>
      </c>
      <c r="V18" s="279"/>
      <c r="W18" s="741">
        <f>Z18+Z19+Z20+Z21+Z22+Z23+Z24+Z25+Z26+Z27+Z28+Z29+Z30</f>
        <v>0.84000000000000008</v>
      </c>
      <c r="X18" s="741">
        <f>AA18+AA19+AA20+AA21+AA22+AA23+AA24+AA25+AA26+AA27</f>
        <v>0.84000000000000008</v>
      </c>
      <c r="Y18" s="741">
        <f>X18/W18</f>
        <v>1</v>
      </c>
      <c r="Z18" s="387">
        <v>0.8</v>
      </c>
      <c r="AA18" s="275">
        <v>0.8</v>
      </c>
      <c r="AB18" s="276">
        <f t="shared" si="3"/>
        <v>1</v>
      </c>
      <c r="AC18" s="278" t="s">
        <v>1531</v>
      </c>
      <c r="AD18" s="741">
        <f>AG18+AG19+AG20+AG21+AG22+AG23+AG24+AG25+AG26+AG27+AG28+AG29+AG30</f>
        <v>0.10999999999999999</v>
      </c>
      <c r="AE18" s="741">
        <f>AH18+AH19+AH20+AH21+AH22+AH23+AH24+AH25+AH26+AH27+AH28+AH29+AH30</f>
        <v>0.10999999999999999</v>
      </c>
      <c r="AF18" s="741">
        <f>AE18/AD18</f>
        <v>1</v>
      </c>
      <c r="AG18" s="387">
        <v>0</v>
      </c>
      <c r="AH18" s="390">
        <v>0</v>
      </c>
      <c r="AI18" s="276" t="str">
        <f t="shared" si="4"/>
        <v>0,00%</v>
      </c>
      <c r="AJ18" s="279" t="s">
        <v>1523</v>
      </c>
      <c r="AK18" s="280"/>
      <c r="AL18" s="280"/>
      <c r="AM18" s="281">
        <f t="shared" si="5"/>
        <v>0.8</v>
      </c>
      <c r="AN18" s="276">
        <f t="shared" si="5"/>
        <v>0.8</v>
      </c>
      <c r="AO18" s="276">
        <f t="shared" si="0"/>
        <v>1</v>
      </c>
      <c r="AP18" s="725">
        <f>SUM(AM18:AM30)</f>
        <v>1</v>
      </c>
      <c r="AQ18" s="725">
        <f>SUM(AN18:AN30)</f>
        <v>1</v>
      </c>
      <c r="AR18" s="725">
        <f>AQ18/AP18</f>
        <v>1</v>
      </c>
      <c r="AU18" s="186"/>
    </row>
    <row r="19" spans="1:47" s="37" customFormat="1" ht="64.5" customHeight="1" x14ac:dyDescent="0.2">
      <c r="A19" s="727"/>
      <c r="B19" s="737"/>
      <c r="C19" s="727"/>
      <c r="D19" s="746"/>
      <c r="E19" s="739"/>
      <c r="F19" s="384">
        <v>2</v>
      </c>
      <c r="G19" s="486" t="s">
        <v>1350</v>
      </c>
      <c r="H19" s="386">
        <v>0.01</v>
      </c>
      <c r="I19" s="742"/>
      <c r="J19" s="742"/>
      <c r="K19" s="742"/>
      <c r="L19" s="387">
        <v>0</v>
      </c>
      <c r="M19" s="275">
        <v>0</v>
      </c>
      <c r="N19" s="487" t="str">
        <f t="shared" si="1"/>
        <v>0,00%</v>
      </c>
      <c r="O19" s="488"/>
      <c r="P19" s="742"/>
      <c r="Q19" s="742"/>
      <c r="R19" s="742"/>
      <c r="S19" s="296">
        <v>0</v>
      </c>
      <c r="T19" s="275">
        <v>0</v>
      </c>
      <c r="U19" s="276" t="str">
        <f t="shared" si="2"/>
        <v>0,00%</v>
      </c>
      <c r="V19" s="279"/>
      <c r="W19" s="742"/>
      <c r="X19" s="742"/>
      <c r="Y19" s="742"/>
      <c r="Z19" s="387">
        <v>0</v>
      </c>
      <c r="AA19" s="275">
        <v>0</v>
      </c>
      <c r="AB19" s="276" t="str">
        <f t="shared" si="3"/>
        <v>0,00%</v>
      </c>
      <c r="AC19" s="279" t="s">
        <v>1523</v>
      </c>
      <c r="AD19" s="742"/>
      <c r="AE19" s="742"/>
      <c r="AF19" s="742"/>
      <c r="AG19" s="282">
        <v>0.01</v>
      </c>
      <c r="AH19" s="390">
        <v>0.01</v>
      </c>
      <c r="AI19" s="276">
        <f t="shared" si="4"/>
        <v>1</v>
      </c>
      <c r="AJ19" s="278" t="s">
        <v>1554</v>
      </c>
      <c r="AK19" s="280"/>
      <c r="AL19" s="280"/>
      <c r="AM19" s="281">
        <f t="shared" si="5"/>
        <v>0.01</v>
      </c>
      <c r="AN19" s="276">
        <f t="shared" si="5"/>
        <v>0.01</v>
      </c>
      <c r="AO19" s="276">
        <f t="shared" si="0"/>
        <v>1</v>
      </c>
      <c r="AP19" s="711"/>
      <c r="AQ19" s="711"/>
      <c r="AR19" s="711"/>
      <c r="AU19" s="186"/>
    </row>
    <row r="20" spans="1:47" s="37" customFormat="1" ht="73.5" customHeight="1" x14ac:dyDescent="0.2">
      <c r="A20" s="727"/>
      <c r="B20" s="737"/>
      <c r="C20" s="727"/>
      <c r="D20" s="746"/>
      <c r="E20" s="739"/>
      <c r="F20" s="384">
        <v>3</v>
      </c>
      <c r="G20" s="486" t="s">
        <v>1351</v>
      </c>
      <c r="H20" s="386">
        <v>0.01</v>
      </c>
      <c r="I20" s="742"/>
      <c r="J20" s="742"/>
      <c r="K20" s="742"/>
      <c r="L20" s="387">
        <v>0</v>
      </c>
      <c r="M20" s="275">
        <v>0</v>
      </c>
      <c r="N20" s="487" t="str">
        <f t="shared" si="1"/>
        <v>0,00%</v>
      </c>
      <c r="O20" s="488"/>
      <c r="P20" s="742"/>
      <c r="Q20" s="742"/>
      <c r="R20" s="742"/>
      <c r="S20" s="296">
        <v>0</v>
      </c>
      <c r="T20" s="275">
        <v>0</v>
      </c>
      <c r="U20" s="276" t="str">
        <f t="shared" si="2"/>
        <v>0,00%</v>
      </c>
      <c r="V20" s="279"/>
      <c r="W20" s="742"/>
      <c r="X20" s="742"/>
      <c r="Y20" s="742"/>
      <c r="Z20" s="387">
        <v>0</v>
      </c>
      <c r="AA20" s="275">
        <v>0</v>
      </c>
      <c r="AB20" s="276" t="str">
        <f t="shared" si="3"/>
        <v>0,00%</v>
      </c>
      <c r="AC20" s="279" t="s">
        <v>1523</v>
      </c>
      <c r="AD20" s="742"/>
      <c r="AE20" s="742"/>
      <c r="AF20" s="742"/>
      <c r="AG20" s="282">
        <v>0.01</v>
      </c>
      <c r="AH20" s="390">
        <v>0.01</v>
      </c>
      <c r="AI20" s="276">
        <f t="shared" si="4"/>
        <v>1</v>
      </c>
      <c r="AJ20" s="278" t="s">
        <v>1555</v>
      </c>
      <c r="AK20" s="280"/>
      <c r="AL20" s="280"/>
      <c r="AM20" s="281">
        <f t="shared" si="5"/>
        <v>0.01</v>
      </c>
      <c r="AN20" s="276">
        <f t="shared" si="5"/>
        <v>0.01</v>
      </c>
      <c r="AO20" s="276">
        <f t="shared" si="0"/>
        <v>1</v>
      </c>
      <c r="AP20" s="711"/>
      <c r="AQ20" s="711"/>
      <c r="AR20" s="711"/>
      <c r="AU20" s="186"/>
    </row>
    <row r="21" spans="1:47" s="37" customFormat="1" ht="54" customHeight="1" x14ac:dyDescent="0.2">
      <c r="A21" s="727"/>
      <c r="B21" s="737"/>
      <c r="C21" s="727"/>
      <c r="D21" s="746"/>
      <c r="E21" s="739"/>
      <c r="F21" s="384">
        <v>4</v>
      </c>
      <c r="G21" s="486" t="s">
        <v>1352</v>
      </c>
      <c r="H21" s="386">
        <v>0.01</v>
      </c>
      <c r="I21" s="742"/>
      <c r="J21" s="742"/>
      <c r="K21" s="742"/>
      <c r="L21" s="387">
        <v>0</v>
      </c>
      <c r="M21" s="275">
        <v>0</v>
      </c>
      <c r="N21" s="487" t="str">
        <f t="shared" si="1"/>
        <v>0,00%</v>
      </c>
      <c r="O21" s="488"/>
      <c r="P21" s="742"/>
      <c r="Q21" s="742"/>
      <c r="R21" s="742"/>
      <c r="S21" s="296">
        <v>0</v>
      </c>
      <c r="T21" s="275">
        <v>0</v>
      </c>
      <c r="U21" s="276" t="str">
        <f t="shared" si="2"/>
        <v>0,00%</v>
      </c>
      <c r="V21" s="279"/>
      <c r="W21" s="742"/>
      <c r="X21" s="742"/>
      <c r="Y21" s="742"/>
      <c r="Z21" s="496">
        <v>0</v>
      </c>
      <c r="AA21" s="275">
        <v>0</v>
      </c>
      <c r="AB21" s="276" t="str">
        <f t="shared" si="3"/>
        <v>0,00%</v>
      </c>
      <c r="AC21" s="279" t="s">
        <v>1523</v>
      </c>
      <c r="AD21" s="742"/>
      <c r="AE21" s="742"/>
      <c r="AF21" s="742"/>
      <c r="AG21" s="496">
        <v>0.01</v>
      </c>
      <c r="AH21" s="390">
        <v>0.01</v>
      </c>
      <c r="AI21" s="276">
        <f t="shared" si="4"/>
        <v>1</v>
      </c>
      <c r="AJ21" s="278" t="s">
        <v>1556</v>
      </c>
      <c r="AK21" s="280"/>
      <c r="AL21" s="280"/>
      <c r="AM21" s="281">
        <f t="shared" si="5"/>
        <v>0.01</v>
      </c>
      <c r="AN21" s="276">
        <f t="shared" si="5"/>
        <v>0.01</v>
      </c>
      <c r="AO21" s="276">
        <f t="shared" si="0"/>
        <v>1</v>
      </c>
      <c r="AP21" s="711"/>
      <c r="AQ21" s="711"/>
      <c r="AR21" s="711"/>
      <c r="AU21" s="186"/>
    </row>
    <row r="22" spans="1:47" s="37" customFormat="1" ht="87" customHeight="1" x14ac:dyDescent="0.2">
      <c r="A22" s="727"/>
      <c r="B22" s="737"/>
      <c r="C22" s="727"/>
      <c r="D22" s="746"/>
      <c r="E22" s="739"/>
      <c r="F22" s="384">
        <v>5</v>
      </c>
      <c r="G22" s="486" t="s">
        <v>1353</v>
      </c>
      <c r="H22" s="386">
        <v>0.01</v>
      </c>
      <c r="I22" s="742"/>
      <c r="J22" s="742"/>
      <c r="K22" s="742"/>
      <c r="L22" s="387">
        <v>0</v>
      </c>
      <c r="M22" s="275">
        <v>0</v>
      </c>
      <c r="N22" s="487" t="str">
        <f t="shared" si="1"/>
        <v>0,00%</v>
      </c>
      <c r="O22" s="488"/>
      <c r="P22" s="742"/>
      <c r="Q22" s="742"/>
      <c r="R22" s="742"/>
      <c r="S22" s="296">
        <v>0</v>
      </c>
      <c r="T22" s="275">
        <v>0</v>
      </c>
      <c r="U22" s="276" t="str">
        <f t="shared" si="2"/>
        <v>0,00%</v>
      </c>
      <c r="V22" s="279"/>
      <c r="W22" s="742"/>
      <c r="X22" s="742"/>
      <c r="Y22" s="742"/>
      <c r="Z22" s="387">
        <v>0</v>
      </c>
      <c r="AA22" s="275">
        <v>0</v>
      </c>
      <c r="AB22" s="276" t="str">
        <f t="shared" si="3"/>
        <v>0,00%</v>
      </c>
      <c r="AC22" s="279" t="s">
        <v>1523</v>
      </c>
      <c r="AD22" s="742"/>
      <c r="AE22" s="742"/>
      <c r="AF22" s="742"/>
      <c r="AG22" s="387">
        <v>0.01</v>
      </c>
      <c r="AH22" s="390">
        <v>0.01</v>
      </c>
      <c r="AI22" s="276">
        <f t="shared" si="4"/>
        <v>1</v>
      </c>
      <c r="AJ22" s="278" t="s">
        <v>1564</v>
      </c>
      <c r="AK22" s="280"/>
      <c r="AL22" s="280"/>
      <c r="AM22" s="281">
        <f t="shared" si="5"/>
        <v>0.01</v>
      </c>
      <c r="AN22" s="276">
        <f t="shared" si="5"/>
        <v>0.01</v>
      </c>
      <c r="AO22" s="276">
        <f t="shared" si="0"/>
        <v>1</v>
      </c>
      <c r="AP22" s="711"/>
      <c r="AQ22" s="711"/>
      <c r="AR22" s="711"/>
      <c r="AU22" s="186"/>
    </row>
    <row r="23" spans="1:47" s="37" customFormat="1" ht="78.75" customHeight="1" x14ac:dyDescent="0.2">
      <c r="A23" s="727"/>
      <c r="B23" s="737"/>
      <c r="C23" s="727"/>
      <c r="D23" s="746"/>
      <c r="E23" s="739"/>
      <c r="F23" s="384">
        <v>6</v>
      </c>
      <c r="G23" s="486" t="s">
        <v>1389</v>
      </c>
      <c r="H23" s="386">
        <v>0.01</v>
      </c>
      <c r="I23" s="742"/>
      <c r="J23" s="742"/>
      <c r="K23" s="742"/>
      <c r="L23" s="387">
        <v>0</v>
      </c>
      <c r="M23" s="275">
        <v>0</v>
      </c>
      <c r="N23" s="487" t="str">
        <f t="shared" si="1"/>
        <v>0,00%</v>
      </c>
      <c r="O23" s="488"/>
      <c r="P23" s="742"/>
      <c r="Q23" s="742"/>
      <c r="R23" s="742"/>
      <c r="S23" s="494">
        <v>0</v>
      </c>
      <c r="T23" s="275">
        <v>0</v>
      </c>
      <c r="U23" s="276" t="str">
        <f t="shared" si="2"/>
        <v>0,00%</v>
      </c>
      <c r="V23" s="279"/>
      <c r="W23" s="742"/>
      <c r="X23" s="742"/>
      <c r="Y23" s="742"/>
      <c r="Z23" s="387">
        <v>0</v>
      </c>
      <c r="AA23" s="275">
        <v>0</v>
      </c>
      <c r="AB23" s="276" t="str">
        <f t="shared" si="3"/>
        <v>0,00%</v>
      </c>
      <c r="AC23" s="279" t="s">
        <v>1523</v>
      </c>
      <c r="AD23" s="742"/>
      <c r="AE23" s="742"/>
      <c r="AF23" s="742"/>
      <c r="AG23" s="496">
        <v>0.01</v>
      </c>
      <c r="AH23" s="390">
        <v>0.01</v>
      </c>
      <c r="AI23" s="276">
        <f t="shared" si="4"/>
        <v>1</v>
      </c>
      <c r="AJ23" s="278" t="s">
        <v>1565</v>
      </c>
      <c r="AK23" s="280"/>
      <c r="AL23" s="280"/>
      <c r="AM23" s="281">
        <f t="shared" si="5"/>
        <v>0.01</v>
      </c>
      <c r="AN23" s="276">
        <f t="shared" si="5"/>
        <v>0.01</v>
      </c>
      <c r="AO23" s="276">
        <f t="shared" si="0"/>
        <v>1</v>
      </c>
      <c r="AP23" s="711"/>
      <c r="AQ23" s="711"/>
      <c r="AR23" s="711"/>
      <c r="AU23" s="186"/>
    </row>
    <row r="24" spans="1:47" s="37" customFormat="1" ht="42" customHeight="1" x14ac:dyDescent="0.2">
      <c r="A24" s="727"/>
      <c r="B24" s="737"/>
      <c r="C24" s="727"/>
      <c r="D24" s="746"/>
      <c r="E24" s="739"/>
      <c r="F24" s="384">
        <v>7</v>
      </c>
      <c r="G24" s="486" t="s">
        <v>1354</v>
      </c>
      <c r="H24" s="386">
        <v>0.01</v>
      </c>
      <c r="I24" s="742"/>
      <c r="J24" s="742"/>
      <c r="K24" s="742"/>
      <c r="L24" s="387">
        <v>0.01</v>
      </c>
      <c r="M24" s="275">
        <v>0.01</v>
      </c>
      <c r="N24" s="487">
        <f t="shared" si="1"/>
        <v>1</v>
      </c>
      <c r="O24" s="488" t="s">
        <v>1409</v>
      </c>
      <c r="P24" s="742"/>
      <c r="Q24" s="742"/>
      <c r="R24" s="742"/>
      <c r="S24" s="296">
        <v>0</v>
      </c>
      <c r="T24" s="275">
        <v>0</v>
      </c>
      <c r="U24" s="276" t="str">
        <f t="shared" si="2"/>
        <v>0,00%</v>
      </c>
      <c r="V24" s="279"/>
      <c r="W24" s="742"/>
      <c r="X24" s="742"/>
      <c r="Y24" s="742"/>
      <c r="Z24" s="387">
        <v>0</v>
      </c>
      <c r="AA24" s="275">
        <v>0</v>
      </c>
      <c r="AB24" s="276" t="str">
        <f t="shared" si="3"/>
        <v>0,00%</v>
      </c>
      <c r="AC24" s="279" t="s">
        <v>1523</v>
      </c>
      <c r="AD24" s="742"/>
      <c r="AE24" s="742"/>
      <c r="AF24" s="742"/>
      <c r="AG24" s="387">
        <v>0</v>
      </c>
      <c r="AH24" s="390">
        <v>0</v>
      </c>
      <c r="AI24" s="276" t="str">
        <f t="shared" si="4"/>
        <v>0,00%</v>
      </c>
      <c r="AJ24" s="278" t="s">
        <v>1523</v>
      </c>
      <c r="AK24" s="280"/>
      <c r="AL24" s="280"/>
      <c r="AM24" s="281">
        <f t="shared" si="5"/>
        <v>0.01</v>
      </c>
      <c r="AN24" s="276">
        <f t="shared" si="5"/>
        <v>0.01</v>
      </c>
      <c r="AO24" s="276">
        <f t="shared" si="0"/>
        <v>1</v>
      </c>
      <c r="AP24" s="711"/>
      <c r="AQ24" s="711"/>
      <c r="AR24" s="711"/>
      <c r="AU24" s="186"/>
    </row>
    <row r="25" spans="1:47" s="37" customFormat="1" ht="90.75" customHeight="1" x14ac:dyDescent="0.2">
      <c r="A25" s="727"/>
      <c r="B25" s="737"/>
      <c r="C25" s="727"/>
      <c r="D25" s="746"/>
      <c r="E25" s="739"/>
      <c r="F25" s="384">
        <v>8</v>
      </c>
      <c r="G25" s="486" t="s">
        <v>1355</v>
      </c>
      <c r="H25" s="386">
        <v>0.01</v>
      </c>
      <c r="I25" s="742"/>
      <c r="J25" s="742"/>
      <c r="K25" s="742"/>
      <c r="L25" s="387">
        <v>0</v>
      </c>
      <c r="M25" s="275">
        <v>0</v>
      </c>
      <c r="N25" s="487" t="str">
        <f t="shared" si="1"/>
        <v>0,00%</v>
      </c>
      <c r="O25" s="488"/>
      <c r="P25" s="742"/>
      <c r="Q25" s="742"/>
      <c r="R25" s="742"/>
      <c r="S25" s="296">
        <v>0</v>
      </c>
      <c r="T25" s="275">
        <v>0</v>
      </c>
      <c r="U25" s="276" t="str">
        <f t="shared" si="2"/>
        <v>0,00%</v>
      </c>
      <c r="V25" s="279"/>
      <c r="W25" s="742"/>
      <c r="X25" s="742"/>
      <c r="Y25" s="742"/>
      <c r="Z25" s="387">
        <v>0</v>
      </c>
      <c r="AA25" s="275">
        <v>0</v>
      </c>
      <c r="AB25" s="276" t="str">
        <f t="shared" si="3"/>
        <v>0,00%</v>
      </c>
      <c r="AC25" s="279" t="s">
        <v>1523</v>
      </c>
      <c r="AD25" s="742"/>
      <c r="AE25" s="742"/>
      <c r="AF25" s="742"/>
      <c r="AG25" s="387">
        <v>0.01</v>
      </c>
      <c r="AH25" s="390">
        <v>0.01</v>
      </c>
      <c r="AI25" s="276">
        <f t="shared" si="4"/>
        <v>1</v>
      </c>
      <c r="AJ25" s="278" t="s">
        <v>1566</v>
      </c>
      <c r="AK25" s="280"/>
      <c r="AL25" s="280"/>
      <c r="AM25" s="281">
        <f t="shared" si="5"/>
        <v>0.01</v>
      </c>
      <c r="AN25" s="276">
        <f t="shared" si="5"/>
        <v>0.01</v>
      </c>
      <c r="AO25" s="276">
        <f t="shared" si="0"/>
        <v>1</v>
      </c>
      <c r="AP25" s="711"/>
      <c r="AQ25" s="711"/>
      <c r="AR25" s="711"/>
      <c r="AU25" s="186"/>
    </row>
    <row r="26" spans="1:47" s="37" customFormat="1" ht="50.25" customHeight="1" x14ac:dyDescent="0.2">
      <c r="A26" s="727"/>
      <c r="B26" s="737"/>
      <c r="C26" s="727"/>
      <c r="D26" s="746"/>
      <c r="E26" s="739"/>
      <c r="F26" s="384">
        <v>9</v>
      </c>
      <c r="G26" s="486" t="s">
        <v>1356</v>
      </c>
      <c r="H26" s="495">
        <v>0.02</v>
      </c>
      <c r="I26" s="742"/>
      <c r="J26" s="742"/>
      <c r="K26" s="742"/>
      <c r="L26" s="387">
        <v>0</v>
      </c>
      <c r="M26" s="275">
        <v>0</v>
      </c>
      <c r="N26" s="487" t="str">
        <f t="shared" si="1"/>
        <v>0,00%</v>
      </c>
      <c r="O26" s="488"/>
      <c r="P26" s="742"/>
      <c r="Q26" s="742"/>
      <c r="R26" s="742"/>
      <c r="S26" s="296">
        <v>0</v>
      </c>
      <c r="T26" s="275">
        <v>0</v>
      </c>
      <c r="U26" s="276" t="str">
        <f t="shared" si="2"/>
        <v>0,00%</v>
      </c>
      <c r="V26" s="279"/>
      <c r="W26" s="742"/>
      <c r="X26" s="742"/>
      <c r="Y26" s="742"/>
      <c r="Z26" s="496">
        <v>0.02</v>
      </c>
      <c r="AA26" s="275">
        <v>0.02</v>
      </c>
      <c r="AB26" s="276">
        <f t="shared" si="3"/>
        <v>1</v>
      </c>
      <c r="AC26" s="278" t="s">
        <v>1532</v>
      </c>
      <c r="AD26" s="742"/>
      <c r="AE26" s="742"/>
      <c r="AF26" s="742"/>
      <c r="AG26" s="387">
        <v>0</v>
      </c>
      <c r="AH26" s="390">
        <v>0</v>
      </c>
      <c r="AI26" s="276" t="str">
        <f t="shared" si="4"/>
        <v>0,00%</v>
      </c>
      <c r="AJ26" s="279" t="s">
        <v>1523</v>
      </c>
      <c r="AK26" s="280"/>
      <c r="AL26" s="280"/>
      <c r="AM26" s="281">
        <f t="shared" si="5"/>
        <v>0.02</v>
      </c>
      <c r="AN26" s="276">
        <f t="shared" si="5"/>
        <v>0.02</v>
      </c>
      <c r="AO26" s="276">
        <f t="shared" si="0"/>
        <v>1</v>
      </c>
      <c r="AP26" s="711"/>
      <c r="AQ26" s="711"/>
      <c r="AR26" s="711"/>
      <c r="AU26" s="186"/>
    </row>
    <row r="27" spans="1:47" s="37" customFormat="1" ht="66.75" customHeight="1" x14ac:dyDescent="0.2">
      <c r="A27" s="727"/>
      <c r="B27" s="737"/>
      <c r="C27" s="727"/>
      <c r="D27" s="746"/>
      <c r="E27" s="739"/>
      <c r="F27" s="384">
        <v>10</v>
      </c>
      <c r="G27" s="486" t="s">
        <v>1338</v>
      </c>
      <c r="H27" s="386">
        <v>0.08</v>
      </c>
      <c r="I27" s="742"/>
      <c r="J27" s="742"/>
      <c r="K27" s="742"/>
      <c r="L27" s="387">
        <v>0.04</v>
      </c>
      <c r="M27" s="275">
        <v>0.04</v>
      </c>
      <c r="N27" s="487">
        <f t="shared" si="1"/>
        <v>1</v>
      </c>
      <c r="O27" s="489" t="s">
        <v>1452</v>
      </c>
      <c r="P27" s="742"/>
      <c r="Q27" s="742"/>
      <c r="R27" s="742"/>
      <c r="S27" s="296">
        <v>0</v>
      </c>
      <c r="T27" s="275">
        <v>0</v>
      </c>
      <c r="U27" s="276" t="str">
        <f t="shared" si="2"/>
        <v>0,00%</v>
      </c>
      <c r="V27" s="279"/>
      <c r="W27" s="742"/>
      <c r="X27" s="742"/>
      <c r="Y27" s="742"/>
      <c r="Z27" s="387">
        <v>0.02</v>
      </c>
      <c r="AA27" s="275">
        <v>0.02</v>
      </c>
      <c r="AB27" s="276">
        <f t="shared" si="3"/>
        <v>1</v>
      </c>
      <c r="AC27" s="278" t="s">
        <v>1533</v>
      </c>
      <c r="AD27" s="742"/>
      <c r="AE27" s="742"/>
      <c r="AF27" s="742"/>
      <c r="AG27" s="387">
        <v>0.02</v>
      </c>
      <c r="AH27" s="390">
        <v>0.02</v>
      </c>
      <c r="AI27" s="276">
        <f t="shared" si="4"/>
        <v>1</v>
      </c>
      <c r="AJ27" s="278" t="s">
        <v>1567</v>
      </c>
      <c r="AK27" s="280"/>
      <c r="AL27" s="280"/>
      <c r="AM27" s="281">
        <f t="shared" si="5"/>
        <v>0.08</v>
      </c>
      <c r="AN27" s="276">
        <f t="shared" si="5"/>
        <v>0.08</v>
      </c>
      <c r="AO27" s="276">
        <f t="shared" si="0"/>
        <v>1</v>
      </c>
      <c r="AP27" s="711"/>
      <c r="AQ27" s="711"/>
      <c r="AR27" s="711"/>
      <c r="AU27" s="186"/>
    </row>
    <row r="28" spans="1:47" s="37" customFormat="1" ht="82.5" customHeight="1" x14ac:dyDescent="0.2">
      <c r="A28" s="727"/>
      <c r="B28" s="737"/>
      <c r="C28" s="727"/>
      <c r="D28" s="746"/>
      <c r="E28" s="739"/>
      <c r="F28" s="499">
        <v>11</v>
      </c>
      <c r="G28" s="493" t="s">
        <v>1518</v>
      </c>
      <c r="H28" s="495">
        <v>0.01</v>
      </c>
      <c r="I28" s="742"/>
      <c r="J28" s="742"/>
      <c r="K28" s="742"/>
      <c r="L28" s="387">
        <v>0</v>
      </c>
      <c r="M28" s="275">
        <v>0</v>
      </c>
      <c r="N28" s="487" t="str">
        <f t="shared" ref="N28:N30" si="7">IFERROR(M28/L28,"0,00%")</f>
        <v>0,00%</v>
      </c>
      <c r="O28" s="489"/>
      <c r="P28" s="742"/>
      <c r="Q28" s="742"/>
      <c r="R28" s="742"/>
      <c r="S28" s="387">
        <v>0</v>
      </c>
      <c r="T28" s="275">
        <v>0</v>
      </c>
      <c r="U28" s="487" t="str">
        <f t="shared" si="2"/>
        <v>0,00%</v>
      </c>
      <c r="V28" s="279"/>
      <c r="W28" s="742"/>
      <c r="X28" s="742"/>
      <c r="Y28" s="742"/>
      <c r="Z28" s="387">
        <v>0</v>
      </c>
      <c r="AA28" s="275">
        <v>0</v>
      </c>
      <c r="AB28" s="487" t="str">
        <f t="shared" si="3"/>
        <v>0,00%</v>
      </c>
      <c r="AC28" s="279" t="s">
        <v>1523</v>
      </c>
      <c r="AD28" s="742"/>
      <c r="AE28" s="742"/>
      <c r="AF28" s="742"/>
      <c r="AG28" s="496">
        <v>0.01</v>
      </c>
      <c r="AH28" s="275">
        <v>0.01</v>
      </c>
      <c r="AI28" s="487">
        <f t="shared" si="4"/>
        <v>1</v>
      </c>
      <c r="AJ28" s="278" t="s">
        <v>1568</v>
      </c>
      <c r="AK28" s="280"/>
      <c r="AL28" s="280"/>
      <c r="AM28" s="281">
        <f t="shared" si="5"/>
        <v>0.01</v>
      </c>
      <c r="AN28" s="276">
        <f t="shared" si="5"/>
        <v>0.01</v>
      </c>
      <c r="AO28" s="276">
        <f t="shared" si="0"/>
        <v>1</v>
      </c>
      <c r="AP28" s="711"/>
      <c r="AQ28" s="711"/>
      <c r="AR28" s="711"/>
      <c r="AU28" s="186"/>
    </row>
    <row r="29" spans="1:47" s="37" customFormat="1" ht="77.25" customHeight="1" x14ac:dyDescent="0.2">
      <c r="A29" s="727"/>
      <c r="B29" s="737"/>
      <c r="C29" s="727"/>
      <c r="D29" s="746"/>
      <c r="E29" s="739"/>
      <c r="F29" s="499">
        <v>12</v>
      </c>
      <c r="G29" s="493" t="s">
        <v>1516</v>
      </c>
      <c r="H29" s="495">
        <v>0.01</v>
      </c>
      <c r="I29" s="742"/>
      <c r="J29" s="742"/>
      <c r="K29" s="742"/>
      <c r="L29" s="387">
        <v>0</v>
      </c>
      <c r="M29" s="275">
        <v>0</v>
      </c>
      <c r="N29" s="487" t="str">
        <f t="shared" si="7"/>
        <v>0,00%</v>
      </c>
      <c r="O29" s="489"/>
      <c r="P29" s="742"/>
      <c r="Q29" s="742"/>
      <c r="R29" s="742"/>
      <c r="S29" s="387">
        <v>0</v>
      </c>
      <c r="T29" s="275">
        <v>0</v>
      </c>
      <c r="U29" s="487" t="str">
        <f t="shared" si="2"/>
        <v>0,00%</v>
      </c>
      <c r="V29" s="279"/>
      <c r="W29" s="742"/>
      <c r="X29" s="742"/>
      <c r="Y29" s="742"/>
      <c r="Z29" s="387">
        <v>0</v>
      </c>
      <c r="AA29" s="275">
        <v>0</v>
      </c>
      <c r="AB29" s="487" t="str">
        <f t="shared" si="3"/>
        <v>0,00%</v>
      </c>
      <c r="AC29" s="279" t="s">
        <v>1523</v>
      </c>
      <c r="AD29" s="742"/>
      <c r="AE29" s="742"/>
      <c r="AF29" s="742"/>
      <c r="AG29" s="496">
        <v>0.01</v>
      </c>
      <c r="AH29" s="275">
        <v>0.01</v>
      </c>
      <c r="AI29" s="487">
        <f t="shared" si="4"/>
        <v>1</v>
      </c>
      <c r="AJ29" s="278" t="s">
        <v>1576</v>
      </c>
      <c r="AK29" s="280"/>
      <c r="AL29" s="280"/>
      <c r="AM29" s="281">
        <f t="shared" si="5"/>
        <v>0.01</v>
      </c>
      <c r="AN29" s="276">
        <f t="shared" si="5"/>
        <v>0.01</v>
      </c>
      <c r="AO29" s="276">
        <f t="shared" si="0"/>
        <v>1</v>
      </c>
      <c r="AP29" s="711"/>
      <c r="AQ29" s="711"/>
      <c r="AR29" s="711"/>
      <c r="AU29" s="186"/>
    </row>
    <row r="30" spans="1:47" s="37" customFormat="1" ht="63.75" x14ac:dyDescent="0.2">
      <c r="A30" s="728"/>
      <c r="B30" s="738"/>
      <c r="C30" s="728"/>
      <c r="D30" s="750"/>
      <c r="E30" s="740"/>
      <c r="F30" s="499">
        <v>13</v>
      </c>
      <c r="G30" s="493" t="s">
        <v>1517</v>
      </c>
      <c r="H30" s="495">
        <v>0.01</v>
      </c>
      <c r="I30" s="743"/>
      <c r="J30" s="743"/>
      <c r="K30" s="743"/>
      <c r="L30" s="387">
        <v>0</v>
      </c>
      <c r="M30" s="275">
        <v>0</v>
      </c>
      <c r="N30" s="487" t="str">
        <f t="shared" si="7"/>
        <v>0,00%</v>
      </c>
      <c r="O30" s="489"/>
      <c r="P30" s="743"/>
      <c r="Q30" s="743"/>
      <c r="R30" s="743"/>
      <c r="S30" s="387">
        <v>0</v>
      </c>
      <c r="T30" s="275">
        <v>0</v>
      </c>
      <c r="U30" s="487" t="str">
        <f t="shared" si="2"/>
        <v>0,00%</v>
      </c>
      <c r="V30" s="279"/>
      <c r="W30" s="743"/>
      <c r="X30" s="743"/>
      <c r="Y30" s="743"/>
      <c r="Z30" s="387">
        <v>0</v>
      </c>
      <c r="AA30" s="275">
        <v>0</v>
      </c>
      <c r="AB30" s="487" t="str">
        <f t="shared" si="3"/>
        <v>0,00%</v>
      </c>
      <c r="AC30" s="279" t="s">
        <v>1523</v>
      </c>
      <c r="AD30" s="743"/>
      <c r="AE30" s="743"/>
      <c r="AF30" s="743"/>
      <c r="AG30" s="496">
        <v>0.01</v>
      </c>
      <c r="AH30" s="275">
        <v>0.01</v>
      </c>
      <c r="AI30" s="487">
        <f t="shared" si="4"/>
        <v>1</v>
      </c>
      <c r="AJ30" s="278" t="s">
        <v>1569</v>
      </c>
      <c r="AK30" s="280"/>
      <c r="AL30" s="280"/>
      <c r="AM30" s="281">
        <f t="shared" si="5"/>
        <v>0.01</v>
      </c>
      <c r="AN30" s="276">
        <f t="shared" si="5"/>
        <v>0.01</v>
      </c>
      <c r="AO30" s="276">
        <f t="shared" si="0"/>
        <v>1</v>
      </c>
      <c r="AP30" s="712"/>
      <c r="AQ30" s="712"/>
      <c r="AR30" s="712"/>
      <c r="AU30" s="186"/>
    </row>
    <row r="31" spans="1:47" s="37" customFormat="1" ht="57" customHeight="1" x14ac:dyDescent="0.2">
      <c r="A31" s="726">
        <v>5</v>
      </c>
      <c r="B31" s="736" t="s">
        <v>1286</v>
      </c>
      <c r="C31" s="726">
        <v>1</v>
      </c>
      <c r="D31" s="745" t="s">
        <v>1357</v>
      </c>
      <c r="E31" s="744">
        <v>1</v>
      </c>
      <c r="F31" s="384">
        <v>1</v>
      </c>
      <c r="G31" s="486" t="s">
        <v>1358</v>
      </c>
      <c r="H31" s="385">
        <v>0.02</v>
      </c>
      <c r="I31" s="725">
        <f>SUM(L31+L32+I35+L33+L34+L35+L36)</f>
        <v>0.185</v>
      </c>
      <c r="J31" s="725">
        <f>SUM(M31+M32+J35+M33+M34+M35+M36)</f>
        <v>0.185</v>
      </c>
      <c r="K31" s="725">
        <f>J31/I31</f>
        <v>1</v>
      </c>
      <c r="L31" s="370">
        <v>5.0000000000000001E-3</v>
      </c>
      <c r="M31" s="275">
        <v>5.0000000000000001E-3</v>
      </c>
      <c r="N31" s="276">
        <f t="shared" si="1"/>
        <v>1</v>
      </c>
      <c r="O31" s="277" t="s">
        <v>1405</v>
      </c>
      <c r="P31" s="725">
        <f>SUM(S31+S32+P35+S33+S34+S35+S36)</f>
        <v>0.37</v>
      </c>
      <c r="Q31" s="725">
        <f>SUM(T31+T32+Q35+T33+T34+T35+T36)</f>
        <v>0.37</v>
      </c>
      <c r="R31" s="725">
        <f>Q31/P31</f>
        <v>1</v>
      </c>
      <c r="S31" s="370">
        <v>0</v>
      </c>
      <c r="T31" s="275">
        <v>0</v>
      </c>
      <c r="U31" s="276" t="str">
        <f t="shared" si="2"/>
        <v>0,00%</v>
      </c>
      <c r="V31" s="279"/>
      <c r="W31" s="725">
        <f>SUM(Z31+Z32+W35+Z33+Z34+Z35+Z36)</f>
        <v>0.28500000000000003</v>
      </c>
      <c r="X31" s="725">
        <f>SUM(AA31+AA32+X35+AA33+AA34+AA35+AA36)</f>
        <v>0.28500000000000003</v>
      </c>
      <c r="Y31" s="725">
        <f>X31/W31</f>
        <v>1</v>
      </c>
      <c r="Z31" s="317">
        <v>1.4999999999999999E-2</v>
      </c>
      <c r="AA31" s="275">
        <v>1.4999999999999999E-2</v>
      </c>
      <c r="AB31" s="276">
        <f t="shared" si="3"/>
        <v>1</v>
      </c>
      <c r="AC31" s="278" t="s">
        <v>1528</v>
      </c>
      <c r="AD31" s="725">
        <f>SUM(AG31+AG32+AD35+AG33+AG34+AG35+AG36)</f>
        <v>0.16</v>
      </c>
      <c r="AE31" s="725">
        <f>SUM(AH31+AH32+AE35+AH33+AH34+AH35+AH36)</f>
        <v>0.16</v>
      </c>
      <c r="AF31" s="725">
        <f>AE31/AD31</f>
        <v>1</v>
      </c>
      <c r="AG31" s="370">
        <v>0</v>
      </c>
      <c r="AH31" s="390">
        <v>0</v>
      </c>
      <c r="AI31" s="276" t="str">
        <f t="shared" si="4"/>
        <v>0,00%</v>
      </c>
      <c r="AJ31" s="279" t="s">
        <v>1523</v>
      </c>
      <c r="AK31" s="280"/>
      <c r="AL31" s="280"/>
      <c r="AM31" s="281">
        <f t="shared" si="5"/>
        <v>0.02</v>
      </c>
      <c r="AN31" s="276">
        <f t="shared" si="5"/>
        <v>0.02</v>
      </c>
      <c r="AO31" s="276">
        <f t="shared" si="0"/>
        <v>1</v>
      </c>
      <c r="AP31" s="725">
        <f>SUM(AM31:AM36)</f>
        <v>1</v>
      </c>
      <c r="AQ31" s="725">
        <f>SUM(AN31:AN36)</f>
        <v>1</v>
      </c>
      <c r="AR31" s="725">
        <f>AQ31/AP31</f>
        <v>1</v>
      </c>
      <c r="AU31" s="186"/>
    </row>
    <row r="32" spans="1:47" s="37" customFormat="1" ht="68.25" customHeight="1" x14ac:dyDescent="0.2">
      <c r="A32" s="727"/>
      <c r="B32" s="737"/>
      <c r="C32" s="727"/>
      <c r="D32" s="746"/>
      <c r="E32" s="739"/>
      <c r="F32" s="384">
        <v>2</v>
      </c>
      <c r="G32" s="486" t="s">
        <v>1458</v>
      </c>
      <c r="H32" s="385">
        <v>0.47</v>
      </c>
      <c r="I32" s="711"/>
      <c r="J32" s="711"/>
      <c r="K32" s="711"/>
      <c r="L32" s="370">
        <v>0.1</v>
      </c>
      <c r="M32" s="275">
        <v>0.1</v>
      </c>
      <c r="N32" s="276">
        <f t="shared" si="1"/>
        <v>1</v>
      </c>
      <c r="O32" s="277" t="s">
        <v>1402</v>
      </c>
      <c r="P32" s="711"/>
      <c r="Q32" s="711"/>
      <c r="R32" s="711"/>
      <c r="S32" s="317">
        <v>0.37</v>
      </c>
      <c r="T32" s="275">
        <v>0.37</v>
      </c>
      <c r="U32" s="276">
        <f t="shared" si="2"/>
        <v>1</v>
      </c>
      <c r="V32" s="278" t="s">
        <v>1506</v>
      </c>
      <c r="W32" s="711"/>
      <c r="X32" s="711"/>
      <c r="Y32" s="711"/>
      <c r="Z32" s="370">
        <v>0</v>
      </c>
      <c r="AA32" s="275">
        <v>0</v>
      </c>
      <c r="AB32" s="276" t="str">
        <f t="shared" si="3"/>
        <v>0,00%</v>
      </c>
      <c r="AC32" s="279" t="s">
        <v>1523</v>
      </c>
      <c r="AD32" s="711"/>
      <c r="AE32" s="711"/>
      <c r="AF32" s="711"/>
      <c r="AG32" s="370">
        <v>0</v>
      </c>
      <c r="AH32" s="390">
        <v>0</v>
      </c>
      <c r="AI32" s="276" t="str">
        <f t="shared" si="4"/>
        <v>0,00%</v>
      </c>
      <c r="AJ32" s="279" t="s">
        <v>1523</v>
      </c>
      <c r="AK32" s="280"/>
      <c r="AL32" s="280"/>
      <c r="AM32" s="281">
        <f t="shared" si="5"/>
        <v>0.47</v>
      </c>
      <c r="AN32" s="276">
        <f t="shared" si="5"/>
        <v>0.47</v>
      </c>
      <c r="AO32" s="276">
        <f t="shared" si="0"/>
        <v>1</v>
      </c>
      <c r="AP32" s="711"/>
      <c r="AQ32" s="711"/>
      <c r="AR32" s="711"/>
      <c r="AU32" s="186"/>
    </row>
    <row r="33" spans="1:47" s="37" customFormat="1" ht="50.45" customHeight="1" x14ac:dyDescent="0.2">
      <c r="A33" s="727"/>
      <c r="B33" s="737"/>
      <c r="C33" s="727"/>
      <c r="D33" s="746"/>
      <c r="E33" s="739"/>
      <c r="F33" s="384">
        <v>3</v>
      </c>
      <c r="G33" s="486" t="s">
        <v>1359</v>
      </c>
      <c r="H33" s="497">
        <v>0.19</v>
      </c>
      <c r="I33" s="711"/>
      <c r="J33" s="711"/>
      <c r="K33" s="711"/>
      <c r="L33" s="370">
        <v>0</v>
      </c>
      <c r="M33" s="275">
        <v>0</v>
      </c>
      <c r="N33" s="276" t="str">
        <f t="shared" si="1"/>
        <v>0,00%</v>
      </c>
      <c r="O33" s="277"/>
      <c r="P33" s="711"/>
      <c r="Q33" s="711"/>
      <c r="R33" s="711"/>
      <c r="S33" s="370">
        <v>0</v>
      </c>
      <c r="T33" s="275">
        <v>0</v>
      </c>
      <c r="U33" s="276" t="str">
        <f t="shared" si="2"/>
        <v>0,00%</v>
      </c>
      <c r="V33" s="279"/>
      <c r="W33" s="711"/>
      <c r="X33" s="711"/>
      <c r="Y33" s="711"/>
      <c r="Z33" s="506">
        <v>0.19</v>
      </c>
      <c r="AA33" s="275">
        <v>0.19</v>
      </c>
      <c r="AB33" s="276">
        <f t="shared" si="3"/>
        <v>1</v>
      </c>
      <c r="AC33" s="278" t="s">
        <v>1529</v>
      </c>
      <c r="AD33" s="711"/>
      <c r="AE33" s="711"/>
      <c r="AF33" s="711"/>
      <c r="AG33" s="505">
        <v>0</v>
      </c>
      <c r="AH33" s="390">
        <v>0</v>
      </c>
      <c r="AI33" s="276" t="str">
        <f t="shared" si="4"/>
        <v>0,00%</v>
      </c>
      <c r="AJ33" s="279" t="s">
        <v>1523</v>
      </c>
      <c r="AK33" s="280"/>
      <c r="AL33" s="280"/>
      <c r="AM33" s="281">
        <f t="shared" si="5"/>
        <v>0.19</v>
      </c>
      <c r="AN33" s="276">
        <f t="shared" si="5"/>
        <v>0.19</v>
      </c>
      <c r="AO33" s="276">
        <f t="shared" si="0"/>
        <v>1</v>
      </c>
      <c r="AP33" s="711"/>
      <c r="AQ33" s="711"/>
      <c r="AR33" s="711"/>
      <c r="AU33" s="186"/>
    </row>
    <row r="34" spans="1:47" s="37" customFormat="1" ht="76.5" x14ac:dyDescent="0.2">
      <c r="A34" s="727"/>
      <c r="B34" s="737"/>
      <c r="C34" s="727"/>
      <c r="D34" s="746"/>
      <c r="E34" s="739"/>
      <c r="F34" s="499">
        <v>4</v>
      </c>
      <c r="G34" s="493" t="s">
        <v>1520</v>
      </c>
      <c r="H34" s="385">
        <v>0.06</v>
      </c>
      <c r="I34" s="711"/>
      <c r="J34" s="711"/>
      <c r="K34" s="711"/>
      <c r="L34" s="370">
        <v>0</v>
      </c>
      <c r="M34" s="275">
        <v>0</v>
      </c>
      <c r="N34" s="276" t="str">
        <f t="shared" si="1"/>
        <v>0,00%</v>
      </c>
      <c r="O34" s="277"/>
      <c r="P34" s="711"/>
      <c r="Q34" s="711"/>
      <c r="R34" s="711"/>
      <c r="S34" s="370">
        <v>0</v>
      </c>
      <c r="T34" s="275">
        <v>0</v>
      </c>
      <c r="U34" s="276" t="str">
        <f t="shared" si="2"/>
        <v>0,00%</v>
      </c>
      <c r="V34" s="279"/>
      <c r="W34" s="711"/>
      <c r="X34" s="711"/>
      <c r="Y34" s="711"/>
      <c r="Z34" s="370">
        <v>0</v>
      </c>
      <c r="AA34" s="275">
        <v>0</v>
      </c>
      <c r="AB34" s="276" t="str">
        <f t="shared" si="3"/>
        <v>0,00%</v>
      </c>
      <c r="AC34" s="279" t="s">
        <v>1523</v>
      </c>
      <c r="AD34" s="711"/>
      <c r="AE34" s="711"/>
      <c r="AF34" s="711"/>
      <c r="AG34" s="389">
        <v>0.06</v>
      </c>
      <c r="AH34" s="390">
        <v>0.06</v>
      </c>
      <c r="AI34" s="276">
        <f t="shared" si="4"/>
        <v>1</v>
      </c>
      <c r="AJ34" s="278" t="s">
        <v>1570</v>
      </c>
      <c r="AK34" s="280"/>
      <c r="AL34" s="280"/>
      <c r="AM34" s="281">
        <f t="shared" si="5"/>
        <v>0.06</v>
      </c>
      <c r="AN34" s="276">
        <f t="shared" si="5"/>
        <v>0.06</v>
      </c>
      <c r="AO34" s="276">
        <f t="shared" si="0"/>
        <v>1</v>
      </c>
      <c r="AP34" s="711"/>
      <c r="AQ34" s="711"/>
      <c r="AR34" s="711"/>
      <c r="AU34" s="186"/>
    </row>
    <row r="35" spans="1:47" s="37" customFormat="1" ht="63.75" x14ac:dyDescent="0.2">
      <c r="A35" s="727"/>
      <c r="B35" s="737"/>
      <c r="C35" s="727"/>
      <c r="D35" s="746"/>
      <c r="E35" s="739"/>
      <c r="F35" s="384">
        <v>5</v>
      </c>
      <c r="G35" s="486" t="s">
        <v>1360</v>
      </c>
      <c r="H35" s="385">
        <v>0.24</v>
      </c>
      <c r="I35" s="711"/>
      <c r="J35" s="711"/>
      <c r="K35" s="711"/>
      <c r="L35" s="370">
        <v>0.08</v>
      </c>
      <c r="M35" s="275">
        <v>0.08</v>
      </c>
      <c r="N35" s="276">
        <f t="shared" si="1"/>
        <v>1</v>
      </c>
      <c r="O35" s="277" t="s">
        <v>1453</v>
      </c>
      <c r="P35" s="711"/>
      <c r="Q35" s="711"/>
      <c r="R35" s="711"/>
      <c r="S35" s="370">
        <v>0</v>
      </c>
      <c r="T35" s="275">
        <v>0</v>
      </c>
      <c r="U35" s="276" t="str">
        <f t="shared" si="2"/>
        <v>0,00%</v>
      </c>
      <c r="V35" s="279"/>
      <c r="W35" s="711"/>
      <c r="X35" s="711"/>
      <c r="Y35" s="711"/>
      <c r="Z35" s="370">
        <v>0.08</v>
      </c>
      <c r="AA35" s="275">
        <v>0.08</v>
      </c>
      <c r="AB35" s="276">
        <f t="shared" si="3"/>
        <v>1</v>
      </c>
      <c r="AC35" s="278" t="s">
        <v>1534</v>
      </c>
      <c r="AD35" s="711"/>
      <c r="AE35" s="711"/>
      <c r="AF35" s="711"/>
      <c r="AG35" s="389">
        <v>0.08</v>
      </c>
      <c r="AH35" s="390">
        <v>0.08</v>
      </c>
      <c r="AI35" s="276">
        <f t="shared" si="4"/>
        <v>1</v>
      </c>
      <c r="AJ35" s="278" t="s">
        <v>1571</v>
      </c>
      <c r="AK35" s="280"/>
      <c r="AL35" s="280"/>
      <c r="AM35" s="281">
        <f t="shared" si="5"/>
        <v>0.24</v>
      </c>
      <c r="AN35" s="276">
        <f t="shared" si="5"/>
        <v>0.24</v>
      </c>
      <c r="AO35" s="276">
        <f t="shared" si="0"/>
        <v>1</v>
      </c>
      <c r="AP35" s="711"/>
      <c r="AQ35" s="711"/>
      <c r="AR35" s="711"/>
      <c r="AU35" s="186"/>
    </row>
    <row r="36" spans="1:47" s="37" customFormat="1" ht="61.5" customHeight="1" x14ac:dyDescent="0.2">
      <c r="A36" s="728"/>
      <c r="B36" s="738"/>
      <c r="C36" s="728"/>
      <c r="D36" s="750"/>
      <c r="E36" s="740"/>
      <c r="F36" s="499">
        <v>6</v>
      </c>
      <c r="G36" s="493" t="s">
        <v>1519</v>
      </c>
      <c r="H36" s="497">
        <v>0.02</v>
      </c>
      <c r="I36" s="712"/>
      <c r="J36" s="712"/>
      <c r="K36" s="712"/>
      <c r="L36" s="370">
        <v>0</v>
      </c>
      <c r="M36" s="275">
        <v>0</v>
      </c>
      <c r="N36" s="276" t="str">
        <f t="shared" ref="N36" si="8">IFERROR(M36/L36,"0,00%")</f>
        <v>0,00%</v>
      </c>
      <c r="O36" s="277"/>
      <c r="P36" s="712"/>
      <c r="Q36" s="712"/>
      <c r="R36" s="712"/>
      <c r="S36" s="370">
        <v>0</v>
      </c>
      <c r="T36" s="275">
        <v>0</v>
      </c>
      <c r="U36" s="276" t="str">
        <f t="shared" ref="U36" si="9">IFERROR(T36/S36,"0,00%")</f>
        <v>0,00%</v>
      </c>
      <c r="V36" s="279"/>
      <c r="W36" s="712"/>
      <c r="X36" s="712"/>
      <c r="Y36" s="712"/>
      <c r="Z36" s="370">
        <v>0</v>
      </c>
      <c r="AA36" s="275">
        <v>0</v>
      </c>
      <c r="AB36" s="276" t="str">
        <f t="shared" si="3"/>
        <v>0,00%</v>
      </c>
      <c r="AC36" s="279" t="s">
        <v>1523</v>
      </c>
      <c r="AD36" s="712"/>
      <c r="AE36" s="712"/>
      <c r="AF36" s="712"/>
      <c r="AG36" s="498">
        <v>0.02</v>
      </c>
      <c r="AH36" s="390">
        <v>0.02</v>
      </c>
      <c r="AI36" s="276">
        <f t="shared" si="4"/>
        <v>1</v>
      </c>
      <c r="AJ36" s="278" t="s">
        <v>1557</v>
      </c>
      <c r="AK36" s="280"/>
      <c r="AL36" s="280"/>
      <c r="AM36" s="281">
        <f t="shared" si="5"/>
        <v>0.02</v>
      </c>
      <c r="AN36" s="276">
        <f t="shared" si="5"/>
        <v>0.02</v>
      </c>
      <c r="AO36" s="276">
        <f t="shared" si="0"/>
        <v>1</v>
      </c>
      <c r="AP36" s="712"/>
      <c r="AQ36" s="712"/>
      <c r="AR36" s="712"/>
      <c r="AU36" s="186"/>
    </row>
    <row r="37" spans="1:47" s="37" customFormat="1" ht="46.5" customHeight="1" x14ac:dyDescent="0.2">
      <c r="A37" s="726">
        <v>6</v>
      </c>
      <c r="B37" s="736" t="s">
        <v>1361</v>
      </c>
      <c r="C37" s="726">
        <v>1</v>
      </c>
      <c r="D37" s="729" t="s">
        <v>1362</v>
      </c>
      <c r="E37" s="744">
        <v>1</v>
      </c>
      <c r="F37" s="384">
        <v>1</v>
      </c>
      <c r="G37" s="486" t="s">
        <v>1363</v>
      </c>
      <c r="H37" s="385">
        <v>0.12</v>
      </c>
      <c r="I37" s="725">
        <f>SUM(L37+L38+L39+L40)</f>
        <v>0.06</v>
      </c>
      <c r="J37" s="725">
        <f>SUM(M37+M38+M39+M40)</f>
        <v>0.06</v>
      </c>
      <c r="K37" s="724">
        <f>IFERROR(J37/I37,"0%")</f>
        <v>1</v>
      </c>
      <c r="L37" s="371">
        <v>0</v>
      </c>
      <c r="M37" s="275">
        <v>0</v>
      </c>
      <c r="N37" s="276" t="str">
        <f t="shared" si="1"/>
        <v>0,00%</v>
      </c>
      <c r="O37" s="277"/>
      <c r="P37" s="725">
        <f>SUM(S37+S38+S39+S40)</f>
        <v>0</v>
      </c>
      <c r="Q37" s="725">
        <f>SUM(T37+T38+T39+T40)</f>
        <v>0</v>
      </c>
      <c r="R37" s="724" t="str">
        <f>IFERROR(Q37/P37,"0%")</f>
        <v>0%</v>
      </c>
      <c r="S37" s="371">
        <v>0</v>
      </c>
      <c r="T37" s="275">
        <v>0</v>
      </c>
      <c r="U37" s="276" t="str">
        <f t="shared" si="2"/>
        <v>0,00%</v>
      </c>
      <c r="V37" s="279"/>
      <c r="W37" s="725">
        <f>SUM(Z37+Z38+Z39+Z40)</f>
        <v>0.85</v>
      </c>
      <c r="X37" s="725">
        <f>SUM(AA37+AA38+AA39+AA40)</f>
        <v>0.85</v>
      </c>
      <c r="Y37" s="724">
        <f>IFERROR(X37/W37,"0%")</f>
        <v>1</v>
      </c>
      <c r="Z37" s="317">
        <v>0.12</v>
      </c>
      <c r="AA37" s="275">
        <v>0.12</v>
      </c>
      <c r="AB37" s="276">
        <f t="shared" si="3"/>
        <v>1</v>
      </c>
      <c r="AC37" s="277" t="s">
        <v>1529</v>
      </c>
      <c r="AD37" s="725">
        <f>SUM(AG37+AG38+AG39+AG40)</f>
        <v>0.09</v>
      </c>
      <c r="AE37" s="725">
        <f>SUM(AH37+AH38+AH39+AH40)</f>
        <v>0.09</v>
      </c>
      <c r="AF37" s="724">
        <f>IFERROR(AE37/AD37,"0%")</f>
        <v>1</v>
      </c>
      <c r="AG37" s="370">
        <v>0</v>
      </c>
      <c r="AH37" s="390">
        <v>0</v>
      </c>
      <c r="AI37" s="276" t="str">
        <f t="shared" si="4"/>
        <v>0,00%</v>
      </c>
      <c r="AJ37" s="279" t="s">
        <v>1523</v>
      </c>
      <c r="AK37" s="280"/>
      <c r="AL37" s="280"/>
      <c r="AM37" s="281">
        <f t="shared" si="5"/>
        <v>0.12</v>
      </c>
      <c r="AN37" s="276">
        <f t="shared" si="5"/>
        <v>0.12</v>
      </c>
      <c r="AO37" s="276">
        <f t="shared" si="0"/>
        <v>1</v>
      </c>
      <c r="AP37" s="725">
        <f>SUM(AM37+AM38+AM39+AM40)</f>
        <v>0.99999999999999989</v>
      </c>
      <c r="AQ37" s="725">
        <f>SUM(AN37+AN38+AN39+AN40)</f>
        <v>0.99999999999999989</v>
      </c>
      <c r="AR37" s="725">
        <f>AQ37/AP37</f>
        <v>1</v>
      </c>
      <c r="AU37" s="186"/>
    </row>
    <row r="38" spans="1:47" s="37" customFormat="1" ht="71.099999999999994" customHeight="1" x14ac:dyDescent="0.2">
      <c r="A38" s="727"/>
      <c r="B38" s="737"/>
      <c r="C38" s="727"/>
      <c r="D38" s="730"/>
      <c r="E38" s="739"/>
      <c r="F38" s="384">
        <v>2</v>
      </c>
      <c r="G38" s="486" t="s">
        <v>1459</v>
      </c>
      <c r="H38" s="385">
        <v>0.06</v>
      </c>
      <c r="I38" s="711"/>
      <c r="J38" s="711"/>
      <c r="K38" s="713"/>
      <c r="L38" s="371">
        <v>0</v>
      </c>
      <c r="M38" s="275">
        <v>0</v>
      </c>
      <c r="N38" s="276" t="str">
        <f t="shared" si="1"/>
        <v>0,00%</v>
      </c>
      <c r="O38" s="277"/>
      <c r="P38" s="711"/>
      <c r="Q38" s="711"/>
      <c r="R38" s="713"/>
      <c r="S38" s="371">
        <v>0</v>
      </c>
      <c r="T38" s="275">
        <v>0</v>
      </c>
      <c r="U38" s="276" t="str">
        <f t="shared" si="2"/>
        <v>0,00%</v>
      </c>
      <c r="V38" s="279"/>
      <c r="W38" s="711"/>
      <c r="X38" s="711"/>
      <c r="Y38" s="713"/>
      <c r="Z38" s="371">
        <v>0</v>
      </c>
      <c r="AA38" s="275">
        <v>0</v>
      </c>
      <c r="AB38" s="276" t="str">
        <f t="shared" si="3"/>
        <v>0,00%</v>
      </c>
      <c r="AC38" s="279" t="s">
        <v>1523</v>
      </c>
      <c r="AD38" s="711"/>
      <c r="AE38" s="711"/>
      <c r="AF38" s="713"/>
      <c r="AG38" s="389">
        <v>0.06</v>
      </c>
      <c r="AH38" s="390">
        <v>0.06</v>
      </c>
      <c r="AI38" s="276">
        <f t="shared" si="4"/>
        <v>1</v>
      </c>
      <c r="AJ38" s="278" t="s">
        <v>1558</v>
      </c>
      <c r="AK38" s="280"/>
      <c r="AL38" s="280"/>
      <c r="AM38" s="281">
        <f t="shared" si="5"/>
        <v>0.06</v>
      </c>
      <c r="AN38" s="276">
        <f t="shared" si="5"/>
        <v>0.06</v>
      </c>
      <c r="AO38" s="276">
        <f t="shared" si="0"/>
        <v>1</v>
      </c>
      <c r="AP38" s="711"/>
      <c r="AQ38" s="711"/>
      <c r="AR38" s="711"/>
      <c r="AU38" s="186"/>
    </row>
    <row r="39" spans="1:47" s="37" customFormat="1" ht="84.75" customHeight="1" x14ac:dyDescent="0.2">
      <c r="A39" s="727"/>
      <c r="B39" s="737"/>
      <c r="C39" s="727"/>
      <c r="D39" s="730"/>
      <c r="E39" s="739"/>
      <c r="F39" s="384">
        <v>3</v>
      </c>
      <c r="G39" s="486" t="s">
        <v>1460</v>
      </c>
      <c r="H39" s="385">
        <v>0.7</v>
      </c>
      <c r="I39" s="711"/>
      <c r="J39" s="711"/>
      <c r="K39" s="713"/>
      <c r="L39" s="371">
        <v>0</v>
      </c>
      <c r="M39" s="275">
        <v>0</v>
      </c>
      <c r="N39" s="276" t="str">
        <f t="shared" si="1"/>
        <v>0,00%</v>
      </c>
      <c r="O39" s="277"/>
      <c r="P39" s="711"/>
      <c r="Q39" s="711"/>
      <c r="R39" s="713"/>
      <c r="S39" s="371">
        <v>0</v>
      </c>
      <c r="T39" s="275">
        <v>0</v>
      </c>
      <c r="U39" s="276" t="str">
        <f t="shared" si="2"/>
        <v>0,00%</v>
      </c>
      <c r="V39" s="279"/>
      <c r="W39" s="711"/>
      <c r="X39" s="711"/>
      <c r="Y39" s="713"/>
      <c r="Z39" s="317">
        <v>0.7</v>
      </c>
      <c r="AA39" s="275">
        <v>0.7</v>
      </c>
      <c r="AB39" s="276">
        <f t="shared" si="3"/>
        <v>1</v>
      </c>
      <c r="AC39" s="278" t="s">
        <v>1535</v>
      </c>
      <c r="AD39" s="711"/>
      <c r="AE39" s="711"/>
      <c r="AF39" s="713"/>
      <c r="AG39" s="370">
        <v>0</v>
      </c>
      <c r="AH39" s="390">
        <v>0</v>
      </c>
      <c r="AI39" s="276" t="str">
        <f t="shared" si="4"/>
        <v>0,00%</v>
      </c>
      <c r="AJ39" s="279" t="s">
        <v>1523</v>
      </c>
      <c r="AK39" s="280"/>
      <c r="AL39" s="280"/>
      <c r="AM39" s="281">
        <f t="shared" si="5"/>
        <v>0.7</v>
      </c>
      <c r="AN39" s="276">
        <f t="shared" si="5"/>
        <v>0.7</v>
      </c>
      <c r="AO39" s="276">
        <f t="shared" si="0"/>
        <v>1</v>
      </c>
      <c r="AP39" s="711"/>
      <c r="AQ39" s="711"/>
      <c r="AR39" s="711"/>
      <c r="AU39" s="186"/>
    </row>
    <row r="40" spans="1:47" s="37" customFormat="1" ht="59.25" customHeight="1" x14ac:dyDescent="0.2">
      <c r="A40" s="727"/>
      <c r="B40" s="738"/>
      <c r="C40" s="727"/>
      <c r="D40" s="730"/>
      <c r="E40" s="739"/>
      <c r="F40" s="384">
        <v>4</v>
      </c>
      <c r="G40" s="486" t="s">
        <v>1360</v>
      </c>
      <c r="H40" s="385">
        <v>0.12</v>
      </c>
      <c r="I40" s="711"/>
      <c r="J40" s="711"/>
      <c r="K40" s="713"/>
      <c r="L40" s="371">
        <v>0.06</v>
      </c>
      <c r="M40" s="275">
        <v>0.06</v>
      </c>
      <c r="N40" s="276">
        <f t="shared" si="1"/>
        <v>1</v>
      </c>
      <c r="O40" s="277" t="s">
        <v>1406</v>
      </c>
      <c r="P40" s="711"/>
      <c r="Q40" s="711"/>
      <c r="R40" s="713"/>
      <c r="S40" s="371">
        <v>0</v>
      </c>
      <c r="T40" s="275">
        <v>0</v>
      </c>
      <c r="U40" s="276" t="str">
        <f t="shared" si="2"/>
        <v>0,00%</v>
      </c>
      <c r="V40" s="279"/>
      <c r="W40" s="711"/>
      <c r="X40" s="711"/>
      <c r="Y40" s="713"/>
      <c r="Z40" s="371">
        <v>0.03</v>
      </c>
      <c r="AA40" s="275">
        <v>0.03</v>
      </c>
      <c r="AB40" s="276">
        <f t="shared" si="3"/>
        <v>1</v>
      </c>
      <c r="AC40" s="278" t="s">
        <v>1536</v>
      </c>
      <c r="AD40" s="711"/>
      <c r="AE40" s="711"/>
      <c r="AF40" s="713"/>
      <c r="AG40" s="370">
        <v>0.03</v>
      </c>
      <c r="AH40" s="390">
        <v>0.03</v>
      </c>
      <c r="AI40" s="276">
        <f t="shared" si="4"/>
        <v>1</v>
      </c>
      <c r="AJ40" s="278" t="s">
        <v>1572</v>
      </c>
      <c r="AK40" s="280"/>
      <c r="AL40" s="280"/>
      <c r="AM40" s="281">
        <f t="shared" si="5"/>
        <v>0.12</v>
      </c>
      <c r="AN40" s="276">
        <f t="shared" si="5"/>
        <v>0.12</v>
      </c>
      <c r="AO40" s="276">
        <f t="shared" si="0"/>
        <v>1</v>
      </c>
      <c r="AP40" s="711"/>
      <c r="AQ40" s="711"/>
      <c r="AR40" s="711"/>
      <c r="AU40" s="186"/>
    </row>
    <row r="41" spans="1:47" s="37" customFormat="1" ht="45.75" customHeight="1" x14ac:dyDescent="0.2">
      <c r="A41" s="726">
        <v>7</v>
      </c>
      <c r="B41" s="736" t="s">
        <v>1361</v>
      </c>
      <c r="C41" s="726">
        <v>1</v>
      </c>
      <c r="D41" s="745" t="s">
        <v>1364</v>
      </c>
      <c r="E41" s="744">
        <v>1</v>
      </c>
      <c r="F41" s="384">
        <v>2</v>
      </c>
      <c r="G41" s="486" t="s">
        <v>1363</v>
      </c>
      <c r="H41" s="502">
        <v>0.87</v>
      </c>
      <c r="I41" s="741">
        <f>SUM(L41+L42)</f>
        <v>7.0000000000000007E-2</v>
      </c>
      <c r="J41" s="741">
        <f>SUM(M41+M42)</f>
        <v>7.0000000000000007E-2</v>
      </c>
      <c r="K41" s="747">
        <f>IFERROR(J41/I41,"0%")</f>
        <v>1</v>
      </c>
      <c r="L41" s="372">
        <v>0</v>
      </c>
      <c r="M41" s="275">
        <v>0</v>
      </c>
      <c r="N41" s="487" t="str">
        <f t="shared" ref="N41:N42" si="10">IFERROR(M41/L41,"0,00%")</f>
        <v>0,00%</v>
      </c>
      <c r="O41" s="283"/>
      <c r="P41" s="741">
        <f>SUM(S41+S42)</f>
        <v>0</v>
      </c>
      <c r="Q41" s="741">
        <f>SUM(T41+T42)</f>
        <v>0</v>
      </c>
      <c r="R41" s="747" t="str">
        <f>IFERROR(Q41/P41,"0%")</f>
        <v>0%</v>
      </c>
      <c r="S41" s="389">
        <v>0</v>
      </c>
      <c r="T41" s="275">
        <v>0</v>
      </c>
      <c r="U41" s="276" t="str">
        <f t="shared" si="2"/>
        <v>0,00%</v>
      </c>
      <c r="V41" s="279"/>
      <c r="W41" s="741">
        <f>SUM(Z41+Z42)</f>
        <v>0.9</v>
      </c>
      <c r="X41" s="741">
        <f>SUM(AA41+AA42)</f>
        <v>0.9</v>
      </c>
      <c r="Y41" s="747">
        <f>IFERROR(X41/W41,"0%")</f>
        <v>1</v>
      </c>
      <c r="Z41" s="501">
        <v>0.87</v>
      </c>
      <c r="AA41" s="275">
        <v>0.87</v>
      </c>
      <c r="AB41" s="276">
        <f t="shared" ref="AB41:AB42" si="11">IFERROR(AA41/Z41,"0,00%")</f>
        <v>1</v>
      </c>
      <c r="AC41" s="278" t="s">
        <v>1529</v>
      </c>
      <c r="AD41" s="741">
        <f>SUM(AG41+AG42)</f>
        <v>0.03</v>
      </c>
      <c r="AE41" s="741">
        <f>SUM(AH41+AH42)</f>
        <v>0.03</v>
      </c>
      <c r="AF41" s="747">
        <f>IFERROR(AE41/AD41,"0%")</f>
        <v>1</v>
      </c>
      <c r="AG41" s="372">
        <v>0</v>
      </c>
      <c r="AH41" s="390">
        <v>0</v>
      </c>
      <c r="AI41" s="276" t="str">
        <f t="shared" ref="AI41:AI42" si="12">IFERROR(AH41/AG41,"0,00%")</f>
        <v>0,00%</v>
      </c>
      <c r="AJ41" s="279" t="s">
        <v>1523</v>
      </c>
      <c r="AK41" s="280"/>
      <c r="AL41" s="280"/>
      <c r="AM41" s="281">
        <f t="shared" si="5"/>
        <v>0.87</v>
      </c>
      <c r="AN41" s="276">
        <f t="shared" si="5"/>
        <v>0.87</v>
      </c>
      <c r="AO41" s="276">
        <f t="shared" si="0"/>
        <v>1</v>
      </c>
      <c r="AP41" s="725">
        <f>SUM(AM41+AM42)</f>
        <v>1</v>
      </c>
      <c r="AQ41" s="725">
        <f>SUM(AN41+AN42)</f>
        <v>1</v>
      </c>
      <c r="AR41" s="725">
        <f>AQ41/AP41</f>
        <v>1</v>
      </c>
      <c r="AU41" s="186"/>
    </row>
    <row r="42" spans="1:47" s="37" customFormat="1" ht="54.6" customHeight="1" x14ac:dyDescent="0.2">
      <c r="A42" s="727"/>
      <c r="B42" s="737"/>
      <c r="C42" s="727"/>
      <c r="D42" s="746"/>
      <c r="E42" s="739"/>
      <c r="F42" s="384">
        <v>3</v>
      </c>
      <c r="G42" s="486" t="s">
        <v>1360</v>
      </c>
      <c r="H42" s="490">
        <v>0.13</v>
      </c>
      <c r="I42" s="743"/>
      <c r="J42" s="743"/>
      <c r="K42" s="748"/>
      <c r="L42" s="372">
        <v>7.0000000000000007E-2</v>
      </c>
      <c r="M42" s="275">
        <v>7.0000000000000007E-2</v>
      </c>
      <c r="N42" s="487">
        <f t="shared" si="10"/>
        <v>1</v>
      </c>
      <c r="O42" s="277" t="s">
        <v>1407</v>
      </c>
      <c r="P42" s="743"/>
      <c r="Q42" s="743"/>
      <c r="R42" s="748"/>
      <c r="S42" s="372">
        <v>0</v>
      </c>
      <c r="T42" s="275">
        <v>0</v>
      </c>
      <c r="U42" s="276" t="str">
        <f t="shared" si="2"/>
        <v>0,00%</v>
      </c>
      <c r="V42" s="279"/>
      <c r="W42" s="743"/>
      <c r="X42" s="743"/>
      <c r="Y42" s="748"/>
      <c r="Z42" s="372">
        <v>0.03</v>
      </c>
      <c r="AA42" s="275">
        <v>0.03</v>
      </c>
      <c r="AB42" s="276">
        <f t="shared" si="11"/>
        <v>1</v>
      </c>
      <c r="AC42" s="278" t="s">
        <v>1537</v>
      </c>
      <c r="AD42" s="743"/>
      <c r="AE42" s="743"/>
      <c r="AF42" s="748"/>
      <c r="AG42" s="372">
        <v>0.03</v>
      </c>
      <c r="AH42" s="390">
        <v>0.03</v>
      </c>
      <c r="AI42" s="276">
        <f t="shared" si="12"/>
        <v>1</v>
      </c>
      <c r="AJ42" s="278" t="s">
        <v>1573</v>
      </c>
      <c r="AK42" s="280"/>
      <c r="AL42" s="280"/>
      <c r="AM42" s="281">
        <f t="shared" si="5"/>
        <v>0.13</v>
      </c>
      <c r="AN42" s="276">
        <f t="shared" si="5"/>
        <v>0.13</v>
      </c>
      <c r="AO42" s="276">
        <f t="shared" si="0"/>
        <v>1</v>
      </c>
      <c r="AP42" s="712"/>
      <c r="AQ42" s="712"/>
      <c r="AR42" s="712"/>
      <c r="AU42" s="186"/>
    </row>
    <row r="43" spans="1:47" s="37" customFormat="1" ht="59.25" customHeight="1" x14ac:dyDescent="0.2">
      <c r="A43" s="726">
        <v>8</v>
      </c>
      <c r="B43" s="736" t="s">
        <v>1365</v>
      </c>
      <c r="C43" s="726">
        <v>1</v>
      </c>
      <c r="D43" s="745" t="s">
        <v>1366</v>
      </c>
      <c r="E43" s="744">
        <v>1</v>
      </c>
      <c r="F43" s="384">
        <v>1</v>
      </c>
      <c r="G43" s="486" t="s">
        <v>1367</v>
      </c>
      <c r="H43" s="497">
        <v>0.6</v>
      </c>
      <c r="I43" s="712">
        <f>L43+L44+L45</f>
        <v>0.04</v>
      </c>
      <c r="J43" s="712">
        <f>M43+M44+M45</f>
        <v>0.04</v>
      </c>
      <c r="K43" s="714">
        <f>J43/I43</f>
        <v>1</v>
      </c>
      <c r="L43" s="372">
        <v>0</v>
      </c>
      <c r="M43" s="275">
        <v>0</v>
      </c>
      <c r="N43" s="276" t="str">
        <f t="shared" si="1"/>
        <v>0,00%</v>
      </c>
      <c r="O43" s="383"/>
      <c r="P43" s="712">
        <f>S43+S44+S45</f>
        <v>0</v>
      </c>
      <c r="Q43" s="712">
        <f>T43+T44+T45</f>
        <v>0</v>
      </c>
      <c r="R43" s="714" t="str">
        <f>IFERROR(Q43/P43,"0,00%")</f>
        <v>0,00%</v>
      </c>
      <c r="S43" s="372">
        <v>0</v>
      </c>
      <c r="T43" s="275">
        <v>0</v>
      </c>
      <c r="U43" s="276" t="str">
        <f t="shared" si="2"/>
        <v>0,00%</v>
      </c>
      <c r="V43" s="279"/>
      <c r="W43" s="712">
        <f>Z43+Z44+Z45</f>
        <v>0.92999999999999994</v>
      </c>
      <c r="X43" s="712">
        <f>AA43+AA44+AA45</f>
        <v>0.92999999999999994</v>
      </c>
      <c r="Y43" s="714">
        <f>X43/W43</f>
        <v>1</v>
      </c>
      <c r="Z43" s="501">
        <v>0.6</v>
      </c>
      <c r="AA43" s="275">
        <v>0.6</v>
      </c>
      <c r="AB43" s="276">
        <f t="shared" si="3"/>
        <v>1</v>
      </c>
      <c r="AC43" s="278" t="s">
        <v>1538</v>
      </c>
      <c r="AD43" s="712">
        <f>AG43+AG44+AG45</f>
        <v>0.03</v>
      </c>
      <c r="AE43" s="712">
        <f>AH43+AH44+AH45</f>
        <v>0.03</v>
      </c>
      <c r="AF43" s="714">
        <f>AE43/AD43</f>
        <v>1</v>
      </c>
      <c r="AG43" s="389">
        <v>0</v>
      </c>
      <c r="AH43" s="390">
        <v>0</v>
      </c>
      <c r="AI43" s="276" t="str">
        <f t="shared" si="4"/>
        <v>0,00%</v>
      </c>
      <c r="AJ43" s="279" t="s">
        <v>1523</v>
      </c>
      <c r="AK43" s="503"/>
      <c r="AL43" s="504"/>
      <c r="AM43" s="281">
        <f t="shared" si="5"/>
        <v>0.6</v>
      </c>
      <c r="AN43" s="276">
        <f t="shared" si="5"/>
        <v>0.6</v>
      </c>
      <c r="AO43" s="276">
        <f t="shared" si="0"/>
        <v>1</v>
      </c>
      <c r="AP43" s="712">
        <f>AM43+AM44+AM45</f>
        <v>0.99999999999999989</v>
      </c>
      <c r="AQ43" s="712">
        <f>AN43+AN44+AN45</f>
        <v>0.99999999999999989</v>
      </c>
      <c r="AR43" s="712">
        <f>AQ43/AP43</f>
        <v>1</v>
      </c>
      <c r="AU43" s="186"/>
    </row>
    <row r="44" spans="1:47" s="37" customFormat="1" ht="59.25" customHeight="1" x14ac:dyDescent="0.2">
      <c r="A44" s="727"/>
      <c r="B44" s="737"/>
      <c r="C44" s="727"/>
      <c r="D44" s="746"/>
      <c r="E44" s="739"/>
      <c r="F44" s="384">
        <v>3</v>
      </c>
      <c r="G44" s="486" t="s">
        <v>1368</v>
      </c>
      <c r="H44" s="497">
        <v>0.3</v>
      </c>
      <c r="I44" s="749"/>
      <c r="J44" s="749"/>
      <c r="K44" s="751"/>
      <c r="L44" s="372">
        <v>0</v>
      </c>
      <c r="M44" s="275">
        <v>0</v>
      </c>
      <c r="N44" s="276" t="str">
        <f t="shared" si="1"/>
        <v>0,00%</v>
      </c>
      <c r="O44" s="283"/>
      <c r="P44" s="749"/>
      <c r="Q44" s="749"/>
      <c r="R44" s="751"/>
      <c r="S44" s="372">
        <v>0</v>
      </c>
      <c r="T44" s="275">
        <v>0</v>
      </c>
      <c r="U44" s="276" t="str">
        <f t="shared" si="2"/>
        <v>0,00%</v>
      </c>
      <c r="V44" s="279"/>
      <c r="W44" s="749"/>
      <c r="X44" s="749"/>
      <c r="Y44" s="751"/>
      <c r="Z44" s="501">
        <v>0.3</v>
      </c>
      <c r="AA44" s="275">
        <v>0.3</v>
      </c>
      <c r="AB44" s="276">
        <f t="shared" si="3"/>
        <v>1</v>
      </c>
      <c r="AC44" s="278" t="s">
        <v>1539</v>
      </c>
      <c r="AD44" s="749"/>
      <c r="AE44" s="749"/>
      <c r="AF44" s="751"/>
      <c r="AG44" s="389">
        <v>0</v>
      </c>
      <c r="AH44" s="390">
        <v>0</v>
      </c>
      <c r="AI44" s="276" t="str">
        <f t="shared" si="4"/>
        <v>0,00%</v>
      </c>
      <c r="AJ44" s="279" t="s">
        <v>1523</v>
      </c>
      <c r="AK44" s="503"/>
      <c r="AL44" s="504"/>
      <c r="AM44" s="281">
        <f t="shared" si="5"/>
        <v>0.3</v>
      </c>
      <c r="AN44" s="276">
        <f t="shared" si="5"/>
        <v>0.3</v>
      </c>
      <c r="AO44" s="276">
        <f t="shared" si="0"/>
        <v>1</v>
      </c>
      <c r="AP44" s="749"/>
      <c r="AQ44" s="749"/>
      <c r="AR44" s="749"/>
      <c r="AU44" s="186"/>
    </row>
    <row r="45" spans="1:47" s="37" customFormat="1" ht="59.25" customHeight="1" x14ac:dyDescent="0.2">
      <c r="A45" s="728"/>
      <c r="B45" s="738"/>
      <c r="C45" s="728"/>
      <c r="D45" s="750"/>
      <c r="E45" s="740"/>
      <c r="F45" s="384">
        <v>4</v>
      </c>
      <c r="G45" s="486" t="s">
        <v>1360</v>
      </c>
      <c r="H45" s="385">
        <v>0.1</v>
      </c>
      <c r="I45" s="749"/>
      <c r="J45" s="749"/>
      <c r="K45" s="751"/>
      <c r="L45" s="372">
        <v>0.04</v>
      </c>
      <c r="M45" s="275">
        <v>0.04</v>
      </c>
      <c r="N45" s="276">
        <f t="shared" si="1"/>
        <v>1</v>
      </c>
      <c r="O45" s="277" t="s">
        <v>1408</v>
      </c>
      <c r="P45" s="749"/>
      <c r="Q45" s="749"/>
      <c r="R45" s="751"/>
      <c r="S45" s="372">
        <v>0</v>
      </c>
      <c r="T45" s="275">
        <v>0</v>
      </c>
      <c r="U45" s="276" t="str">
        <f t="shared" si="2"/>
        <v>0,00%</v>
      </c>
      <c r="V45" s="279"/>
      <c r="W45" s="749"/>
      <c r="X45" s="749"/>
      <c r="Y45" s="751"/>
      <c r="Z45" s="372">
        <v>0.03</v>
      </c>
      <c r="AA45" s="275">
        <v>0.03</v>
      </c>
      <c r="AB45" s="276">
        <f t="shared" si="3"/>
        <v>1</v>
      </c>
      <c r="AC45" s="278" t="s">
        <v>1540</v>
      </c>
      <c r="AD45" s="749"/>
      <c r="AE45" s="749"/>
      <c r="AF45" s="751"/>
      <c r="AG45" s="389">
        <v>0.03</v>
      </c>
      <c r="AH45" s="390">
        <v>0.03</v>
      </c>
      <c r="AI45" s="276">
        <f t="shared" si="4"/>
        <v>1</v>
      </c>
      <c r="AJ45" s="278" t="s">
        <v>1574</v>
      </c>
      <c r="AK45" s="503"/>
      <c r="AL45" s="504"/>
      <c r="AM45" s="281">
        <f t="shared" si="5"/>
        <v>0.1</v>
      </c>
      <c r="AN45" s="276">
        <f t="shared" si="5"/>
        <v>0.1</v>
      </c>
      <c r="AO45" s="276">
        <f t="shared" si="0"/>
        <v>1</v>
      </c>
      <c r="AP45" s="749"/>
      <c r="AQ45" s="749"/>
      <c r="AR45" s="749"/>
      <c r="AU45" s="186"/>
    </row>
    <row r="46" spans="1:47" ht="22.5" customHeight="1" x14ac:dyDescent="0.2">
      <c r="A46" s="49"/>
      <c r="B46" s="49"/>
      <c r="C46" s="49"/>
      <c r="D46" s="49"/>
      <c r="E46" s="49"/>
      <c r="F46" s="49"/>
      <c r="G46" s="49"/>
      <c r="H46" s="49"/>
      <c r="I46" s="41"/>
      <c r="J46" s="41"/>
      <c r="K46" s="41"/>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row>
    <row r="47" spans="1:47" ht="22.5" customHeight="1" x14ac:dyDescent="0.2">
      <c r="A47" s="49"/>
      <c r="B47" s="49"/>
      <c r="C47" s="49"/>
      <c r="D47" s="49"/>
      <c r="E47" s="49"/>
      <c r="F47" s="49"/>
      <c r="G47" s="49"/>
      <c r="H47" s="49"/>
      <c r="I47" s="41"/>
      <c r="J47" s="41"/>
      <c r="K47" s="41"/>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row>
    <row r="48" spans="1:47" ht="22.5" customHeight="1" x14ac:dyDescent="0.2">
      <c r="A48" s="49"/>
      <c r="B48" s="49"/>
      <c r="C48" s="49"/>
      <c r="D48" s="49"/>
      <c r="E48" s="49"/>
      <c r="F48" s="49"/>
      <c r="G48" s="49"/>
      <c r="H48" s="49"/>
      <c r="I48" s="41"/>
      <c r="J48" s="41"/>
      <c r="K48" s="41"/>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row>
    <row r="49" spans="1:44" ht="22.5" customHeight="1" x14ac:dyDescent="0.2">
      <c r="A49" s="49"/>
      <c r="B49" s="49"/>
      <c r="C49" s="49"/>
      <c r="D49" s="49"/>
      <c r="E49" s="49"/>
      <c r="F49" s="49"/>
      <c r="G49" s="49"/>
      <c r="H49" s="49"/>
      <c r="I49" s="41"/>
      <c r="J49" s="41"/>
      <c r="K49" s="41"/>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row>
    <row r="50" spans="1:44" ht="22.5" customHeight="1" x14ac:dyDescent="0.2">
      <c r="A50" s="49"/>
      <c r="B50" s="49"/>
      <c r="C50" s="49"/>
      <c r="D50" s="49"/>
      <c r="E50" s="49"/>
      <c r="F50" s="49"/>
      <c r="G50" s="49"/>
      <c r="H50" s="49"/>
      <c r="I50" s="41"/>
      <c r="J50" s="41"/>
      <c r="K50" s="41"/>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row>
    <row r="51" spans="1:44" ht="22.5" customHeight="1" x14ac:dyDescent="0.2">
      <c r="A51" s="49"/>
      <c r="B51" s="49"/>
      <c r="C51" s="49"/>
      <c r="D51" s="49"/>
      <c r="E51" s="49"/>
      <c r="F51" s="49"/>
      <c r="G51" s="49"/>
      <c r="H51" s="49"/>
      <c r="I51" s="41"/>
      <c r="J51" s="41"/>
      <c r="K51" s="41"/>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row>
    <row r="52" spans="1:44" ht="22.5" customHeight="1" x14ac:dyDescent="0.2">
      <c r="A52" s="49"/>
      <c r="B52" s="49"/>
      <c r="C52" s="49"/>
      <c r="D52" s="49"/>
      <c r="E52" s="49"/>
      <c r="F52" s="49"/>
      <c r="G52" s="49"/>
      <c r="H52" s="49"/>
      <c r="I52" s="41"/>
      <c r="J52" s="41"/>
      <c r="K52" s="41"/>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row>
    <row r="53" spans="1:44" ht="22.5" customHeight="1" x14ac:dyDescent="0.2">
      <c r="A53" s="49"/>
      <c r="B53" s="49"/>
      <c r="C53" s="49"/>
      <c r="D53" s="49"/>
      <c r="E53" s="49"/>
      <c r="F53" s="49"/>
      <c r="G53" s="49"/>
      <c r="H53" s="49"/>
      <c r="I53" s="41"/>
      <c r="J53" s="41"/>
      <c r="K53" s="41"/>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row>
    <row r="54" spans="1:44" ht="22.5" customHeight="1" x14ac:dyDescent="0.2">
      <c r="A54" s="49"/>
      <c r="B54" s="49"/>
      <c r="C54" s="49"/>
      <c r="D54" s="49"/>
      <c r="E54" s="49"/>
      <c r="F54" s="49"/>
      <c r="G54" s="49"/>
      <c r="H54" s="49"/>
      <c r="I54" s="41"/>
      <c r="J54" s="41"/>
      <c r="K54" s="41"/>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row>
    <row r="55" spans="1:44" ht="22.5" customHeight="1" x14ac:dyDescent="0.2">
      <c r="A55" s="49"/>
      <c r="B55" s="49"/>
      <c r="C55" s="49"/>
      <c r="D55" s="49"/>
      <c r="E55" s="49"/>
      <c r="F55" s="49"/>
      <c r="G55" s="49"/>
      <c r="H55" s="49"/>
      <c r="I55" s="41"/>
      <c r="J55" s="41"/>
      <c r="K55" s="41"/>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row>
    <row r="56" spans="1:44" ht="22.5" customHeight="1" x14ac:dyDescent="0.2">
      <c r="A56" s="49"/>
      <c r="B56" s="49"/>
      <c r="C56" s="49"/>
      <c r="D56" s="49"/>
      <c r="E56" s="49"/>
      <c r="F56" s="49"/>
      <c r="G56" s="49"/>
      <c r="H56" s="49"/>
      <c r="I56" s="41"/>
      <c r="J56" s="41"/>
      <c r="K56" s="41"/>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row>
    <row r="57" spans="1:44" ht="22.5" customHeight="1" x14ac:dyDescent="0.2">
      <c r="A57" s="49"/>
      <c r="B57" s="49"/>
      <c r="C57" s="49"/>
      <c r="D57" s="49"/>
      <c r="E57" s="49"/>
      <c r="F57" s="49"/>
      <c r="G57" s="49"/>
      <c r="H57" s="49"/>
      <c r="I57" s="41"/>
      <c r="J57" s="41"/>
      <c r="K57" s="41"/>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row>
    <row r="58" spans="1:44" ht="22.5" customHeight="1" x14ac:dyDescent="0.2">
      <c r="A58" s="49"/>
      <c r="B58" s="49"/>
      <c r="C58" s="49"/>
      <c r="D58" s="49"/>
      <c r="E58" s="49"/>
      <c r="F58" s="49"/>
      <c r="G58" s="49"/>
      <c r="H58" s="49"/>
      <c r="I58" s="41"/>
      <c r="J58" s="41"/>
      <c r="K58" s="41"/>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row>
    <row r="59" spans="1:44" ht="22.5" customHeight="1" x14ac:dyDescent="0.2">
      <c r="A59" s="49"/>
      <c r="B59" s="49"/>
      <c r="C59" s="49"/>
      <c r="D59" s="49"/>
      <c r="E59" s="49"/>
      <c r="F59" s="49"/>
      <c r="G59" s="49"/>
      <c r="H59" s="49"/>
      <c r="I59" s="41"/>
      <c r="J59" s="41"/>
      <c r="K59" s="41"/>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row>
    <row r="60" spans="1:44" ht="22.5" customHeight="1" x14ac:dyDescent="0.2">
      <c r="A60" s="49"/>
      <c r="B60" s="49"/>
      <c r="C60" s="49"/>
      <c r="D60" s="49"/>
      <c r="E60" s="49"/>
      <c r="F60" s="49"/>
      <c r="G60" s="49"/>
      <c r="H60" s="49"/>
      <c r="I60" s="41"/>
      <c r="J60" s="41"/>
      <c r="K60" s="41"/>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row>
    <row r="61" spans="1:44" ht="22.5" customHeight="1" x14ac:dyDescent="0.2">
      <c r="A61" s="49"/>
      <c r="B61" s="49"/>
      <c r="C61" s="49"/>
      <c r="D61" s="49"/>
      <c r="E61" s="49"/>
      <c r="F61" s="49"/>
      <c r="G61" s="49"/>
      <c r="H61" s="49"/>
      <c r="I61" s="41"/>
      <c r="J61" s="41"/>
      <c r="K61" s="41"/>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row>
    <row r="62" spans="1:44" ht="22.5" customHeight="1" x14ac:dyDescent="0.2">
      <c r="A62" s="49"/>
      <c r="B62" s="49"/>
      <c r="C62" s="49"/>
      <c r="D62" s="49"/>
      <c r="E62" s="49"/>
      <c r="F62" s="49"/>
      <c r="G62" s="49"/>
      <c r="H62" s="49"/>
      <c r="I62" s="41"/>
      <c r="J62" s="41"/>
      <c r="K62" s="41"/>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row>
    <row r="63" spans="1:44" ht="22.5" customHeight="1" x14ac:dyDescent="0.2">
      <c r="A63" s="49"/>
      <c r="B63" s="49"/>
      <c r="C63" s="49"/>
      <c r="D63" s="49"/>
      <c r="E63" s="49"/>
      <c r="F63" s="49"/>
      <c r="G63" s="49"/>
      <c r="H63" s="49"/>
      <c r="I63" s="41"/>
      <c r="J63" s="41"/>
      <c r="K63" s="41"/>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row>
    <row r="64" spans="1:44" ht="22.5" customHeight="1" x14ac:dyDescent="0.2">
      <c r="A64" s="49"/>
      <c r="B64" s="49"/>
      <c r="C64" s="49"/>
      <c r="D64" s="49"/>
      <c r="E64" s="49"/>
      <c r="F64" s="49"/>
      <c r="G64" s="49"/>
      <c r="H64" s="49"/>
      <c r="I64" s="41"/>
      <c r="J64" s="41"/>
      <c r="K64" s="41"/>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row>
    <row r="65" spans="1:44" ht="22.5" customHeight="1" x14ac:dyDescent="0.2">
      <c r="A65" s="49"/>
      <c r="B65" s="49"/>
      <c r="C65" s="49"/>
      <c r="D65" s="49"/>
      <c r="E65" s="49"/>
      <c r="F65" s="49"/>
      <c r="G65" s="49"/>
      <c r="H65" s="49"/>
      <c r="I65" s="41"/>
      <c r="J65" s="41"/>
      <c r="K65" s="41"/>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row>
    <row r="66" spans="1:44" ht="22.5" customHeight="1" x14ac:dyDescent="0.2">
      <c r="A66" s="49"/>
      <c r="B66" s="49"/>
      <c r="C66" s="49"/>
      <c r="D66" s="49"/>
      <c r="E66" s="49"/>
      <c r="F66" s="49"/>
      <c r="G66" s="49"/>
      <c r="H66" s="49"/>
      <c r="I66" s="41"/>
      <c r="J66" s="41"/>
      <c r="K66" s="41"/>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row>
    <row r="67" spans="1:44" ht="22.5" customHeight="1" x14ac:dyDescent="0.2">
      <c r="A67" s="49"/>
      <c r="B67" s="49"/>
      <c r="C67" s="49"/>
      <c r="D67" s="49"/>
      <c r="E67" s="49"/>
      <c r="F67" s="49"/>
      <c r="G67" s="49"/>
      <c r="H67" s="49"/>
      <c r="I67" s="41"/>
      <c r="J67" s="41"/>
      <c r="K67" s="41"/>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row>
    <row r="68" spans="1:44" ht="22.5" customHeight="1" x14ac:dyDescent="0.2">
      <c r="A68" s="49"/>
      <c r="B68" s="49"/>
      <c r="C68" s="49"/>
      <c r="D68" s="49"/>
      <c r="E68" s="49"/>
      <c r="F68" s="49"/>
      <c r="G68" s="49"/>
      <c r="H68" s="49"/>
      <c r="I68" s="41"/>
      <c r="J68" s="41"/>
      <c r="K68" s="41"/>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row>
    <row r="69" spans="1:44" ht="22.5" customHeight="1" x14ac:dyDescent="0.2">
      <c r="A69" s="49"/>
      <c r="B69" s="49"/>
      <c r="C69" s="49"/>
      <c r="D69" s="49"/>
      <c r="E69" s="49"/>
      <c r="F69" s="49"/>
      <c r="G69" s="49"/>
      <c r="H69" s="49"/>
      <c r="I69" s="41"/>
      <c r="J69" s="41"/>
      <c r="K69" s="41"/>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row>
    <row r="70" spans="1:44" ht="22.5" customHeight="1" x14ac:dyDescent="0.2">
      <c r="A70" s="49"/>
      <c r="B70" s="49"/>
      <c r="C70" s="49"/>
      <c r="D70" s="49"/>
      <c r="E70" s="49"/>
      <c r="F70" s="49"/>
      <c r="G70" s="49"/>
      <c r="H70" s="49"/>
      <c r="I70" s="41"/>
      <c r="J70" s="41"/>
      <c r="K70" s="41"/>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row>
    <row r="71" spans="1:44" ht="22.5" customHeight="1" x14ac:dyDescent="0.2">
      <c r="A71" s="49"/>
      <c r="B71" s="49"/>
      <c r="C71" s="49"/>
      <c r="D71" s="49"/>
      <c r="E71" s="49"/>
      <c r="F71" s="49"/>
      <c r="G71" s="49"/>
      <c r="H71" s="49"/>
      <c r="I71" s="41"/>
      <c r="J71" s="41"/>
      <c r="K71" s="41"/>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row>
    <row r="72" spans="1:44" ht="22.5" customHeight="1" x14ac:dyDescent="0.2">
      <c r="A72" s="49"/>
      <c r="B72" s="49"/>
      <c r="C72" s="49"/>
      <c r="D72" s="49"/>
      <c r="E72" s="49"/>
      <c r="F72" s="49"/>
      <c r="G72" s="49"/>
      <c r="H72" s="49"/>
      <c r="I72" s="41"/>
      <c r="J72" s="41"/>
      <c r="K72" s="41"/>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row>
    <row r="73" spans="1:44" ht="22.5" customHeight="1" x14ac:dyDescent="0.2">
      <c r="A73" s="49"/>
      <c r="B73" s="49"/>
      <c r="C73" s="49"/>
      <c r="D73" s="49"/>
      <c r="E73" s="49"/>
      <c r="F73" s="49"/>
      <c r="G73" s="49"/>
      <c r="H73" s="49"/>
      <c r="I73" s="41"/>
      <c r="J73" s="41"/>
      <c r="K73" s="41"/>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row>
    <row r="74" spans="1:44" ht="22.5" customHeight="1" x14ac:dyDescent="0.2">
      <c r="A74" s="49"/>
      <c r="B74" s="49"/>
      <c r="C74" s="49"/>
      <c r="D74" s="49"/>
      <c r="E74" s="49"/>
      <c r="F74" s="49"/>
      <c r="G74" s="49"/>
      <c r="H74" s="49"/>
      <c r="I74" s="41"/>
      <c r="J74" s="41"/>
      <c r="K74" s="41"/>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row>
    <row r="75" spans="1:44" ht="22.5" customHeight="1" x14ac:dyDescent="0.2">
      <c r="A75" s="49"/>
      <c r="B75" s="49"/>
      <c r="C75" s="49"/>
      <c r="D75" s="49"/>
      <c r="E75" s="49"/>
      <c r="F75" s="49"/>
      <c r="G75" s="49"/>
      <c r="H75" s="49"/>
      <c r="I75" s="41"/>
      <c r="J75" s="41"/>
      <c r="K75" s="41"/>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row>
    <row r="76" spans="1:44" ht="22.5" customHeight="1" x14ac:dyDescent="0.2">
      <c r="A76" s="49"/>
      <c r="B76" s="49"/>
      <c r="C76" s="49"/>
      <c r="D76" s="49"/>
      <c r="E76" s="49"/>
      <c r="F76" s="49"/>
      <c r="G76" s="49"/>
      <c r="H76" s="49"/>
      <c r="I76" s="41"/>
      <c r="J76" s="41"/>
      <c r="K76" s="41"/>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row>
    <row r="77" spans="1:44" ht="22.5" customHeight="1" x14ac:dyDescent="0.2">
      <c r="A77" s="49"/>
      <c r="B77" s="49"/>
      <c r="C77" s="49"/>
      <c r="D77" s="49"/>
      <c r="E77" s="49"/>
      <c r="F77" s="49"/>
      <c r="G77" s="49"/>
      <c r="H77" s="49"/>
      <c r="I77" s="41"/>
      <c r="J77" s="41"/>
      <c r="K77" s="41"/>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row>
    <row r="78" spans="1:44" ht="22.5" customHeight="1" x14ac:dyDescent="0.2">
      <c r="A78" s="49"/>
      <c r="B78" s="49"/>
      <c r="C78" s="49"/>
      <c r="D78" s="49"/>
      <c r="E78" s="49"/>
      <c r="F78" s="49"/>
      <c r="G78" s="49"/>
      <c r="H78" s="49"/>
      <c r="I78" s="41"/>
      <c r="J78" s="41"/>
      <c r="K78" s="41"/>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row>
    <row r="79" spans="1:44" ht="22.5" customHeight="1" x14ac:dyDescent="0.2">
      <c r="A79" s="49"/>
      <c r="B79" s="49"/>
      <c r="C79" s="49"/>
      <c r="D79" s="49"/>
      <c r="E79" s="49"/>
      <c r="F79" s="49"/>
      <c r="G79" s="49"/>
      <c r="H79" s="49"/>
      <c r="I79" s="41"/>
      <c r="J79" s="41"/>
      <c r="K79" s="41"/>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row>
    <row r="80" spans="1:44" ht="22.5" customHeight="1" x14ac:dyDescent="0.2">
      <c r="A80" s="49"/>
      <c r="B80" s="49"/>
      <c r="C80" s="49"/>
      <c r="D80" s="49"/>
      <c r="E80" s="49"/>
      <c r="F80" s="49"/>
      <c r="G80" s="49"/>
      <c r="H80" s="49"/>
      <c r="I80" s="41"/>
      <c r="J80" s="41"/>
      <c r="K80" s="41"/>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row>
    <row r="81" spans="1:44" ht="22.5" customHeight="1" x14ac:dyDescent="0.2">
      <c r="A81" s="49"/>
      <c r="B81" s="49"/>
      <c r="C81" s="49"/>
      <c r="D81" s="49"/>
      <c r="E81" s="49"/>
      <c r="F81" s="49"/>
      <c r="G81" s="49"/>
      <c r="H81" s="49"/>
      <c r="I81" s="41"/>
      <c r="J81" s="41"/>
      <c r="K81" s="41"/>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row>
    <row r="82" spans="1:44" ht="22.5" customHeight="1" x14ac:dyDescent="0.2">
      <c r="A82" s="49"/>
      <c r="B82" s="49"/>
      <c r="C82" s="49"/>
      <c r="D82" s="49"/>
      <c r="E82" s="49"/>
      <c r="F82" s="49"/>
      <c r="G82" s="49"/>
      <c r="H82" s="49"/>
      <c r="I82" s="41"/>
      <c r="J82" s="41"/>
      <c r="K82" s="41"/>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row>
    <row r="83" spans="1:44" ht="22.5" customHeight="1" x14ac:dyDescent="0.2">
      <c r="A83" s="49"/>
      <c r="B83" s="49"/>
      <c r="C83" s="49"/>
      <c r="D83" s="49"/>
      <c r="E83" s="49"/>
      <c r="F83" s="49"/>
      <c r="G83" s="49"/>
      <c r="H83" s="49"/>
      <c r="I83" s="41"/>
      <c r="J83" s="41"/>
      <c r="K83" s="41"/>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row>
    <row r="84" spans="1:44" ht="22.5" customHeight="1" x14ac:dyDescent="0.2">
      <c r="A84" s="49"/>
      <c r="B84" s="49"/>
      <c r="C84" s="49"/>
      <c r="D84" s="49"/>
      <c r="E84" s="49"/>
      <c r="F84" s="49"/>
      <c r="G84" s="49"/>
      <c r="H84" s="49"/>
      <c r="I84" s="41"/>
      <c r="J84" s="41"/>
      <c r="K84" s="41"/>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row>
    <row r="85" spans="1:44" ht="22.5" customHeight="1" x14ac:dyDescent="0.2">
      <c r="A85" s="49"/>
      <c r="B85" s="49"/>
      <c r="C85" s="49"/>
      <c r="D85" s="49"/>
      <c r="E85" s="49"/>
      <c r="F85" s="49"/>
      <c r="G85" s="49"/>
      <c r="H85" s="49"/>
      <c r="I85" s="41"/>
      <c r="J85" s="41"/>
      <c r="K85" s="41"/>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row>
    <row r="86" spans="1:44" ht="22.5" customHeight="1" x14ac:dyDescent="0.2">
      <c r="A86" s="49"/>
      <c r="B86" s="49"/>
      <c r="C86" s="49"/>
      <c r="D86" s="49"/>
      <c r="E86" s="49"/>
      <c r="F86" s="49"/>
      <c r="G86" s="49"/>
      <c r="H86" s="49"/>
      <c r="I86" s="41"/>
      <c r="J86" s="41"/>
      <c r="K86" s="41"/>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row>
    <row r="87" spans="1:44" ht="22.5" customHeight="1" x14ac:dyDescent="0.2">
      <c r="A87" s="49"/>
      <c r="B87" s="49"/>
      <c r="C87" s="49"/>
      <c r="D87" s="49"/>
      <c r="E87" s="49"/>
      <c r="F87" s="49"/>
      <c r="G87" s="49"/>
      <c r="H87" s="49"/>
      <c r="I87" s="41"/>
      <c r="J87" s="41"/>
      <c r="K87" s="41"/>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row>
    <row r="88" spans="1:44" ht="22.5" customHeight="1" x14ac:dyDescent="0.2">
      <c r="A88" s="49"/>
      <c r="B88" s="49"/>
      <c r="C88" s="49"/>
      <c r="D88" s="49"/>
      <c r="E88" s="49"/>
      <c r="F88" s="49"/>
      <c r="G88" s="49"/>
      <c r="H88" s="49"/>
      <c r="I88" s="41"/>
      <c r="J88" s="41"/>
      <c r="K88" s="41"/>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row>
    <row r="89" spans="1:44" ht="22.5" customHeight="1" x14ac:dyDescent="0.2">
      <c r="A89" s="49"/>
      <c r="B89" s="49"/>
      <c r="C89" s="49"/>
      <c r="D89" s="49"/>
      <c r="E89" s="49"/>
      <c r="F89" s="49"/>
      <c r="G89" s="49"/>
      <c r="H89" s="49"/>
      <c r="I89" s="41"/>
      <c r="J89" s="41"/>
      <c r="K89" s="41"/>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row>
    <row r="90" spans="1:44" ht="22.5" customHeight="1" x14ac:dyDescent="0.2">
      <c r="A90" s="49"/>
      <c r="B90" s="49"/>
      <c r="C90" s="49"/>
      <c r="D90" s="49"/>
      <c r="E90" s="49"/>
      <c r="F90" s="49"/>
      <c r="G90" s="49"/>
      <c r="H90" s="49"/>
      <c r="I90" s="41"/>
      <c r="J90" s="41"/>
      <c r="K90" s="41"/>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row>
    <row r="91" spans="1:44" ht="22.5" customHeight="1" x14ac:dyDescent="0.2">
      <c r="A91" s="49"/>
      <c r="B91" s="49"/>
      <c r="C91" s="49"/>
      <c r="D91" s="49"/>
      <c r="E91" s="49"/>
      <c r="F91" s="49"/>
      <c r="G91" s="49"/>
      <c r="H91" s="49"/>
      <c r="I91" s="41"/>
      <c r="J91" s="41"/>
      <c r="K91" s="41"/>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row>
    <row r="92" spans="1:44" ht="22.5" customHeight="1" x14ac:dyDescent="0.2">
      <c r="A92" s="49"/>
      <c r="B92" s="49"/>
      <c r="C92" s="49"/>
      <c r="D92" s="49"/>
      <c r="E92" s="49"/>
      <c r="F92" s="49"/>
      <c r="G92" s="49"/>
      <c r="H92" s="49"/>
      <c r="I92" s="41"/>
      <c r="J92" s="41"/>
      <c r="K92" s="41"/>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row>
    <row r="93" spans="1:44" ht="22.5" customHeight="1" x14ac:dyDescent="0.2">
      <c r="A93" s="49"/>
      <c r="B93" s="49"/>
      <c r="C93" s="49"/>
      <c r="D93" s="49"/>
      <c r="E93" s="49"/>
      <c r="F93" s="49"/>
      <c r="G93" s="49"/>
      <c r="H93" s="49"/>
      <c r="I93" s="41"/>
      <c r="J93" s="41"/>
      <c r="K93" s="41"/>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row>
    <row r="94" spans="1:44" ht="22.5" customHeight="1" x14ac:dyDescent="0.2">
      <c r="A94" s="49"/>
      <c r="B94" s="49"/>
      <c r="C94" s="49"/>
      <c r="D94" s="49"/>
      <c r="E94" s="49"/>
      <c r="F94" s="49"/>
      <c r="G94" s="49"/>
      <c r="H94" s="49"/>
      <c r="I94" s="41"/>
      <c r="J94" s="41"/>
      <c r="K94" s="41"/>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row>
    <row r="95" spans="1:44" ht="22.5" customHeight="1" x14ac:dyDescent="0.2">
      <c r="A95" s="49"/>
      <c r="B95" s="49"/>
      <c r="C95" s="49"/>
      <c r="D95" s="49"/>
      <c r="E95" s="49"/>
      <c r="F95" s="49"/>
      <c r="G95" s="49"/>
      <c r="H95" s="49"/>
      <c r="I95" s="41"/>
      <c r="J95" s="41"/>
      <c r="K95" s="41"/>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row>
    <row r="96" spans="1:44" ht="22.5" customHeight="1" x14ac:dyDescent="0.2">
      <c r="A96" s="49"/>
      <c r="B96" s="49"/>
      <c r="C96" s="49"/>
      <c r="D96" s="49"/>
      <c r="E96" s="49"/>
      <c r="F96" s="49"/>
      <c r="G96" s="49"/>
      <c r="H96" s="49"/>
      <c r="I96" s="41"/>
      <c r="J96" s="41"/>
      <c r="K96" s="41"/>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row>
    <row r="97" spans="1:44" ht="22.5" customHeight="1" x14ac:dyDescent="0.2">
      <c r="A97" s="49"/>
      <c r="B97" s="49"/>
      <c r="C97" s="49"/>
      <c r="D97" s="49"/>
      <c r="E97" s="49"/>
      <c r="F97" s="49"/>
      <c r="G97" s="49"/>
      <c r="H97" s="49"/>
      <c r="I97" s="41"/>
      <c r="J97" s="41"/>
      <c r="K97" s="41"/>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row>
    <row r="98" spans="1:44" ht="22.5" customHeight="1" x14ac:dyDescent="0.2">
      <c r="A98" s="49"/>
      <c r="B98" s="49"/>
      <c r="C98" s="49"/>
      <c r="D98" s="49"/>
      <c r="E98" s="49"/>
      <c r="F98" s="49"/>
      <c r="G98" s="49"/>
      <c r="H98" s="49"/>
      <c r="I98" s="41"/>
      <c r="J98" s="41"/>
      <c r="K98" s="41"/>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row>
    <row r="99" spans="1:44" ht="22.5" customHeight="1" x14ac:dyDescent="0.2">
      <c r="A99" s="49"/>
      <c r="B99" s="49"/>
      <c r="C99" s="49"/>
      <c r="D99" s="49"/>
      <c r="E99" s="49"/>
      <c r="F99" s="49"/>
      <c r="G99" s="49"/>
      <c r="H99" s="49"/>
      <c r="I99" s="41"/>
      <c r="J99" s="41"/>
      <c r="K99" s="41"/>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row>
    <row r="100" spans="1:44" ht="22.5" customHeight="1" x14ac:dyDescent="0.2">
      <c r="A100" s="49"/>
      <c r="B100" s="49"/>
      <c r="C100" s="49"/>
      <c r="D100" s="49"/>
      <c r="E100" s="49"/>
      <c r="F100" s="49"/>
      <c r="G100" s="49"/>
      <c r="H100" s="49"/>
      <c r="I100" s="41"/>
      <c r="J100" s="41"/>
      <c r="K100" s="41"/>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row>
    <row r="101" spans="1:44" ht="22.5" customHeight="1" x14ac:dyDescent="0.2">
      <c r="A101" s="49"/>
      <c r="B101" s="49"/>
      <c r="C101" s="49"/>
      <c r="D101" s="49"/>
      <c r="E101" s="49"/>
      <c r="F101" s="49"/>
      <c r="G101" s="49"/>
      <c r="H101" s="49"/>
      <c r="I101" s="41"/>
      <c r="J101" s="41"/>
      <c r="K101" s="41"/>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row>
    <row r="102" spans="1:44" ht="22.5" customHeight="1" x14ac:dyDescent="0.2">
      <c r="A102" s="49"/>
      <c r="B102" s="49"/>
      <c r="C102" s="49"/>
      <c r="D102" s="49"/>
      <c r="E102" s="49"/>
      <c r="F102" s="49"/>
      <c r="G102" s="49"/>
      <c r="H102" s="49"/>
      <c r="I102" s="41"/>
      <c r="J102" s="41"/>
      <c r="K102" s="41"/>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row>
    <row r="103" spans="1:44" ht="22.5" customHeight="1" x14ac:dyDescent="0.2">
      <c r="A103" s="49"/>
      <c r="B103" s="49"/>
      <c r="C103" s="49"/>
      <c r="D103" s="49"/>
      <c r="E103" s="49"/>
      <c r="F103" s="49"/>
      <c r="G103" s="49"/>
      <c r="H103" s="49"/>
      <c r="I103" s="41"/>
      <c r="J103" s="41"/>
      <c r="K103" s="41"/>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row>
    <row r="104" spans="1:44" ht="22.5" customHeight="1" x14ac:dyDescent="0.2">
      <c r="A104" s="49"/>
      <c r="B104" s="49"/>
      <c r="C104" s="49"/>
      <c r="D104" s="49"/>
      <c r="E104" s="49"/>
      <c r="F104" s="49"/>
      <c r="G104" s="49"/>
      <c r="H104" s="49"/>
      <c r="I104" s="41"/>
      <c r="J104" s="41"/>
      <c r="K104" s="41"/>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row>
    <row r="105" spans="1:44" ht="22.5" customHeight="1" x14ac:dyDescent="0.2">
      <c r="A105" s="49"/>
      <c r="B105" s="49"/>
      <c r="C105" s="49"/>
      <c r="D105" s="49"/>
      <c r="E105" s="49"/>
      <c r="F105" s="49"/>
      <c r="G105" s="49"/>
      <c r="H105" s="49"/>
      <c r="I105" s="41"/>
      <c r="J105" s="41"/>
      <c r="K105" s="41"/>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row>
    <row r="106" spans="1:44" ht="22.5" customHeight="1" x14ac:dyDescent="0.2">
      <c r="A106" s="49"/>
      <c r="B106" s="49"/>
      <c r="C106" s="49"/>
      <c r="D106" s="49"/>
      <c r="E106" s="49"/>
      <c r="F106" s="49"/>
      <c r="G106" s="49"/>
      <c r="H106" s="49"/>
      <c r="I106" s="41"/>
      <c r="J106" s="41"/>
      <c r="K106" s="41"/>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row>
    <row r="107" spans="1:44" ht="22.5" customHeight="1" x14ac:dyDescent="0.2">
      <c r="A107" s="49"/>
      <c r="B107" s="49"/>
      <c r="C107" s="49"/>
      <c r="D107" s="49"/>
      <c r="E107" s="49"/>
      <c r="F107" s="49"/>
      <c r="G107" s="49"/>
      <c r="H107" s="49"/>
      <c r="I107" s="41"/>
      <c r="J107" s="41"/>
      <c r="K107" s="41"/>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row>
    <row r="108" spans="1:44" ht="22.5" customHeight="1" x14ac:dyDescent="0.2">
      <c r="A108" s="49"/>
      <c r="B108" s="49"/>
      <c r="C108" s="49"/>
      <c r="D108" s="49"/>
      <c r="E108" s="49"/>
      <c r="F108" s="49"/>
      <c r="G108" s="49"/>
      <c r="H108" s="49"/>
      <c r="I108" s="41"/>
      <c r="J108" s="41"/>
      <c r="K108" s="41"/>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row>
    <row r="109" spans="1:44" ht="22.5" customHeight="1" x14ac:dyDescent="0.2">
      <c r="A109" s="49"/>
      <c r="B109" s="49"/>
      <c r="C109" s="49"/>
      <c r="D109" s="49"/>
      <c r="E109" s="49"/>
      <c r="F109" s="49"/>
      <c r="G109" s="49"/>
      <c r="H109" s="49"/>
      <c r="I109" s="41"/>
      <c r="J109" s="41"/>
      <c r="K109" s="41"/>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row>
    <row r="110" spans="1:44" ht="22.5" customHeight="1" x14ac:dyDescent="0.2">
      <c r="A110" s="49"/>
      <c r="B110" s="49"/>
      <c r="C110" s="49"/>
      <c r="D110" s="49"/>
      <c r="E110" s="49"/>
      <c r="F110" s="49"/>
      <c r="G110" s="49"/>
      <c r="H110" s="49"/>
      <c r="I110" s="41"/>
      <c r="J110" s="41"/>
      <c r="K110" s="41"/>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row>
    <row r="111" spans="1:44" ht="22.5" customHeight="1" x14ac:dyDescent="0.2">
      <c r="A111" s="49"/>
      <c r="B111" s="49"/>
      <c r="C111" s="49"/>
      <c r="D111" s="49"/>
      <c r="E111" s="49"/>
      <c r="F111" s="49"/>
      <c r="G111" s="49"/>
      <c r="H111" s="49"/>
      <c r="I111" s="41"/>
      <c r="J111" s="41"/>
      <c r="K111" s="41"/>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row>
    <row r="112" spans="1:44" ht="22.5" customHeight="1" x14ac:dyDescent="0.2">
      <c r="A112" s="49"/>
      <c r="B112" s="49"/>
      <c r="C112" s="49"/>
      <c r="D112" s="49"/>
      <c r="E112" s="49"/>
      <c r="F112" s="49"/>
      <c r="G112" s="49"/>
      <c r="H112" s="49"/>
      <c r="I112" s="41"/>
      <c r="J112" s="41"/>
      <c r="K112" s="41"/>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row>
    <row r="113" spans="1:44" ht="22.5" customHeight="1" x14ac:dyDescent="0.2">
      <c r="A113" s="49"/>
      <c r="B113" s="49"/>
      <c r="C113" s="49"/>
      <c r="D113" s="49"/>
      <c r="E113" s="49"/>
      <c r="F113" s="49"/>
      <c r="G113" s="49"/>
      <c r="H113" s="49"/>
      <c r="I113" s="41"/>
      <c r="J113" s="41"/>
      <c r="K113" s="41"/>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row>
    <row r="114" spans="1:44" ht="22.5" customHeight="1" x14ac:dyDescent="0.2">
      <c r="A114" s="49"/>
      <c r="B114" s="49"/>
      <c r="C114" s="49"/>
      <c r="D114" s="49"/>
      <c r="E114" s="49"/>
      <c r="F114" s="49"/>
      <c r="G114" s="49"/>
      <c r="H114" s="49"/>
      <c r="I114" s="41"/>
      <c r="J114" s="41"/>
      <c r="K114" s="41"/>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row>
    <row r="115" spans="1:44" ht="22.5" customHeight="1" x14ac:dyDescent="0.2">
      <c r="A115" s="49"/>
      <c r="B115" s="49"/>
      <c r="C115" s="49"/>
      <c r="D115" s="49"/>
      <c r="E115" s="49"/>
      <c r="F115" s="49"/>
      <c r="G115" s="49"/>
      <c r="H115" s="49"/>
      <c r="I115" s="41"/>
      <c r="J115" s="41"/>
      <c r="K115" s="41"/>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row>
    <row r="116" spans="1:44" ht="22.5" customHeight="1" x14ac:dyDescent="0.2">
      <c r="A116" s="49"/>
      <c r="B116" s="49"/>
      <c r="C116" s="49"/>
      <c r="D116" s="49"/>
      <c r="E116" s="49"/>
      <c r="F116" s="49"/>
      <c r="G116" s="49"/>
      <c r="H116" s="49"/>
      <c r="I116" s="41"/>
      <c r="J116" s="41"/>
      <c r="K116" s="41"/>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row>
    <row r="117" spans="1:44" ht="22.5" customHeight="1" x14ac:dyDescent="0.2">
      <c r="A117" s="49"/>
      <c r="B117" s="49"/>
      <c r="C117" s="49"/>
      <c r="D117" s="49"/>
      <c r="E117" s="49"/>
      <c r="F117" s="49"/>
      <c r="G117" s="49"/>
      <c r="H117" s="49"/>
      <c r="I117" s="41"/>
      <c r="J117" s="41"/>
      <c r="K117" s="41"/>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row>
    <row r="118" spans="1:44" ht="22.5" customHeight="1" x14ac:dyDescent="0.2">
      <c r="A118" s="49"/>
      <c r="B118" s="49"/>
      <c r="C118" s="49"/>
      <c r="D118" s="49"/>
      <c r="E118" s="49"/>
      <c r="F118" s="49"/>
      <c r="G118" s="49"/>
      <c r="H118" s="49"/>
      <c r="I118" s="41"/>
      <c r="J118" s="41"/>
      <c r="K118" s="41"/>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row>
    <row r="119" spans="1:44" ht="22.5" customHeight="1" x14ac:dyDescent="0.2">
      <c r="A119" s="49"/>
      <c r="B119" s="49"/>
      <c r="C119" s="49"/>
      <c r="D119" s="49"/>
      <c r="E119" s="49"/>
      <c r="F119" s="49"/>
      <c r="G119" s="49"/>
      <c r="H119" s="49"/>
      <c r="I119" s="41"/>
      <c r="J119" s="41"/>
      <c r="K119" s="41"/>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row>
    <row r="120" spans="1:44" ht="22.5" customHeight="1" x14ac:dyDescent="0.2">
      <c r="A120" s="49"/>
      <c r="B120" s="49"/>
      <c r="C120" s="49"/>
      <c r="D120" s="49"/>
      <c r="E120" s="49"/>
      <c r="F120" s="49"/>
      <c r="G120" s="49"/>
      <c r="H120" s="49"/>
      <c r="I120" s="41"/>
      <c r="J120" s="41"/>
      <c r="K120" s="41"/>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row>
    <row r="121" spans="1:44" ht="22.5" customHeight="1" x14ac:dyDescent="0.2">
      <c r="A121" s="49"/>
      <c r="B121" s="49"/>
      <c r="C121" s="49"/>
      <c r="D121" s="49"/>
      <c r="E121" s="49"/>
      <c r="F121" s="49"/>
      <c r="G121" s="49"/>
      <c r="H121" s="49"/>
      <c r="I121" s="41"/>
      <c r="J121" s="41"/>
      <c r="K121" s="41"/>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row>
    <row r="122" spans="1:44" ht="22.5" customHeight="1" x14ac:dyDescent="0.2">
      <c r="A122" s="49"/>
      <c r="B122" s="49"/>
      <c r="C122" s="49"/>
      <c r="D122" s="49"/>
      <c r="E122" s="49"/>
      <c r="F122" s="49"/>
      <c r="G122" s="49"/>
      <c r="H122" s="49"/>
      <c r="I122" s="41"/>
      <c r="J122" s="41"/>
      <c r="K122" s="41"/>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row>
    <row r="123" spans="1:44" ht="22.5" customHeight="1" x14ac:dyDescent="0.2">
      <c r="A123" s="49"/>
      <c r="B123" s="49"/>
      <c r="C123" s="49"/>
      <c r="D123" s="49"/>
      <c r="E123" s="49"/>
      <c r="F123" s="49"/>
      <c r="G123" s="49"/>
      <c r="H123" s="49"/>
      <c r="I123" s="41"/>
      <c r="J123" s="41"/>
      <c r="K123" s="41"/>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row>
    <row r="124" spans="1:44" ht="22.5" customHeight="1" x14ac:dyDescent="0.2">
      <c r="A124" s="49"/>
      <c r="B124" s="49"/>
      <c r="C124" s="49"/>
      <c r="D124" s="49"/>
      <c r="E124" s="49"/>
      <c r="F124" s="49"/>
      <c r="G124" s="49"/>
      <c r="H124" s="49"/>
      <c r="I124" s="41"/>
      <c r="J124" s="41"/>
      <c r="K124" s="41"/>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row>
    <row r="125" spans="1:44" ht="22.5" customHeight="1" x14ac:dyDescent="0.2">
      <c r="A125" s="49"/>
      <c r="B125" s="49"/>
      <c r="C125" s="49"/>
      <c r="D125" s="49"/>
      <c r="E125" s="49"/>
      <c r="F125" s="49"/>
      <c r="G125" s="49"/>
      <c r="H125" s="49"/>
      <c r="I125" s="41"/>
      <c r="J125" s="41"/>
      <c r="K125" s="41"/>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row>
    <row r="126" spans="1:44" ht="22.5" customHeight="1" x14ac:dyDescent="0.2">
      <c r="A126" s="49"/>
      <c r="B126" s="49"/>
      <c r="C126" s="49"/>
      <c r="D126" s="49"/>
      <c r="E126" s="49"/>
      <c r="F126" s="49"/>
      <c r="G126" s="49"/>
      <c r="H126" s="49"/>
      <c r="I126" s="41"/>
      <c r="J126" s="41"/>
      <c r="K126" s="41"/>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row>
    <row r="127" spans="1:44" ht="22.5" customHeight="1" x14ac:dyDescent="0.2">
      <c r="A127" s="49"/>
      <c r="B127" s="49"/>
      <c r="C127" s="49"/>
      <c r="D127" s="49"/>
      <c r="E127" s="49"/>
      <c r="F127" s="49"/>
      <c r="G127" s="49"/>
      <c r="H127" s="49"/>
      <c r="I127" s="41"/>
      <c r="J127" s="41"/>
      <c r="K127" s="41"/>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row>
    <row r="128" spans="1:44" ht="22.5" customHeight="1" x14ac:dyDescent="0.2">
      <c r="A128" s="49"/>
      <c r="B128" s="49"/>
      <c r="C128" s="49"/>
      <c r="D128" s="49"/>
      <c r="E128" s="49"/>
      <c r="F128" s="49"/>
      <c r="G128" s="49"/>
      <c r="H128" s="49"/>
      <c r="I128" s="41"/>
      <c r="J128" s="41"/>
      <c r="K128" s="41"/>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row>
    <row r="129" spans="1:44" ht="22.5" customHeight="1" x14ac:dyDescent="0.2">
      <c r="A129" s="49"/>
      <c r="B129" s="49"/>
      <c r="C129" s="49"/>
      <c r="D129" s="49"/>
      <c r="E129" s="49"/>
      <c r="F129" s="49"/>
      <c r="G129" s="49"/>
      <c r="H129" s="49"/>
      <c r="I129" s="41"/>
      <c r="J129" s="41"/>
      <c r="K129" s="41"/>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row>
    <row r="130" spans="1:44" ht="22.5" customHeight="1" x14ac:dyDescent="0.2">
      <c r="A130" s="49"/>
      <c r="B130" s="49"/>
      <c r="C130" s="49"/>
      <c r="D130" s="49"/>
      <c r="E130" s="49"/>
      <c r="F130" s="49"/>
      <c r="G130" s="49"/>
      <c r="H130" s="49"/>
      <c r="I130" s="41"/>
      <c r="J130" s="41"/>
      <c r="K130" s="41"/>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row>
    <row r="131" spans="1:44" ht="22.5" customHeight="1" x14ac:dyDescent="0.2">
      <c r="A131" s="49"/>
      <c r="B131" s="49"/>
      <c r="C131" s="49"/>
      <c r="D131" s="49"/>
      <c r="E131" s="49"/>
      <c r="F131" s="49"/>
      <c r="G131" s="49"/>
      <c r="H131" s="49"/>
      <c r="I131" s="41"/>
      <c r="J131" s="41"/>
      <c r="K131" s="41"/>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row>
    <row r="132" spans="1:44" ht="22.5" customHeight="1" x14ac:dyDescent="0.2">
      <c r="A132" s="49"/>
      <c r="B132" s="49"/>
      <c r="C132" s="49"/>
      <c r="D132" s="49"/>
      <c r="E132" s="49"/>
      <c r="F132" s="49"/>
      <c r="G132" s="49"/>
      <c r="H132" s="49"/>
      <c r="I132" s="41"/>
      <c r="J132" s="41"/>
      <c r="K132" s="41"/>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row>
    <row r="133" spans="1:44" ht="22.5" customHeight="1" x14ac:dyDescent="0.2">
      <c r="A133" s="49"/>
      <c r="B133" s="49"/>
      <c r="C133" s="49"/>
      <c r="D133" s="49"/>
      <c r="E133" s="49"/>
      <c r="F133" s="49"/>
      <c r="G133" s="49"/>
      <c r="H133" s="49"/>
      <c r="I133" s="41"/>
      <c r="J133" s="41"/>
      <c r="K133" s="41"/>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row>
    <row r="134" spans="1:44" ht="22.5" customHeight="1" x14ac:dyDescent="0.2">
      <c r="A134" s="49"/>
      <c r="B134" s="49"/>
      <c r="C134" s="49"/>
      <c r="D134" s="49"/>
      <c r="E134" s="49"/>
      <c r="F134" s="49"/>
      <c r="G134" s="49"/>
      <c r="H134" s="49"/>
      <c r="I134" s="41"/>
      <c r="J134" s="41"/>
      <c r="K134" s="41"/>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row>
    <row r="135" spans="1:44" ht="22.5" customHeight="1" x14ac:dyDescent="0.2">
      <c r="A135" s="49"/>
      <c r="B135" s="49"/>
      <c r="C135" s="49"/>
      <c r="D135" s="49"/>
      <c r="E135" s="49"/>
      <c r="F135" s="49"/>
      <c r="G135" s="49"/>
      <c r="H135" s="49"/>
      <c r="I135" s="41"/>
      <c r="J135" s="41"/>
      <c r="K135" s="41"/>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row>
    <row r="136" spans="1:44" ht="22.5" customHeight="1" x14ac:dyDescent="0.2">
      <c r="A136" s="49"/>
      <c r="B136" s="49"/>
      <c r="C136" s="49"/>
      <c r="D136" s="49"/>
      <c r="E136" s="49"/>
      <c r="F136" s="49"/>
      <c r="G136" s="49"/>
      <c r="H136" s="49"/>
      <c r="I136" s="41"/>
      <c r="J136" s="41"/>
      <c r="K136" s="41"/>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row>
    <row r="137" spans="1:44" ht="22.5" customHeight="1" x14ac:dyDescent="0.2">
      <c r="A137" s="49"/>
      <c r="B137" s="49"/>
      <c r="C137" s="49"/>
      <c r="D137" s="49"/>
      <c r="E137" s="49"/>
      <c r="F137" s="49"/>
      <c r="G137" s="49"/>
      <c r="H137" s="49"/>
      <c r="I137" s="41"/>
      <c r="J137" s="41"/>
      <c r="K137" s="41"/>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row>
    <row r="138" spans="1:44" ht="22.5" customHeight="1" x14ac:dyDescent="0.2">
      <c r="A138" s="49"/>
      <c r="B138" s="49"/>
      <c r="C138" s="49"/>
      <c r="D138" s="49"/>
      <c r="E138" s="49"/>
      <c r="F138" s="49"/>
      <c r="G138" s="49"/>
      <c r="H138" s="49"/>
      <c r="I138" s="41"/>
      <c r="J138" s="41"/>
      <c r="K138" s="41"/>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row>
    <row r="139" spans="1:44" ht="22.5" customHeight="1" x14ac:dyDescent="0.2">
      <c r="A139" s="49"/>
      <c r="B139" s="49"/>
      <c r="C139" s="49"/>
      <c r="D139" s="49"/>
      <c r="E139" s="49"/>
      <c r="F139" s="49"/>
      <c r="G139" s="49"/>
      <c r="H139" s="49"/>
      <c r="I139" s="41"/>
      <c r="J139" s="41"/>
      <c r="K139" s="41"/>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row>
    <row r="140" spans="1:44" ht="22.5" customHeight="1" x14ac:dyDescent="0.2">
      <c r="A140" s="49"/>
      <c r="B140" s="49"/>
      <c r="C140" s="49"/>
      <c r="D140" s="49"/>
      <c r="E140" s="49"/>
      <c r="F140" s="49"/>
      <c r="G140" s="49"/>
      <c r="H140" s="49"/>
      <c r="I140" s="41"/>
      <c r="J140" s="41"/>
      <c r="K140" s="41"/>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row>
    <row r="141" spans="1:44" ht="22.5" customHeight="1" x14ac:dyDescent="0.2">
      <c r="A141" s="49"/>
      <c r="B141" s="49"/>
      <c r="C141" s="49"/>
      <c r="D141" s="49"/>
      <c r="E141" s="49"/>
      <c r="F141" s="49"/>
      <c r="G141" s="49"/>
      <c r="H141" s="49"/>
      <c r="I141" s="41"/>
      <c r="J141" s="41"/>
      <c r="K141" s="41"/>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row>
    <row r="142" spans="1:44" ht="22.5" customHeight="1" x14ac:dyDescent="0.2">
      <c r="A142" s="49"/>
      <c r="B142" s="49"/>
      <c r="C142" s="49"/>
      <c r="D142" s="49"/>
      <c r="E142" s="49"/>
      <c r="F142" s="49"/>
      <c r="G142" s="49"/>
      <c r="H142" s="49"/>
      <c r="I142" s="41"/>
      <c r="J142" s="41"/>
      <c r="K142" s="41"/>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row>
    <row r="143" spans="1:44" ht="22.5" customHeight="1" x14ac:dyDescent="0.2">
      <c r="A143" s="49"/>
      <c r="B143" s="49"/>
      <c r="C143" s="49"/>
      <c r="D143" s="49"/>
      <c r="E143" s="49"/>
      <c r="F143" s="49"/>
      <c r="G143" s="49"/>
      <c r="H143" s="49"/>
      <c r="I143" s="41"/>
      <c r="J143" s="41"/>
      <c r="K143" s="41"/>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row>
    <row r="144" spans="1:44" ht="22.5" customHeight="1" x14ac:dyDescent="0.2">
      <c r="A144" s="49"/>
      <c r="B144" s="49"/>
      <c r="C144" s="49"/>
      <c r="D144" s="49"/>
      <c r="E144" s="49"/>
      <c r="F144" s="49"/>
      <c r="G144" s="49"/>
      <c r="H144" s="49"/>
      <c r="I144" s="41"/>
      <c r="J144" s="41"/>
      <c r="K144" s="41"/>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row>
    <row r="145" spans="1:44" ht="22.5" customHeight="1" x14ac:dyDescent="0.2">
      <c r="A145" s="49"/>
      <c r="B145" s="49"/>
      <c r="C145" s="49"/>
      <c r="D145" s="49"/>
      <c r="E145" s="49"/>
      <c r="F145" s="49"/>
      <c r="G145" s="49"/>
      <c r="H145" s="49"/>
      <c r="I145" s="41"/>
      <c r="J145" s="41"/>
      <c r="K145" s="41"/>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row>
    <row r="146" spans="1:44" ht="22.5" customHeight="1" x14ac:dyDescent="0.2">
      <c r="A146" s="49"/>
      <c r="B146" s="49"/>
      <c r="C146" s="49"/>
      <c r="D146" s="49"/>
      <c r="E146" s="49"/>
      <c r="F146" s="49"/>
      <c r="G146" s="49"/>
      <c r="H146" s="49"/>
      <c r="I146" s="41"/>
      <c r="J146" s="41"/>
      <c r="K146" s="41"/>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row>
    <row r="147" spans="1:44" ht="22.5" customHeight="1" x14ac:dyDescent="0.2">
      <c r="A147" s="49"/>
      <c r="B147" s="49"/>
      <c r="C147" s="49"/>
      <c r="D147" s="49"/>
      <c r="E147" s="49"/>
      <c r="F147" s="49"/>
      <c r="G147" s="49"/>
      <c r="H147" s="49"/>
      <c r="I147" s="41"/>
      <c r="J147" s="41"/>
      <c r="K147" s="41"/>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row>
    <row r="148" spans="1:44" ht="22.5" customHeight="1" x14ac:dyDescent="0.2">
      <c r="A148" s="49"/>
      <c r="B148" s="49"/>
      <c r="C148" s="49"/>
      <c r="D148" s="49"/>
      <c r="E148" s="49"/>
      <c r="F148" s="49"/>
      <c r="G148" s="49"/>
      <c r="H148" s="49"/>
      <c r="I148" s="41"/>
      <c r="J148" s="41"/>
      <c r="K148" s="41"/>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row>
    <row r="149" spans="1:44" ht="22.5" customHeight="1" x14ac:dyDescent="0.2">
      <c r="A149" s="49"/>
      <c r="B149" s="49"/>
      <c r="C149" s="49"/>
      <c r="D149" s="49"/>
      <c r="E149" s="49"/>
      <c r="F149" s="49"/>
      <c r="G149" s="49"/>
      <c r="H149" s="49"/>
      <c r="I149" s="41"/>
      <c r="J149" s="41"/>
      <c r="K149" s="41"/>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row>
    <row r="150" spans="1:44" ht="22.5" customHeight="1" x14ac:dyDescent="0.2">
      <c r="A150" s="49"/>
      <c r="B150" s="49"/>
      <c r="C150" s="49"/>
      <c r="D150" s="49"/>
      <c r="E150" s="49"/>
      <c r="F150" s="49"/>
      <c r="G150" s="49"/>
      <c r="H150" s="49"/>
      <c r="I150" s="41"/>
      <c r="J150" s="41"/>
      <c r="K150" s="41"/>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row>
    <row r="151" spans="1:44" ht="22.5" customHeight="1" x14ac:dyDescent="0.2">
      <c r="A151" s="49"/>
      <c r="B151" s="49"/>
      <c r="C151" s="49"/>
      <c r="D151" s="49"/>
      <c r="E151" s="49"/>
      <c r="F151" s="49"/>
      <c r="G151" s="49"/>
      <c r="H151" s="49"/>
      <c r="I151" s="41"/>
      <c r="J151" s="41"/>
      <c r="K151" s="41"/>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row>
    <row r="152" spans="1:44" ht="22.5" customHeight="1" x14ac:dyDescent="0.2">
      <c r="A152" s="49"/>
      <c r="B152" s="49"/>
      <c r="C152" s="49"/>
      <c r="D152" s="49"/>
      <c r="E152" s="49"/>
      <c r="F152" s="49"/>
      <c r="G152" s="49"/>
      <c r="H152" s="49"/>
      <c r="I152" s="41"/>
      <c r="J152" s="41"/>
      <c r="K152" s="41"/>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row>
    <row r="153" spans="1:44" ht="22.5" customHeight="1" x14ac:dyDescent="0.2">
      <c r="A153" s="49"/>
      <c r="B153" s="49"/>
      <c r="C153" s="49"/>
      <c r="D153" s="49"/>
      <c r="E153" s="49"/>
      <c r="F153" s="49"/>
      <c r="G153" s="49"/>
      <c r="H153" s="49"/>
      <c r="I153" s="41"/>
      <c r="J153" s="41"/>
      <c r="K153" s="41"/>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row>
    <row r="154" spans="1:44" ht="22.5" customHeight="1" x14ac:dyDescent="0.2">
      <c r="A154" s="49"/>
      <c r="B154" s="49"/>
      <c r="C154" s="49"/>
      <c r="D154" s="49"/>
      <c r="E154" s="49"/>
      <c r="F154" s="49"/>
      <c r="G154" s="49"/>
      <c r="H154" s="49"/>
      <c r="I154" s="41"/>
      <c r="J154" s="41"/>
      <c r="K154" s="41"/>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row>
    <row r="155" spans="1:44" ht="22.5" customHeight="1" x14ac:dyDescent="0.2">
      <c r="A155" s="49"/>
      <c r="B155" s="49"/>
      <c r="C155" s="49"/>
      <c r="D155" s="49"/>
      <c r="E155" s="49"/>
      <c r="F155" s="49"/>
      <c r="G155" s="49"/>
      <c r="H155" s="49"/>
      <c r="I155" s="41"/>
      <c r="J155" s="41"/>
      <c r="K155" s="41"/>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row>
    <row r="156" spans="1:44" ht="22.5" customHeight="1" x14ac:dyDescent="0.2">
      <c r="A156" s="49"/>
      <c r="B156" s="49"/>
      <c r="C156" s="49"/>
      <c r="D156" s="49"/>
      <c r="E156" s="49"/>
      <c r="F156" s="49"/>
      <c r="G156" s="49"/>
      <c r="H156" s="49"/>
      <c r="I156" s="41"/>
      <c r="J156" s="41"/>
      <c r="K156" s="41"/>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row>
    <row r="157" spans="1:44" ht="22.5" customHeight="1" x14ac:dyDescent="0.2">
      <c r="A157" s="49"/>
      <c r="B157" s="49"/>
      <c r="C157" s="49"/>
      <c r="D157" s="49"/>
      <c r="E157" s="49"/>
      <c r="F157" s="49"/>
      <c r="G157" s="49"/>
      <c r="H157" s="49"/>
      <c r="I157" s="41"/>
      <c r="J157" s="41"/>
      <c r="K157" s="41"/>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row>
    <row r="158" spans="1:44" ht="22.5" customHeight="1" x14ac:dyDescent="0.2">
      <c r="A158" s="49"/>
      <c r="B158" s="49"/>
      <c r="C158" s="49"/>
      <c r="D158" s="49"/>
      <c r="E158" s="49"/>
      <c r="F158" s="49"/>
      <c r="G158" s="49"/>
      <c r="H158" s="49"/>
      <c r="I158" s="41"/>
      <c r="J158" s="41"/>
      <c r="K158" s="41"/>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row>
    <row r="159" spans="1:44" ht="22.5" customHeight="1" x14ac:dyDescent="0.2">
      <c r="A159" s="49"/>
      <c r="B159" s="49"/>
      <c r="C159" s="49"/>
      <c r="D159" s="49"/>
      <c r="E159" s="49"/>
      <c r="F159" s="49"/>
      <c r="G159" s="49"/>
      <c r="H159" s="49"/>
      <c r="I159" s="41"/>
      <c r="J159" s="41"/>
      <c r="K159" s="41"/>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row>
    <row r="160" spans="1:44" ht="22.5" customHeight="1" x14ac:dyDescent="0.2">
      <c r="A160" s="49"/>
      <c r="B160" s="49"/>
      <c r="C160" s="49"/>
      <c r="D160" s="49"/>
      <c r="E160" s="49"/>
      <c r="F160" s="49"/>
      <c r="G160" s="49"/>
      <c r="H160" s="49"/>
      <c r="I160" s="41"/>
      <c r="J160" s="41"/>
      <c r="K160" s="41"/>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row>
    <row r="161" spans="1:44" ht="22.5" customHeight="1" x14ac:dyDescent="0.2">
      <c r="A161" s="49"/>
      <c r="B161" s="49"/>
      <c r="C161" s="49"/>
      <c r="D161" s="49"/>
      <c r="E161" s="49"/>
      <c r="F161" s="49"/>
      <c r="G161" s="49"/>
      <c r="H161" s="49"/>
      <c r="I161" s="41"/>
      <c r="J161" s="41"/>
      <c r="K161" s="41"/>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row>
    <row r="162" spans="1:44" ht="22.5" customHeight="1" x14ac:dyDescent="0.2">
      <c r="A162" s="49"/>
      <c r="B162" s="49"/>
      <c r="C162" s="49"/>
      <c r="D162" s="49"/>
      <c r="E162" s="49"/>
      <c r="F162" s="49"/>
      <c r="G162" s="49"/>
      <c r="H162" s="49"/>
      <c r="I162" s="41"/>
      <c r="J162" s="41"/>
      <c r="K162" s="41"/>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row>
    <row r="163" spans="1:44" ht="22.5" customHeight="1" x14ac:dyDescent="0.2">
      <c r="A163" s="49"/>
      <c r="B163" s="49"/>
      <c r="C163" s="49"/>
      <c r="D163" s="49"/>
      <c r="E163" s="49"/>
      <c r="F163" s="49"/>
      <c r="G163" s="49"/>
      <c r="H163" s="49"/>
      <c r="I163" s="41"/>
      <c r="J163" s="41"/>
      <c r="K163" s="41"/>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row>
    <row r="164" spans="1:44" ht="22.5" customHeight="1" x14ac:dyDescent="0.2">
      <c r="A164" s="49"/>
      <c r="B164" s="49"/>
      <c r="C164" s="49"/>
      <c r="D164" s="49"/>
      <c r="E164" s="49"/>
      <c r="F164" s="49"/>
      <c r="G164" s="49"/>
      <c r="H164" s="49"/>
      <c r="I164" s="41"/>
      <c r="J164" s="41"/>
      <c r="K164" s="41"/>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row>
    <row r="165" spans="1:44" ht="22.5" customHeight="1" x14ac:dyDescent="0.2">
      <c r="A165" s="49"/>
      <c r="B165" s="49"/>
      <c r="C165" s="49"/>
      <c r="D165" s="49"/>
      <c r="E165" s="49"/>
      <c r="F165" s="49"/>
      <c r="G165" s="49"/>
      <c r="H165" s="49"/>
      <c r="I165" s="41"/>
      <c r="J165" s="41"/>
      <c r="K165" s="41"/>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row>
    <row r="166" spans="1:44" ht="22.5" customHeight="1" x14ac:dyDescent="0.2">
      <c r="A166" s="49"/>
      <c r="B166" s="49"/>
      <c r="C166" s="49"/>
      <c r="D166" s="49"/>
      <c r="E166" s="49"/>
      <c r="F166" s="49"/>
      <c r="G166" s="49"/>
      <c r="H166" s="49"/>
      <c r="I166" s="41"/>
      <c r="J166" s="41"/>
      <c r="K166" s="41"/>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row>
    <row r="167" spans="1:44" ht="22.5" customHeight="1" x14ac:dyDescent="0.2">
      <c r="A167" s="49"/>
      <c r="B167" s="49"/>
      <c r="C167" s="49"/>
      <c r="D167" s="49"/>
      <c r="E167" s="49"/>
      <c r="F167" s="49"/>
      <c r="G167" s="49"/>
      <c r="H167" s="49"/>
      <c r="I167" s="41"/>
      <c r="J167" s="41"/>
      <c r="K167" s="41"/>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row>
    <row r="168" spans="1:44" ht="22.5" customHeight="1" x14ac:dyDescent="0.2">
      <c r="A168" s="49"/>
      <c r="B168" s="49"/>
      <c r="C168" s="49"/>
      <c r="D168" s="49"/>
      <c r="E168" s="49"/>
      <c r="F168" s="49"/>
      <c r="G168" s="49"/>
      <c r="H168" s="49"/>
      <c r="I168" s="41"/>
      <c r="J168" s="41"/>
      <c r="K168" s="41"/>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row>
    <row r="169" spans="1:44" ht="22.5" customHeight="1" x14ac:dyDescent="0.2">
      <c r="A169" s="49"/>
      <c r="B169" s="49"/>
      <c r="C169" s="49"/>
      <c r="D169" s="49"/>
      <c r="E169" s="49"/>
      <c r="F169" s="49"/>
      <c r="G169" s="49"/>
      <c r="H169" s="49"/>
      <c r="I169" s="41"/>
      <c r="J169" s="41"/>
      <c r="K169" s="41"/>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row>
    <row r="170" spans="1:44" ht="22.5" customHeight="1" x14ac:dyDescent="0.2">
      <c r="A170" s="49"/>
      <c r="B170" s="49"/>
      <c r="C170" s="49"/>
      <c r="D170" s="49"/>
      <c r="E170" s="49"/>
      <c r="F170" s="49"/>
      <c r="G170" s="49"/>
      <c r="H170" s="49"/>
      <c r="I170" s="41"/>
      <c r="J170" s="41"/>
      <c r="K170" s="41"/>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row>
    <row r="171" spans="1:44" ht="22.5" customHeight="1" x14ac:dyDescent="0.2">
      <c r="A171" s="49"/>
      <c r="B171" s="49"/>
      <c r="C171" s="49"/>
      <c r="D171" s="49"/>
      <c r="E171" s="49"/>
      <c r="F171" s="49"/>
      <c r="G171" s="49"/>
      <c r="H171" s="49"/>
      <c r="I171" s="41"/>
      <c r="J171" s="41"/>
      <c r="K171" s="41"/>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row>
    <row r="172" spans="1:44" ht="22.5" customHeight="1" x14ac:dyDescent="0.2">
      <c r="A172" s="49"/>
      <c r="B172" s="49"/>
      <c r="C172" s="49"/>
      <c r="D172" s="49"/>
      <c r="E172" s="49"/>
      <c r="F172" s="49"/>
      <c r="G172" s="49"/>
      <c r="H172" s="49"/>
      <c r="I172" s="41"/>
      <c r="J172" s="41"/>
      <c r="K172" s="41"/>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row>
    <row r="173" spans="1:44" ht="22.5" customHeight="1" x14ac:dyDescent="0.2">
      <c r="A173" s="49"/>
      <c r="B173" s="49"/>
      <c r="C173" s="49"/>
      <c r="D173" s="49"/>
      <c r="E173" s="49"/>
      <c r="F173" s="49"/>
      <c r="G173" s="49"/>
      <c r="H173" s="49"/>
      <c r="I173" s="41"/>
      <c r="J173" s="41"/>
      <c r="K173" s="41"/>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row>
    <row r="174" spans="1:44" ht="22.5" customHeight="1" x14ac:dyDescent="0.2">
      <c r="A174" s="49"/>
      <c r="B174" s="49"/>
      <c r="C174" s="49"/>
      <c r="D174" s="49"/>
      <c r="E174" s="49"/>
      <c r="F174" s="49"/>
      <c r="G174" s="49"/>
      <c r="H174" s="49"/>
      <c r="I174" s="41"/>
      <c r="J174" s="41"/>
      <c r="K174" s="41"/>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row>
    <row r="175" spans="1:44" ht="22.5" customHeight="1" x14ac:dyDescent="0.2">
      <c r="A175" s="49"/>
      <c r="B175" s="49"/>
      <c r="C175" s="49"/>
      <c r="D175" s="49"/>
      <c r="E175" s="49"/>
      <c r="F175" s="49"/>
      <c r="G175" s="49"/>
      <c r="H175" s="49"/>
      <c r="I175" s="41"/>
      <c r="J175" s="41"/>
      <c r="K175" s="41"/>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row>
    <row r="176" spans="1:44" ht="22.5" customHeight="1" x14ac:dyDescent="0.2">
      <c r="A176" s="49"/>
      <c r="B176" s="49"/>
      <c r="C176" s="49"/>
      <c r="D176" s="49"/>
      <c r="E176" s="49"/>
      <c r="F176" s="49"/>
      <c r="G176" s="49"/>
      <c r="H176" s="49"/>
      <c r="I176" s="41"/>
      <c r="J176" s="41"/>
      <c r="K176" s="41"/>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row>
    <row r="177" spans="1:44" ht="22.5" customHeight="1" x14ac:dyDescent="0.2">
      <c r="A177" s="49"/>
      <c r="B177" s="49"/>
      <c r="C177" s="49"/>
      <c r="D177" s="49"/>
      <c r="E177" s="49"/>
      <c r="F177" s="49"/>
      <c r="G177" s="49"/>
      <c r="H177" s="49"/>
      <c r="I177" s="41"/>
      <c r="J177" s="41"/>
      <c r="K177" s="41"/>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row>
    <row r="178" spans="1:44" ht="22.5" customHeight="1" x14ac:dyDescent="0.2">
      <c r="A178" s="49"/>
      <c r="B178" s="49"/>
      <c r="C178" s="49"/>
      <c r="D178" s="49"/>
      <c r="E178" s="49"/>
      <c r="F178" s="49"/>
      <c r="G178" s="49"/>
      <c r="H178" s="49"/>
      <c r="I178" s="41"/>
      <c r="J178" s="41"/>
      <c r="K178" s="41"/>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row>
    <row r="179" spans="1:44" ht="22.5" customHeight="1" x14ac:dyDescent="0.2">
      <c r="A179" s="49"/>
      <c r="B179" s="49"/>
      <c r="C179" s="49"/>
      <c r="D179" s="49"/>
      <c r="E179" s="49"/>
      <c r="F179" s="49"/>
      <c r="G179" s="49"/>
      <c r="H179" s="49"/>
      <c r="I179" s="41"/>
      <c r="J179" s="41"/>
      <c r="K179" s="41"/>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row>
    <row r="180" spans="1:44" ht="22.5" customHeight="1" x14ac:dyDescent="0.2">
      <c r="A180" s="49"/>
      <c r="B180" s="49"/>
      <c r="C180" s="49"/>
      <c r="D180" s="49"/>
      <c r="E180" s="49"/>
      <c r="F180" s="49"/>
      <c r="G180" s="49"/>
      <c r="H180" s="49"/>
      <c r="I180" s="41"/>
      <c r="J180" s="41"/>
      <c r="K180" s="41"/>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row>
    <row r="181" spans="1:44" ht="22.5" customHeight="1" x14ac:dyDescent="0.2">
      <c r="A181" s="49"/>
      <c r="B181" s="49"/>
      <c r="C181" s="49"/>
      <c r="D181" s="49"/>
      <c r="E181" s="49"/>
      <c r="F181" s="49"/>
      <c r="G181" s="49"/>
      <c r="H181" s="49"/>
      <c r="I181" s="41"/>
      <c r="J181" s="41"/>
      <c r="K181" s="41"/>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row>
    <row r="182" spans="1:44" ht="22.5" customHeight="1" x14ac:dyDescent="0.2">
      <c r="A182" s="49"/>
      <c r="B182" s="49"/>
      <c r="C182" s="49"/>
      <c r="D182" s="49"/>
      <c r="E182" s="49"/>
      <c r="F182" s="49"/>
      <c r="G182" s="49"/>
      <c r="H182" s="49"/>
      <c r="I182" s="41"/>
      <c r="J182" s="41"/>
      <c r="K182" s="41"/>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row>
    <row r="183" spans="1:44" ht="22.5" customHeight="1" x14ac:dyDescent="0.2">
      <c r="A183" s="49"/>
      <c r="B183" s="49"/>
      <c r="C183" s="49"/>
      <c r="D183" s="49"/>
      <c r="E183" s="49"/>
      <c r="F183" s="49"/>
      <c r="G183" s="49"/>
      <c r="H183" s="49"/>
      <c r="I183" s="41"/>
      <c r="J183" s="41"/>
      <c r="K183" s="41"/>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row>
    <row r="184" spans="1:44" ht="22.5" customHeight="1" x14ac:dyDescent="0.2">
      <c r="A184" s="49"/>
      <c r="B184" s="49"/>
      <c r="C184" s="49"/>
      <c r="D184" s="49"/>
      <c r="E184" s="49"/>
      <c r="F184" s="49"/>
      <c r="G184" s="49"/>
      <c r="H184" s="49"/>
      <c r="I184" s="41"/>
      <c r="J184" s="41"/>
      <c r="K184" s="41"/>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row>
    <row r="185" spans="1:44" ht="22.5" customHeight="1" x14ac:dyDescent="0.2">
      <c r="A185" s="49"/>
      <c r="B185" s="49"/>
      <c r="C185" s="49"/>
      <c r="D185" s="49"/>
      <c r="E185" s="49"/>
      <c r="F185" s="49"/>
      <c r="G185" s="49"/>
      <c r="H185" s="49"/>
      <c r="I185" s="41"/>
      <c r="J185" s="41"/>
      <c r="K185" s="41"/>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row>
    <row r="186" spans="1:44" ht="22.5" customHeight="1" x14ac:dyDescent="0.2">
      <c r="A186" s="49"/>
      <c r="B186" s="49"/>
      <c r="C186" s="49"/>
      <c r="D186" s="49"/>
      <c r="E186" s="49"/>
      <c r="F186" s="49"/>
      <c r="G186" s="49"/>
      <c r="H186" s="49"/>
      <c r="I186" s="41"/>
      <c r="J186" s="41"/>
      <c r="K186" s="41"/>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row>
    <row r="187" spans="1:44" ht="22.5" customHeight="1" x14ac:dyDescent="0.2">
      <c r="A187" s="49"/>
      <c r="B187" s="49"/>
      <c r="C187" s="49"/>
      <c r="D187" s="49"/>
      <c r="E187" s="49"/>
      <c r="F187" s="49"/>
      <c r="G187" s="49"/>
      <c r="H187" s="49"/>
      <c r="I187" s="41"/>
      <c r="J187" s="41"/>
      <c r="K187" s="41"/>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row>
    <row r="188" spans="1:44" ht="22.5" customHeight="1" x14ac:dyDescent="0.2">
      <c r="A188" s="49"/>
      <c r="B188" s="49"/>
      <c r="C188" s="49"/>
      <c r="D188" s="49"/>
      <c r="E188" s="49"/>
      <c r="F188" s="49"/>
      <c r="G188" s="49"/>
      <c r="H188" s="49"/>
      <c r="I188" s="41"/>
      <c r="J188" s="41"/>
      <c r="K188" s="41"/>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row>
    <row r="189" spans="1:44" ht="22.5" customHeight="1" x14ac:dyDescent="0.2">
      <c r="A189" s="49"/>
      <c r="B189" s="49"/>
      <c r="C189" s="49"/>
      <c r="D189" s="49"/>
      <c r="E189" s="49"/>
      <c r="F189" s="49"/>
      <c r="G189" s="49"/>
      <c r="H189" s="49"/>
      <c r="I189" s="41"/>
      <c r="J189" s="41"/>
      <c r="K189" s="41"/>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row>
    <row r="190" spans="1:44" ht="22.5" customHeight="1" x14ac:dyDescent="0.2">
      <c r="A190" s="49"/>
      <c r="B190" s="49"/>
      <c r="C190" s="49"/>
      <c r="D190" s="49"/>
      <c r="E190" s="49"/>
      <c r="F190" s="49"/>
      <c r="G190" s="49"/>
      <c r="H190" s="49"/>
      <c r="I190" s="41"/>
      <c r="J190" s="41"/>
      <c r="K190" s="41"/>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row>
    <row r="191" spans="1:44" ht="22.5" customHeight="1" x14ac:dyDescent="0.2">
      <c r="A191" s="49"/>
      <c r="B191" s="49"/>
      <c r="C191" s="49"/>
      <c r="D191" s="49"/>
      <c r="E191" s="49"/>
      <c r="F191" s="49"/>
      <c r="G191" s="49"/>
      <c r="H191" s="49"/>
      <c r="I191" s="41"/>
      <c r="J191" s="41"/>
      <c r="K191" s="41"/>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row>
    <row r="192" spans="1:44" ht="22.5" customHeight="1" x14ac:dyDescent="0.2">
      <c r="A192" s="49"/>
      <c r="B192" s="49"/>
      <c r="C192" s="49"/>
      <c r="D192" s="49"/>
      <c r="E192" s="49"/>
      <c r="F192" s="49"/>
      <c r="G192" s="49"/>
      <c r="H192" s="49"/>
      <c r="I192" s="41"/>
      <c r="J192" s="41"/>
      <c r="K192" s="41"/>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row>
    <row r="193" spans="1:44" ht="22.5" customHeight="1" x14ac:dyDescent="0.2">
      <c r="A193" s="49"/>
      <c r="B193" s="49"/>
      <c r="C193" s="49"/>
      <c r="D193" s="49"/>
      <c r="E193" s="49"/>
      <c r="F193" s="49"/>
      <c r="G193" s="49"/>
      <c r="H193" s="49"/>
      <c r="I193" s="41"/>
      <c r="J193" s="41"/>
      <c r="K193" s="41"/>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row>
    <row r="194" spans="1:44" ht="22.5" customHeight="1" x14ac:dyDescent="0.2">
      <c r="A194" s="49"/>
      <c r="B194" s="49"/>
      <c r="C194" s="49"/>
      <c r="D194" s="49"/>
      <c r="E194" s="49"/>
      <c r="F194" s="49"/>
      <c r="G194" s="49"/>
      <c r="H194" s="49"/>
      <c r="I194" s="41"/>
      <c r="J194" s="41"/>
      <c r="K194" s="41"/>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row>
    <row r="195" spans="1:44" ht="22.5" customHeight="1" x14ac:dyDescent="0.2">
      <c r="A195" s="49"/>
      <c r="B195" s="49"/>
      <c r="C195" s="49"/>
      <c r="D195" s="49"/>
      <c r="E195" s="49"/>
      <c r="F195" s="49"/>
      <c r="G195" s="49"/>
      <c r="H195" s="49"/>
      <c r="I195" s="41"/>
      <c r="J195" s="41"/>
      <c r="K195" s="41"/>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row>
    <row r="196" spans="1:44" ht="22.5" customHeight="1" x14ac:dyDescent="0.2">
      <c r="A196" s="49"/>
      <c r="B196" s="49"/>
      <c r="C196" s="49"/>
      <c r="D196" s="49"/>
      <c r="E196" s="49"/>
      <c r="F196" s="49"/>
      <c r="G196" s="49"/>
      <c r="H196" s="49"/>
      <c r="I196" s="41"/>
      <c r="J196" s="41"/>
      <c r="K196" s="41"/>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row>
    <row r="197" spans="1:44" ht="22.5" customHeight="1" x14ac:dyDescent="0.2">
      <c r="A197" s="49"/>
      <c r="B197" s="49"/>
      <c r="C197" s="49"/>
      <c r="D197" s="49"/>
      <c r="E197" s="49"/>
      <c r="F197" s="49"/>
      <c r="G197" s="49"/>
      <c r="H197" s="49"/>
      <c r="I197" s="41"/>
      <c r="J197" s="41"/>
      <c r="K197" s="41"/>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row>
    <row r="198" spans="1:44" ht="22.5" customHeight="1" x14ac:dyDescent="0.2">
      <c r="A198" s="49"/>
      <c r="B198" s="49"/>
      <c r="C198" s="49"/>
      <c r="D198" s="49"/>
      <c r="E198" s="49"/>
      <c r="F198" s="49"/>
      <c r="G198" s="49"/>
      <c r="H198" s="49"/>
      <c r="I198" s="41"/>
      <c r="J198" s="41"/>
      <c r="K198" s="41"/>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row>
    <row r="199" spans="1:44" ht="22.5" customHeight="1" x14ac:dyDescent="0.2">
      <c r="A199" s="49"/>
      <c r="B199" s="49"/>
      <c r="C199" s="49"/>
      <c r="D199" s="49"/>
      <c r="E199" s="49"/>
      <c r="F199" s="49"/>
      <c r="G199" s="49"/>
      <c r="H199" s="49"/>
      <c r="I199" s="41"/>
      <c r="J199" s="41"/>
      <c r="K199" s="41"/>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row>
    <row r="200" spans="1:44" ht="22.5" customHeight="1" x14ac:dyDescent="0.2">
      <c r="A200" s="49"/>
      <c r="B200" s="49"/>
      <c r="C200" s="49"/>
      <c r="D200" s="49"/>
      <c r="E200" s="49"/>
      <c r="F200" s="49"/>
      <c r="G200" s="49"/>
      <c r="H200" s="49"/>
      <c r="I200" s="41"/>
      <c r="J200" s="41"/>
      <c r="K200" s="41"/>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row>
    <row r="201" spans="1:44" ht="22.5" customHeight="1" x14ac:dyDescent="0.2">
      <c r="A201" s="49"/>
      <c r="B201" s="49"/>
      <c r="C201" s="49"/>
      <c r="D201" s="49"/>
      <c r="E201" s="49"/>
      <c r="F201" s="49"/>
      <c r="G201" s="49"/>
      <c r="H201" s="49"/>
      <c r="I201" s="41"/>
      <c r="J201" s="41"/>
      <c r="K201" s="41"/>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row>
    <row r="202" spans="1:44" ht="22.5" customHeight="1" x14ac:dyDescent="0.2">
      <c r="A202" s="49"/>
      <c r="B202" s="49"/>
      <c r="C202" s="49"/>
      <c r="D202" s="49"/>
      <c r="E202" s="49"/>
      <c r="F202" s="49"/>
      <c r="G202" s="49"/>
      <c r="H202" s="49"/>
      <c r="I202" s="41"/>
      <c r="J202" s="41"/>
      <c r="K202" s="41"/>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row>
    <row r="203" spans="1:44" ht="22.5" customHeight="1" x14ac:dyDescent="0.2">
      <c r="A203" s="49"/>
      <c r="B203" s="49"/>
      <c r="C203" s="49"/>
      <c r="D203" s="49"/>
      <c r="E203" s="49"/>
      <c r="F203" s="49"/>
      <c r="G203" s="49"/>
      <c r="H203" s="49"/>
      <c r="I203" s="41"/>
      <c r="J203" s="41"/>
      <c r="K203" s="41"/>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row>
    <row r="204" spans="1:44" ht="22.5" customHeight="1" x14ac:dyDescent="0.2">
      <c r="A204" s="49"/>
      <c r="B204" s="49"/>
      <c r="C204" s="49"/>
      <c r="D204" s="49"/>
      <c r="E204" s="49"/>
      <c r="F204" s="49"/>
      <c r="G204" s="49"/>
      <c r="H204" s="49"/>
      <c r="I204" s="41"/>
      <c r="J204" s="41"/>
      <c r="K204" s="41"/>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row>
    <row r="205" spans="1:44" ht="22.5" customHeight="1" x14ac:dyDescent="0.2">
      <c r="A205" s="49"/>
      <c r="B205" s="49"/>
      <c r="C205" s="49"/>
      <c r="D205" s="49"/>
      <c r="E205" s="49"/>
      <c r="F205" s="49"/>
      <c r="G205" s="49"/>
      <c r="H205" s="49"/>
      <c r="I205" s="41"/>
      <c r="J205" s="41"/>
      <c r="K205" s="41"/>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row>
    <row r="206" spans="1:44" ht="22.5" customHeight="1" x14ac:dyDescent="0.2">
      <c r="A206" s="49"/>
      <c r="B206" s="49"/>
      <c r="C206" s="49"/>
      <c r="D206" s="49"/>
      <c r="E206" s="49"/>
      <c r="F206" s="49"/>
      <c r="G206" s="49"/>
      <c r="H206" s="49"/>
      <c r="I206" s="41"/>
      <c r="J206" s="41"/>
      <c r="K206" s="41"/>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row>
    <row r="207" spans="1:44" ht="22.5" customHeight="1" x14ac:dyDescent="0.2">
      <c r="A207" s="49"/>
      <c r="B207" s="49"/>
      <c r="C207" s="49"/>
      <c r="D207" s="49"/>
      <c r="E207" s="49"/>
      <c r="F207" s="49"/>
      <c r="G207" s="49"/>
      <c r="H207" s="49"/>
      <c r="I207" s="41"/>
      <c r="J207" s="41"/>
      <c r="K207" s="41"/>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row>
    <row r="208" spans="1:44" ht="22.5" customHeight="1" x14ac:dyDescent="0.2">
      <c r="A208" s="49"/>
      <c r="B208" s="49"/>
      <c r="C208" s="49"/>
      <c r="D208" s="49"/>
      <c r="E208" s="49"/>
      <c r="F208" s="49"/>
      <c r="G208" s="49"/>
      <c r="H208" s="49"/>
      <c r="I208" s="41"/>
      <c r="J208" s="41"/>
      <c r="K208" s="41"/>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row>
    <row r="209" spans="1:44" ht="22.5" customHeight="1" x14ac:dyDescent="0.2">
      <c r="A209" s="49"/>
      <c r="B209" s="49"/>
      <c r="C209" s="49"/>
      <c r="D209" s="49"/>
      <c r="E209" s="49"/>
      <c r="F209" s="49"/>
      <c r="G209" s="49"/>
      <c r="H209" s="49"/>
      <c r="I209" s="41"/>
      <c r="J209" s="41"/>
      <c r="K209" s="41"/>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row>
    <row r="210" spans="1:44" ht="22.5" customHeight="1" x14ac:dyDescent="0.2">
      <c r="A210" s="49"/>
      <c r="B210" s="49"/>
      <c r="C210" s="49"/>
      <c r="D210" s="49"/>
      <c r="E210" s="49"/>
      <c r="F210" s="49"/>
      <c r="G210" s="49"/>
      <c r="H210" s="49"/>
      <c r="I210" s="41"/>
      <c r="J210" s="41"/>
      <c r="K210" s="41"/>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row>
    <row r="211" spans="1:44" ht="22.5" customHeight="1" x14ac:dyDescent="0.2">
      <c r="A211" s="49"/>
      <c r="B211" s="49"/>
      <c r="C211" s="49"/>
      <c r="D211" s="49"/>
      <c r="E211" s="49"/>
      <c r="F211" s="49"/>
      <c r="G211" s="49"/>
      <c r="H211" s="49"/>
      <c r="I211" s="41"/>
      <c r="J211" s="41"/>
      <c r="K211" s="41"/>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row>
    <row r="212" spans="1:44" ht="22.5" customHeight="1" x14ac:dyDescent="0.2">
      <c r="A212" s="49"/>
      <c r="B212" s="49"/>
      <c r="C212" s="49"/>
      <c r="D212" s="49"/>
      <c r="E212" s="49"/>
      <c r="F212" s="49"/>
      <c r="G212" s="49"/>
      <c r="H212" s="49"/>
      <c r="I212" s="41"/>
      <c r="J212" s="41"/>
      <c r="K212" s="41"/>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row>
    <row r="213" spans="1:44" ht="22.5" customHeight="1" x14ac:dyDescent="0.2">
      <c r="A213" s="49"/>
      <c r="B213" s="49"/>
      <c r="C213" s="49"/>
      <c r="D213" s="49"/>
      <c r="E213" s="49"/>
      <c r="F213" s="49"/>
      <c r="G213" s="49"/>
      <c r="H213" s="49"/>
      <c r="I213" s="41"/>
      <c r="J213" s="41"/>
      <c r="K213" s="41"/>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row>
    <row r="214" spans="1:44" ht="22.5" customHeight="1" x14ac:dyDescent="0.2">
      <c r="A214" s="49"/>
      <c r="B214" s="49"/>
      <c r="C214" s="49"/>
      <c r="D214" s="49"/>
      <c r="E214" s="49"/>
      <c r="F214" s="49"/>
      <c r="G214" s="49"/>
      <c r="H214" s="49"/>
      <c r="I214" s="41"/>
      <c r="J214" s="41"/>
      <c r="K214" s="41"/>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row>
    <row r="215" spans="1:44" ht="22.5" customHeight="1" x14ac:dyDescent="0.2">
      <c r="A215" s="49"/>
      <c r="B215" s="49"/>
      <c r="C215" s="49"/>
      <c r="D215" s="49"/>
      <c r="E215" s="49"/>
      <c r="F215" s="49"/>
      <c r="G215" s="49"/>
      <c r="H215" s="49"/>
      <c r="I215" s="41"/>
      <c r="J215" s="41"/>
      <c r="K215" s="41"/>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row>
    <row r="216" spans="1:44" ht="22.5" customHeight="1" x14ac:dyDescent="0.2">
      <c r="A216" s="49"/>
      <c r="B216" s="49"/>
      <c r="C216" s="49"/>
      <c r="D216" s="49"/>
      <c r="E216" s="49"/>
      <c r="F216" s="49"/>
      <c r="G216" s="49"/>
      <c r="H216" s="49"/>
      <c r="I216" s="41"/>
      <c r="J216" s="41"/>
      <c r="K216" s="41"/>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row>
    <row r="217" spans="1:44" ht="22.5" customHeight="1" x14ac:dyDescent="0.2">
      <c r="A217" s="49"/>
      <c r="B217" s="49"/>
      <c r="C217" s="49"/>
      <c r="D217" s="49"/>
      <c r="E217" s="49"/>
      <c r="F217" s="49"/>
      <c r="G217" s="49"/>
      <c r="H217" s="49"/>
      <c r="I217" s="41"/>
      <c r="J217" s="41"/>
      <c r="K217" s="41"/>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row>
    <row r="218" spans="1:44" ht="22.5" customHeight="1" x14ac:dyDescent="0.2">
      <c r="A218" s="49"/>
      <c r="B218" s="49"/>
      <c r="C218" s="49"/>
      <c r="D218" s="49"/>
      <c r="E218" s="49"/>
      <c r="F218" s="49"/>
      <c r="G218" s="49"/>
      <c r="H218" s="49"/>
      <c r="I218" s="41"/>
      <c r="J218" s="41"/>
      <c r="K218" s="41"/>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row>
    <row r="219" spans="1:44" ht="22.5" customHeight="1" x14ac:dyDescent="0.2">
      <c r="A219" s="49"/>
      <c r="B219" s="49"/>
      <c r="C219" s="49"/>
      <c r="D219" s="49"/>
      <c r="E219" s="49"/>
      <c r="F219" s="49"/>
      <c r="G219" s="49"/>
      <c r="H219" s="49"/>
      <c r="I219" s="41"/>
      <c r="J219" s="41"/>
      <c r="K219" s="41"/>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row>
    <row r="220" spans="1:44" ht="22.5" customHeight="1" x14ac:dyDescent="0.2">
      <c r="A220" s="49"/>
      <c r="B220" s="49"/>
      <c r="C220" s="49"/>
      <c r="D220" s="49"/>
      <c r="E220" s="49"/>
      <c r="F220" s="49"/>
      <c r="G220" s="49"/>
      <c r="H220" s="49"/>
      <c r="I220" s="41"/>
      <c r="J220" s="41"/>
      <c r="K220" s="41"/>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row>
    <row r="221" spans="1:44" ht="15.75" customHeight="1" x14ac:dyDescent="0.2"/>
    <row r="222" spans="1:44" ht="15.75" customHeight="1" x14ac:dyDescent="0.2"/>
    <row r="223" spans="1:44" ht="15.75" customHeight="1" x14ac:dyDescent="0.2"/>
    <row r="224" spans="1:4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formatCells="0" formatColumns="0" formatRows="0" sort="0" autoFilter="0" pivotTables="0"/>
  <autoFilter ref="C3:AR8"/>
  <mergeCells count="149">
    <mergeCell ref="AE31:AE36"/>
    <mergeCell ref="AF31:AF36"/>
    <mergeCell ref="AP31:AP36"/>
    <mergeCell ref="AQ18:AQ30"/>
    <mergeCell ref="AR18:AR30"/>
    <mergeCell ref="A18:A30"/>
    <mergeCell ref="B18:B30"/>
    <mergeCell ref="C18:C30"/>
    <mergeCell ref="D18:D30"/>
    <mergeCell ref="E18:E30"/>
    <mergeCell ref="A31:A36"/>
    <mergeCell ref="B31:B36"/>
    <mergeCell ref="C31:C36"/>
    <mergeCell ref="D31:D36"/>
    <mergeCell ref="E31:E36"/>
    <mergeCell ref="I31:I36"/>
    <mergeCell ref="J31:J36"/>
    <mergeCell ref="K31:K36"/>
    <mergeCell ref="P31:P36"/>
    <mergeCell ref="AQ31:AQ36"/>
    <mergeCell ref="AR31:AR36"/>
    <mergeCell ref="Q31:Q36"/>
    <mergeCell ref="R31:R36"/>
    <mergeCell ref="W31:W36"/>
    <mergeCell ref="X31:X36"/>
    <mergeCell ref="Y31:Y36"/>
    <mergeCell ref="AD31:AD36"/>
    <mergeCell ref="AQ41:AQ42"/>
    <mergeCell ref="AR41:AR42"/>
    <mergeCell ref="A43:A45"/>
    <mergeCell ref="B43:B45"/>
    <mergeCell ref="C43:C45"/>
    <mergeCell ref="D43:D45"/>
    <mergeCell ref="E43:E45"/>
    <mergeCell ref="I43:I45"/>
    <mergeCell ref="J43:J45"/>
    <mergeCell ref="K43:K45"/>
    <mergeCell ref="P43:P45"/>
    <mergeCell ref="Q43:Q45"/>
    <mergeCell ref="R43:R45"/>
    <mergeCell ref="W43:W45"/>
    <mergeCell ref="X43:X45"/>
    <mergeCell ref="Y43:Y45"/>
    <mergeCell ref="AD43:AD45"/>
    <mergeCell ref="AE43:AE45"/>
    <mergeCell ref="AF43:AF45"/>
    <mergeCell ref="AP43:AP45"/>
    <mergeCell ref="AQ43:AQ45"/>
    <mergeCell ref="AR43:AR45"/>
    <mergeCell ref="Q41:Q42"/>
    <mergeCell ref="R41:R42"/>
    <mergeCell ref="W41:W42"/>
    <mergeCell ref="X41:X42"/>
    <mergeCell ref="Y41:Y42"/>
    <mergeCell ref="AD41:AD42"/>
    <mergeCell ref="AE41:AE42"/>
    <mergeCell ref="AF41:AF42"/>
    <mergeCell ref="AP41:AP42"/>
    <mergeCell ref="A41:A42"/>
    <mergeCell ref="B41:B42"/>
    <mergeCell ref="C41:C42"/>
    <mergeCell ref="D41:D42"/>
    <mergeCell ref="E41:E42"/>
    <mergeCell ref="I41:I42"/>
    <mergeCell ref="J41:J42"/>
    <mergeCell ref="K41:K42"/>
    <mergeCell ref="P41:P42"/>
    <mergeCell ref="A37:A40"/>
    <mergeCell ref="B37:B40"/>
    <mergeCell ref="C37:C40"/>
    <mergeCell ref="D37:D40"/>
    <mergeCell ref="E37:E40"/>
    <mergeCell ref="I37:I40"/>
    <mergeCell ref="J37:J40"/>
    <mergeCell ref="K37:K40"/>
    <mergeCell ref="P37:P40"/>
    <mergeCell ref="AQ37:AQ40"/>
    <mergeCell ref="AR37:AR40"/>
    <mergeCell ref="I18:I30"/>
    <mergeCell ref="J18:J30"/>
    <mergeCell ref="K18:K30"/>
    <mergeCell ref="P18:P30"/>
    <mergeCell ref="Q18:Q30"/>
    <mergeCell ref="R18:R30"/>
    <mergeCell ref="W18:W30"/>
    <mergeCell ref="Q37:Q40"/>
    <mergeCell ref="R37:R40"/>
    <mergeCell ref="W37:W40"/>
    <mergeCell ref="X37:X40"/>
    <mergeCell ref="Y37:Y40"/>
    <mergeCell ref="AD37:AD40"/>
    <mergeCell ref="AE37:AE40"/>
    <mergeCell ref="AF37:AF40"/>
    <mergeCell ref="AP37:AP40"/>
    <mergeCell ref="X18:X30"/>
    <mergeCell ref="Y18:Y30"/>
    <mergeCell ref="AD18:AD30"/>
    <mergeCell ref="AE18:AE30"/>
    <mergeCell ref="AF18:AF30"/>
    <mergeCell ref="AP18:AP30"/>
    <mergeCell ref="A4:A8"/>
    <mergeCell ref="C4:C8"/>
    <mergeCell ref="D4:D8"/>
    <mergeCell ref="E4:E8"/>
    <mergeCell ref="I4:I8"/>
    <mergeCell ref="J4:J8"/>
    <mergeCell ref="K4:K8"/>
    <mergeCell ref="A10:A17"/>
    <mergeCell ref="AM2:AO2"/>
    <mergeCell ref="Q10:Q17"/>
    <mergeCell ref="B4:B8"/>
    <mergeCell ref="P4:P8"/>
    <mergeCell ref="Q4:Q8"/>
    <mergeCell ref="AE4:AE8"/>
    <mergeCell ref="R4:R8"/>
    <mergeCell ref="B10:B17"/>
    <mergeCell ref="C10:C17"/>
    <mergeCell ref="D10:D17"/>
    <mergeCell ref="E10:E17"/>
    <mergeCell ref="I10:I17"/>
    <mergeCell ref="J10:J17"/>
    <mergeCell ref="K10:K17"/>
    <mergeCell ref="P10:P17"/>
    <mergeCell ref="AP2:AR2"/>
    <mergeCell ref="AM1:AR1"/>
    <mergeCell ref="C2:E2"/>
    <mergeCell ref="F2:H2"/>
    <mergeCell ref="I2:O2"/>
    <mergeCell ref="P2:V2"/>
    <mergeCell ref="W2:AC2"/>
    <mergeCell ref="AD2:AJ2"/>
    <mergeCell ref="W4:W8"/>
    <mergeCell ref="X4:X8"/>
    <mergeCell ref="Y4:Y8"/>
    <mergeCell ref="AD4:AD8"/>
    <mergeCell ref="AF4:AF8"/>
    <mergeCell ref="AP4:AP8"/>
    <mergeCell ref="AQ4:AQ8"/>
    <mergeCell ref="AR4:AR8"/>
    <mergeCell ref="AP10:AP17"/>
    <mergeCell ref="AQ10:AQ17"/>
    <mergeCell ref="AR10:AR17"/>
    <mergeCell ref="AF10:AF17"/>
    <mergeCell ref="R10:R17"/>
    <mergeCell ref="W10:W17"/>
    <mergeCell ref="X10:X17"/>
    <mergeCell ref="Y10:Y17"/>
    <mergeCell ref="AD10:AD17"/>
    <mergeCell ref="AE10:AE17"/>
  </mergeCells>
  <dataValidations count="19">
    <dataValidation allowBlank="1" showInputMessage="1" showErrorMessage="1" prompt="Corresponde a la ponderación de la actividad para la vigencia." sqref="E3"/>
    <dataValidation allowBlank="1" showInputMessage="1" showErrorMessage="1" prompt="Corresponde a la ponderación de la tarea para la vigencia." sqref="H3"/>
    <dataValidation allowBlank="1" showInputMessage="1" showErrorMessage="1" prompt="Numerar las actividades con las que considera se da cumplimiento a la meta." sqref="C3"/>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D3"/>
    <dataValidation allowBlank="1" showInputMessage="1" showErrorMessage="1" prompt="Numerar las tareas con las que considera se da cumplimiento a la actividad." sqref="F3"/>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G3"/>
    <dataValidation allowBlank="1" showInputMessage="1" showErrorMessage="1" prompt="Relacionar el código de la meta. El código es asignado por SEGPLAN, y debe guardar coherencia con el registrado en la hoja de vidad de indicador._x000a_" sqref="A3"/>
    <dataValidation allowBlank="1" showInputMessage="1" showErrorMessage="1" prompt="Relacionar el nombre de la meta del proyecto. Debe guardar coherencia con el registrado en la hoja de vida de indicador." sqref="B3"/>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dataValidation allowBlank="1" showInputMessage="1" showErrorMessage="1" prompt="Muestra la relación de la ejecución frente a la programación" sqref="N3 AB3 U3 AI3 AO3 AR3"/>
    <dataValidation allowBlank="1" showInputMessage="1" showErrorMessage="1" prompt="Corresponde a la ejecución de tareas para el periodo reportado" sqref="M3 AA3 T3 AH3"/>
    <dataValidation allowBlank="1" showInputMessage="1" showErrorMessage="1" prompt="Corresponde a la programación de tareas para el periodo, conforme al cronograma de cumplimiento en la vigencia" sqref="L3 Z3 S3 AG3"/>
    <dataValidation allowBlank="1" showInputMessage="1" showErrorMessage="1" prompt="Corresponde a la sumatoria de las tareas ejecutadas para el cumplimiento de la actividad" sqref="X3 Q3 J3 AE3"/>
    <dataValidation allowBlank="1" showInputMessage="1" showErrorMessage="1" prompt="Corresponde a la sumatoria de las tareas programadas para el cumplimiento de la actividad" sqref="W3 I3 P3 AD3"/>
    <dataValidation allowBlank="1" showInputMessage="1" showErrorMessage="1" prompt="Muestra los resultados de la ejecución frente a la programación" sqref="R3 Y3 K3 AF3"/>
    <dataValidation allowBlank="1" showInputMessage="1" showErrorMessage="1" prompt="Corresponde al porcentaje total programado para la tarea en la vigencia._x000a_" sqref="AM3"/>
    <dataValidation allowBlank="1" showInputMessage="1" showErrorMessage="1" prompt="Corresponde al porcentaje total ejecutado para la tarea en la vigencia._x000a_" sqref="AN3"/>
    <dataValidation allowBlank="1" showInputMessage="1" showErrorMessage="1" prompt="Corresponde al porcentaje total programado para la actividad en la vigencia." sqref="AP3"/>
    <dataValidation allowBlank="1" showInputMessage="1" showErrorMessage="1" prompt="Corresponde al porcentaje total ejecutado para la actividad en la vigencia." sqref="AQ3"/>
  </dataValidation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BR996"/>
  <sheetViews>
    <sheetView tabSelected="1" topLeftCell="AO1" zoomScale="84" zoomScaleNormal="84" workbookViewId="0">
      <selection activeCell="AQ10" sqref="AQ10"/>
    </sheetView>
  </sheetViews>
  <sheetFormatPr baseColWidth="10" defaultColWidth="12.625" defaultRowHeight="15" customHeight="1" x14ac:dyDescent="0.2"/>
  <cols>
    <col min="1" max="3" width="27.75" style="514" customWidth="1"/>
    <col min="4" max="4" width="48.125" style="514" customWidth="1"/>
    <col min="5" max="5" width="11.5" style="514" customWidth="1"/>
    <col min="6" max="6" width="12.875" style="514" customWidth="1"/>
    <col min="7" max="7" width="10.125" style="514" customWidth="1"/>
    <col min="8" max="8" width="8.125" style="514" customWidth="1"/>
    <col min="9" max="9" width="13.625" style="514" customWidth="1"/>
    <col min="10" max="10" width="22.75" style="514" customWidth="1"/>
    <col min="11" max="11" width="14.875" style="514" customWidth="1"/>
    <col min="12" max="12" width="15.5" style="514" customWidth="1"/>
    <col min="13" max="13" width="20.25" style="514" customWidth="1"/>
    <col min="14" max="15" width="6.125" style="514" customWidth="1"/>
    <col min="16" max="17" width="8.375" style="514" customWidth="1"/>
    <col min="18" max="19" width="7.25" style="514" customWidth="1"/>
    <col min="20" max="20" width="13.5" style="514" customWidth="1"/>
    <col min="21" max="22" width="14" style="514" customWidth="1"/>
    <col min="23" max="23" width="24.125" style="514" customWidth="1"/>
    <col min="24" max="24" width="6.875" style="514" customWidth="1"/>
    <col min="25" max="25" width="48.375" style="514" customWidth="1"/>
    <col min="26" max="26" width="13.375" style="514" customWidth="1"/>
    <col min="27" max="27" width="16" style="514" customWidth="1"/>
    <col min="28" max="30" width="9.625" style="514" customWidth="1"/>
    <col min="31" max="31" width="50.625" style="514" customWidth="1"/>
    <col min="32" max="34" width="9.625" style="514" customWidth="1"/>
    <col min="35" max="35" width="50.625" style="514" customWidth="1"/>
    <col min="36" max="38" width="9.625" style="514" customWidth="1"/>
    <col min="39" max="39" width="59.75" style="514" customWidth="1"/>
    <col min="40" max="42" width="9.625" style="514" customWidth="1"/>
    <col min="43" max="43" width="65.875" style="514" customWidth="1"/>
    <col min="44" max="44" width="92.5" style="514" customWidth="1"/>
    <col min="45" max="45" width="27.375" style="514" customWidth="1"/>
    <col min="46" max="46" width="25.375" style="514" customWidth="1"/>
    <col min="47" max="47" width="10" style="514" customWidth="1"/>
    <col min="48" max="48" width="11.25" style="514" customWidth="1"/>
    <col min="49" max="49" width="10.625" style="514" customWidth="1"/>
    <col min="50" max="50" width="11.5" style="514" customWidth="1"/>
    <col min="51" max="70" width="10" style="514" customWidth="1"/>
    <col min="71" max="16384" width="12.625" style="514"/>
  </cols>
  <sheetData>
    <row r="1" spans="1:70" ht="36" customHeight="1" x14ac:dyDescent="0.2">
      <c r="A1" s="510"/>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1"/>
      <c r="AC1" s="510"/>
      <c r="AD1" s="510"/>
      <c r="AE1" s="510"/>
      <c r="AF1" s="510"/>
      <c r="AG1" s="510"/>
      <c r="AH1" s="512"/>
      <c r="AI1" s="512"/>
      <c r="AJ1" s="513"/>
      <c r="AK1" s="510"/>
      <c r="AL1" s="510"/>
      <c r="AM1" s="510"/>
      <c r="AN1" s="510"/>
      <c r="AO1" s="513"/>
      <c r="AP1" s="513"/>
      <c r="AQ1" s="513"/>
      <c r="AR1" s="513"/>
      <c r="AS1" s="513"/>
      <c r="AT1" s="513"/>
      <c r="AU1" s="510"/>
      <c r="AV1" s="759" t="s">
        <v>40</v>
      </c>
      <c r="AW1" s="757"/>
      <c r="AX1" s="757"/>
      <c r="AY1" s="510"/>
      <c r="AZ1" s="510"/>
      <c r="BA1" s="510"/>
      <c r="BB1" s="510"/>
      <c r="BC1" s="510"/>
      <c r="BD1" s="510"/>
      <c r="BE1" s="510"/>
      <c r="BF1" s="510"/>
      <c r="BG1" s="510"/>
      <c r="BH1" s="510"/>
      <c r="BI1" s="510"/>
      <c r="BJ1" s="510"/>
      <c r="BK1" s="510"/>
      <c r="BL1" s="510"/>
      <c r="BM1" s="510"/>
      <c r="BN1" s="510"/>
      <c r="BO1" s="510"/>
      <c r="BP1" s="510"/>
      <c r="BQ1" s="510"/>
      <c r="BR1" s="510"/>
    </row>
    <row r="2" spans="1:70" ht="32.25" customHeight="1" x14ac:dyDescent="0.2">
      <c r="A2" s="752" t="s">
        <v>66</v>
      </c>
      <c r="B2" s="752"/>
      <c r="C2" s="752"/>
      <c r="D2" s="752"/>
      <c r="E2" s="752"/>
      <c r="F2" s="752" t="s">
        <v>973</v>
      </c>
      <c r="G2" s="752"/>
      <c r="H2" s="752"/>
      <c r="I2" s="752"/>
      <c r="J2" s="752"/>
      <c r="K2" s="752"/>
      <c r="L2" s="752"/>
      <c r="M2" s="752"/>
      <c r="N2" s="752"/>
      <c r="O2" s="752"/>
      <c r="P2" s="752"/>
      <c r="Q2" s="752"/>
      <c r="R2" s="752"/>
      <c r="S2" s="752"/>
      <c r="T2" s="515"/>
      <c r="U2" s="515"/>
      <c r="V2" s="752" t="s">
        <v>121</v>
      </c>
      <c r="W2" s="752" t="s">
        <v>122</v>
      </c>
      <c r="X2" s="760" t="s">
        <v>1428</v>
      </c>
      <c r="Y2" s="760"/>
      <c r="Z2" s="760"/>
      <c r="AA2" s="760"/>
      <c r="AB2" s="761" t="s">
        <v>43</v>
      </c>
      <c r="AC2" s="761"/>
      <c r="AD2" s="761"/>
      <c r="AE2" s="761"/>
      <c r="AF2" s="761" t="s">
        <v>44</v>
      </c>
      <c r="AG2" s="761"/>
      <c r="AH2" s="761"/>
      <c r="AI2" s="761"/>
      <c r="AJ2" s="761" t="s">
        <v>45</v>
      </c>
      <c r="AK2" s="761"/>
      <c r="AL2" s="761"/>
      <c r="AM2" s="761"/>
      <c r="AN2" s="761" t="s">
        <v>46</v>
      </c>
      <c r="AO2" s="761"/>
      <c r="AP2" s="761"/>
      <c r="AQ2" s="761"/>
      <c r="AR2" s="755" t="s">
        <v>1461</v>
      </c>
      <c r="AS2" s="755"/>
      <c r="AT2" s="755"/>
      <c r="AU2" s="518"/>
      <c r="AV2" s="756" t="s">
        <v>67</v>
      </c>
      <c r="AW2" s="757"/>
      <c r="AX2" s="758"/>
      <c r="AY2" s="518"/>
      <c r="AZ2" s="518"/>
      <c r="BA2" s="518"/>
      <c r="BB2" s="518"/>
      <c r="BC2" s="518"/>
      <c r="BD2" s="518"/>
      <c r="BE2" s="518"/>
      <c r="BF2" s="518"/>
      <c r="BG2" s="518"/>
      <c r="BH2" s="518"/>
      <c r="BI2" s="518"/>
      <c r="BJ2" s="518"/>
      <c r="BK2" s="518"/>
      <c r="BL2" s="518"/>
      <c r="BM2" s="518"/>
      <c r="BN2" s="518"/>
      <c r="BO2" s="518"/>
      <c r="BP2" s="518"/>
      <c r="BQ2" s="518"/>
      <c r="BR2" s="518"/>
    </row>
    <row r="3" spans="1:70" ht="32.25" customHeight="1" x14ac:dyDescent="0.2">
      <c r="A3" s="752" t="s">
        <v>68</v>
      </c>
      <c r="B3" s="752" t="s">
        <v>69</v>
      </c>
      <c r="C3" s="752" t="s">
        <v>70</v>
      </c>
      <c r="D3" s="752" t="s">
        <v>71</v>
      </c>
      <c r="E3" s="752" t="s">
        <v>72</v>
      </c>
      <c r="F3" s="752" t="s">
        <v>974</v>
      </c>
      <c r="G3" s="752"/>
      <c r="H3" s="752"/>
      <c r="I3" s="752"/>
      <c r="J3" s="752"/>
      <c r="K3" s="752"/>
      <c r="L3" s="752" t="s">
        <v>1462</v>
      </c>
      <c r="M3" s="752" t="s">
        <v>975</v>
      </c>
      <c r="N3" s="752" t="s">
        <v>976</v>
      </c>
      <c r="O3" s="752"/>
      <c r="P3" s="752" t="s">
        <v>977</v>
      </c>
      <c r="Q3" s="752"/>
      <c r="R3" s="752" t="s">
        <v>978</v>
      </c>
      <c r="S3" s="752"/>
      <c r="T3" s="752" t="s">
        <v>979</v>
      </c>
      <c r="U3" s="752" t="s">
        <v>980</v>
      </c>
      <c r="V3" s="752"/>
      <c r="W3" s="752"/>
      <c r="X3" s="760"/>
      <c r="Y3" s="760"/>
      <c r="Z3" s="760"/>
      <c r="AA3" s="760"/>
      <c r="AB3" s="761"/>
      <c r="AC3" s="761"/>
      <c r="AD3" s="761"/>
      <c r="AE3" s="761"/>
      <c r="AF3" s="761"/>
      <c r="AG3" s="761"/>
      <c r="AH3" s="761"/>
      <c r="AI3" s="761"/>
      <c r="AJ3" s="761"/>
      <c r="AK3" s="761"/>
      <c r="AL3" s="761"/>
      <c r="AM3" s="761"/>
      <c r="AN3" s="761"/>
      <c r="AO3" s="761"/>
      <c r="AP3" s="761"/>
      <c r="AQ3" s="761"/>
      <c r="AR3" s="755"/>
      <c r="AS3" s="755"/>
      <c r="AT3" s="755"/>
      <c r="AU3" s="518"/>
      <c r="AV3" s="753" t="s">
        <v>82</v>
      </c>
      <c r="AW3" s="753" t="s">
        <v>83</v>
      </c>
      <c r="AX3" s="753" t="s">
        <v>84</v>
      </c>
      <c r="AY3" s="518"/>
      <c r="AZ3" s="518"/>
      <c r="BA3" s="518"/>
      <c r="BB3" s="518"/>
      <c r="BC3" s="518"/>
      <c r="BD3" s="518"/>
      <c r="BE3" s="518"/>
      <c r="BF3" s="518"/>
      <c r="BG3" s="518"/>
      <c r="BH3" s="518"/>
      <c r="BI3" s="518"/>
      <c r="BJ3" s="518"/>
      <c r="BK3" s="518"/>
      <c r="BL3" s="518"/>
      <c r="BM3" s="518"/>
      <c r="BN3" s="518"/>
      <c r="BO3" s="518"/>
      <c r="BP3" s="518"/>
      <c r="BQ3" s="518"/>
      <c r="BR3" s="518"/>
    </row>
    <row r="4" spans="1:70" ht="74.25" customHeight="1" x14ac:dyDescent="0.2">
      <c r="A4" s="752"/>
      <c r="B4" s="752"/>
      <c r="C4" s="752"/>
      <c r="D4" s="752"/>
      <c r="E4" s="752"/>
      <c r="F4" s="515" t="s">
        <v>981</v>
      </c>
      <c r="G4" s="515" t="s">
        <v>982</v>
      </c>
      <c r="H4" s="515" t="s">
        <v>983</v>
      </c>
      <c r="I4" s="515" t="s">
        <v>984</v>
      </c>
      <c r="J4" s="515" t="s">
        <v>985</v>
      </c>
      <c r="K4" s="515" t="s">
        <v>986</v>
      </c>
      <c r="L4" s="752"/>
      <c r="M4" s="752"/>
      <c r="N4" s="752"/>
      <c r="O4" s="752"/>
      <c r="P4" s="515" t="s">
        <v>987</v>
      </c>
      <c r="Q4" s="515" t="s">
        <v>988</v>
      </c>
      <c r="R4" s="752"/>
      <c r="S4" s="752"/>
      <c r="T4" s="752"/>
      <c r="U4" s="752"/>
      <c r="V4" s="752"/>
      <c r="W4" s="752"/>
      <c r="X4" s="516" t="s">
        <v>73</v>
      </c>
      <c r="Y4" s="516" t="s">
        <v>74</v>
      </c>
      <c r="Z4" s="516" t="s">
        <v>75</v>
      </c>
      <c r="AA4" s="519" t="s">
        <v>76</v>
      </c>
      <c r="AB4" s="520" t="str">
        <f>AB2&amp;": Programado Meta"</f>
        <v>Ene-Mar: Programado Meta</v>
      </c>
      <c r="AC4" s="520" t="str">
        <f>AB2&amp;": Ejecutado Meta"</f>
        <v>Ene-Mar: Ejecutado Meta</v>
      </c>
      <c r="AD4" s="520" t="s">
        <v>77</v>
      </c>
      <c r="AE4" s="515" t="s">
        <v>78</v>
      </c>
      <c r="AF4" s="520" t="str">
        <f>AF2&amp;": Programado Meta"</f>
        <v>Abr-Jun: Programado Meta</v>
      </c>
      <c r="AG4" s="520" t="str">
        <f>AF2&amp;": Ejecutado Meta"</f>
        <v>Abr-Jun: Ejecutado Meta</v>
      </c>
      <c r="AH4" s="520" t="s">
        <v>77</v>
      </c>
      <c r="AI4" s="515" t="s">
        <v>78</v>
      </c>
      <c r="AJ4" s="520" t="str">
        <f>AJ2&amp;": Programado Meta"</f>
        <v>Jul-Sep: Programado Meta</v>
      </c>
      <c r="AK4" s="520" t="str">
        <f>AJ2&amp;": Ejecutado Meta"</f>
        <v>Jul-Sep: Ejecutado Meta</v>
      </c>
      <c r="AL4" s="520" t="s">
        <v>77</v>
      </c>
      <c r="AM4" s="515" t="s">
        <v>78</v>
      </c>
      <c r="AN4" s="520" t="str">
        <f>AN2&amp;": Programado Meta"</f>
        <v>Oct-Dic: Programado Meta</v>
      </c>
      <c r="AO4" s="520" t="str">
        <f>AN2&amp;": Ejecutado Meta"</f>
        <v>Oct-Dic: Ejecutado Meta</v>
      </c>
      <c r="AP4" s="520" t="s">
        <v>77</v>
      </c>
      <c r="AQ4" s="515" t="s">
        <v>78</v>
      </c>
      <c r="AR4" s="517" t="s">
        <v>79</v>
      </c>
      <c r="AS4" s="517" t="s">
        <v>80</v>
      </c>
      <c r="AT4" s="517" t="s">
        <v>81</v>
      </c>
      <c r="AU4" s="518"/>
      <c r="AV4" s="754"/>
      <c r="AW4" s="754"/>
      <c r="AX4" s="754"/>
      <c r="AY4" s="518"/>
      <c r="AZ4" s="518"/>
      <c r="BA4" s="518"/>
      <c r="BB4" s="518"/>
      <c r="BC4" s="518"/>
      <c r="BD4" s="518"/>
      <c r="BE4" s="518"/>
      <c r="BF4" s="518"/>
      <c r="BG4" s="518"/>
      <c r="BH4" s="518"/>
      <c r="BI4" s="518"/>
      <c r="BJ4" s="518"/>
      <c r="BK4" s="518"/>
      <c r="BL4" s="518"/>
      <c r="BM4" s="518"/>
      <c r="BN4" s="518"/>
      <c r="BO4" s="518"/>
      <c r="BP4" s="518"/>
      <c r="BQ4" s="518"/>
      <c r="BR4" s="518"/>
    </row>
    <row r="5" spans="1:70" s="542" customFormat="1" ht="155.25" customHeight="1" x14ac:dyDescent="0.2">
      <c r="A5" s="521" t="s">
        <v>744</v>
      </c>
      <c r="B5" s="521" t="s">
        <v>777</v>
      </c>
      <c r="C5" s="521" t="s">
        <v>777</v>
      </c>
      <c r="D5" s="521" t="s">
        <v>1293</v>
      </c>
      <c r="E5" s="522" t="s">
        <v>496</v>
      </c>
      <c r="F5" s="521" t="s">
        <v>1022</v>
      </c>
      <c r="G5" s="521" t="s">
        <v>37</v>
      </c>
      <c r="H5" s="521" t="s">
        <v>37</v>
      </c>
      <c r="I5" s="521" t="s">
        <v>1044</v>
      </c>
      <c r="J5" s="523" t="s">
        <v>1105</v>
      </c>
      <c r="K5" s="521" t="s">
        <v>37</v>
      </c>
      <c r="L5" s="521" t="s">
        <v>1134</v>
      </c>
      <c r="M5" s="521" t="s">
        <v>1265</v>
      </c>
      <c r="N5" s="521" t="s">
        <v>39</v>
      </c>
      <c r="O5" s="521" t="s">
        <v>37</v>
      </c>
      <c r="P5" s="521" t="s">
        <v>39</v>
      </c>
      <c r="Q5" s="521" t="s">
        <v>37</v>
      </c>
      <c r="R5" s="524" t="s">
        <v>39</v>
      </c>
      <c r="S5" s="524" t="s">
        <v>37</v>
      </c>
      <c r="T5" s="525" t="s">
        <v>1373</v>
      </c>
      <c r="U5" s="525" t="s">
        <v>1374</v>
      </c>
      <c r="V5" s="526">
        <v>483</v>
      </c>
      <c r="W5" s="527" t="s">
        <v>1266</v>
      </c>
      <c r="X5" s="528">
        <v>1</v>
      </c>
      <c r="Y5" s="529" t="s">
        <v>1336</v>
      </c>
      <c r="Z5" s="530">
        <v>0.2</v>
      </c>
      <c r="AA5" s="530" t="s">
        <v>36</v>
      </c>
      <c r="AB5" s="531">
        <f>('[3]2. Actividades_Tareas_vig'!I4)*$Z$5</f>
        <v>1.4000000000000002E-2</v>
      </c>
      <c r="AC5" s="532">
        <f>('[3]2. Actividades_Tareas_vig'!J4)*$Z$5</f>
        <v>1.4000000000000002E-2</v>
      </c>
      <c r="AD5" s="531">
        <f>IFERROR(AC5/AB5,"0,00%")</f>
        <v>1</v>
      </c>
      <c r="AE5" s="533" t="s">
        <v>1492</v>
      </c>
      <c r="AF5" s="534">
        <f>('[3]2. Actividades_Tareas_vig'!P4)*$Z$5</f>
        <v>2.6000000000000002E-2</v>
      </c>
      <c r="AG5" s="535">
        <f>('[3]2. Actividades_Tareas_vig'!Q4)*$Z$5</f>
        <v>2.6000000000000002E-2</v>
      </c>
      <c r="AH5" s="534">
        <f>IFERROR(AG5/AF5,"0,00%")</f>
        <v>1</v>
      </c>
      <c r="AI5" s="533" t="s">
        <v>1500</v>
      </c>
      <c r="AJ5" s="534">
        <f>('[3]2. Actividades_Tareas_vig'!W4)*$Z$5</f>
        <v>6.0000000000000001E-3</v>
      </c>
      <c r="AK5" s="536">
        <f>('[3]2. Actividades_Tareas_vig'!X4)*$Z$5</f>
        <v>6.0000000000000001E-3</v>
      </c>
      <c r="AL5" s="534">
        <f>IFERROR(AK5/AJ5,"0,00%")</f>
        <v>1</v>
      </c>
      <c r="AM5" s="537" t="s">
        <v>1541</v>
      </c>
      <c r="AN5" s="531">
        <f>('[3]2. Actividades_Tareas_vig'!AD4)*$Z$5</f>
        <v>0.15400000000000003</v>
      </c>
      <c r="AO5" s="531">
        <f>('2. Actividades_Tareas_vig'!AE4)*$Z$5</f>
        <v>0.15400000000000003</v>
      </c>
      <c r="AP5" s="539">
        <f>AO5/AN5</f>
        <v>1</v>
      </c>
      <c r="AQ5" s="533" t="s">
        <v>1593</v>
      </c>
      <c r="AR5" s="537" t="s">
        <v>1583</v>
      </c>
      <c r="AS5" s="853" t="s">
        <v>1410</v>
      </c>
      <c r="AT5" s="853" t="s">
        <v>1411</v>
      </c>
      <c r="AU5" s="538"/>
      <c r="AV5" s="539">
        <f>SUM(AB5+AF5+AJ5+AN5)</f>
        <v>0.20000000000000004</v>
      </c>
      <c r="AW5" s="539">
        <f>SUM(AC5+AG5+AK5+AO5)</f>
        <v>0.20000000000000004</v>
      </c>
      <c r="AX5" s="539">
        <f>AW5/AV5</f>
        <v>1</v>
      </c>
      <c r="AY5" s="540"/>
      <c r="AZ5" s="541"/>
      <c r="BA5" s="541"/>
      <c r="BB5" s="541"/>
      <c r="BC5" s="541"/>
      <c r="BD5" s="541"/>
      <c r="BE5" s="541"/>
      <c r="BF5" s="541"/>
      <c r="BG5" s="541"/>
      <c r="BH5" s="541"/>
      <c r="BI5" s="541"/>
      <c r="BJ5" s="541"/>
      <c r="BK5" s="541"/>
      <c r="BL5" s="541"/>
      <c r="BM5" s="541"/>
      <c r="BN5" s="541"/>
      <c r="BO5" s="541"/>
      <c r="BP5" s="541"/>
      <c r="BQ5" s="541"/>
      <c r="BR5" s="541"/>
    </row>
    <row r="6" spans="1:70" s="542" customFormat="1" ht="187.5" customHeight="1" x14ac:dyDescent="0.2">
      <c r="A6" s="521" t="s">
        <v>744</v>
      </c>
      <c r="B6" s="521" t="s">
        <v>777</v>
      </c>
      <c r="C6" s="521" t="s">
        <v>777</v>
      </c>
      <c r="D6" s="521" t="s">
        <v>1293</v>
      </c>
      <c r="E6" s="522" t="s">
        <v>496</v>
      </c>
      <c r="F6" s="521" t="s">
        <v>1022</v>
      </c>
      <c r="G6" s="521" t="s">
        <v>37</v>
      </c>
      <c r="H6" s="521" t="s">
        <v>37</v>
      </c>
      <c r="I6" s="521" t="s">
        <v>1044</v>
      </c>
      <c r="J6" s="523" t="s">
        <v>1105</v>
      </c>
      <c r="K6" s="521" t="s">
        <v>37</v>
      </c>
      <c r="L6" s="521" t="s">
        <v>1134</v>
      </c>
      <c r="M6" s="521" t="s">
        <v>1265</v>
      </c>
      <c r="N6" s="521" t="s">
        <v>39</v>
      </c>
      <c r="O6" s="521" t="s">
        <v>37</v>
      </c>
      <c r="P6" s="521" t="s">
        <v>39</v>
      </c>
      <c r="Q6" s="521" t="s">
        <v>37</v>
      </c>
      <c r="R6" s="524" t="s">
        <v>39</v>
      </c>
      <c r="S6" s="524" t="s">
        <v>37</v>
      </c>
      <c r="T6" s="525" t="s">
        <v>1372</v>
      </c>
      <c r="U6" s="543" t="s">
        <v>1463</v>
      </c>
      <c r="V6" s="526">
        <v>483</v>
      </c>
      <c r="W6" s="527" t="s">
        <v>1266</v>
      </c>
      <c r="X6" s="528">
        <v>2</v>
      </c>
      <c r="Y6" s="529" t="s">
        <v>1456</v>
      </c>
      <c r="Z6" s="544">
        <v>0.3</v>
      </c>
      <c r="AA6" s="530" t="s">
        <v>36</v>
      </c>
      <c r="AB6" s="545">
        <f>('[3]2. Actividades_Tareas_vig'!I10)*$Z$6</f>
        <v>0.24</v>
      </c>
      <c r="AC6" s="546">
        <f>('[3]2. Actividades_Tareas_vig'!J10)*$Z$6</f>
        <v>0.24</v>
      </c>
      <c r="AD6" s="531">
        <f t="shared" ref="AD6:AD12" si="0">IFERROR(AC6/AB6,"0,00%")</f>
        <v>1</v>
      </c>
      <c r="AE6" s="533" t="s">
        <v>1493</v>
      </c>
      <c r="AF6" s="547">
        <f>('[3]2. Actividades_Tareas_vig'!P10)*$Z$6</f>
        <v>0</v>
      </c>
      <c r="AG6" s="548">
        <f>('[3]2. Actividades_Tareas_vig'!Q10)*$Z$6</f>
        <v>0</v>
      </c>
      <c r="AH6" s="534" t="str">
        <f t="shared" ref="AH6:AH12" si="1">IFERROR(AG6/AF6,"0,00%")</f>
        <v>0,00%</v>
      </c>
      <c r="AI6" s="533" t="s">
        <v>1512</v>
      </c>
      <c r="AJ6" s="547">
        <f>('[3]2. Actividades_Tareas_vig'!W10)*$Z$6</f>
        <v>0.03</v>
      </c>
      <c r="AK6" s="549">
        <f>('[3]2. Actividades_Tareas_vig'!X10)*$Z$6</f>
        <v>0.03</v>
      </c>
      <c r="AL6" s="534">
        <f t="shared" ref="AL6:AL12" si="2">IFERROR(AK6/AJ6,"0,00%")</f>
        <v>1</v>
      </c>
      <c r="AM6" s="533" t="s">
        <v>1542</v>
      </c>
      <c r="AN6" s="545">
        <f>('2. Actividades_Tareas_vig'!AD9)*$Z$6</f>
        <v>0.03</v>
      </c>
      <c r="AO6" s="545">
        <f>('2. Actividades_Tareas_vig'!AE9)*$Z$6</f>
        <v>0.03</v>
      </c>
      <c r="AP6" s="539">
        <f t="shared" ref="AP6:AP12" si="3">AO6/AN6</f>
        <v>1</v>
      </c>
      <c r="AQ6" s="533" t="s">
        <v>1592</v>
      </c>
      <c r="AR6" s="537" t="s">
        <v>1584</v>
      </c>
      <c r="AS6" s="853" t="s">
        <v>1410</v>
      </c>
      <c r="AT6" s="853" t="s">
        <v>1412</v>
      </c>
      <c r="AU6" s="538"/>
      <c r="AV6" s="550">
        <f t="shared" ref="AV6:AW9" si="4">SUM(AB6+AF6+AJ6+AN6)</f>
        <v>0.30000000000000004</v>
      </c>
      <c r="AW6" s="550">
        <f t="shared" si="4"/>
        <v>0.30000000000000004</v>
      </c>
      <c r="AX6" s="539">
        <f t="shared" ref="AX6:AX12" si="5">AW6/AV6</f>
        <v>1</v>
      </c>
      <c r="AY6" s="540"/>
      <c r="AZ6" s="541"/>
      <c r="BA6" s="541"/>
      <c r="BB6" s="541"/>
      <c r="BC6" s="541"/>
      <c r="BD6" s="541"/>
      <c r="BE6" s="541"/>
      <c r="BF6" s="541"/>
      <c r="BG6" s="541"/>
      <c r="BH6" s="541"/>
      <c r="BI6" s="541"/>
      <c r="BJ6" s="541"/>
      <c r="BK6" s="541"/>
      <c r="BL6" s="541"/>
      <c r="BM6" s="541"/>
      <c r="BN6" s="541"/>
      <c r="BO6" s="541"/>
      <c r="BP6" s="541"/>
      <c r="BQ6" s="541"/>
      <c r="BR6" s="541"/>
    </row>
    <row r="7" spans="1:70" s="542" customFormat="1" ht="143.25" customHeight="1" x14ac:dyDescent="0.2">
      <c r="A7" s="521" t="s">
        <v>744</v>
      </c>
      <c r="B7" s="521" t="s">
        <v>777</v>
      </c>
      <c r="C7" s="521" t="s">
        <v>777</v>
      </c>
      <c r="D7" s="521" t="s">
        <v>88</v>
      </c>
      <c r="E7" s="522" t="s">
        <v>496</v>
      </c>
      <c r="F7" s="521" t="s">
        <v>1022</v>
      </c>
      <c r="G7" s="521" t="s">
        <v>37</v>
      </c>
      <c r="H7" s="521" t="s">
        <v>37</v>
      </c>
      <c r="I7" s="521" t="s">
        <v>1044</v>
      </c>
      <c r="J7" s="523" t="s">
        <v>1105</v>
      </c>
      <c r="K7" s="521" t="s">
        <v>37</v>
      </c>
      <c r="L7" s="521" t="s">
        <v>1134</v>
      </c>
      <c r="M7" s="521" t="s">
        <v>1265</v>
      </c>
      <c r="N7" s="521" t="s">
        <v>39</v>
      </c>
      <c r="O7" s="521" t="s">
        <v>37</v>
      </c>
      <c r="P7" s="521" t="s">
        <v>39</v>
      </c>
      <c r="Q7" s="521" t="s">
        <v>37</v>
      </c>
      <c r="R7" s="524" t="s">
        <v>36</v>
      </c>
      <c r="S7" s="524" t="s">
        <v>1484</v>
      </c>
      <c r="T7" s="525" t="s">
        <v>1371</v>
      </c>
      <c r="U7" s="525" t="s">
        <v>1287</v>
      </c>
      <c r="V7" s="526">
        <v>483</v>
      </c>
      <c r="W7" s="527" t="s">
        <v>1266</v>
      </c>
      <c r="X7" s="528">
        <v>3</v>
      </c>
      <c r="Y7" s="529" t="s">
        <v>1340</v>
      </c>
      <c r="Z7" s="530">
        <v>0.3</v>
      </c>
      <c r="AA7" s="530" t="s">
        <v>36</v>
      </c>
      <c r="AB7" s="531">
        <f>('2. Actividades_Tareas_vig'!I10)*$Z$7</f>
        <v>6.3E-2</v>
      </c>
      <c r="AC7" s="532">
        <f>('2. Actividades_Tareas_vig'!J10)*$Z$7</f>
        <v>6.3E-2</v>
      </c>
      <c r="AD7" s="531">
        <f t="shared" si="0"/>
        <v>1</v>
      </c>
      <c r="AE7" s="533" t="s">
        <v>1494</v>
      </c>
      <c r="AF7" s="531">
        <f>('2. Actividades_Tareas_vig'!P10)*$Z$7</f>
        <v>0.123</v>
      </c>
      <c r="AG7" s="532">
        <f>('2. Actividades_Tareas_vig'!Q10)*$Z$7</f>
        <v>0.123</v>
      </c>
      <c r="AH7" s="531">
        <f t="shared" si="1"/>
        <v>1</v>
      </c>
      <c r="AI7" s="533" t="s">
        <v>1501</v>
      </c>
      <c r="AJ7" s="534">
        <f>('2. Actividades_Tareas_vig'!W10)*$Z$7</f>
        <v>4.8000000000000001E-2</v>
      </c>
      <c r="AK7" s="535">
        <f>('2. Actividades_Tareas_vig'!X10)*$Z$7</f>
        <v>4.8000000000000001E-2</v>
      </c>
      <c r="AL7" s="534">
        <f t="shared" si="2"/>
        <v>1</v>
      </c>
      <c r="AM7" s="533" t="s">
        <v>1543</v>
      </c>
      <c r="AN7" s="531">
        <f>('2. Actividades_Tareas_vig'!AD10)*$Z$7</f>
        <v>6.6000000000000003E-2</v>
      </c>
      <c r="AO7" s="532">
        <f>('2. Actividades_Tareas_vig'!AE10)*$Z$7</f>
        <v>6.6000000000000003E-2</v>
      </c>
      <c r="AP7" s="539">
        <f t="shared" si="3"/>
        <v>1</v>
      </c>
      <c r="AQ7" s="533" t="s">
        <v>1577</v>
      </c>
      <c r="AR7" s="852" t="s">
        <v>1585</v>
      </c>
      <c r="AS7" s="853" t="s">
        <v>1410</v>
      </c>
      <c r="AT7" s="853" t="s">
        <v>1413</v>
      </c>
      <c r="AU7" s="538"/>
      <c r="AV7" s="539">
        <f>SUM(AB7+AF7+AJ7+AN7)</f>
        <v>0.3</v>
      </c>
      <c r="AW7" s="539">
        <f t="shared" si="4"/>
        <v>0.3</v>
      </c>
      <c r="AX7" s="539">
        <f t="shared" si="5"/>
        <v>1</v>
      </c>
      <c r="AY7" s="540"/>
      <c r="AZ7" s="541"/>
      <c r="BA7" s="541"/>
      <c r="BB7" s="541"/>
      <c r="BC7" s="541"/>
      <c r="BD7" s="541"/>
      <c r="BE7" s="541"/>
      <c r="BF7" s="541"/>
      <c r="BG7" s="541"/>
      <c r="BH7" s="541"/>
      <c r="BI7" s="541"/>
      <c r="BJ7" s="541"/>
      <c r="BK7" s="541"/>
      <c r="BL7" s="541"/>
      <c r="BM7" s="541"/>
      <c r="BN7" s="541"/>
      <c r="BO7" s="541"/>
      <c r="BP7" s="541"/>
      <c r="BQ7" s="541"/>
      <c r="BR7" s="541"/>
    </row>
    <row r="8" spans="1:70" s="542" customFormat="1" ht="169.5" customHeight="1" x14ac:dyDescent="0.2">
      <c r="A8" s="521" t="s">
        <v>744</v>
      </c>
      <c r="B8" s="521" t="s">
        <v>777</v>
      </c>
      <c r="C8" s="521" t="s">
        <v>777</v>
      </c>
      <c r="D8" s="521" t="s">
        <v>88</v>
      </c>
      <c r="E8" s="522" t="s">
        <v>496</v>
      </c>
      <c r="F8" s="521" t="s">
        <v>1022</v>
      </c>
      <c r="G8" s="521" t="s">
        <v>37</v>
      </c>
      <c r="H8" s="521" t="s">
        <v>37</v>
      </c>
      <c r="I8" s="521" t="s">
        <v>1044</v>
      </c>
      <c r="J8" s="523" t="s">
        <v>1105</v>
      </c>
      <c r="K8" s="521" t="s">
        <v>37</v>
      </c>
      <c r="L8" s="521" t="s">
        <v>1134</v>
      </c>
      <c r="M8" s="521" t="s">
        <v>1265</v>
      </c>
      <c r="N8" s="521" t="s">
        <v>39</v>
      </c>
      <c r="O8" s="521" t="s">
        <v>37</v>
      </c>
      <c r="P8" s="521" t="s">
        <v>39</v>
      </c>
      <c r="Q8" s="521" t="s">
        <v>37</v>
      </c>
      <c r="R8" s="524" t="s">
        <v>39</v>
      </c>
      <c r="S8" s="524" t="s">
        <v>37</v>
      </c>
      <c r="T8" s="525" t="s">
        <v>1371</v>
      </c>
      <c r="U8" s="525" t="s">
        <v>1287</v>
      </c>
      <c r="V8" s="526">
        <v>483</v>
      </c>
      <c r="W8" s="527" t="s">
        <v>1266</v>
      </c>
      <c r="X8" s="528">
        <v>4</v>
      </c>
      <c r="Y8" s="529" t="s">
        <v>1347</v>
      </c>
      <c r="Z8" s="551">
        <v>0.97</v>
      </c>
      <c r="AA8" s="530" t="s">
        <v>36</v>
      </c>
      <c r="AB8" s="531">
        <f>('2. Actividades_Tareas_vig'!I18)*$Z$8</f>
        <v>4.8500000000000001E-2</v>
      </c>
      <c r="AC8" s="532">
        <f>('2. Actividades_Tareas_vig'!J18)*$Z$8</f>
        <v>4.8500000000000001E-2</v>
      </c>
      <c r="AD8" s="531">
        <f t="shared" si="0"/>
        <v>1</v>
      </c>
      <c r="AE8" s="533" t="s">
        <v>1495</v>
      </c>
      <c r="AF8" s="534">
        <f>('2. Actividades_Tareas_vig'!P18)*$Z$8</f>
        <v>0</v>
      </c>
      <c r="AG8" s="535">
        <f>('2. Actividades_Tareas_vig'!Q18)*$Z$8</f>
        <v>0</v>
      </c>
      <c r="AH8" s="534" t="str">
        <f t="shared" si="1"/>
        <v>0,00%</v>
      </c>
      <c r="AI8" s="552" t="s">
        <v>1507</v>
      </c>
      <c r="AJ8" s="534">
        <f>('2. Actividades_Tareas_vig'!W18)*$Z$8</f>
        <v>0.81480000000000008</v>
      </c>
      <c r="AK8" s="535">
        <f>('2. Actividades_Tareas_vig'!X18)*$Z$8</f>
        <v>0.81480000000000008</v>
      </c>
      <c r="AL8" s="534">
        <f t="shared" si="2"/>
        <v>1</v>
      </c>
      <c r="AM8" s="533" t="s">
        <v>1544</v>
      </c>
      <c r="AN8" s="531">
        <f>('2. Actividades_Tareas_vig'!AD18)*$Z$8</f>
        <v>0.10669999999999999</v>
      </c>
      <c r="AO8" s="532">
        <f>('2. Actividades_Tareas_vig'!AE18)*$Z$8</f>
        <v>0.10669999999999999</v>
      </c>
      <c r="AP8" s="539">
        <f t="shared" si="3"/>
        <v>1</v>
      </c>
      <c r="AQ8" s="533" t="s">
        <v>1582</v>
      </c>
      <c r="AR8" s="852" t="s">
        <v>1586</v>
      </c>
      <c r="AS8" s="853" t="s">
        <v>1410</v>
      </c>
      <c r="AT8" s="853" t="s">
        <v>1411</v>
      </c>
      <c r="AU8" s="538"/>
      <c r="AV8" s="539">
        <f>SUM(AB8+AF8+AJ8+AN8)</f>
        <v>0.97000000000000008</v>
      </c>
      <c r="AW8" s="539">
        <f t="shared" si="4"/>
        <v>0.97000000000000008</v>
      </c>
      <c r="AX8" s="539">
        <f t="shared" si="5"/>
        <v>1</v>
      </c>
      <c r="AY8" s="540"/>
      <c r="AZ8" s="541"/>
      <c r="BA8" s="541"/>
      <c r="BB8" s="541"/>
      <c r="BC8" s="541"/>
      <c r="BD8" s="541"/>
      <c r="BE8" s="541"/>
      <c r="BF8" s="541"/>
      <c r="BG8" s="541"/>
      <c r="BH8" s="541"/>
      <c r="BI8" s="541"/>
      <c r="BJ8" s="541"/>
      <c r="BK8" s="541"/>
      <c r="BL8" s="541"/>
      <c r="BM8" s="541"/>
      <c r="BN8" s="541"/>
      <c r="BO8" s="541"/>
      <c r="BP8" s="541"/>
      <c r="BQ8" s="541"/>
      <c r="BR8" s="541"/>
    </row>
    <row r="9" spans="1:70" s="542" customFormat="1" ht="192" customHeight="1" x14ac:dyDescent="0.2">
      <c r="A9" s="521" t="s">
        <v>744</v>
      </c>
      <c r="B9" s="521" t="s">
        <v>777</v>
      </c>
      <c r="C9" s="521" t="s">
        <v>777</v>
      </c>
      <c r="D9" s="521" t="s">
        <v>704</v>
      </c>
      <c r="E9" s="522" t="s">
        <v>496</v>
      </c>
      <c r="F9" s="521" t="s">
        <v>1022</v>
      </c>
      <c r="G9" s="521" t="s">
        <v>37</v>
      </c>
      <c r="H9" s="521" t="s">
        <v>37</v>
      </c>
      <c r="I9" s="521" t="s">
        <v>1044</v>
      </c>
      <c r="J9" s="523" t="s">
        <v>1105</v>
      </c>
      <c r="K9" s="521" t="s">
        <v>37</v>
      </c>
      <c r="L9" s="521" t="s">
        <v>1134</v>
      </c>
      <c r="M9" s="521" t="s">
        <v>1265</v>
      </c>
      <c r="N9" s="521" t="s">
        <v>39</v>
      </c>
      <c r="O9" s="521" t="s">
        <v>37</v>
      </c>
      <c r="P9" s="521" t="s">
        <v>39</v>
      </c>
      <c r="Q9" s="521" t="s">
        <v>37</v>
      </c>
      <c r="R9" s="524" t="s">
        <v>39</v>
      </c>
      <c r="S9" s="524" t="s">
        <v>37</v>
      </c>
      <c r="T9" s="525" t="s">
        <v>1371</v>
      </c>
      <c r="U9" s="525" t="s">
        <v>1287</v>
      </c>
      <c r="V9" s="526">
        <v>483</v>
      </c>
      <c r="W9" s="527" t="s">
        <v>1266</v>
      </c>
      <c r="X9" s="528">
        <v>5</v>
      </c>
      <c r="Y9" s="553" t="s">
        <v>1369</v>
      </c>
      <c r="Z9" s="530">
        <v>0.3</v>
      </c>
      <c r="AA9" s="530" t="s">
        <v>36</v>
      </c>
      <c r="AB9" s="531">
        <f>('2. Actividades_Tareas_vig'!I31)*$Z$9</f>
        <v>5.5500000000000001E-2</v>
      </c>
      <c r="AC9" s="532">
        <f>('2. Actividades_Tareas_vig'!J31)*$Z$9</f>
        <v>5.5500000000000001E-2</v>
      </c>
      <c r="AD9" s="531">
        <f t="shared" si="0"/>
        <v>1</v>
      </c>
      <c r="AE9" s="533" t="s">
        <v>1496</v>
      </c>
      <c r="AF9" s="534">
        <f>('2. Actividades_Tareas_vig'!P31)*$Z$9</f>
        <v>0.111</v>
      </c>
      <c r="AG9" s="535">
        <f>('2. Actividades_Tareas_vig'!Q31)*$Z$9</f>
        <v>0.111</v>
      </c>
      <c r="AH9" s="534">
        <f t="shared" si="1"/>
        <v>1</v>
      </c>
      <c r="AI9" s="552" t="s">
        <v>1508</v>
      </c>
      <c r="AJ9" s="534">
        <f>('2. Actividades_Tareas_vig'!W31)*$Z$9</f>
        <v>8.5500000000000007E-2</v>
      </c>
      <c r="AK9" s="535">
        <f>('2. Actividades_Tareas_vig'!X31)*$Z$9</f>
        <v>8.5500000000000007E-2</v>
      </c>
      <c r="AL9" s="534">
        <f t="shared" si="2"/>
        <v>1</v>
      </c>
      <c r="AM9" s="533" t="s">
        <v>1545</v>
      </c>
      <c r="AN9" s="531">
        <f>('2. Actividades_Tareas_vig'!AD31)*$Z$9</f>
        <v>4.8000000000000001E-2</v>
      </c>
      <c r="AO9" s="532">
        <f>('2. Actividades_Tareas_vig'!AE31)*$Z$9</f>
        <v>4.8000000000000001E-2</v>
      </c>
      <c r="AP9" s="539">
        <f t="shared" si="3"/>
        <v>1</v>
      </c>
      <c r="AQ9" s="533" t="s">
        <v>1578</v>
      </c>
      <c r="AR9" s="852" t="s">
        <v>1587</v>
      </c>
      <c r="AS9" s="853" t="s">
        <v>1410</v>
      </c>
      <c r="AT9" s="853" t="s">
        <v>1414</v>
      </c>
      <c r="AU9" s="538"/>
      <c r="AV9" s="539">
        <f t="shared" si="4"/>
        <v>0.3</v>
      </c>
      <c r="AW9" s="539">
        <f t="shared" si="4"/>
        <v>0.3</v>
      </c>
      <c r="AX9" s="539">
        <f t="shared" si="5"/>
        <v>1</v>
      </c>
      <c r="AY9" s="540"/>
      <c r="AZ9" s="541"/>
      <c r="BA9" s="541"/>
      <c r="BB9" s="541"/>
      <c r="BC9" s="541"/>
      <c r="BD9" s="541"/>
      <c r="BE9" s="541"/>
      <c r="BF9" s="541"/>
      <c r="BG9" s="541"/>
      <c r="BH9" s="541"/>
      <c r="BI9" s="541"/>
      <c r="BJ9" s="541"/>
      <c r="BK9" s="541"/>
      <c r="BL9" s="541"/>
      <c r="BM9" s="541"/>
      <c r="BN9" s="541"/>
      <c r="BO9" s="541"/>
      <c r="BP9" s="541"/>
      <c r="BQ9" s="541"/>
      <c r="BR9" s="541"/>
    </row>
    <row r="10" spans="1:70" ht="157.5" customHeight="1" x14ac:dyDescent="0.2">
      <c r="A10" s="521" t="s">
        <v>744</v>
      </c>
      <c r="B10" s="521" t="s">
        <v>777</v>
      </c>
      <c r="C10" s="521" t="s">
        <v>777</v>
      </c>
      <c r="D10" s="521" t="s">
        <v>704</v>
      </c>
      <c r="E10" s="522" t="s">
        <v>496</v>
      </c>
      <c r="F10" s="521" t="s">
        <v>1022</v>
      </c>
      <c r="G10" s="521" t="s">
        <v>37</v>
      </c>
      <c r="H10" s="521" t="s">
        <v>37</v>
      </c>
      <c r="I10" s="521" t="s">
        <v>1044</v>
      </c>
      <c r="J10" s="523" t="s">
        <v>1105</v>
      </c>
      <c r="K10" s="521" t="s">
        <v>1288</v>
      </c>
      <c r="L10" s="521" t="s">
        <v>1134</v>
      </c>
      <c r="M10" s="521" t="s">
        <v>1265</v>
      </c>
      <c r="N10" s="521" t="s">
        <v>39</v>
      </c>
      <c r="O10" s="521" t="s">
        <v>37</v>
      </c>
      <c r="P10" s="521" t="s">
        <v>39</v>
      </c>
      <c r="Q10" s="521" t="s">
        <v>37</v>
      </c>
      <c r="R10" s="524" t="s">
        <v>39</v>
      </c>
      <c r="S10" s="524" t="s">
        <v>37</v>
      </c>
      <c r="T10" s="525" t="s">
        <v>1371</v>
      </c>
      <c r="U10" s="525" t="s">
        <v>1287</v>
      </c>
      <c r="V10" s="526">
        <v>483</v>
      </c>
      <c r="W10" s="527" t="s">
        <v>1266</v>
      </c>
      <c r="X10" s="528">
        <v>6</v>
      </c>
      <c r="Y10" s="529" t="s">
        <v>1361</v>
      </c>
      <c r="Z10" s="530">
        <v>0.3</v>
      </c>
      <c r="AA10" s="530" t="s">
        <v>36</v>
      </c>
      <c r="AB10" s="531">
        <f>('2. Actividades_Tareas_vig'!I37)*$Z$10</f>
        <v>1.7999999999999999E-2</v>
      </c>
      <c r="AC10" s="532">
        <f>('2. Actividades_Tareas_vig'!J37)*$Z$10</f>
        <v>1.7999999999999999E-2</v>
      </c>
      <c r="AD10" s="531">
        <f t="shared" si="0"/>
        <v>1</v>
      </c>
      <c r="AE10" s="533" t="s">
        <v>1497</v>
      </c>
      <c r="AF10" s="534">
        <f>('2. Actividades_Tareas_vig'!P37)*$Z$10</f>
        <v>0</v>
      </c>
      <c r="AG10" s="535">
        <f>('2. Actividades_Tareas_vig'!Q37)*$Z$10</f>
        <v>0</v>
      </c>
      <c r="AH10" s="534" t="str">
        <f t="shared" si="1"/>
        <v>0,00%</v>
      </c>
      <c r="AI10" s="552" t="s">
        <v>1509</v>
      </c>
      <c r="AJ10" s="534">
        <f>('2. Actividades_Tareas_vig'!W37)*$Z$10</f>
        <v>0.255</v>
      </c>
      <c r="AK10" s="535">
        <f>('2. Actividades_Tareas_vig'!X37)*$Z$10</f>
        <v>0.255</v>
      </c>
      <c r="AL10" s="534">
        <f t="shared" si="2"/>
        <v>1</v>
      </c>
      <c r="AM10" s="533" t="s">
        <v>1546</v>
      </c>
      <c r="AN10" s="531">
        <f>('2. Actividades_Tareas_vig'!AD37)*$Z$10</f>
        <v>2.7E-2</v>
      </c>
      <c r="AO10" s="532">
        <f>('2. Actividades_Tareas_vig'!AE37)*$Z$10</f>
        <v>2.7E-2</v>
      </c>
      <c r="AP10" s="539">
        <f t="shared" si="3"/>
        <v>1</v>
      </c>
      <c r="AQ10" s="533" t="s">
        <v>1579</v>
      </c>
      <c r="AR10" s="852" t="s">
        <v>1588</v>
      </c>
      <c r="AS10" s="853" t="s">
        <v>1410</v>
      </c>
      <c r="AT10" s="853" t="s">
        <v>1414</v>
      </c>
      <c r="AU10" s="538"/>
      <c r="AV10" s="539">
        <f t="shared" ref="AV10:AW12" si="6">SUM(AB10+AF10+AJ10+AN10)</f>
        <v>0.30000000000000004</v>
      </c>
      <c r="AW10" s="539">
        <f t="shared" si="6"/>
        <v>0.30000000000000004</v>
      </c>
      <c r="AX10" s="539">
        <f t="shared" si="5"/>
        <v>1</v>
      </c>
      <c r="AY10" s="510"/>
      <c r="AZ10" s="510"/>
      <c r="BA10" s="510"/>
      <c r="BB10" s="510"/>
      <c r="BC10" s="510"/>
      <c r="BD10" s="510"/>
      <c r="BE10" s="510"/>
      <c r="BF10" s="510"/>
      <c r="BG10" s="554"/>
      <c r="BH10" s="554"/>
      <c r="BI10" s="554"/>
      <c r="BJ10" s="554"/>
      <c r="BK10" s="554"/>
      <c r="BL10" s="554"/>
      <c r="BM10" s="554"/>
      <c r="BN10" s="554"/>
      <c r="BO10" s="554"/>
      <c r="BP10" s="554"/>
      <c r="BQ10" s="554"/>
      <c r="BR10" s="554"/>
    </row>
    <row r="11" spans="1:70" ht="113.25" customHeight="1" x14ac:dyDescent="0.2">
      <c r="A11" s="521" t="s">
        <v>744</v>
      </c>
      <c r="B11" s="521" t="s">
        <v>777</v>
      </c>
      <c r="C11" s="521" t="s">
        <v>777</v>
      </c>
      <c r="D11" s="521" t="s">
        <v>88</v>
      </c>
      <c r="E11" s="522" t="s">
        <v>496</v>
      </c>
      <c r="F11" s="521" t="s">
        <v>1022</v>
      </c>
      <c r="G11" s="521" t="s">
        <v>37</v>
      </c>
      <c r="H11" s="521" t="s">
        <v>37</v>
      </c>
      <c r="I11" s="521" t="s">
        <v>1044</v>
      </c>
      <c r="J11" s="523" t="s">
        <v>1105</v>
      </c>
      <c r="K11" s="521" t="s">
        <v>37</v>
      </c>
      <c r="L11" s="521" t="s">
        <v>1134</v>
      </c>
      <c r="M11" s="521" t="s">
        <v>1265</v>
      </c>
      <c r="N11" s="521" t="s">
        <v>39</v>
      </c>
      <c r="O11" s="521" t="s">
        <v>37</v>
      </c>
      <c r="P11" s="521" t="s">
        <v>39</v>
      </c>
      <c r="Q11" s="521" t="s">
        <v>37</v>
      </c>
      <c r="R11" s="524" t="s">
        <v>36</v>
      </c>
      <c r="S11" s="524" t="s">
        <v>1485</v>
      </c>
      <c r="T11" s="525" t="s">
        <v>1371</v>
      </c>
      <c r="U11" s="525" t="s">
        <v>1287</v>
      </c>
      <c r="V11" s="521">
        <v>483</v>
      </c>
      <c r="W11" s="555" t="s">
        <v>1266</v>
      </c>
      <c r="X11" s="528">
        <v>7</v>
      </c>
      <c r="Y11" s="553" t="s">
        <v>1370</v>
      </c>
      <c r="Z11" s="530">
        <v>0.3</v>
      </c>
      <c r="AA11" s="530" t="s">
        <v>36</v>
      </c>
      <c r="AB11" s="531">
        <f>('2. Actividades_Tareas_vig'!I41)*$Z$11</f>
        <v>2.1000000000000001E-2</v>
      </c>
      <c r="AC11" s="532">
        <f>('2. Actividades_Tareas_vig'!J41)*$Z$11</f>
        <v>2.1000000000000001E-2</v>
      </c>
      <c r="AD11" s="531">
        <f t="shared" si="0"/>
        <v>1</v>
      </c>
      <c r="AE11" s="533" t="s">
        <v>1498</v>
      </c>
      <c r="AF11" s="534">
        <f>('2. Actividades_Tareas_vig'!P41)*$Z$11</f>
        <v>0</v>
      </c>
      <c r="AG11" s="535">
        <f>('2. Actividades_Tareas_vig'!Q41)*$Z$11</f>
        <v>0</v>
      </c>
      <c r="AH11" s="534" t="str">
        <f t="shared" si="1"/>
        <v>0,00%</v>
      </c>
      <c r="AI11" s="552" t="s">
        <v>1510</v>
      </c>
      <c r="AJ11" s="534">
        <f>('2. Actividades_Tareas_vig'!W41)*$Z$11</f>
        <v>0.27</v>
      </c>
      <c r="AK11" s="535">
        <f>('2. Actividades_Tareas_vig'!X41)*$Z$11</f>
        <v>0.27</v>
      </c>
      <c r="AL11" s="534">
        <f t="shared" si="2"/>
        <v>1</v>
      </c>
      <c r="AM11" s="533" t="s">
        <v>1547</v>
      </c>
      <c r="AN11" s="531">
        <f>('2. Actividades_Tareas_vig'!AD41)*$Z$11</f>
        <v>8.9999999999999993E-3</v>
      </c>
      <c r="AO11" s="532">
        <f>('2. Actividades_Tareas_vig'!AE41)*$Z$11</f>
        <v>8.9999999999999993E-3</v>
      </c>
      <c r="AP11" s="539">
        <f t="shared" si="3"/>
        <v>1</v>
      </c>
      <c r="AQ11" s="533" t="s">
        <v>1580</v>
      </c>
      <c r="AR11" s="852" t="s">
        <v>1589</v>
      </c>
      <c r="AS11" s="853" t="s">
        <v>1410</v>
      </c>
      <c r="AT11" s="853" t="s">
        <v>1414</v>
      </c>
      <c r="AU11" s="538"/>
      <c r="AV11" s="539">
        <f t="shared" si="6"/>
        <v>0.30000000000000004</v>
      </c>
      <c r="AW11" s="539">
        <f t="shared" si="6"/>
        <v>0.30000000000000004</v>
      </c>
      <c r="AX11" s="539">
        <f t="shared" si="5"/>
        <v>1</v>
      </c>
      <c r="AY11" s="510"/>
      <c r="AZ11" s="510"/>
      <c r="BA11" s="510"/>
      <c r="BB11" s="510"/>
      <c r="BC11" s="510"/>
      <c r="BD11" s="510"/>
      <c r="BE11" s="510"/>
      <c r="BF11" s="510"/>
      <c r="BG11" s="554"/>
      <c r="BH11" s="554"/>
      <c r="BI11" s="554"/>
      <c r="BJ11" s="554"/>
      <c r="BK11" s="554"/>
      <c r="BL11" s="554"/>
      <c r="BM11" s="554"/>
      <c r="BN11" s="554"/>
      <c r="BO11" s="554"/>
      <c r="BP11" s="554"/>
      <c r="BQ11" s="554"/>
      <c r="BR11" s="554"/>
    </row>
    <row r="12" spans="1:70" ht="153.75" customHeight="1" x14ac:dyDescent="0.2">
      <c r="A12" s="521" t="s">
        <v>744</v>
      </c>
      <c r="B12" s="521" t="s">
        <v>777</v>
      </c>
      <c r="C12" s="521" t="s">
        <v>777</v>
      </c>
      <c r="D12" s="521" t="s">
        <v>88</v>
      </c>
      <c r="E12" s="522" t="s">
        <v>496</v>
      </c>
      <c r="F12" s="521" t="s">
        <v>1022</v>
      </c>
      <c r="G12" s="521" t="s">
        <v>37</v>
      </c>
      <c r="H12" s="521" t="s">
        <v>37</v>
      </c>
      <c r="I12" s="521" t="s">
        <v>1044</v>
      </c>
      <c r="J12" s="523" t="s">
        <v>1105</v>
      </c>
      <c r="K12" s="521" t="s">
        <v>37</v>
      </c>
      <c r="L12" s="521" t="s">
        <v>1134</v>
      </c>
      <c r="M12" s="521" t="s">
        <v>1265</v>
      </c>
      <c r="N12" s="521" t="s">
        <v>39</v>
      </c>
      <c r="O12" s="521" t="s">
        <v>37</v>
      </c>
      <c r="P12" s="521" t="s">
        <v>39</v>
      </c>
      <c r="Q12" s="521" t="s">
        <v>37</v>
      </c>
      <c r="R12" s="524" t="s">
        <v>39</v>
      </c>
      <c r="S12" s="524" t="s">
        <v>37</v>
      </c>
      <c r="T12" s="525" t="s">
        <v>1371</v>
      </c>
      <c r="U12" s="525" t="s">
        <v>1287</v>
      </c>
      <c r="V12" s="521">
        <v>483</v>
      </c>
      <c r="W12" s="555" t="s">
        <v>1266</v>
      </c>
      <c r="X12" s="528">
        <v>8</v>
      </c>
      <c r="Y12" s="529" t="s">
        <v>1365</v>
      </c>
      <c r="Z12" s="530">
        <v>0.3</v>
      </c>
      <c r="AA12" s="530" t="s">
        <v>36</v>
      </c>
      <c r="AB12" s="531">
        <f>('2. Actividades_Tareas_vig'!I43)*$Z$12</f>
        <v>1.2E-2</v>
      </c>
      <c r="AC12" s="532">
        <f>('2. Actividades_Tareas_vig'!J43)*$Z$12</f>
        <v>1.2E-2</v>
      </c>
      <c r="AD12" s="531">
        <f t="shared" si="0"/>
        <v>1</v>
      </c>
      <c r="AE12" s="533" t="s">
        <v>1499</v>
      </c>
      <c r="AF12" s="534">
        <f>('2. Actividades_Tareas_vig'!P43)*$Z$12</f>
        <v>0</v>
      </c>
      <c r="AG12" s="535">
        <f>('2. Actividades_Tareas_vig'!Q43)*$Z$12</f>
        <v>0</v>
      </c>
      <c r="AH12" s="534" t="str">
        <f t="shared" si="1"/>
        <v>0,00%</v>
      </c>
      <c r="AI12" s="552" t="s">
        <v>1511</v>
      </c>
      <c r="AJ12" s="534">
        <f>('2. Actividades_Tareas_vig'!W43)*$Z$12</f>
        <v>0.27899999999999997</v>
      </c>
      <c r="AK12" s="535">
        <f>('2. Actividades_Tareas_vig'!X43)*$Z$12</f>
        <v>0.27899999999999997</v>
      </c>
      <c r="AL12" s="534">
        <f t="shared" si="2"/>
        <v>1</v>
      </c>
      <c r="AM12" s="533" t="s">
        <v>1548</v>
      </c>
      <c r="AN12" s="531">
        <f>('2. Actividades_Tareas_vig'!AD43)*$Z$12</f>
        <v>8.9999999999999993E-3</v>
      </c>
      <c r="AO12" s="532">
        <f>('2. Actividades_Tareas_vig'!AE43)*$Z$12</f>
        <v>8.9999999999999993E-3</v>
      </c>
      <c r="AP12" s="539">
        <f t="shared" si="3"/>
        <v>1</v>
      </c>
      <c r="AQ12" s="533" t="s">
        <v>1581</v>
      </c>
      <c r="AR12" s="852" t="s">
        <v>1590</v>
      </c>
      <c r="AS12" s="853" t="s">
        <v>1410</v>
      </c>
      <c r="AT12" s="853" t="s">
        <v>1414</v>
      </c>
      <c r="AU12" s="538"/>
      <c r="AV12" s="539">
        <f t="shared" si="6"/>
        <v>0.3</v>
      </c>
      <c r="AW12" s="539">
        <f t="shared" si="6"/>
        <v>0.3</v>
      </c>
      <c r="AX12" s="539">
        <f t="shared" si="5"/>
        <v>1</v>
      </c>
      <c r="AY12" s="510"/>
      <c r="AZ12" s="510"/>
      <c r="BA12" s="510"/>
      <c r="BB12" s="510"/>
      <c r="BC12" s="510"/>
      <c r="BD12" s="510"/>
      <c r="BE12" s="510"/>
      <c r="BF12" s="510"/>
      <c r="BG12" s="554"/>
      <c r="BH12" s="554"/>
      <c r="BI12" s="554"/>
      <c r="BJ12" s="554"/>
      <c r="BK12" s="554"/>
      <c r="BL12" s="554"/>
      <c r="BM12" s="554"/>
      <c r="BN12" s="554"/>
      <c r="BO12" s="554"/>
      <c r="BP12" s="554"/>
      <c r="BQ12" s="554"/>
      <c r="BR12" s="554"/>
    </row>
    <row r="13" spans="1:70" ht="12.75" customHeight="1" x14ac:dyDescent="0.2">
      <c r="A13" s="510"/>
      <c r="B13" s="510"/>
      <c r="C13" s="510"/>
      <c r="D13" s="510"/>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1"/>
      <c r="AC13" s="510"/>
      <c r="AD13" s="510"/>
      <c r="AE13" s="510"/>
      <c r="AF13" s="510"/>
      <c r="AG13" s="510"/>
      <c r="AH13" s="510"/>
      <c r="AI13" s="510"/>
      <c r="AJ13" s="510"/>
      <c r="AK13" s="510"/>
      <c r="AL13" s="510"/>
      <c r="AM13" s="510"/>
      <c r="AN13" s="510"/>
      <c r="AO13" s="510"/>
      <c r="AP13" s="510"/>
      <c r="AQ13" s="510"/>
      <c r="AR13" s="510"/>
      <c r="AS13" s="510"/>
      <c r="AT13" s="510"/>
      <c r="AU13" s="510"/>
      <c r="AV13" s="554"/>
      <c r="AW13" s="554"/>
      <c r="AX13" s="554"/>
      <c r="AY13" s="510"/>
      <c r="AZ13" s="510"/>
      <c r="BA13" s="510"/>
      <c r="BB13" s="510"/>
      <c r="BC13" s="510"/>
      <c r="BD13" s="510"/>
      <c r="BE13" s="510"/>
      <c r="BF13" s="510"/>
      <c r="BG13" s="554"/>
      <c r="BH13" s="554"/>
      <c r="BI13" s="554"/>
      <c r="BJ13" s="554"/>
      <c r="BK13" s="554"/>
      <c r="BL13" s="554"/>
      <c r="BM13" s="554"/>
      <c r="BN13" s="554"/>
      <c r="BO13" s="554"/>
      <c r="BP13" s="554"/>
      <c r="BQ13" s="554"/>
      <c r="BR13" s="554"/>
    </row>
    <row r="14" spans="1:70" ht="12.75" customHeight="1" x14ac:dyDescent="0.2">
      <c r="A14" s="510"/>
      <c r="B14" s="510"/>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1"/>
      <c r="AC14" s="510"/>
      <c r="AD14" s="510"/>
      <c r="AE14" s="510"/>
      <c r="AF14" s="510"/>
      <c r="AG14" s="510"/>
      <c r="AH14" s="510"/>
      <c r="AI14" s="510"/>
      <c r="AJ14" s="510"/>
      <c r="AK14" s="510"/>
      <c r="AL14" s="510"/>
      <c r="AM14" s="510"/>
      <c r="AN14" s="510"/>
      <c r="AO14" s="510"/>
      <c r="AP14" s="510"/>
      <c r="AQ14" s="510"/>
      <c r="AR14" s="510"/>
      <c r="AS14" s="510"/>
      <c r="AT14" s="510"/>
      <c r="AU14" s="510"/>
      <c r="AV14" s="554"/>
      <c r="AW14" s="554"/>
      <c r="AX14" s="554"/>
      <c r="AY14" s="510"/>
      <c r="AZ14" s="510"/>
      <c r="BA14" s="510"/>
      <c r="BB14" s="510"/>
      <c r="BC14" s="510"/>
      <c r="BD14" s="510"/>
      <c r="BE14" s="510"/>
      <c r="BF14" s="510"/>
      <c r="BG14" s="554"/>
      <c r="BH14" s="554"/>
      <c r="BI14" s="554"/>
      <c r="BJ14" s="554"/>
      <c r="BK14" s="554"/>
      <c r="BL14" s="554"/>
      <c r="BM14" s="554"/>
      <c r="BN14" s="554"/>
      <c r="BO14" s="554"/>
      <c r="BP14" s="554"/>
      <c r="BQ14" s="554"/>
      <c r="BR14" s="554"/>
    </row>
    <row r="15" spans="1:70" ht="12.75" customHeight="1" x14ac:dyDescent="0.2">
      <c r="A15" s="510"/>
      <c r="B15" s="510"/>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1"/>
      <c r="AC15" s="510"/>
      <c r="AD15" s="510"/>
      <c r="AE15" s="510"/>
      <c r="AF15" s="510"/>
      <c r="AG15" s="510"/>
      <c r="AH15" s="510"/>
      <c r="AI15" s="510"/>
      <c r="AJ15" s="510"/>
      <c r="AK15" s="510"/>
      <c r="AL15" s="510"/>
      <c r="AM15" s="510"/>
      <c r="AN15" s="510"/>
      <c r="AO15" s="510"/>
      <c r="AP15" s="510"/>
      <c r="AQ15" s="510"/>
      <c r="AR15" s="510"/>
      <c r="AS15" s="510"/>
      <c r="AT15" s="510"/>
      <c r="AU15" s="510"/>
      <c r="AV15" s="554"/>
      <c r="AW15" s="554"/>
      <c r="AX15" s="554"/>
      <c r="AY15" s="510"/>
      <c r="AZ15" s="510"/>
      <c r="BA15" s="510"/>
      <c r="BB15" s="510"/>
      <c r="BC15" s="510"/>
      <c r="BD15" s="510"/>
      <c r="BE15" s="510"/>
      <c r="BF15" s="510"/>
      <c r="BG15" s="554"/>
      <c r="BH15" s="554"/>
      <c r="BI15" s="554"/>
      <c r="BJ15" s="554"/>
      <c r="BK15" s="554"/>
      <c r="BL15" s="554"/>
      <c r="BM15" s="554"/>
      <c r="BN15" s="554"/>
      <c r="BO15" s="554"/>
      <c r="BP15" s="554"/>
      <c r="BQ15" s="554"/>
      <c r="BR15" s="554"/>
    </row>
    <row r="16" spans="1:70" ht="12.75" customHeight="1" x14ac:dyDescent="0.2">
      <c r="A16" s="510"/>
      <c r="B16" s="510"/>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1"/>
      <c r="AC16" s="510"/>
      <c r="AD16" s="510"/>
      <c r="AE16" s="510"/>
      <c r="AF16" s="510"/>
      <c r="AG16" s="510"/>
      <c r="AH16" s="510"/>
      <c r="AI16" s="510"/>
      <c r="AJ16" s="510"/>
      <c r="AK16" s="510"/>
      <c r="AL16" s="510"/>
      <c r="AM16" s="510"/>
      <c r="AN16" s="510"/>
      <c r="AO16" s="510"/>
      <c r="AP16" s="510"/>
      <c r="AQ16" s="510"/>
      <c r="AR16" s="510"/>
      <c r="AS16" s="510"/>
      <c r="AT16" s="510"/>
      <c r="AU16" s="510"/>
      <c r="AV16" s="554"/>
      <c r="AW16" s="554"/>
      <c r="AX16" s="554"/>
      <c r="AY16" s="510"/>
      <c r="AZ16" s="510"/>
      <c r="BA16" s="510"/>
      <c r="BB16" s="510"/>
      <c r="BC16" s="510"/>
      <c r="BD16" s="510"/>
      <c r="BE16" s="510"/>
      <c r="BF16" s="510"/>
      <c r="BG16" s="554"/>
      <c r="BH16" s="554"/>
      <c r="BI16" s="554"/>
      <c r="BJ16" s="554"/>
      <c r="BK16" s="554"/>
      <c r="BL16" s="554"/>
      <c r="BM16" s="554"/>
      <c r="BN16" s="554"/>
      <c r="BO16" s="554"/>
      <c r="BP16" s="554"/>
      <c r="BQ16" s="554"/>
      <c r="BR16" s="554"/>
    </row>
    <row r="17" spans="1:70" ht="12.75" customHeight="1" x14ac:dyDescent="0.2">
      <c r="A17" s="510"/>
      <c r="B17" s="510"/>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1"/>
      <c r="AC17" s="510"/>
      <c r="AD17" s="510"/>
      <c r="AE17" s="510"/>
      <c r="AF17" s="510"/>
      <c r="AG17" s="510"/>
      <c r="AH17" s="510"/>
      <c r="AI17" s="510"/>
      <c r="AJ17" s="510"/>
      <c r="AK17" s="510"/>
      <c r="AL17" s="510"/>
      <c r="AM17" s="510"/>
      <c r="AN17" s="510"/>
      <c r="AO17" s="510"/>
      <c r="AP17" s="510"/>
      <c r="AQ17" s="510"/>
      <c r="AR17" s="510"/>
      <c r="AS17" s="510"/>
      <c r="AT17" s="510"/>
      <c r="AU17" s="510"/>
      <c r="AV17" s="554"/>
      <c r="AW17" s="554"/>
      <c r="AX17" s="554"/>
      <c r="AY17" s="510"/>
      <c r="AZ17" s="510"/>
      <c r="BA17" s="510"/>
      <c r="BB17" s="510"/>
      <c r="BC17" s="510"/>
      <c r="BD17" s="510"/>
      <c r="BE17" s="510"/>
      <c r="BF17" s="510"/>
      <c r="BG17" s="554"/>
      <c r="BH17" s="554"/>
      <c r="BI17" s="554"/>
      <c r="BJ17" s="554"/>
      <c r="BK17" s="554"/>
      <c r="BL17" s="554"/>
      <c r="BM17" s="554"/>
      <c r="BN17" s="554"/>
      <c r="BO17" s="554"/>
      <c r="BP17" s="554"/>
      <c r="BQ17" s="554"/>
      <c r="BR17" s="554"/>
    </row>
    <row r="18" spans="1:70" ht="12.75" customHeight="1" x14ac:dyDescent="0.2">
      <c r="A18" s="510"/>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1"/>
      <c r="AC18" s="510"/>
      <c r="AD18" s="510"/>
      <c r="AE18" s="510"/>
      <c r="AF18" s="510"/>
      <c r="AG18" s="510"/>
      <c r="AH18" s="510"/>
      <c r="AI18" s="510"/>
      <c r="AJ18" s="510"/>
      <c r="AK18" s="510"/>
      <c r="AL18" s="510"/>
      <c r="AM18" s="510"/>
      <c r="AN18" s="510"/>
      <c r="AO18" s="510"/>
      <c r="AP18" s="510"/>
      <c r="AQ18" s="510"/>
      <c r="AR18" s="510"/>
      <c r="AS18" s="510"/>
      <c r="AT18" s="510"/>
      <c r="AU18" s="510"/>
      <c r="AV18" s="554"/>
      <c r="AW18" s="554"/>
      <c r="AX18" s="554"/>
      <c r="AY18" s="510"/>
      <c r="AZ18" s="510"/>
      <c r="BA18" s="510"/>
      <c r="BB18" s="510"/>
      <c r="BC18" s="510"/>
      <c r="BD18" s="510"/>
      <c r="BE18" s="510"/>
      <c r="BF18" s="510"/>
      <c r="BG18" s="554"/>
      <c r="BH18" s="554"/>
      <c r="BI18" s="554"/>
      <c r="BJ18" s="554"/>
      <c r="BK18" s="554"/>
      <c r="BL18" s="554"/>
      <c r="BM18" s="554"/>
      <c r="BN18" s="554"/>
      <c r="BO18" s="554"/>
      <c r="BP18" s="554"/>
      <c r="BQ18" s="554"/>
      <c r="BR18" s="554"/>
    </row>
    <row r="19" spans="1:70" ht="12.75" customHeight="1" x14ac:dyDescent="0.2">
      <c r="A19" s="510"/>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1"/>
      <c r="AC19" s="510"/>
      <c r="AD19" s="510"/>
      <c r="AE19" s="510"/>
      <c r="AF19" s="510"/>
      <c r="AG19" s="510"/>
      <c r="AH19" s="510"/>
      <c r="AI19" s="510"/>
      <c r="AJ19" s="510"/>
      <c r="AK19" s="510"/>
      <c r="AL19" s="510"/>
      <c r="AM19" s="510"/>
      <c r="AN19" s="510"/>
      <c r="AO19" s="510"/>
      <c r="AP19" s="510"/>
      <c r="AQ19" s="510"/>
      <c r="AR19" s="510"/>
      <c r="AS19" s="510"/>
      <c r="AT19" s="510"/>
      <c r="AU19" s="510"/>
      <c r="AV19" s="554"/>
      <c r="AW19" s="554"/>
      <c r="AX19" s="554"/>
      <c r="AY19" s="510"/>
      <c r="AZ19" s="510"/>
      <c r="BA19" s="510"/>
      <c r="BB19" s="510"/>
      <c r="BC19" s="510"/>
      <c r="BD19" s="510"/>
      <c r="BE19" s="510"/>
      <c r="BF19" s="510"/>
      <c r="BG19" s="554"/>
      <c r="BH19" s="554"/>
      <c r="BI19" s="554"/>
      <c r="BJ19" s="554"/>
      <c r="BK19" s="554"/>
      <c r="BL19" s="554"/>
      <c r="BM19" s="554"/>
      <c r="BN19" s="554"/>
      <c r="BO19" s="554"/>
      <c r="BP19" s="554"/>
      <c r="BQ19" s="554"/>
      <c r="BR19" s="554"/>
    </row>
    <row r="20" spans="1:70" ht="12.75" customHeight="1" x14ac:dyDescent="0.2">
      <c r="A20" s="510"/>
      <c r="B20" s="510"/>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1"/>
      <c r="AC20" s="510"/>
      <c r="AD20" s="510"/>
      <c r="AE20" s="510"/>
      <c r="AF20" s="510"/>
      <c r="AG20" s="510"/>
      <c r="AH20" s="510"/>
      <c r="AI20" s="510"/>
      <c r="AJ20" s="510"/>
      <c r="AK20" s="510"/>
      <c r="AL20" s="510"/>
      <c r="AM20" s="510"/>
      <c r="AN20" s="510"/>
      <c r="AO20" s="510"/>
      <c r="AP20" s="510"/>
      <c r="AQ20" s="510"/>
      <c r="AR20" s="510"/>
      <c r="AS20" s="510"/>
      <c r="AT20" s="510"/>
      <c r="AU20" s="510"/>
      <c r="AV20" s="554"/>
      <c r="AW20" s="554"/>
      <c r="AX20" s="554"/>
      <c r="AY20" s="510"/>
      <c r="AZ20" s="510"/>
      <c r="BA20" s="510"/>
      <c r="BB20" s="510"/>
      <c r="BC20" s="510"/>
      <c r="BD20" s="510"/>
      <c r="BE20" s="510"/>
      <c r="BF20" s="510"/>
      <c r="BG20" s="554"/>
      <c r="BH20" s="554"/>
      <c r="BI20" s="554"/>
      <c r="BJ20" s="554"/>
      <c r="BK20" s="554"/>
      <c r="BL20" s="554"/>
      <c r="BM20" s="554"/>
      <c r="BN20" s="554"/>
      <c r="BO20" s="554"/>
      <c r="BP20" s="554"/>
      <c r="BQ20" s="554"/>
      <c r="BR20" s="554"/>
    </row>
    <row r="21" spans="1:70" ht="12.75" customHeight="1" x14ac:dyDescent="0.2">
      <c r="A21" s="510"/>
      <c r="B21" s="510"/>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1"/>
      <c r="AC21" s="510"/>
      <c r="AD21" s="510"/>
      <c r="AE21" s="510"/>
      <c r="AF21" s="510"/>
      <c r="AG21" s="510"/>
      <c r="AH21" s="510"/>
      <c r="AI21" s="510"/>
      <c r="AJ21" s="510"/>
      <c r="AK21" s="510"/>
      <c r="AL21" s="510"/>
      <c r="AM21" s="510"/>
      <c r="AN21" s="510"/>
      <c r="AO21" s="510"/>
      <c r="AP21" s="510"/>
      <c r="AQ21" s="510"/>
      <c r="AR21" s="510"/>
      <c r="AS21" s="510"/>
      <c r="AT21" s="510"/>
      <c r="AU21" s="510"/>
      <c r="AV21" s="554"/>
      <c r="AW21" s="554"/>
      <c r="AX21" s="554"/>
      <c r="AY21" s="510"/>
      <c r="AZ21" s="510"/>
      <c r="BA21" s="510"/>
      <c r="BB21" s="510"/>
      <c r="BC21" s="510"/>
      <c r="BD21" s="510"/>
      <c r="BE21" s="510"/>
      <c r="BF21" s="510"/>
      <c r="BG21" s="554"/>
      <c r="BH21" s="554"/>
      <c r="BI21" s="554"/>
      <c r="BJ21" s="554"/>
      <c r="BK21" s="554"/>
      <c r="BL21" s="554"/>
      <c r="BM21" s="554"/>
      <c r="BN21" s="554"/>
      <c r="BO21" s="554"/>
      <c r="BP21" s="554"/>
      <c r="BQ21" s="554"/>
      <c r="BR21" s="554"/>
    </row>
    <row r="22" spans="1:70" ht="12.75" customHeight="1" x14ac:dyDescent="0.2">
      <c r="A22" s="510"/>
      <c r="B22" s="510"/>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1"/>
      <c r="AC22" s="510"/>
      <c r="AD22" s="510"/>
      <c r="AE22" s="510"/>
      <c r="AF22" s="510"/>
      <c r="AG22" s="510"/>
      <c r="AH22" s="510"/>
      <c r="AI22" s="510"/>
      <c r="AJ22" s="510"/>
      <c r="AK22" s="510"/>
      <c r="AL22" s="510"/>
      <c r="AM22" s="510"/>
      <c r="AN22" s="510"/>
      <c r="AO22" s="510"/>
      <c r="AP22" s="510"/>
      <c r="AQ22" s="510"/>
      <c r="AR22" s="510"/>
      <c r="AS22" s="510"/>
      <c r="AT22" s="510"/>
      <c r="AU22" s="510"/>
      <c r="AV22" s="554"/>
      <c r="AW22" s="554"/>
      <c r="AX22" s="554"/>
      <c r="AY22" s="510"/>
      <c r="AZ22" s="510"/>
      <c r="BA22" s="510"/>
      <c r="BB22" s="510"/>
      <c r="BC22" s="510"/>
      <c r="BD22" s="510"/>
      <c r="BE22" s="510"/>
      <c r="BF22" s="510"/>
      <c r="BG22" s="554"/>
      <c r="BH22" s="554"/>
      <c r="BI22" s="554"/>
      <c r="BJ22" s="554"/>
      <c r="BK22" s="554"/>
      <c r="BL22" s="554"/>
      <c r="BM22" s="554"/>
      <c r="BN22" s="554"/>
      <c r="BO22" s="554"/>
      <c r="BP22" s="554"/>
      <c r="BQ22" s="554"/>
      <c r="BR22" s="554"/>
    </row>
    <row r="23" spans="1:70" ht="12.75" customHeight="1" x14ac:dyDescent="0.2">
      <c r="A23" s="510"/>
      <c r="B23" s="510"/>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1"/>
      <c r="AC23" s="510"/>
      <c r="AD23" s="510"/>
      <c r="AE23" s="510"/>
      <c r="AF23" s="510"/>
      <c r="AG23" s="510"/>
      <c r="AH23" s="510"/>
      <c r="AI23" s="510"/>
      <c r="AJ23" s="510"/>
      <c r="AK23" s="510"/>
      <c r="AL23" s="510"/>
      <c r="AM23" s="510"/>
      <c r="AN23" s="510"/>
      <c r="AO23" s="510"/>
      <c r="AP23" s="510"/>
      <c r="AQ23" s="510"/>
      <c r="AR23" s="510"/>
      <c r="AS23" s="510"/>
      <c r="AT23" s="510"/>
      <c r="AU23" s="510"/>
      <c r="AV23" s="554"/>
      <c r="AW23" s="554"/>
      <c r="AX23" s="554"/>
      <c r="AY23" s="510"/>
      <c r="AZ23" s="510"/>
      <c r="BA23" s="510"/>
      <c r="BB23" s="510"/>
      <c r="BC23" s="510"/>
      <c r="BD23" s="510"/>
      <c r="BE23" s="510"/>
      <c r="BF23" s="510"/>
      <c r="BG23" s="554"/>
      <c r="BH23" s="554"/>
      <c r="BI23" s="554"/>
      <c r="BJ23" s="554"/>
      <c r="BK23" s="554"/>
      <c r="BL23" s="554"/>
      <c r="BM23" s="554"/>
      <c r="BN23" s="554"/>
      <c r="BO23" s="554"/>
      <c r="BP23" s="554"/>
      <c r="BQ23" s="554"/>
      <c r="BR23" s="554"/>
    </row>
    <row r="24" spans="1:70" ht="12.75" customHeight="1" x14ac:dyDescent="0.2">
      <c r="A24" s="510"/>
      <c r="B24" s="510"/>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1"/>
      <c r="AC24" s="510"/>
      <c r="AD24" s="510"/>
      <c r="AE24" s="510"/>
      <c r="AF24" s="510"/>
      <c r="AG24" s="510"/>
      <c r="AH24" s="510"/>
      <c r="AI24" s="510"/>
      <c r="AJ24" s="510"/>
      <c r="AK24" s="510"/>
      <c r="AL24" s="510"/>
      <c r="AM24" s="510"/>
      <c r="AN24" s="510"/>
      <c r="AO24" s="510"/>
      <c r="AP24" s="510"/>
      <c r="AQ24" s="510"/>
      <c r="AR24" s="510"/>
      <c r="AS24" s="510"/>
      <c r="AT24" s="510"/>
      <c r="AU24" s="510"/>
      <c r="AV24" s="554"/>
      <c r="AW24" s="554"/>
      <c r="AX24" s="554"/>
      <c r="AY24" s="510"/>
      <c r="AZ24" s="510"/>
      <c r="BA24" s="510"/>
      <c r="BB24" s="510"/>
      <c r="BC24" s="510"/>
      <c r="BD24" s="510"/>
      <c r="BE24" s="510"/>
      <c r="BF24" s="510"/>
      <c r="BG24" s="554"/>
      <c r="BH24" s="554"/>
      <c r="BI24" s="554"/>
      <c r="BJ24" s="554"/>
      <c r="BK24" s="554"/>
      <c r="BL24" s="554"/>
      <c r="BM24" s="554"/>
      <c r="BN24" s="554"/>
      <c r="BO24" s="554"/>
      <c r="BP24" s="554"/>
      <c r="BQ24" s="554"/>
      <c r="BR24" s="554"/>
    </row>
    <row r="25" spans="1:70" ht="12.75" customHeight="1" x14ac:dyDescent="0.2">
      <c r="A25" s="510"/>
      <c r="B25" s="510"/>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1"/>
      <c r="AC25" s="510"/>
      <c r="AD25" s="510"/>
      <c r="AE25" s="510"/>
      <c r="AF25" s="510"/>
      <c r="AG25" s="510"/>
      <c r="AH25" s="510"/>
      <c r="AI25" s="510"/>
      <c r="AJ25" s="510"/>
      <c r="AK25" s="510"/>
      <c r="AL25" s="510"/>
      <c r="AM25" s="510"/>
      <c r="AN25" s="510"/>
      <c r="AO25" s="510"/>
      <c r="AP25" s="510"/>
      <c r="AQ25" s="510"/>
      <c r="AR25" s="510"/>
      <c r="AS25" s="510"/>
      <c r="AT25" s="510"/>
      <c r="AU25" s="510"/>
      <c r="AV25" s="554"/>
      <c r="AW25" s="554"/>
      <c r="AX25" s="554"/>
      <c r="AY25" s="510"/>
      <c r="AZ25" s="510"/>
      <c r="BA25" s="510"/>
      <c r="BB25" s="510"/>
      <c r="BC25" s="510"/>
      <c r="BD25" s="510"/>
      <c r="BE25" s="510"/>
      <c r="BF25" s="510"/>
      <c r="BG25" s="554"/>
      <c r="BH25" s="554"/>
      <c r="BI25" s="554"/>
      <c r="BJ25" s="554"/>
      <c r="BK25" s="554"/>
      <c r="BL25" s="554"/>
      <c r="BM25" s="554"/>
      <c r="BN25" s="554"/>
      <c r="BO25" s="554"/>
      <c r="BP25" s="554"/>
      <c r="BQ25" s="554"/>
      <c r="BR25" s="554"/>
    </row>
    <row r="26" spans="1:70" ht="12.75" customHeight="1" x14ac:dyDescent="0.2">
      <c r="A26" s="510"/>
      <c r="B26" s="510"/>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1"/>
      <c r="AC26" s="510"/>
      <c r="AD26" s="510"/>
      <c r="AE26" s="510"/>
      <c r="AF26" s="510"/>
      <c r="AG26" s="510"/>
      <c r="AH26" s="510"/>
      <c r="AI26" s="510"/>
      <c r="AJ26" s="510"/>
      <c r="AK26" s="510"/>
      <c r="AL26" s="510"/>
      <c r="AM26" s="510"/>
      <c r="AN26" s="510"/>
      <c r="AO26" s="510"/>
      <c r="AP26" s="510"/>
      <c r="AQ26" s="510"/>
      <c r="AR26" s="510"/>
      <c r="AS26" s="510"/>
      <c r="AT26" s="510"/>
      <c r="AU26" s="510"/>
      <c r="AV26" s="554"/>
      <c r="AW26" s="554"/>
      <c r="AX26" s="554"/>
      <c r="AY26" s="510"/>
      <c r="AZ26" s="510"/>
      <c r="BA26" s="510"/>
      <c r="BB26" s="510"/>
      <c r="BC26" s="510"/>
      <c r="BD26" s="510"/>
      <c r="BE26" s="510"/>
      <c r="BF26" s="510"/>
      <c r="BG26" s="554"/>
      <c r="BH26" s="554"/>
      <c r="BI26" s="554"/>
      <c r="BJ26" s="554"/>
      <c r="BK26" s="554"/>
      <c r="BL26" s="554"/>
      <c r="BM26" s="554"/>
      <c r="BN26" s="554"/>
      <c r="BO26" s="554"/>
      <c r="BP26" s="554"/>
      <c r="BQ26" s="554"/>
      <c r="BR26" s="554"/>
    </row>
    <row r="27" spans="1:70" ht="12.75" customHeight="1" x14ac:dyDescent="0.2">
      <c r="A27" s="510"/>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1"/>
      <c r="AC27" s="510"/>
      <c r="AD27" s="510"/>
      <c r="AE27" s="510"/>
      <c r="AF27" s="510"/>
      <c r="AG27" s="510"/>
      <c r="AH27" s="510"/>
      <c r="AI27" s="510"/>
      <c r="AJ27" s="510"/>
      <c r="AK27" s="510"/>
      <c r="AL27" s="510"/>
      <c r="AM27" s="510"/>
      <c r="AN27" s="510"/>
      <c r="AO27" s="510"/>
      <c r="AP27" s="510"/>
      <c r="AQ27" s="510"/>
      <c r="AR27" s="510"/>
      <c r="AS27" s="510"/>
      <c r="AT27" s="510"/>
      <c r="AU27" s="510"/>
      <c r="AV27" s="554"/>
      <c r="AW27" s="554"/>
      <c r="AX27" s="554"/>
      <c r="AY27" s="510"/>
      <c r="AZ27" s="510"/>
      <c r="BA27" s="510"/>
      <c r="BB27" s="510"/>
      <c r="BC27" s="510"/>
      <c r="BD27" s="510"/>
      <c r="BE27" s="510"/>
      <c r="BF27" s="510"/>
      <c r="BG27" s="554"/>
      <c r="BH27" s="554"/>
      <c r="BI27" s="554"/>
      <c r="BJ27" s="554"/>
      <c r="BK27" s="554"/>
      <c r="BL27" s="554"/>
      <c r="BM27" s="554"/>
      <c r="BN27" s="554"/>
      <c r="BO27" s="554"/>
      <c r="BP27" s="554"/>
      <c r="BQ27" s="554"/>
      <c r="BR27" s="554"/>
    </row>
    <row r="28" spans="1:70" ht="12.75" customHeight="1" x14ac:dyDescent="0.2">
      <c r="A28" s="510"/>
      <c r="B28" s="510"/>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1"/>
      <c r="AC28" s="510"/>
      <c r="AD28" s="510"/>
      <c r="AE28" s="510"/>
      <c r="AF28" s="510"/>
      <c r="AG28" s="510"/>
      <c r="AH28" s="510"/>
      <c r="AI28" s="510"/>
      <c r="AJ28" s="510"/>
      <c r="AK28" s="510"/>
      <c r="AL28" s="510"/>
      <c r="AM28" s="510"/>
      <c r="AN28" s="510"/>
      <c r="AO28" s="510"/>
      <c r="AP28" s="510"/>
      <c r="AQ28" s="510"/>
      <c r="AR28" s="510"/>
      <c r="AS28" s="510"/>
      <c r="AT28" s="510"/>
      <c r="AU28" s="510"/>
      <c r="AV28" s="554"/>
      <c r="AW28" s="554"/>
      <c r="AX28" s="554"/>
      <c r="AY28" s="510"/>
      <c r="AZ28" s="510"/>
      <c r="BA28" s="510"/>
      <c r="BB28" s="510"/>
      <c r="BC28" s="510"/>
      <c r="BD28" s="510"/>
      <c r="BE28" s="510"/>
      <c r="BF28" s="510"/>
      <c r="BG28" s="554"/>
      <c r="BH28" s="554"/>
      <c r="BI28" s="554"/>
      <c r="BJ28" s="554"/>
      <c r="BK28" s="554"/>
      <c r="BL28" s="554"/>
      <c r="BM28" s="554"/>
      <c r="BN28" s="554"/>
      <c r="BO28" s="554"/>
      <c r="BP28" s="554"/>
      <c r="BQ28" s="554"/>
      <c r="BR28" s="554"/>
    </row>
    <row r="29" spans="1:70" ht="12.75" customHeight="1" x14ac:dyDescent="0.2">
      <c r="A29" s="510"/>
      <c r="B29" s="510"/>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1"/>
      <c r="AC29" s="510"/>
      <c r="AD29" s="510"/>
      <c r="AE29" s="510"/>
      <c r="AF29" s="510"/>
      <c r="AG29" s="510"/>
      <c r="AH29" s="510"/>
      <c r="AI29" s="510"/>
      <c r="AJ29" s="510"/>
      <c r="AK29" s="510"/>
      <c r="AL29" s="510"/>
      <c r="AM29" s="510"/>
      <c r="AN29" s="510"/>
      <c r="AO29" s="510"/>
      <c r="AP29" s="510"/>
      <c r="AQ29" s="510"/>
      <c r="AR29" s="510"/>
      <c r="AS29" s="510"/>
      <c r="AT29" s="510"/>
      <c r="AU29" s="510"/>
      <c r="AV29" s="554"/>
      <c r="AW29" s="554"/>
      <c r="AX29" s="554"/>
      <c r="AY29" s="510"/>
      <c r="AZ29" s="510"/>
      <c r="BA29" s="510"/>
      <c r="BB29" s="510"/>
      <c r="BC29" s="510"/>
      <c r="BD29" s="510"/>
      <c r="BE29" s="510"/>
      <c r="BF29" s="510"/>
      <c r="BG29" s="554"/>
      <c r="BH29" s="554"/>
      <c r="BI29" s="554"/>
      <c r="BJ29" s="554"/>
      <c r="BK29" s="554"/>
      <c r="BL29" s="554"/>
      <c r="BM29" s="554"/>
      <c r="BN29" s="554"/>
      <c r="BO29" s="554"/>
      <c r="BP29" s="554"/>
      <c r="BQ29" s="554"/>
      <c r="BR29" s="554"/>
    </row>
    <row r="30" spans="1:70" ht="12.75" customHeight="1" x14ac:dyDescent="0.2">
      <c r="A30" s="510"/>
      <c r="B30" s="510"/>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1"/>
      <c r="AC30" s="510"/>
      <c r="AD30" s="510"/>
      <c r="AE30" s="510"/>
      <c r="AF30" s="510"/>
      <c r="AG30" s="510"/>
      <c r="AH30" s="510"/>
      <c r="AI30" s="510"/>
      <c r="AJ30" s="510"/>
      <c r="AK30" s="510"/>
      <c r="AL30" s="510"/>
      <c r="AM30" s="510"/>
      <c r="AN30" s="510"/>
      <c r="AO30" s="510"/>
      <c r="AP30" s="510"/>
      <c r="AQ30" s="510"/>
      <c r="AR30" s="510"/>
      <c r="AS30" s="510"/>
      <c r="AT30" s="510"/>
      <c r="AU30" s="510"/>
      <c r="AV30" s="554"/>
      <c r="AW30" s="554"/>
      <c r="AX30" s="554"/>
      <c r="AY30" s="510"/>
      <c r="AZ30" s="510"/>
      <c r="BA30" s="510"/>
      <c r="BB30" s="510"/>
      <c r="BC30" s="510"/>
      <c r="BD30" s="510"/>
      <c r="BE30" s="510"/>
      <c r="BF30" s="510"/>
      <c r="BG30" s="554"/>
      <c r="BH30" s="554"/>
      <c r="BI30" s="554"/>
      <c r="BJ30" s="554"/>
      <c r="BK30" s="554"/>
      <c r="BL30" s="554"/>
      <c r="BM30" s="554"/>
      <c r="BN30" s="554"/>
      <c r="BO30" s="554"/>
      <c r="BP30" s="554"/>
      <c r="BQ30" s="554"/>
      <c r="BR30" s="554"/>
    </row>
    <row r="31" spans="1:70" ht="12.75" customHeight="1" x14ac:dyDescent="0.2">
      <c r="A31" s="510"/>
      <c r="B31" s="510"/>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1"/>
      <c r="AC31" s="510"/>
      <c r="AD31" s="510"/>
      <c r="AE31" s="510"/>
      <c r="AF31" s="510"/>
      <c r="AG31" s="510"/>
      <c r="AH31" s="510"/>
      <c r="AI31" s="510"/>
      <c r="AJ31" s="510"/>
      <c r="AK31" s="510"/>
      <c r="AL31" s="510"/>
      <c r="AM31" s="510"/>
      <c r="AN31" s="510"/>
      <c r="AO31" s="510"/>
      <c r="AP31" s="510"/>
      <c r="AQ31" s="510"/>
      <c r="AR31" s="510"/>
      <c r="AS31" s="510"/>
      <c r="AT31" s="510"/>
      <c r="AU31" s="510"/>
      <c r="AV31" s="554"/>
      <c r="AW31" s="554"/>
      <c r="AX31" s="554"/>
      <c r="AY31" s="510"/>
      <c r="AZ31" s="510"/>
      <c r="BA31" s="510"/>
      <c r="BB31" s="510"/>
      <c r="BC31" s="510"/>
      <c r="BD31" s="510"/>
      <c r="BE31" s="510"/>
      <c r="BF31" s="510"/>
      <c r="BG31" s="554"/>
      <c r="BH31" s="554"/>
      <c r="BI31" s="554"/>
      <c r="BJ31" s="554"/>
      <c r="BK31" s="554"/>
      <c r="BL31" s="554"/>
      <c r="BM31" s="554"/>
      <c r="BN31" s="554"/>
      <c r="BO31" s="554"/>
      <c r="BP31" s="554"/>
      <c r="BQ31" s="554"/>
      <c r="BR31" s="554"/>
    </row>
    <row r="32" spans="1:70" ht="12.75" customHeight="1" x14ac:dyDescent="0.2">
      <c r="A32" s="510"/>
      <c r="B32" s="510"/>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1"/>
      <c r="AC32" s="510"/>
      <c r="AD32" s="510"/>
      <c r="AE32" s="510"/>
      <c r="AF32" s="510"/>
      <c r="AG32" s="510"/>
      <c r="AH32" s="510"/>
      <c r="AI32" s="510"/>
      <c r="AJ32" s="510"/>
      <c r="AK32" s="510"/>
      <c r="AL32" s="510"/>
      <c r="AM32" s="510"/>
      <c r="AN32" s="510"/>
      <c r="AO32" s="510"/>
      <c r="AP32" s="510"/>
      <c r="AQ32" s="510"/>
      <c r="AR32" s="510"/>
      <c r="AS32" s="510"/>
      <c r="AT32" s="510"/>
      <c r="AU32" s="510"/>
      <c r="AV32" s="554"/>
      <c r="AW32" s="554"/>
      <c r="AX32" s="554"/>
      <c r="AY32" s="510"/>
      <c r="AZ32" s="510"/>
      <c r="BA32" s="510"/>
      <c r="BB32" s="510"/>
      <c r="BC32" s="510"/>
      <c r="BD32" s="510"/>
      <c r="BE32" s="510"/>
      <c r="BF32" s="510"/>
      <c r="BG32" s="554"/>
      <c r="BH32" s="554"/>
      <c r="BI32" s="554"/>
      <c r="BJ32" s="554"/>
      <c r="BK32" s="554"/>
      <c r="BL32" s="554"/>
      <c r="BM32" s="554"/>
      <c r="BN32" s="554"/>
      <c r="BO32" s="554"/>
      <c r="BP32" s="554"/>
      <c r="BQ32" s="554"/>
      <c r="BR32" s="554"/>
    </row>
    <row r="33" spans="1:70" ht="12.75" customHeight="1" x14ac:dyDescent="0.2">
      <c r="A33" s="510"/>
      <c r="B33" s="510"/>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1"/>
      <c r="AC33" s="510"/>
      <c r="AD33" s="510"/>
      <c r="AE33" s="510"/>
      <c r="AF33" s="510"/>
      <c r="AG33" s="510"/>
      <c r="AH33" s="510"/>
      <c r="AI33" s="510"/>
      <c r="AJ33" s="510"/>
      <c r="AK33" s="510"/>
      <c r="AL33" s="510"/>
      <c r="AM33" s="510"/>
      <c r="AN33" s="510"/>
      <c r="AO33" s="510"/>
      <c r="AP33" s="510"/>
      <c r="AQ33" s="510"/>
      <c r="AR33" s="510"/>
      <c r="AS33" s="510"/>
      <c r="AT33" s="510"/>
      <c r="AU33" s="510"/>
      <c r="AV33" s="554"/>
      <c r="AW33" s="554"/>
      <c r="AX33" s="554"/>
      <c r="AY33" s="510"/>
      <c r="AZ33" s="510"/>
      <c r="BA33" s="510"/>
      <c r="BB33" s="510"/>
      <c r="BC33" s="510"/>
      <c r="BD33" s="510"/>
      <c r="BE33" s="510"/>
      <c r="BF33" s="510"/>
      <c r="BG33" s="554"/>
      <c r="BH33" s="554"/>
      <c r="BI33" s="554"/>
      <c r="BJ33" s="554"/>
      <c r="BK33" s="554"/>
      <c r="BL33" s="554"/>
      <c r="BM33" s="554"/>
      <c r="BN33" s="554"/>
      <c r="BO33" s="554"/>
      <c r="BP33" s="554"/>
      <c r="BQ33" s="554"/>
      <c r="BR33" s="554"/>
    </row>
    <row r="34" spans="1:70" ht="12.75" customHeight="1" x14ac:dyDescent="0.2">
      <c r="A34" s="510"/>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1"/>
      <c r="AC34" s="510"/>
      <c r="AD34" s="510"/>
      <c r="AE34" s="510"/>
      <c r="AF34" s="510"/>
      <c r="AG34" s="510"/>
      <c r="AH34" s="510"/>
      <c r="AI34" s="510"/>
      <c r="AJ34" s="510"/>
      <c r="AK34" s="510"/>
      <c r="AL34" s="510"/>
      <c r="AM34" s="510"/>
      <c r="AN34" s="510"/>
      <c r="AO34" s="510"/>
      <c r="AP34" s="510"/>
      <c r="AQ34" s="510"/>
      <c r="AR34" s="510"/>
      <c r="AS34" s="510"/>
      <c r="AT34" s="510"/>
      <c r="AU34" s="510"/>
      <c r="AV34" s="554"/>
      <c r="AW34" s="554"/>
      <c r="AX34" s="554"/>
      <c r="AY34" s="510"/>
      <c r="AZ34" s="510"/>
      <c r="BA34" s="510"/>
      <c r="BB34" s="510"/>
      <c r="BC34" s="510"/>
      <c r="BD34" s="510"/>
      <c r="BE34" s="510"/>
      <c r="BF34" s="510"/>
      <c r="BG34" s="554"/>
      <c r="BH34" s="554"/>
      <c r="BI34" s="554"/>
      <c r="BJ34" s="554"/>
      <c r="BK34" s="554"/>
      <c r="BL34" s="554"/>
      <c r="BM34" s="554"/>
      <c r="BN34" s="554"/>
      <c r="BO34" s="554"/>
      <c r="BP34" s="554"/>
      <c r="BQ34" s="554"/>
      <c r="BR34" s="554"/>
    </row>
    <row r="35" spans="1:70" ht="12.75" customHeight="1" x14ac:dyDescent="0.2">
      <c r="A35" s="510"/>
      <c r="B35" s="510"/>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1"/>
      <c r="AC35" s="510"/>
      <c r="AD35" s="510"/>
      <c r="AE35" s="510"/>
      <c r="AF35" s="510"/>
      <c r="AG35" s="510"/>
      <c r="AH35" s="510"/>
      <c r="AI35" s="510"/>
      <c r="AJ35" s="510"/>
      <c r="AK35" s="510"/>
      <c r="AL35" s="510"/>
      <c r="AM35" s="510"/>
      <c r="AN35" s="510"/>
      <c r="AO35" s="510"/>
      <c r="AP35" s="510"/>
      <c r="AQ35" s="510"/>
      <c r="AR35" s="510"/>
      <c r="AS35" s="510"/>
      <c r="AT35" s="510"/>
      <c r="AU35" s="510"/>
      <c r="AV35" s="554"/>
      <c r="AW35" s="554"/>
      <c r="AX35" s="554"/>
      <c r="AY35" s="510"/>
      <c r="AZ35" s="510"/>
      <c r="BA35" s="510"/>
      <c r="BB35" s="510"/>
      <c r="BC35" s="510"/>
      <c r="BD35" s="510"/>
      <c r="BE35" s="510"/>
      <c r="BF35" s="510"/>
      <c r="BG35" s="510"/>
      <c r="BH35" s="510"/>
      <c r="BI35" s="510"/>
      <c r="BJ35" s="510"/>
      <c r="BK35" s="510"/>
      <c r="BL35" s="510"/>
      <c r="BM35" s="510"/>
      <c r="BN35" s="510"/>
      <c r="BO35" s="510"/>
      <c r="BP35" s="510"/>
      <c r="BQ35" s="510"/>
      <c r="BR35" s="510"/>
    </row>
    <row r="36" spans="1:70" ht="12.75" customHeight="1" x14ac:dyDescent="0.2">
      <c r="A36" s="510"/>
      <c r="B36" s="510"/>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1"/>
      <c r="AC36" s="510"/>
      <c r="AD36" s="510"/>
      <c r="AE36" s="510"/>
      <c r="AF36" s="510"/>
      <c r="AG36" s="510"/>
      <c r="AH36" s="510"/>
      <c r="AI36" s="510"/>
      <c r="AJ36" s="510"/>
      <c r="AK36" s="510"/>
      <c r="AL36" s="510"/>
      <c r="AM36" s="510"/>
      <c r="AN36" s="510"/>
      <c r="AO36" s="510"/>
      <c r="AP36" s="510"/>
      <c r="AQ36" s="510"/>
      <c r="AR36" s="510"/>
      <c r="AS36" s="510"/>
      <c r="AT36" s="510"/>
      <c r="AU36" s="510"/>
      <c r="AV36" s="554"/>
      <c r="AW36" s="554"/>
      <c r="AX36" s="554"/>
      <c r="AY36" s="510"/>
      <c r="AZ36" s="510"/>
      <c r="BA36" s="510"/>
      <c r="BB36" s="510"/>
      <c r="BC36" s="510"/>
      <c r="BD36" s="510"/>
      <c r="BE36" s="510"/>
      <c r="BF36" s="510"/>
      <c r="BG36" s="510"/>
      <c r="BH36" s="510"/>
      <c r="BI36" s="510"/>
      <c r="BJ36" s="510"/>
      <c r="BK36" s="510"/>
      <c r="BL36" s="510"/>
      <c r="BM36" s="510"/>
      <c r="BN36" s="510"/>
      <c r="BO36" s="510"/>
      <c r="BP36" s="510"/>
      <c r="BQ36" s="510"/>
      <c r="BR36" s="510"/>
    </row>
    <row r="37" spans="1:70" ht="12.75" customHeight="1" x14ac:dyDescent="0.2">
      <c r="A37" s="510"/>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1"/>
      <c r="AC37" s="510"/>
      <c r="AD37" s="510"/>
      <c r="AE37" s="510"/>
      <c r="AF37" s="510"/>
      <c r="AG37" s="510"/>
      <c r="AH37" s="510"/>
      <c r="AI37" s="510"/>
      <c r="AJ37" s="510"/>
      <c r="AK37" s="510"/>
      <c r="AL37" s="510"/>
      <c r="AM37" s="510"/>
      <c r="AN37" s="510"/>
      <c r="AO37" s="510"/>
      <c r="AP37" s="510"/>
      <c r="AQ37" s="510"/>
      <c r="AR37" s="510"/>
      <c r="AS37" s="510"/>
      <c r="AT37" s="510"/>
      <c r="AU37" s="510"/>
      <c r="AV37" s="554"/>
      <c r="AW37" s="554"/>
      <c r="AX37" s="554"/>
      <c r="AY37" s="510"/>
      <c r="AZ37" s="510"/>
      <c r="BA37" s="510"/>
      <c r="BB37" s="510"/>
      <c r="BC37" s="510"/>
      <c r="BD37" s="510"/>
      <c r="BE37" s="510"/>
      <c r="BF37" s="510"/>
      <c r="BG37" s="510"/>
      <c r="BH37" s="510"/>
      <c r="BI37" s="510"/>
      <c r="BJ37" s="510"/>
      <c r="BK37" s="510"/>
      <c r="BL37" s="510"/>
      <c r="BM37" s="510"/>
      <c r="BN37" s="510"/>
      <c r="BO37" s="510"/>
      <c r="BP37" s="510"/>
      <c r="BQ37" s="510"/>
      <c r="BR37" s="510"/>
    </row>
    <row r="38" spans="1:70" ht="12.75" customHeight="1" x14ac:dyDescent="0.2">
      <c r="A38" s="510"/>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1"/>
      <c r="AC38" s="510"/>
      <c r="AD38" s="510"/>
      <c r="AE38" s="510"/>
      <c r="AF38" s="510"/>
      <c r="AG38" s="510"/>
      <c r="AH38" s="510"/>
      <c r="AI38" s="510"/>
      <c r="AJ38" s="510"/>
      <c r="AK38" s="510"/>
      <c r="AL38" s="510"/>
      <c r="AM38" s="510"/>
      <c r="AN38" s="510"/>
      <c r="AO38" s="510"/>
      <c r="AP38" s="510"/>
      <c r="AQ38" s="510"/>
      <c r="AR38" s="510"/>
      <c r="AS38" s="510"/>
      <c r="AT38" s="510"/>
      <c r="AU38" s="510"/>
      <c r="AV38" s="554"/>
      <c r="AW38" s="554"/>
      <c r="AX38" s="554"/>
      <c r="AY38" s="510"/>
      <c r="AZ38" s="510"/>
      <c r="BA38" s="510"/>
      <c r="BB38" s="510"/>
      <c r="BC38" s="510"/>
      <c r="BD38" s="510"/>
      <c r="BE38" s="510"/>
      <c r="BF38" s="510"/>
      <c r="BG38" s="510"/>
      <c r="BH38" s="510"/>
      <c r="BI38" s="510"/>
      <c r="BJ38" s="510"/>
      <c r="BK38" s="510"/>
      <c r="BL38" s="510"/>
      <c r="BM38" s="510"/>
      <c r="BN38" s="510"/>
      <c r="BO38" s="510"/>
      <c r="BP38" s="510"/>
      <c r="BQ38" s="510"/>
      <c r="BR38" s="510"/>
    </row>
    <row r="39" spans="1:70" ht="12.75" customHeight="1" x14ac:dyDescent="0.2">
      <c r="A39" s="510"/>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1"/>
      <c r="AC39" s="510"/>
      <c r="AD39" s="510"/>
      <c r="AE39" s="510"/>
      <c r="AF39" s="510"/>
      <c r="AG39" s="510"/>
      <c r="AH39" s="510"/>
      <c r="AI39" s="510"/>
      <c r="AJ39" s="510"/>
      <c r="AK39" s="510"/>
      <c r="AL39" s="510"/>
      <c r="AM39" s="510"/>
      <c r="AN39" s="510"/>
      <c r="AO39" s="510"/>
      <c r="AP39" s="510"/>
      <c r="AQ39" s="510"/>
      <c r="AR39" s="510"/>
      <c r="AS39" s="510"/>
      <c r="AT39" s="510"/>
      <c r="AU39" s="510"/>
      <c r="AV39" s="554"/>
      <c r="AW39" s="554"/>
      <c r="AX39" s="554"/>
      <c r="AY39" s="510"/>
      <c r="AZ39" s="510"/>
      <c r="BA39" s="510"/>
      <c r="BB39" s="510"/>
      <c r="BC39" s="510"/>
      <c r="BD39" s="510"/>
      <c r="BE39" s="510"/>
      <c r="BF39" s="510"/>
      <c r="BG39" s="510"/>
      <c r="BH39" s="510"/>
      <c r="BI39" s="510"/>
      <c r="BJ39" s="510"/>
      <c r="BK39" s="510"/>
      <c r="BL39" s="510"/>
      <c r="BM39" s="510"/>
      <c r="BN39" s="510"/>
      <c r="BO39" s="510"/>
      <c r="BP39" s="510"/>
      <c r="BQ39" s="510"/>
      <c r="BR39" s="510"/>
    </row>
    <row r="40" spans="1:70" ht="12.75" customHeight="1" x14ac:dyDescent="0.2">
      <c r="A40" s="510"/>
      <c r="B40" s="510"/>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1"/>
      <c r="AC40" s="510"/>
      <c r="AD40" s="510"/>
      <c r="AE40" s="510"/>
      <c r="AF40" s="510"/>
      <c r="AG40" s="510"/>
      <c r="AH40" s="510"/>
      <c r="AI40" s="510"/>
      <c r="AJ40" s="510"/>
      <c r="AK40" s="510"/>
      <c r="AL40" s="510"/>
      <c r="AM40" s="510"/>
      <c r="AN40" s="510"/>
      <c r="AO40" s="510"/>
      <c r="AP40" s="510"/>
      <c r="AQ40" s="510"/>
      <c r="AR40" s="510"/>
      <c r="AS40" s="510"/>
      <c r="AT40" s="510"/>
      <c r="AU40" s="510"/>
      <c r="AV40" s="554"/>
      <c r="AW40" s="554"/>
      <c r="AX40" s="554"/>
      <c r="AY40" s="510"/>
      <c r="AZ40" s="510"/>
      <c r="BA40" s="510"/>
      <c r="BB40" s="510"/>
      <c r="BC40" s="510"/>
      <c r="BD40" s="510"/>
      <c r="BE40" s="510"/>
      <c r="BF40" s="510"/>
      <c r="BG40" s="510"/>
      <c r="BH40" s="510"/>
      <c r="BI40" s="510"/>
      <c r="BJ40" s="510"/>
      <c r="BK40" s="510"/>
      <c r="BL40" s="510"/>
      <c r="BM40" s="510"/>
      <c r="BN40" s="510"/>
      <c r="BO40" s="510"/>
      <c r="BP40" s="510"/>
      <c r="BQ40" s="510"/>
      <c r="BR40" s="510"/>
    </row>
    <row r="41" spans="1:70" ht="12.75" customHeight="1" x14ac:dyDescent="0.2">
      <c r="A41" s="510"/>
      <c r="B41" s="510"/>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1"/>
      <c r="AC41" s="510"/>
      <c r="AD41" s="510"/>
      <c r="AE41" s="510"/>
      <c r="AF41" s="510"/>
      <c r="AG41" s="510"/>
      <c r="AH41" s="510"/>
      <c r="AI41" s="510"/>
      <c r="AJ41" s="510"/>
      <c r="AK41" s="510"/>
      <c r="AL41" s="510"/>
      <c r="AM41" s="510"/>
      <c r="AN41" s="510"/>
      <c r="AO41" s="510"/>
      <c r="AP41" s="510"/>
      <c r="AQ41" s="510"/>
      <c r="AR41" s="510"/>
      <c r="AS41" s="510"/>
      <c r="AT41" s="510"/>
      <c r="AU41" s="510"/>
      <c r="AV41" s="554"/>
      <c r="AW41" s="554"/>
      <c r="AX41" s="554"/>
      <c r="AY41" s="510"/>
      <c r="AZ41" s="510"/>
      <c r="BA41" s="510"/>
      <c r="BB41" s="510"/>
      <c r="BC41" s="510"/>
      <c r="BD41" s="510"/>
      <c r="BE41" s="510"/>
      <c r="BF41" s="510"/>
      <c r="BG41" s="510"/>
      <c r="BH41" s="510"/>
      <c r="BI41" s="510"/>
      <c r="BJ41" s="510"/>
      <c r="BK41" s="510"/>
      <c r="BL41" s="510"/>
      <c r="BM41" s="510"/>
      <c r="BN41" s="510"/>
      <c r="BO41" s="510"/>
      <c r="BP41" s="510"/>
      <c r="BQ41" s="510"/>
      <c r="BR41" s="510"/>
    </row>
    <row r="42" spans="1:70" ht="12.75" customHeight="1" x14ac:dyDescent="0.2">
      <c r="A42" s="510"/>
      <c r="B42" s="510"/>
      <c r="C42" s="510"/>
      <c r="D42" s="510"/>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1"/>
      <c r="AC42" s="510"/>
      <c r="AD42" s="510"/>
      <c r="AE42" s="510"/>
      <c r="AF42" s="510"/>
      <c r="AG42" s="510"/>
      <c r="AH42" s="510"/>
      <c r="AI42" s="510"/>
      <c r="AJ42" s="510"/>
      <c r="AK42" s="510"/>
      <c r="AL42" s="510"/>
      <c r="AM42" s="510"/>
      <c r="AN42" s="510"/>
      <c r="AO42" s="510"/>
      <c r="AP42" s="510"/>
      <c r="AQ42" s="510"/>
      <c r="AR42" s="510"/>
      <c r="AS42" s="510"/>
      <c r="AT42" s="510"/>
      <c r="AU42" s="510"/>
      <c r="AV42" s="554"/>
      <c r="AW42" s="554"/>
      <c r="AX42" s="554"/>
      <c r="AY42" s="510"/>
      <c r="AZ42" s="510"/>
      <c r="BA42" s="510"/>
      <c r="BB42" s="510"/>
      <c r="BC42" s="510"/>
      <c r="BD42" s="510"/>
      <c r="BE42" s="510"/>
      <c r="BF42" s="510"/>
      <c r="BG42" s="510"/>
      <c r="BH42" s="510"/>
      <c r="BI42" s="510"/>
      <c r="BJ42" s="510"/>
      <c r="BK42" s="510"/>
      <c r="BL42" s="510"/>
      <c r="BM42" s="510"/>
      <c r="BN42" s="510"/>
      <c r="BO42" s="510"/>
      <c r="BP42" s="510"/>
      <c r="BQ42" s="510"/>
      <c r="BR42" s="510"/>
    </row>
    <row r="43" spans="1:70" ht="12.75" customHeight="1" x14ac:dyDescent="0.2">
      <c r="A43" s="510"/>
      <c r="B43" s="510"/>
      <c r="C43" s="510"/>
      <c r="D43" s="510"/>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1"/>
      <c r="AC43" s="510"/>
      <c r="AD43" s="510"/>
      <c r="AE43" s="510"/>
      <c r="AF43" s="510"/>
      <c r="AG43" s="510"/>
      <c r="AH43" s="510"/>
      <c r="AI43" s="510"/>
      <c r="AJ43" s="510"/>
      <c r="AK43" s="510"/>
      <c r="AL43" s="510"/>
      <c r="AM43" s="510"/>
      <c r="AN43" s="510"/>
      <c r="AO43" s="510"/>
      <c r="AP43" s="510"/>
      <c r="AQ43" s="510"/>
      <c r="AR43" s="510"/>
      <c r="AS43" s="510"/>
      <c r="AT43" s="510"/>
      <c r="AU43" s="510"/>
      <c r="AV43" s="554"/>
      <c r="AW43" s="554"/>
      <c r="AX43" s="554"/>
      <c r="AY43" s="510"/>
      <c r="AZ43" s="510"/>
      <c r="BA43" s="510"/>
      <c r="BB43" s="510"/>
      <c r="BC43" s="510"/>
      <c r="BD43" s="510"/>
      <c r="BE43" s="510"/>
      <c r="BF43" s="510"/>
      <c r="BG43" s="510"/>
      <c r="BH43" s="510"/>
      <c r="BI43" s="510"/>
      <c r="BJ43" s="510"/>
      <c r="BK43" s="510"/>
      <c r="BL43" s="510"/>
      <c r="BM43" s="510"/>
      <c r="BN43" s="510"/>
      <c r="BO43" s="510"/>
      <c r="BP43" s="510"/>
      <c r="BQ43" s="510"/>
      <c r="BR43" s="510"/>
    </row>
    <row r="44" spans="1:70" ht="12.75" customHeight="1" x14ac:dyDescent="0.2">
      <c r="A44" s="510"/>
      <c r="B44" s="510"/>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1"/>
      <c r="AC44" s="510"/>
      <c r="AD44" s="510"/>
      <c r="AE44" s="510"/>
      <c r="AF44" s="510"/>
      <c r="AG44" s="510"/>
      <c r="AH44" s="510"/>
      <c r="AI44" s="510"/>
      <c r="AJ44" s="510"/>
      <c r="AK44" s="510"/>
      <c r="AL44" s="510"/>
      <c r="AM44" s="510"/>
      <c r="AN44" s="510"/>
      <c r="AO44" s="510"/>
      <c r="AP44" s="510"/>
      <c r="AQ44" s="510"/>
      <c r="AR44" s="510"/>
      <c r="AS44" s="510"/>
      <c r="AT44" s="510"/>
      <c r="AU44" s="510"/>
      <c r="AV44" s="554"/>
      <c r="AW44" s="554"/>
      <c r="AX44" s="554"/>
      <c r="AY44" s="510"/>
      <c r="AZ44" s="510"/>
      <c r="BA44" s="510"/>
      <c r="BB44" s="510"/>
      <c r="BC44" s="510"/>
      <c r="BD44" s="510"/>
      <c r="BE44" s="510"/>
      <c r="BF44" s="510"/>
      <c r="BG44" s="510"/>
      <c r="BH44" s="510"/>
      <c r="BI44" s="510"/>
      <c r="BJ44" s="510"/>
      <c r="BK44" s="510"/>
      <c r="BL44" s="510"/>
      <c r="BM44" s="510"/>
      <c r="BN44" s="510"/>
      <c r="BO44" s="510"/>
      <c r="BP44" s="510"/>
      <c r="BQ44" s="510"/>
      <c r="BR44" s="510"/>
    </row>
    <row r="45" spans="1:70" ht="12.75" customHeight="1" x14ac:dyDescent="0.2">
      <c r="A45" s="510"/>
      <c r="B45" s="510"/>
      <c r="C45" s="510"/>
      <c r="D45" s="510"/>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1"/>
      <c r="AC45" s="510"/>
      <c r="AD45" s="510"/>
      <c r="AE45" s="510"/>
      <c r="AF45" s="510"/>
      <c r="AG45" s="510"/>
      <c r="AH45" s="510"/>
      <c r="AI45" s="510"/>
      <c r="AJ45" s="510"/>
      <c r="AK45" s="510"/>
      <c r="AL45" s="510"/>
      <c r="AM45" s="510"/>
      <c r="AN45" s="510"/>
      <c r="AO45" s="510"/>
      <c r="AP45" s="510"/>
      <c r="AQ45" s="510"/>
      <c r="AR45" s="510"/>
      <c r="AS45" s="510"/>
      <c r="AT45" s="510"/>
      <c r="AU45" s="510"/>
      <c r="AV45" s="554"/>
      <c r="AW45" s="554"/>
      <c r="AX45" s="554"/>
      <c r="AY45" s="510"/>
      <c r="AZ45" s="510"/>
      <c r="BA45" s="510"/>
      <c r="BB45" s="510"/>
      <c r="BC45" s="510"/>
      <c r="BD45" s="510"/>
      <c r="BE45" s="510"/>
      <c r="BF45" s="510"/>
      <c r="BG45" s="510"/>
      <c r="BH45" s="510"/>
      <c r="BI45" s="510"/>
      <c r="BJ45" s="510"/>
      <c r="BK45" s="510"/>
      <c r="BL45" s="510"/>
      <c r="BM45" s="510"/>
      <c r="BN45" s="510"/>
      <c r="BO45" s="510"/>
      <c r="BP45" s="510"/>
      <c r="BQ45" s="510"/>
      <c r="BR45" s="510"/>
    </row>
    <row r="46" spans="1:70" ht="12.75" customHeight="1" x14ac:dyDescent="0.2">
      <c r="A46" s="510"/>
      <c r="B46" s="510"/>
      <c r="C46" s="510"/>
      <c r="D46" s="510"/>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1"/>
      <c r="AC46" s="510"/>
      <c r="AD46" s="510"/>
      <c r="AE46" s="510"/>
      <c r="AF46" s="510"/>
      <c r="AG46" s="510"/>
      <c r="AH46" s="510"/>
      <c r="AI46" s="510"/>
      <c r="AJ46" s="510"/>
      <c r="AK46" s="510"/>
      <c r="AL46" s="510"/>
      <c r="AM46" s="510"/>
      <c r="AN46" s="510"/>
      <c r="AO46" s="510"/>
      <c r="AP46" s="510"/>
      <c r="AQ46" s="510"/>
      <c r="AR46" s="510"/>
      <c r="AS46" s="510"/>
      <c r="AT46" s="510"/>
      <c r="AU46" s="510"/>
      <c r="AV46" s="554"/>
      <c r="AW46" s="554"/>
      <c r="AX46" s="554"/>
      <c r="AY46" s="510"/>
      <c r="AZ46" s="510"/>
      <c r="BA46" s="510"/>
      <c r="BB46" s="510"/>
      <c r="BC46" s="510"/>
      <c r="BD46" s="510"/>
      <c r="BE46" s="510"/>
      <c r="BF46" s="510"/>
      <c r="BG46" s="510"/>
      <c r="BH46" s="510"/>
      <c r="BI46" s="510"/>
      <c r="BJ46" s="510"/>
      <c r="BK46" s="510"/>
      <c r="BL46" s="510"/>
      <c r="BM46" s="510"/>
      <c r="BN46" s="510"/>
      <c r="BO46" s="510"/>
      <c r="BP46" s="510"/>
      <c r="BQ46" s="510"/>
      <c r="BR46" s="510"/>
    </row>
    <row r="47" spans="1:70" ht="12.75" customHeight="1" x14ac:dyDescent="0.2">
      <c r="A47" s="510"/>
      <c r="B47" s="510"/>
      <c r="C47" s="510"/>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1"/>
      <c r="AC47" s="510"/>
      <c r="AD47" s="510"/>
      <c r="AE47" s="510"/>
      <c r="AF47" s="510"/>
      <c r="AG47" s="510"/>
      <c r="AH47" s="510"/>
      <c r="AI47" s="510"/>
      <c r="AJ47" s="510"/>
      <c r="AK47" s="510"/>
      <c r="AL47" s="510"/>
      <c r="AM47" s="510"/>
      <c r="AN47" s="510"/>
      <c r="AO47" s="510"/>
      <c r="AP47" s="510"/>
      <c r="AQ47" s="510"/>
      <c r="AR47" s="510"/>
      <c r="AS47" s="510"/>
      <c r="AT47" s="510"/>
      <c r="AU47" s="510"/>
      <c r="AV47" s="554"/>
      <c r="AW47" s="554"/>
      <c r="AX47" s="554"/>
      <c r="AY47" s="510"/>
      <c r="AZ47" s="510"/>
      <c r="BA47" s="510"/>
      <c r="BB47" s="510"/>
      <c r="BC47" s="510"/>
      <c r="BD47" s="510"/>
      <c r="BE47" s="510"/>
      <c r="BF47" s="510"/>
      <c r="BG47" s="510"/>
      <c r="BH47" s="510"/>
      <c r="BI47" s="510"/>
      <c r="BJ47" s="510"/>
      <c r="BK47" s="510"/>
      <c r="BL47" s="510"/>
      <c r="BM47" s="510"/>
      <c r="BN47" s="510"/>
      <c r="BO47" s="510"/>
      <c r="BP47" s="510"/>
      <c r="BQ47" s="510"/>
      <c r="BR47" s="510"/>
    </row>
    <row r="48" spans="1:70" ht="12.75" customHeight="1" x14ac:dyDescent="0.2">
      <c r="A48" s="510"/>
      <c r="B48" s="510"/>
      <c r="C48" s="510"/>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1"/>
      <c r="AC48" s="510"/>
      <c r="AD48" s="510"/>
      <c r="AE48" s="510"/>
      <c r="AF48" s="510"/>
      <c r="AG48" s="510"/>
      <c r="AH48" s="510"/>
      <c r="AI48" s="510"/>
      <c r="AJ48" s="510"/>
      <c r="AK48" s="510"/>
      <c r="AL48" s="510"/>
      <c r="AM48" s="510"/>
      <c r="AN48" s="510"/>
      <c r="AO48" s="510"/>
      <c r="AP48" s="510"/>
      <c r="AQ48" s="510"/>
      <c r="AR48" s="510"/>
      <c r="AS48" s="510"/>
      <c r="AT48" s="510"/>
      <c r="AU48" s="510"/>
      <c r="AV48" s="554"/>
      <c r="AW48" s="554"/>
      <c r="AX48" s="554"/>
      <c r="AY48" s="510"/>
      <c r="AZ48" s="510"/>
      <c r="BA48" s="510"/>
      <c r="BB48" s="510"/>
      <c r="BC48" s="510"/>
      <c r="BD48" s="510"/>
      <c r="BE48" s="510"/>
      <c r="BF48" s="510"/>
      <c r="BG48" s="510"/>
      <c r="BH48" s="510"/>
      <c r="BI48" s="510"/>
      <c r="BJ48" s="510"/>
      <c r="BK48" s="510"/>
      <c r="BL48" s="510"/>
      <c r="BM48" s="510"/>
      <c r="BN48" s="510"/>
      <c r="BO48" s="510"/>
      <c r="BP48" s="510"/>
      <c r="BQ48" s="510"/>
      <c r="BR48" s="510"/>
    </row>
    <row r="49" spans="1:70" ht="12.75" customHeight="1" x14ac:dyDescent="0.2">
      <c r="A49" s="510"/>
      <c r="B49" s="510"/>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1"/>
      <c r="AC49" s="510"/>
      <c r="AD49" s="510"/>
      <c r="AE49" s="510"/>
      <c r="AF49" s="510"/>
      <c r="AG49" s="510"/>
      <c r="AH49" s="510"/>
      <c r="AI49" s="510"/>
      <c r="AJ49" s="510"/>
      <c r="AK49" s="510"/>
      <c r="AL49" s="510"/>
      <c r="AM49" s="510"/>
      <c r="AN49" s="510"/>
      <c r="AO49" s="510"/>
      <c r="AP49" s="510"/>
      <c r="AQ49" s="510"/>
      <c r="AR49" s="510"/>
      <c r="AS49" s="510"/>
      <c r="AT49" s="510"/>
      <c r="AU49" s="510"/>
      <c r="AV49" s="554"/>
      <c r="AW49" s="554"/>
      <c r="AX49" s="554"/>
      <c r="AY49" s="510"/>
      <c r="AZ49" s="510"/>
      <c r="BA49" s="510"/>
      <c r="BB49" s="510"/>
      <c r="BC49" s="510"/>
      <c r="BD49" s="510"/>
      <c r="BE49" s="510"/>
      <c r="BF49" s="510"/>
      <c r="BG49" s="510"/>
      <c r="BH49" s="510"/>
      <c r="BI49" s="510"/>
      <c r="BJ49" s="510"/>
      <c r="BK49" s="510"/>
      <c r="BL49" s="510"/>
      <c r="BM49" s="510"/>
      <c r="BN49" s="510"/>
      <c r="BO49" s="510"/>
      <c r="BP49" s="510"/>
      <c r="BQ49" s="510"/>
      <c r="BR49" s="510"/>
    </row>
    <row r="50" spans="1:70" ht="12.75" customHeight="1" x14ac:dyDescent="0.2">
      <c r="A50" s="510"/>
      <c r="B50" s="510"/>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1"/>
      <c r="AC50" s="510"/>
      <c r="AD50" s="510"/>
      <c r="AE50" s="510"/>
      <c r="AF50" s="510"/>
      <c r="AG50" s="510"/>
      <c r="AH50" s="510"/>
      <c r="AI50" s="510"/>
      <c r="AJ50" s="510"/>
      <c r="AK50" s="510"/>
      <c r="AL50" s="510"/>
      <c r="AM50" s="510"/>
      <c r="AN50" s="510"/>
      <c r="AO50" s="510"/>
      <c r="AP50" s="510"/>
      <c r="AQ50" s="510"/>
      <c r="AR50" s="510"/>
      <c r="AS50" s="510"/>
      <c r="AT50" s="510"/>
      <c r="AU50" s="510"/>
      <c r="AV50" s="554"/>
      <c r="AW50" s="554"/>
      <c r="AX50" s="554"/>
      <c r="AY50" s="510"/>
      <c r="AZ50" s="510"/>
      <c r="BA50" s="510"/>
      <c r="BB50" s="510"/>
      <c r="BC50" s="510"/>
      <c r="BD50" s="510"/>
      <c r="BE50" s="510"/>
      <c r="BF50" s="510"/>
      <c r="BG50" s="510"/>
      <c r="BH50" s="510"/>
      <c r="BI50" s="510"/>
      <c r="BJ50" s="510"/>
      <c r="BK50" s="510"/>
      <c r="BL50" s="510"/>
      <c r="BM50" s="510"/>
      <c r="BN50" s="510"/>
      <c r="BO50" s="510"/>
      <c r="BP50" s="510"/>
      <c r="BQ50" s="510"/>
      <c r="BR50" s="510"/>
    </row>
    <row r="51" spans="1:70" ht="12.75" customHeight="1" x14ac:dyDescent="0.2">
      <c r="A51" s="510"/>
      <c r="B51" s="510"/>
      <c r="C51" s="510"/>
      <c r="D51" s="510"/>
      <c r="E51" s="510"/>
      <c r="F51" s="510"/>
      <c r="G51" s="510"/>
      <c r="H51" s="510"/>
      <c r="I51" s="510"/>
      <c r="J51" s="510"/>
      <c r="K51" s="510"/>
      <c r="L51" s="510"/>
      <c r="M51" s="510"/>
      <c r="N51" s="510"/>
      <c r="O51" s="510"/>
      <c r="P51" s="510"/>
      <c r="Q51" s="510"/>
      <c r="R51" s="510"/>
      <c r="S51" s="510"/>
      <c r="T51" s="510"/>
      <c r="U51" s="510"/>
      <c r="V51" s="510"/>
      <c r="W51" s="510"/>
      <c r="X51" s="510"/>
      <c r="Y51" s="510"/>
      <c r="Z51" s="510"/>
      <c r="AA51" s="510"/>
      <c r="AB51" s="511"/>
      <c r="AC51" s="510"/>
      <c r="AD51" s="510"/>
      <c r="AE51" s="510"/>
      <c r="AF51" s="510"/>
      <c r="AG51" s="510"/>
      <c r="AH51" s="510"/>
      <c r="AI51" s="510"/>
      <c r="AJ51" s="510"/>
      <c r="AK51" s="510"/>
      <c r="AL51" s="510"/>
      <c r="AM51" s="510"/>
      <c r="AN51" s="510"/>
      <c r="AO51" s="510"/>
      <c r="AP51" s="510"/>
      <c r="AQ51" s="510"/>
      <c r="AR51" s="510"/>
      <c r="AS51" s="510"/>
      <c r="AT51" s="510"/>
      <c r="AU51" s="510"/>
      <c r="AV51" s="554"/>
      <c r="AW51" s="554"/>
      <c r="AX51" s="554"/>
      <c r="AY51" s="510"/>
      <c r="AZ51" s="510"/>
      <c r="BA51" s="510"/>
      <c r="BB51" s="510"/>
      <c r="BC51" s="510"/>
      <c r="BD51" s="510"/>
      <c r="BE51" s="510"/>
      <c r="BF51" s="510"/>
      <c r="BG51" s="510"/>
      <c r="BH51" s="510"/>
      <c r="BI51" s="510"/>
      <c r="BJ51" s="510"/>
      <c r="BK51" s="510"/>
      <c r="BL51" s="510"/>
      <c r="BM51" s="510"/>
      <c r="BN51" s="510"/>
      <c r="BO51" s="510"/>
      <c r="BP51" s="510"/>
      <c r="BQ51" s="510"/>
      <c r="BR51" s="510"/>
    </row>
    <row r="52" spans="1:70" ht="12.75" customHeight="1" x14ac:dyDescent="0.2">
      <c r="A52" s="510"/>
      <c r="B52" s="510"/>
      <c r="C52" s="510"/>
      <c r="D52" s="510"/>
      <c r="E52" s="510"/>
      <c r="F52" s="510"/>
      <c r="G52" s="510"/>
      <c r="H52" s="510"/>
      <c r="I52" s="510"/>
      <c r="J52" s="510"/>
      <c r="K52" s="510"/>
      <c r="L52" s="510"/>
      <c r="M52" s="510"/>
      <c r="N52" s="510"/>
      <c r="O52" s="510"/>
      <c r="P52" s="510"/>
      <c r="Q52" s="510"/>
      <c r="R52" s="510"/>
      <c r="S52" s="510"/>
      <c r="T52" s="510"/>
      <c r="U52" s="510"/>
      <c r="V52" s="510"/>
      <c r="W52" s="510"/>
      <c r="X52" s="510"/>
      <c r="Y52" s="510"/>
      <c r="Z52" s="510"/>
      <c r="AA52" s="510"/>
      <c r="AB52" s="511"/>
      <c r="AC52" s="510"/>
      <c r="AD52" s="510"/>
      <c r="AE52" s="510"/>
      <c r="AF52" s="510"/>
      <c r="AG52" s="510"/>
      <c r="AH52" s="510"/>
      <c r="AI52" s="510"/>
      <c r="AJ52" s="510"/>
      <c r="AK52" s="510"/>
      <c r="AL52" s="510"/>
      <c r="AM52" s="510"/>
      <c r="AN52" s="510"/>
      <c r="AO52" s="510"/>
      <c r="AP52" s="510"/>
      <c r="AQ52" s="510"/>
      <c r="AR52" s="510"/>
      <c r="AS52" s="510"/>
      <c r="AT52" s="510"/>
      <c r="AU52" s="510"/>
      <c r="AV52" s="554"/>
      <c r="AW52" s="554"/>
      <c r="AX52" s="554"/>
      <c r="AY52" s="510"/>
      <c r="AZ52" s="510"/>
      <c r="BA52" s="510"/>
      <c r="BB52" s="510"/>
      <c r="BC52" s="510"/>
      <c r="BD52" s="510"/>
      <c r="BE52" s="510"/>
      <c r="BF52" s="510"/>
      <c r="BG52" s="510"/>
      <c r="BH52" s="510"/>
      <c r="BI52" s="510"/>
      <c r="BJ52" s="510"/>
      <c r="BK52" s="510"/>
      <c r="BL52" s="510"/>
      <c r="BM52" s="510"/>
      <c r="BN52" s="510"/>
      <c r="BO52" s="510"/>
      <c r="BP52" s="510"/>
      <c r="BQ52" s="510"/>
      <c r="BR52" s="510"/>
    </row>
    <row r="53" spans="1:70" ht="12.75" customHeight="1" x14ac:dyDescent="0.2">
      <c r="A53" s="510"/>
      <c r="B53" s="510"/>
      <c r="C53" s="510"/>
      <c r="D53" s="510"/>
      <c r="E53" s="510"/>
      <c r="F53" s="510"/>
      <c r="G53" s="510"/>
      <c r="H53" s="510"/>
      <c r="I53" s="510"/>
      <c r="J53" s="510"/>
      <c r="K53" s="510"/>
      <c r="L53" s="510"/>
      <c r="M53" s="510"/>
      <c r="N53" s="510"/>
      <c r="O53" s="510"/>
      <c r="P53" s="510"/>
      <c r="Q53" s="510"/>
      <c r="R53" s="510"/>
      <c r="S53" s="510"/>
      <c r="T53" s="510"/>
      <c r="U53" s="510"/>
      <c r="V53" s="510"/>
      <c r="W53" s="510"/>
      <c r="X53" s="510"/>
      <c r="Y53" s="510"/>
      <c r="Z53" s="510"/>
      <c r="AA53" s="510"/>
      <c r="AB53" s="511"/>
      <c r="AC53" s="510"/>
      <c r="AD53" s="510"/>
      <c r="AE53" s="510"/>
      <c r="AF53" s="510"/>
      <c r="AG53" s="510"/>
      <c r="AH53" s="510"/>
      <c r="AI53" s="510"/>
      <c r="AJ53" s="510"/>
      <c r="AK53" s="510"/>
      <c r="AL53" s="510"/>
      <c r="AM53" s="510"/>
      <c r="AN53" s="510"/>
      <c r="AO53" s="510"/>
      <c r="AP53" s="510"/>
      <c r="AQ53" s="510"/>
      <c r="AR53" s="510"/>
      <c r="AS53" s="510"/>
      <c r="AT53" s="510"/>
      <c r="AU53" s="510"/>
      <c r="AV53" s="554"/>
      <c r="AW53" s="554"/>
      <c r="AX53" s="554"/>
      <c r="AY53" s="510"/>
      <c r="AZ53" s="510"/>
      <c r="BA53" s="510"/>
      <c r="BB53" s="510"/>
      <c r="BC53" s="510"/>
      <c r="BD53" s="510"/>
      <c r="BE53" s="510"/>
      <c r="BF53" s="510"/>
      <c r="BG53" s="510"/>
      <c r="BH53" s="510"/>
      <c r="BI53" s="510"/>
      <c r="BJ53" s="510"/>
      <c r="BK53" s="510"/>
      <c r="BL53" s="510"/>
      <c r="BM53" s="510"/>
      <c r="BN53" s="510"/>
      <c r="BO53" s="510"/>
      <c r="BP53" s="510"/>
      <c r="BQ53" s="510"/>
      <c r="BR53" s="510"/>
    </row>
    <row r="54" spans="1:70" ht="12.75" customHeight="1" x14ac:dyDescent="0.2">
      <c r="A54" s="510"/>
      <c r="B54" s="510"/>
      <c r="C54" s="510"/>
      <c r="D54" s="510"/>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1"/>
      <c r="AC54" s="510"/>
      <c r="AD54" s="510"/>
      <c r="AE54" s="510"/>
      <c r="AF54" s="510"/>
      <c r="AG54" s="510"/>
      <c r="AH54" s="510"/>
      <c r="AI54" s="510"/>
      <c r="AJ54" s="510"/>
      <c r="AK54" s="510"/>
      <c r="AL54" s="510"/>
      <c r="AM54" s="510"/>
      <c r="AN54" s="510"/>
      <c r="AO54" s="510"/>
      <c r="AP54" s="510"/>
      <c r="AQ54" s="510"/>
      <c r="AR54" s="510"/>
      <c r="AS54" s="510"/>
      <c r="AT54" s="510"/>
      <c r="AU54" s="510"/>
      <c r="AV54" s="554"/>
      <c r="AW54" s="554"/>
      <c r="AX54" s="554"/>
      <c r="AY54" s="510"/>
      <c r="AZ54" s="510"/>
      <c r="BA54" s="510"/>
      <c r="BB54" s="510"/>
      <c r="BC54" s="510"/>
      <c r="BD54" s="510"/>
      <c r="BE54" s="510"/>
      <c r="BF54" s="510"/>
      <c r="BG54" s="510"/>
      <c r="BH54" s="510"/>
      <c r="BI54" s="510"/>
      <c r="BJ54" s="510"/>
      <c r="BK54" s="510"/>
      <c r="BL54" s="510"/>
      <c r="BM54" s="510"/>
      <c r="BN54" s="510"/>
      <c r="BO54" s="510"/>
      <c r="BP54" s="510"/>
      <c r="BQ54" s="510"/>
      <c r="BR54" s="510"/>
    </row>
    <row r="55" spans="1:70" ht="12.75" customHeight="1" x14ac:dyDescent="0.2">
      <c r="A55" s="510"/>
      <c r="B55" s="510"/>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1"/>
      <c r="AC55" s="510"/>
      <c r="AD55" s="510"/>
      <c r="AE55" s="510"/>
      <c r="AF55" s="510"/>
      <c r="AG55" s="510"/>
      <c r="AH55" s="510"/>
      <c r="AI55" s="510"/>
      <c r="AJ55" s="510"/>
      <c r="AK55" s="510"/>
      <c r="AL55" s="510"/>
      <c r="AM55" s="510"/>
      <c r="AN55" s="510"/>
      <c r="AO55" s="510"/>
      <c r="AP55" s="510"/>
      <c r="AQ55" s="510"/>
      <c r="AR55" s="510"/>
      <c r="AS55" s="510"/>
      <c r="AT55" s="510"/>
      <c r="AU55" s="510"/>
      <c r="AV55" s="554"/>
      <c r="AW55" s="554"/>
      <c r="AX55" s="554"/>
      <c r="AY55" s="510"/>
      <c r="AZ55" s="510"/>
      <c r="BA55" s="510"/>
      <c r="BB55" s="510"/>
      <c r="BC55" s="510"/>
      <c r="BD55" s="510"/>
      <c r="BE55" s="510"/>
      <c r="BF55" s="510"/>
      <c r="BG55" s="510"/>
      <c r="BH55" s="510"/>
      <c r="BI55" s="510"/>
      <c r="BJ55" s="510"/>
      <c r="BK55" s="510"/>
      <c r="BL55" s="510"/>
      <c r="BM55" s="510"/>
      <c r="BN55" s="510"/>
      <c r="BO55" s="510"/>
      <c r="BP55" s="510"/>
      <c r="BQ55" s="510"/>
      <c r="BR55" s="510"/>
    </row>
    <row r="56" spans="1:70" ht="12.75" customHeight="1" x14ac:dyDescent="0.2">
      <c r="A56" s="510"/>
      <c r="B56" s="510"/>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1"/>
      <c r="AC56" s="510"/>
      <c r="AD56" s="510"/>
      <c r="AE56" s="510"/>
      <c r="AF56" s="510"/>
      <c r="AG56" s="510"/>
      <c r="AH56" s="510"/>
      <c r="AI56" s="510"/>
      <c r="AJ56" s="510"/>
      <c r="AK56" s="510"/>
      <c r="AL56" s="510"/>
      <c r="AM56" s="510"/>
      <c r="AN56" s="510"/>
      <c r="AO56" s="510"/>
      <c r="AP56" s="510"/>
      <c r="AQ56" s="510"/>
      <c r="AR56" s="510"/>
      <c r="AS56" s="510"/>
      <c r="AT56" s="510"/>
      <c r="AU56" s="510"/>
      <c r="AV56" s="554"/>
      <c r="AW56" s="554"/>
      <c r="AX56" s="554"/>
      <c r="AY56" s="510"/>
      <c r="AZ56" s="510"/>
      <c r="BA56" s="510"/>
      <c r="BB56" s="510"/>
      <c r="BC56" s="510"/>
      <c r="BD56" s="510"/>
      <c r="BE56" s="510"/>
      <c r="BF56" s="510"/>
      <c r="BG56" s="510"/>
      <c r="BH56" s="510"/>
      <c r="BI56" s="510"/>
      <c r="BJ56" s="510"/>
      <c r="BK56" s="510"/>
      <c r="BL56" s="510"/>
      <c r="BM56" s="510"/>
      <c r="BN56" s="510"/>
      <c r="BO56" s="510"/>
      <c r="BP56" s="510"/>
      <c r="BQ56" s="510"/>
      <c r="BR56" s="510"/>
    </row>
    <row r="57" spans="1:70" ht="12.75" customHeight="1" x14ac:dyDescent="0.2">
      <c r="A57" s="510"/>
      <c r="B57" s="510"/>
      <c r="C57" s="510"/>
      <c r="D57" s="510"/>
      <c r="E57" s="510"/>
      <c r="F57" s="510"/>
      <c r="G57" s="510"/>
      <c r="H57" s="510"/>
      <c r="I57" s="510"/>
      <c r="J57" s="510"/>
      <c r="K57" s="510"/>
      <c r="L57" s="510"/>
      <c r="M57" s="510"/>
      <c r="N57" s="510"/>
      <c r="O57" s="510"/>
      <c r="P57" s="510"/>
      <c r="Q57" s="510"/>
      <c r="R57" s="510"/>
      <c r="S57" s="510"/>
      <c r="T57" s="510"/>
      <c r="U57" s="510"/>
      <c r="V57" s="510"/>
      <c r="W57" s="510"/>
      <c r="X57" s="510"/>
      <c r="Y57" s="510"/>
      <c r="Z57" s="510"/>
      <c r="AA57" s="510"/>
      <c r="AB57" s="511"/>
      <c r="AC57" s="510"/>
      <c r="AD57" s="510"/>
      <c r="AE57" s="510"/>
      <c r="AF57" s="510"/>
      <c r="AG57" s="510"/>
      <c r="AH57" s="510"/>
      <c r="AI57" s="510"/>
      <c r="AJ57" s="510"/>
      <c r="AK57" s="510"/>
      <c r="AL57" s="510"/>
      <c r="AM57" s="510"/>
      <c r="AN57" s="510"/>
      <c r="AO57" s="510"/>
      <c r="AP57" s="510"/>
      <c r="AQ57" s="510"/>
      <c r="AR57" s="510"/>
      <c r="AS57" s="510"/>
      <c r="AT57" s="510"/>
      <c r="AU57" s="510"/>
      <c r="AV57" s="554"/>
      <c r="AW57" s="554"/>
      <c r="AX57" s="554"/>
      <c r="AY57" s="510"/>
      <c r="AZ57" s="510"/>
      <c r="BA57" s="510"/>
      <c r="BB57" s="510"/>
      <c r="BC57" s="510"/>
      <c r="BD57" s="510"/>
      <c r="BE57" s="510"/>
      <c r="BF57" s="510"/>
      <c r="BG57" s="510"/>
      <c r="BH57" s="510"/>
      <c r="BI57" s="510"/>
      <c r="BJ57" s="510"/>
      <c r="BK57" s="510"/>
      <c r="BL57" s="510"/>
      <c r="BM57" s="510"/>
      <c r="BN57" s="510"/>
      <c r="BO57" s="510"/>
      <c r="BP57" s="510"/>
      <c r="BQ57" s="510"/>
      <c r="BR57" s="510"/>
    </row>
    <row r="58" spans="1:70" ht="12.75" customHeight="1" x14ac:dyDescent="0.2">
      <c r="A58" s="510"/>
      <c r="B58" s="510"/>
      <c r="C58" s="510"/>
      <c r="D58" s="510"/>
      <c r="E58" s="510"/>
      <c r="F58" s="510"/>
      <c r="G58" s="510"/>
      <c r="H58" s="510"/>
      <c r="I58" s="510"/>
      <c r="J58" s="510"/>
      <c r="K58" s="510"/>
      <c r="L58" s="510"/>
      <c r="M58" s="510"/>
      <c r="N58" s="510"/>
      <c r="O58" s="510"/>
      <c r="P58" s="510"/>
      <c r="Q58" s="510"/>
      <c r="R58" s="510"/>
      <c r="S58" s="510"/>
      <c r="T58" s="510"/>
      <c r="U58" s="510"/>
      <c r="V58" s="510"/>
      <c r="W58" s="510"/>
      <c r="X58" s="510"/>
      <c r="Y58" s="510"/>
      <c r="Z58" s="510"/>
      <c r="AA58" s="510"/>
      <c r="AB58" s="511"/>
      <c r="AC58" s="510"/>
      <c r="AD58" s="510"/>
      <c r="AE58" s="510"/>
      <c r="AF58" s="510"/>
      <c r="AG58" s="510"/>
      <c r="AH58" s="510"/>
      <c r="AI58" s="510"/>
      <c r="AJ58" s="510"/>
      <c r="AK58" s="510"/>
      <c r="AL58" s="510"/>
      <c r="AM58" s="510"/>
      <c r="AN58" s="510"/>
      <c r="AO58" s="510"/>
      <c r="AP58" s="510"/>
      <c r="AQ58" s="510"/>
      <c r="AR58" s="510"/>
      <c r="AS58" s="510"/>
      <c r="AT58" s="510"/>
      <c r="AU58" s="510"/>
      <c r="AV58" s="554"/>
      <c r="AW58" s="554"/>
      <c r="AX58" s="554"/>
      <c r="AY58" s="510"/>
      <c r="AZ58" s="510"/>
      <c r="BA58" s="510"/>
      <c r="BB58" s="510"/>
      <c r="BC58" s="510"/>
      <c r="BD58" s="510"/>
      <c r="BE58" s="510"/>
      <c r="BF58" s="510"/>
      <c r="BG58" s="510"/>
      <c r="BH58" s="510"/>
      <c r="BI58" s="510"/>
      <c r="BJ58" s="510"/>
      <c r="BK58" s="510"/>
      <c r="BL58" s="510"/>
      <c r="BM58" s="510"/>
      <c r="BN58" s="510"/>
      <c r="BO58" s="510"/>
      <c r="BP58" s="510"/>
      <c r="BQ58" s="510"/>
      <c r="BR58" s="510"/>
    </row>
    <row r="59" spans="1:70" ht="12.75" customHeight="1" x14ac:dyDescent="0.2">
      <c r="A59" s="510"/>
      <c r="B59" s="510"/>
      <c r="C59" s="510"/>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1"/>
      <c r="AC59" s="510"/>
      <c r="AD59" s="510"/>
      <c r="AE59" s="510"/>
      <c r="AF59" s="510"/>
      <c r="AG59" s="510"/>
      <c r="AH59" s="510"/>
      <c r="AI59" s="510"/>
      <c r="AJ59" s="510"/>
      <c r="AK59" s="510"/>
      <c r="AL59" s="510"/>
      <c r="AM59" s="510"/>
      <c r="AN59" s="510"/>
      <c r="AO59" s="510"/>
      <c r="AP59" s="510"/>
      <c r="AQ59" s="510"/>
      <c r="AR59" s="510"/>
      <c r="AS59" s="510"/>
      <c r="AT59" s="510"/>
      <c r="AU59" s="510"/>
      <c r="AV59" s="554"/>
      <c r="AW59" s="554"/>
      <c r="AX59" s="554"/>
      <c r="AY59" s="510"/>
      <c r="AZ59" s="510"/>
      <c r="BA59" s="510"/>
      <c r="BB59" s="510"/>
      <c r="BC59" s="510"/>
      <c r="BD59" s="510"/>
      <c r="BE59" s="510"/>
      <c r="BF59" s="510"/>
      <c r="BG59" s="510"/>
      <c r="BH59" s="510"/>
      <c r="BI59" s="510"/>
      <c r="BJ59" s="510"/>
      <c r="BK59" s="510"/>
      <c r="BL59" s="510"/>
      <c r="BM59" s="510"/>
      <c r="BN59" s="510"/>
      <c r="BO59" s="510"/>
      <c r="BP59" s="510"/>
      <c r="BQ59" s="510"/>
      <c r="BR59" s="510"/>
    </row>
    <row r="60" spans="1:70" ht="12.75" customHeight="1" x14ac:dyDescent="0.2">
      <c r="A60" s="510"/>
      <c r="B60" s="510"/>
      <c r="C60" s="510"/>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1"/>
      <c r="AC60" s="510"/>
      <c r="AD60" s="510"/>
      <c r="AE60" s="510"/>
      <c r="AF60" s="510"/>
      <c r="AG60" s="510"/>
      <c r="AH60" s="510"/>
      <c r="AI60" s="510"/>
      <c r="AJ60" s="510"/>
      <c r="AK60" s="510"/>
      <c r="AL60" s="510"/>
      <c r="AM60" s="510"/>
      <c r="AN60" s="510"/>
      <c r="AO60" s="510"/>
      <c r="AP60" s="510"/>
      <c r="AQ60" s="510"/>
      <c r="AR60" s="510"/>
      <c r="AS60" s="510"/>
      <c r="AT60" s="510"/>
      <c r="AU60" s="510"/>
      <c r="AV60" s="554"/>
      <c r="AW60" s="554"/>
      <c r="AX60" s="554"/>
      <c r="AY60" s="510"/>
      <c r="AZ60" s="510"/>
      <c r="BA60" s="510"/>
      <c r="BB60" s="510"/>
      <c r="BC60" s="510"/>
      <c r="BD60" s="510"/>
      <c r="BE60" s="510"/>
      <c r="BF60" s="510"/>
      <c r="BG60" s="510"/>
      <c r="BH60" s="510"/>
      <c r="BI60" s="510"/>
      <c r="BJ60" s="510"/>
      <c r="BK60" s="510"/>
      <c r="BL60" s="510"/>
      <c r="BM60" s="510"/>
      <c r="BN60" s="510"/>
      <c r="BO60" s="510"/>
      <c r="BP60" s="510"/>
      <c r="BQ60" s="510"/>
      <c r="BR60" s="510"/>
    </row>
    <row r="61" spans="1:70" ht="12.75" customHeight="1" x14ac:dyDescent="0.2">
      <c r="A61" s="510"/>
      <c r="B61" s="510"/>
      <c r="C61" s="510"/>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1"/>
      <c r="AC61" s="510"/>
      <c r="AD61" s="510"/>
      <c r="AE61" s="510"/>
      <c r="AF61" s="510"/>
      <c r="AG61" s="510"/>
      <c r="AH61" s="510"/>
      <c r="AI61" s="510"/>
      <c r="AJ61" s="510"/>
      <c r="AK61" s="510"/>
      <c r="AL61" s="510"/>
      <c r="AM61" s="510"/>
      <c r="AN61" s="510"/>
      <c r="AO61" s="510"/>
      <c r="AP61" s="510"/>
      <c r="AQ61" s="510"/>
      <c r="AR61" s="510"/>
      <c r="AS61" s="510"/>
      <c r="AT61" s="510"/>
      <c r="AU61" s="510"/>
      <c r="AV61" s="554"/>
      <c r="AW61" s="554"/>
      <c r="AX61" s="554"/>
      <c r="AY61" s="510"/>
      <c r="AZ61" s="510"/>
      <c r="BA61" s="510"/>
      <c r="BB61" s="510"/>
      <c r="BC61" s="510"/>
      <c r="BD61" s="510"/>
      <c r="BE61" s="510"/>
      <c r="BF61" s="510"/>
      <c r="BG61" s="510"/>
      <c r="BH61" s="510"/>
      <c r="BI61" s="510"/>
      <c r="BJ61" s="510"/>
      <c r="BK61" s="510"/>
      <c r="BL61" s="510"/>
      <c r="BM61" s="510"/>
      <c r="BN61" s="510"/>
      <c r="BO61" s="510"/>
      <c r="BP61" s="510"/>
      <c r="BQ61" s="510"/>
      <c r="BR61" s="510"/>
    </row>
    <row r="62" spans="1:70" ht="12.75" customHeight="1" x14ac:dyDescent="0.2">
      <c r="A62" s="510"/>
      <c r="B62" s="510"/>
      <c r="C62" s="510"/>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1"/>
      <c r="AC62" s="510"/>
      <c r="AD62" s="510"/>
      <c r="AE62" s="510"/>
      <c r="AF62" s="510"/>
      <c r="AG62" s="510"/>
      <c r="AH62" s="510"/>
      <c r="AI62" s="510"/>
      <c r="AJ62" s="510"/>
      <c r="AK62" s="510"/>
      <c r="AL62" s="510"/>
      <c r="AM62" s="510"/>
      <c r="AN62" s="510"/>
      <c r="AO62" s="510"/>
      <c r="AP62" s="510"/>
      <c r="AQ62" s="510"/>
      <c r="AR62" s="510"/>
      <c r="AS62" s="510"/>
      <c r="AT62" s="510"/>
      <c r="AU62" s="510"/>
      <c r="AV62" s="554"/>
      <c r="AW62" s="554"/>
      <c r="AX62" s="554"/>
      <c r="AY62" s="510"/>
      <c r="AZ62" s="510"/>
      <c r="BA62" s="510"/>
      <c r="BB62" s="510"/>
      <c r="BC62" s="510"/>
      <c r="BD62" s="510"/>
      <c r="BE62" s="510"/>
      <c r="BF62" s="510"/>
      <c r="BG62" s="510"/>
      <c r="BH62" s="510"/>
      <c r="BI62" s="510"/>
      <c r="BJ62" s="510"/>
      <c r="BK62" s="510"/>
      <c r="BL62" s="510"/>
      <c r="BM62" s="510"/>
      <c r="BN62" s="510"/>
      <c r="BO62" s="510"/>
      <c r="BP62" s="510"/>
      <c r="BQ62" s="510"/>
      <c r="BR62" s="510"/>
    </row>
    <row r="63" spans="1:70" ht="12.75" customHeight="1" x14ac:dyDescent="0.2">
      <c r="A63" s="510"/>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1"/>
      <c r="AC63" s="510"/>
      <c r="AD63" s="510"/>
      <c r="AE63" s="510"/>
      <c r="AF63" s="510"/>
      <c r="AG63" s="510"/>
      <c r="AH63" s="510"/>
      <c r="AI63" s="510"/>
      <c r="AJ63" s="510"/>
      <c r="AK63" s="510"/>
      <c r="AL63" s="510"/>
      <c r="AM63" s="510"/>
      <c r="AN63" s="510"/>
      <c r="AO63" s="510"/>
      <c r="AP63" s="510"/>
      <c r="AQ63" s="510"/>
      <c r="AR63" s="510"/>
      <c r="AS63" s="510"/>
      <c r="AT63" s="510"/>
      <c r="AU63" s="510"/>
      <c r="AV63" s="554"/>
      <c r="AW63" s="554"/>
      <c r="AX63" s="554"/>
      <c r="AY63" s="510"/>
      <c r="AZ63" s="510"/>
      <c r="BA63" s="510"/>
      <c r="BB63" s="510"/>
      <c r="BC63" s="510"/>
      <c r="BD63" s="510"/>
      <c r="BE63" s="510"/>
      <c r="BF63" s="510"/>
      <c r="BG63" s="510"/>
      <c r="BH63" s="510"/>
      <c r="BI63" s="510"/>
      <c r="BJ63" s="510"/>
      <c r="BK63" s="510"/>
      <c r="BL63" s="510"/>
      <c r="BM63" s="510"/>
      <c r="BN63" s="510"/>
      <c r="BO63" s="510"/>
      <c r="BP63" s="510"/>
      <c r="BQ63" s="510"/>
      <c r="BR63" s="510"/>
    </row>
    <row r="64" spans="1:70" ht="12.75" customHeight="1" x14ac:dyDescent="0.2">
      <c r="A64" s="510"/>
      <c r="B64" s="510"/>
      <c r="C64" s="510"/>
      <c r="D64" s="510"/>
      <c r="E64" s="510"/>
      <c r="F64" s="510"/>
      <c r="G64" s="510"/>
      <c r="H64" s="510"/>
      <c r="I64" s="510"/>
      <c r="J64" s="510"/>
      <c r="K64" s="510"/>
      <c r="L64" s="510"/>
      <c r="M64" s="510"/>
      <c r="N64" s="510"/>
      <c r="O64" s="510"/>
      <c r="P64" s="510"/>
      <c r="Q64" s="510"/>
      <c r="R64" s="510"/>
      <c r="S64" s="510"/>
      <c r="T64" s="510"/>
      <c r="U64" s="510"/>
      <c r="V64" s="510"/>
      <c r="W64" s="510"/>
      <c r="X64" s="510"/>
      <c r="Y64" s="510"/>
      <c r="Z64" s="510"/>
      <c r="AA64" s="510"/>
      <c r="AB64" s="511"/>
      <c r="AC64" s="510"/>
      <c r="AD64" s="510"/>
      <c r="AE64" s="510"/>
      <c r="AF64" s="510"/>
      <c r="AG64" s="510"/>
      <c r="AH64" s="510"/>
      <c r="AI64" s="510"/>
      <c r="AJ64" s="510"/>
      <c r="AK64" s="510"/>
      <c r="AL64" s="510"/>
      <c r="AM64" s="510"/>
      <c r="AN64" s="510"/>
      <c r="AO64" s="510"/>
      <c r="AP64" s="510"/>
      <c r="AQ64" s="510"/>
      <c r="AR64" s="510"/>
      <c r="AS64" s="510"/>
      <c r="AT64" s="510"/>
      <c r="AU64" s="510"/>
      <c r="AV64" s="554"/>
      <c r="AW64" s="554"/>
      <c r="AX64" s="554"/>
      <c r="AY64" s="510"/>
      <c r="AZ64" s="510"/>
      <c r="BA64" s="510"/>
      <c r="BB64" s="510"/>
      <c r="BC64" s="510"/>
      <c r="BD64" s="510"/>
      <c r="BE64" s="510"/>
      <c r="BF64" s="510"/>
      <c r="BG64" s="510"/>
      <c r="BH64" s="510"/>
      <c r="BI64" s="510"/>
      <c r="BJ64" s="510"/>
      <c r="BK64" s="510"/>
      <c r="BL64" s="510"/>
      <c r="BM64" s="510"/>
      <c r="BN64" s="510"/>
      <c r="BO64" s="510"/>
      <c r="BP64" s="510"/>
      <c r="BQ64" s="510"/>
      <c r="BR64" s="510"/>
    </row>
    <row r="65" spans="1:70" ht="12.75" customHeight="1" x14ac:dyDescent="0.2">
      <c r="A65" s="510"/>
      <c r="B65" s="510"/>
      <c r="C65" s="510"/>
      <c r="D65" s="510"/>
      <c r="E65" s="510"/>
      <c r="F65" s="510"/>
      <c r="G65" s="510"/>
      <c r="H65" s="510"/>
      <c r="I65" s="510"/>
      <c r="J65" s="510"/>
      <c r="K65" s="510"/>
      <c r="L65" s="510"/>
      <c r="M65" s="510"/>
      <c r="N65" s="510"/>
      <c r="O65" s="510"/>
      <c r="P65" s="510"/>
      <c r="Q65" s="510"/>
      <c r="R65" s="510"/>
      <c r="S65" s="510"/>
      <c r="T65" s="510"/>
      <c r="U65" s="510"/>
      <c r="V65" s="510"/>
      <c r="W65" s="510"/>
      <c r="X65" s="510"/>
      <c r="Y65" s="510"/>
      <c r="Z65" s="510"/>
      <c r="AA65" s="510"/>
      <c r="AB65" s="511"/>
      <c r="AC65" s="510"/>
      <c r="AD65" s="510"/>
      <c r="AE65" s="510"/>
      <c r="AF65" s="510"/>
      <c r="AG65" s="510"/>
      <c r="AH65" s="510"/>
      <c r="AI65" s="510"/>
      <c r="AJ65" s="510"/>
      <c r="AK65" s="510"/>
      <c r="AL65" s="510"/>
      <c r="AM65" s="510"/>
      <c r="AN65" s="510"/>
      <c r="AO65" s="510"/>
      <c r="AP65" s="510"/>
      <c r="AQ65" s="510"/>
      <c r="AR65" s="510"/>
      <c r="AS65" s="510"/>
      <c r="AT65" s="510"/>
      <c r="AU65" s="510"/>
      <c r="AV65" s="554"/>
      <c r="AW65" s="554"/>
      <c r="AX65" s="554"/>
      <c r="AY65" s="510"/>
      <c r="AZ65" s="510"/>
      <c r="BA65" s="510"/>
      <c r="BB65" s="510"/>
      <c r="BC65" s="510"/>
      <c r="BD65" s="510"/>
      <c r="BE65" s="510"/>
      <c r="BF65" s="510"/>
      <c r="BG65" s="510"/>
      <c r="BH65" s="510"/>
      <c r="BI65" s="510"/>
      <c r="BJ65" s="510"/>
      <c r="BK65" s="510"/>
      <c r="BL65" s="510"/>
      <c r="BM65" s="510"/>
      <c r="BN65" s="510"/>
      <c r="BO65" s="510"/>
      <c r="BP65" s="510"/>
      <c r="BQ65" s="510"/>
      <c r="BR65" s="510"/>
    </row>
    <row r="66" spans="1:70" ht="12.75" customHeight="1" x14ac:dyDescent="0.2">
      <c r="A66" s="510"/>
      <c r="B66" s="510"/>
      <c r="C66" s="510"/>
      <c r="D66" s="510"/>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1"/>
      <c r="AC66" s="510"/>
      <c r="AD66" s="510"/>
      <c r="AE66" s="510"/>
      <c r="AF66" s="510"/>
      <c r="AG66" s="510"/>
      <c r="AH66" s="510"/>
      <c r="AI66" s="510"/>
      <c r="AJ66" s="510"/>
      <c r="AK66" s="510"/>
      <c r="AL66" s="510"/>
      <c r="AM66" s="510"/>
      <c r="AN66" s="510"/>
      <c r="AO66" s="510"/>
      <c r="AP66" s="510"/>
      <c r="AQ66" s="510"/>
      <c r="AR66" s="510"/>
      <c r="AS66" s="510"/>
      <c r="AT66" s="510"/>
      <c r="AU66" s="510"/>
      <c r="AV66" s="554"/>
      <c r="AW66" s="554"/>
      <c r="AX66" s="554"/>
      <c r="AY66" s="510"/>
      <c r="AZ66" s="510"/>
      <c r="BA66" s="510"/>
      <c r="BB66" s="510"/>
      <c r="BC66" s="510"/>
      <c r="BD66" s="510"/>
      <c r="BE66" s="510"/>
      <c r="BF66" s="510"/>
      <c r="BG66" s="510"/>
      <c r="BH66" s="510"/>
      <c r="BI66" s="510"/>
      <c r="BJ66" s="510"/>
      <c r="BK66" s="510"/>
      <c r="BL66" s="510"/>
      <c r="BM66" s="510"/>
      <c r="BN66" s="510"/>
      <c r="BO66" s="510"/>
      <c r="BP66" s="510"/>
      <c r="BQ66" s="510"/>
      <c r="BR66" s="510"/>
    </row>
    <row r="67" spans="1:70" ht="12.75" customHeight="1" x14ac:dyDescent="0.2">
      <c r="A67" s="510"/>
      <c r="B67" s="510"/>
      <c r="C67" s="510"/>
      <c r="D67" s="510"/>
      <c r="E67" s="510"/>
      <c r="F67" s="510"/>
      <c r="G67" s="510"/>
      <c r="H67" s="510"/>
      <c r="I67" s="510"/>
      <c r="J67" s="510"/>
      <c r="K67" s="510"/>
      <c r="L67" s="510"/>
      <c r="M67" s="510"/>
      <c r="N67" s="510"/>
      <c r="O67" s="510"/>
      <c r="P67" s="510"/>
      <c r="Q67" s="510"/>
      <c r="R67" s="510"/>
      <c r="S67" s="510"/>
      <c r="T67" s="510"/>
      <c r="U67" s="510"/>
      <c r="V67" s="510"/>
      <c r="W67" s="510"/>
      <c r="X67" s="510"/>
      <c r="Y67" s="510"/>
      <c r="Z67" s="510"/>
      <c r="AA67" s="510"/>
      <c r="AB67" s="511"/>
      <c r="AC67" s="510"/>
      <c r="AD67" s="510"/>
      <c r="AE67" s="510"/>
      <c r="AF67" s="510"/>
      <c r="AG67" s="510"/>
      <c r="AH67" s="510"/>
      <c r="AI67" s="510"/>
      <c r="AJ67" s="510"/>
      <c r="AK67" s="510"/>
      <c r="AL67" s="510"/>
      <c r="AM67" s="510"/>
      <c r="AN67" s="510"/>
      <c r="AO67" s="510"/>
      <c r="AP67" s="510"/>
      <c r="AQ67" s="510"/>
      <c r="AR67" s="510"/>
      <c r="AS67" s="510"/>
      <c r="AT67" s="510"/>
      <c r="AU67" s="510"/>
      <c r="AV67" s="554"/>
      <c r="AW67" s="554"/>
      <c r="AX67" s="554"/>
      <c r="AY67" s="510"/>
      <c r="AZ67" s="510"/>
      <c r="BA67" s="510"/>
      <c r="BB67" s="510"/>
      <c r="BC67" s="510"/>
      <c r="BD67" s="510"/>
      <c r="BE67" s="510"/>
      <c r="BF67" s="510"/>
      <c r="BG67" s="510"/>
      <c r="BH67" s="510"/>
      <c r="BI67" s="510"/>
      <c r="BJ67" s="510"/>
      <c r="BK67" s="510"/>
      <c r="BL67" s="510"/>
      <c r="BM67" s="510"/>
      <c r="BN67" s="510"/>
      <c r="BO67" s="510"/>
      <c r="BP67" s="510"/>
      <c r="BQ67" s="510"/>
      <c r="BR67" s="510"/>
    </row>
    <row r="68" spans="1:70" ht="12.75" customHeight="1" x14ac:dyDescent="0.2">
      <c r="A68" s="510"/>
      <c r="B68" s="510"/>
      <c r="C68" s="510"/>
      <c r="D68" s="510"/>
      <c r="E68" s="510"/>
      <c r="F68" s="510"/>
      <c r="G68" s="510"/>
      <c r="H68" s="510"/>
      <c r="I68" s="510"/>
      <c r="J68" s="510"/>
      <c r="K68" s="510"/>
      <c r="L68" s="510"/>
      <c r="M68" s="510"/>
      <c r="N68" s="510"/>
      <c r="O68" s="510"/>
      <c r="P68" s="510"/>
      <c r="Q68" s="510"/>
      <c r="R68" s="510"/>
      <c r="S68" s="510"/>
      <c r="T68" s="510"/>
      <c r="U68" s="510"/>
      <c r="V68" s="510"/>
      <c r="W68" s="510"/>
      <c r="X68" s="510"/>
      <c r="Y68" s="510"/>
      <c r="Z68" s="510"/>
      <c r="AA68" s="510"/>
      <c r="AB68" s="511"/>
      <c r="AC68" s="510"/>
      <c r="AD68" s="510"/>
      <c r="AE68" s="510"/>
      <c r="AF68" s="510"/>
      <c r="AG68" s="510"/>
      <c r="AH68" s="510"/>
      <c r="AI68" s="510"/>
      <c r="AJ68" s="510"/>
      <c r="AK68" s="510"/>
      <c r="AL68" s="510"/>
      <c r="AM68" s="510"/>
      <c r="AN68" s="510"/>
      <c r="AO68" s="510"/>
      <c r="AP68" s="510"/>
      <c r="AQ68" s="510"/>
      <c r="AR68" s="510"/>
      <c r="AS68" s="510"/>
      <c r="AT68" s="510"/>
      <c r="AU68" s="510"/>
      <c r="AV68" s="554"/>
      <c r="AW68" s="554"/>
      <c r="AX68" s="554"/>
      <c r="AY68" s="510"/>
      <c r="AZ68" s="510"/>
      <c r="BA68" s="510"/>
      <c r="BB68" s="510"/>
      <c r="BC68" s="510"/>
      <c r="BD68" s="510"/>
      <c r="BE68" s="510"/>
      <c r="BF68" s="510"/>
      <c r="BG68" s="510"/>
      <c r="BH68" s="510"/>
      <c r="BI68" s="510"/>
      <c r="BJ68" s="510"/>
      <c r="BK68" s="510"/>
      <c r="BL68" s="510"/>
      <c r="BM68" s="510"/>
      <c r="BN68" s="510"/>
      <c r="BO68" s="510"/>
      <c r="BP68" s="510"/>
      <c r="BQ68" s="510"/>
      <c r="BR68" s="510"/>
    </row>
    <row r="69" spans="1:70" ht="12.75" customHeight="1" x14ac:dyDescent="0.2">
      <c r="A69" s="510"/>
      <c r="B69" s="510"/>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1"/>
      <c r="AC69" s="510"/>
      <c r="AD69" s="510"/>
      <c r="AE69" s="510"/>
      <c r="AF69" s="510"/>
      <c r="AG69" s="510"/>
      <c r="AH69" s="510"/>
      <c r="AI69" s="510"/>
      <c r="AJ69" s="510"/>
      <c r="AK69" s="510"/>
      <c r="AL69" s="510"/>
      <c r="AM69" s="510"/>
      <c r="AN69" s="510"/>
      <c r="AO69" s="510"/>
      <c r="AP69" s="510"/>
      <c r="AQ69" s="510"/>
      <c r="AR69" s="510"/>
      <c r="AS69" s="510"/>
      <c r="AT69" s="510"/>
      <c r="AU69" s="510"/>
      <c r="AV69" s="554"/>
      <c r="AW69" s="554"/>
      <c r="AX69" s="554"/>
      <c r="AY69" s="510"/>
      <c r="AZ69" s="510"/>
      <c r="BA69" s="510"/>
      <c r="BB69" s="510"/>
      <c r="BC69" s="510"/>
      <c r="BD69" s="510"/>
      <c r="BE69" s="510"/>
      <c r="BF69" s="510"/>
      <c r="BG69" s="510"/>
      <c r="BH69" s="510"/>
      <c r="BI69" s="510"/>
      <c r="BJ69" s="510"/>
      <c r="BK69" s="510"/>
      <c r="BL69" s="510"/>
      <c r="BM69" s="510"/>
      <c r="BN69" s="510"/>
      <c r="BO69" s="510"/>
      <c r="BP69" s="510"/>
      <c r="BQ69" s="510"/>
      <c r="BR69" s="510"/>
    </row>
    <row r="70" spans="1:70" ht="12.75" customHeight="1" x14ac:dyDescent="0.2">
      <c r="A70" s="510"/>
      <c r="B70" s="510"/>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511"/>
      <c r="AC70" s="510"/>
      <c r="AD70" s="510"/>
      <c r="AE70" s="510"/>
      <c r="AF70" s="510"/>
      <c r="AG70" s="510"/>
      <c r="AH70" s="510"/>
      <c r="AI70" s="510"/>
      <c r="AJ70" s="510"/>
      <c r="AK70" s="510"/>
      <c r="AL70" s="510"/>
      <c r="AM70" s="510"/>
      <c r="AN70" s="510"/>
      <c r="AO70" s="510"/>
      <c r="AP70" s="510"/>
      <c r="AQ70" s="510"/>
      <c r="AR70" s="510"/>
      <c r="AS70" s="510"/>
      <c r="AT70" s="510"/>
      <c r="AU70" s="510"/>
      <c r="AV70" s="554"/>
      <c r="AW70" s="554"/>
      <c r="AX70" s="554"/>
      <c r="AY70" s="510"/>
      <c r="AZ70" s="510"/>
      <c r="BA70" s="510"/>
      <c r="BB70" s="510"/>
      <c r="BC70" s="510"/>
      <c r="BD70" s="510"/>
      <c r="BE70" s="510"/>
      <c r="BF70" s="510"/>
      <c r="BG70" s="510"/>
      <c r="BH70" s="510"/>
      <c r="BI70" s="510"/>
      <c r="BJ70" s="510"/>
      <c r="BK70" s="510"/>
      <c r="BL70" s="510"/>
      <c r="BM70" s="510"/>
      <c r="BN70" s="510"/>
      <c r="BO70" s="510"/>
      <c r="BP70" s="510"/>
      <c r="BQ70" s="510"/>
      <c r="BR70" s="510"/>
    </row>
    <row r="71" spans="1:70" ht="12.75" customHeight="1" x14ac:dyDescent="0.2">
      <c r="A71" s="510"/>
      <c r="B71" s="510"/>
      <c r="C71" s="510"/>
      <c r="D71" s="510"/>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511"/>
      <c r="AC71" s="510"/>
      <c r="AD71" s="510"/>
      <c r="AE71" s="510"/>
      <c r="AF71" s="510"/>
      <c r="AG71" s="510"/>
      <c r="AH71" s="510"/>
      <c r="AI71" s="510"/>
      <c r="AJ71" s="510"/>
      <c r="AK71" s="510"/>
      <c r="AL71" s="510"/>
      <c r="AM71" s="510"/>
      <c r="AN71" s="510"/>
      <c r="AO71" s="510"/>
      <c r="AP71" s="510"/>
      <c r="AQ71" s="510"/>
      <c r="AR71" s="510"/>
      <c r="AS71" s="510"/>
      <c r="AT71" s="510"/>
      <c r="AU71" s="510"/>
      <c r="AV71" s="554"/>
      <c r="AW71" s="554"/>
      <c r="AX71" s="554"/>
      <c r="AY71" s="510"/>
      <c r="AZ71" s="510"/>
      <c r="BA71" s="510"/>
      <c r="BB71" s="510"/>
      <c r="BC71" s="510"/>
      <c r="BD71" s="510"/>
      <c r="BE71" s="510"/>
      <c r="BF71" s="510"/>
      <c r="BG71" s="510"/>
      <c r="BH71" s="510"/>
      <c r="BI71" s="510"/>
      <c r="BJ71" s="510"/>
      <c r="BK71" s="510"/>
      <c r="BL71" s="510"/>
      <c r="BM71" s="510"/>
      <c r="BN71" s="510"/>
      <c r="BO71" s="510"/>
      <c r="BP71" s="510"/>
      <c r="BQ71" s="510"/>
      <c r="BR71" s="510"/>
    </row>
    <row r="72" spans="1:70" ht="12.75" customHeight="1" x14ac:dyDescent="0.2">
      <c r="A72" s="510"/>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1"/>
      <c r="AC72" s="510"/>
      <c r="AD72" s="510"/>
      <c r="AE72" s="510"/>
      <c r="AF72" s="510"/>
      <c r="AG72" s="510"/>
      <c r="AH72" s="510"/>
      <c r="AI72" s="510"/>
      <c r="AJ72" s="510"/>
      <c r="AK72" s="510"/>
      <c r="AL72" s="510"/>
      <c r="AM72" s="510"/>
      <c r="AN72" s="510"/>
      <c r="AO72" s="510"/>
      <c r="AP72" s="510"/>
      <c r="AQ72" s="510"/>
      <c r="AR72" s="510"/>
      <c r="AS72" s="510"/>
      <c r="AT72" s="510"/>
      <c r="AU72" s="510"/>
      <c r="AV72" s="554"/>
      <c r="AW72" s="554"/>
      <c r="AX72" s="554"/>
      <c r="AY72" s="510"/>
      <c r="AZ72" s="510"/>
      <c r="BA72" s="510"/>
      <c r="BB72" s="510"/>
      <c r="BC72" s="510"/>
      <c r="BD72" s="510"/>
      <c r="BE72" s="510"/>
      <c r="BF72" s="510"/>
      <c r="BG72" s="510"/>
      <c r="BH72" s="510"/>
      <c r="BI72" s="510"/>
      <c r="BJ72" s="510"/>
      <c r="BK72" s="510"/>
      <c r="BL72" s="510"/>
      <c r="BM72" s="510"/>
      <c r="BN72" s="510"/>
      <c r="BO72" s="510"/>
      <c r="BP72" s="510"/>
      <c r="BQ72" s="510"/>
      <c r="BR72" s="510"/>
    </row>
    <row r="73" spans="1:70" ht="12.75" customHeight="1" x14ac:dyDescent="0.2">
      <c r="A73" s="510"/>
      <c r="B73" s="510"/>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1"/>
      <c r="AC73" s="510"/>
      <c r="AD73" s="510"/>
      <c r="AE73" s="510"/>
      <c r="AF73" s="510"/>
      <c r="AG73" s="510"/>
      <c r="AH73" s="510"/>
      <c r="AI73" s="510"/>
      <c r="AJ73" s="510"/>
      <c r="AK73" s="510"/>
      <c r="AL73" s="510"/>
      <c r="AM73" s="510"/>
      <c r="AN73" s="510"/>
      <c r="AO73" s="510"/>
      <c r="AP73" s="510"/>
      <c r="AQ73" s="510"/>
      <c r="AR73" s="510"/>
      <c r="AS73" s="510"/>
      <c r="AT73" s="510"/>
      <c r="AU73" s="510"/>
      <c r="AV73" s="554"/>
      <c r="AW73" s="554"/>
      <c r="AX73" s="554"/>
      <c r="AY73" s="510"/>
      <c r="AZ73" s="510"/>
      <c r="BA73" s="510"/>
      <c r="BB73" s="510"/>
      <c r="BC73" s="510"/>
      <c r="BD73" s="510"/>
      <c r="BE73" s="510"/>
      <c r="BF73" s="510"/>
      <c r="BG73" s="510"/>
      <c r="BH73" s="510"/>
      <c r="BI73" s="510"/>
      <c r="BJ73" s="510"/>
      <c r="BK73" s="510"/>
      <c r="BL73" s="510"/>
      <c r="BM73" s="510"/>
      <c r="BN73" s="510"/>
      <c r="BO73" s="510"/>
      <c r="BP73" s="510"/>
      <c r="BQ73" s="510"/>
      <c r="BR73" s="510"/>
    </row>
    <row r="74" spans="1:70" ht="12.75" customHeight="1" x14ac:dyDescent="0.2">
      <c r="A74" s="510"/>
      <c r="B74" s="510"/>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1"/>
      <c r="AC74" s="510"/>
      <c r="AD74" s="510"/>
      <c r="AE74" s="510"/>
      <c r="AF74" s="510"/>
      <c r="AG74" s="510"/>
      <c r="AH74" s="510"/>
      <c r="AI74" s="510"/>
      <c r="AJ74" s="510"/>
      <c r="AK74" s="510"/>
      <c r="AL74" s="510"/>
      <c r="AM74" s="510"/>
      <c r="AN74" s="510"/>
      <c r="AO74" s="510"/>
      <c r="AP74" s="510"/>
      <c r="AQ74" s="510"/>
      <c r="AR74" s="510"/>
      <c r="AS74" s="510"/>
      <c r="AT74" s="510"/>
      <c r="AU74" s="510"/>
      <c r="AV74" s="554"/>
      <c r="AW74" s="554"/>
      <c r="AX74" s="554"/>
      <c r="AY74" s="510"/>
      <c r="AZ74" s="510"/>
      <c r="BA74" s="510"/>
      <c r="BB74" s="510"/>
      <c r="BC74" s="510"/>
      <c r="BD74" s="510"/>
      <c r="BE74" s="510"/>
      <c r="BF74" s="510"/>
      <c r="BG74" s="510"/>
      <c r="BH74" s="510"/>
      <c r="BI74" s="510"/>
      <c r="BJ74" s="510"/>
      <c r="BK74" s="510"/>
      <c r="BL74" s="510"/>
      <c r="BM74" s="510"/>
      <c r="BN74" s="510"/>
      <c r="BO74" s="510"/>
      <c r="BP74" s="510"/>
      <c r="BQ74" s="510"/>
      <c r="BR74" s="510"/>
    </row>
    <row r="75" spans="1:70" ht="12.75" customHeight="1" x14ac:dyDescent="0.2">
      <c r="A75" s="510"/>
      <c r="B75" s="510"/>
      <c r="C75" s="510"/>
      <c r="D75" s="510"/>
      <c r="E75" s="510"/>
      <c r="F75" s="510"/>
      <c r="G75" s="510"/>
      <c r="H75" s="510"/>
      <c r="I75" s="510"/>
      <c r="J75" s="510"/>
      <c r="K75" s="510"/>
      <c r="L75" s="510"/>
      <c r="M75" s="510"/>
      <c r="N75" s="510"/>
      <c r="O75" s="510"/>
      <c r="P75" s="510"/>
      <c r="Q75" s="510"/>
      <c r="R75" s="510"/>
      <c r="S75" s="510"/>
      <c r="T75" s="510"/>
      <c r="U75" s="510"/>
      <c r="V75" s="510"/>
      <c r="W75" s="510"/>
      <c r="X75" s="510"/>
      <c r="Y75" s="510"/>
      <c r="Z75" s="510"/>
      <c r="AA75" s="510"/>
      <c r="AB75" s="511"/>
      <c r="AC75" s="510"/>
      <c r="AD75" s="510"/>
      <c r="AE75" s="510"/>
      <c r="AF75" s="510"/>
      <c r="AG75" s="510"/>
      <c r="AH75" s="510"/>
      <c r="AI75" s="510"/>
      <c r="AJ75" s="510"/>
      <c r="AK75" s="510"/>
      <c r="AL75" s="510"/>
      <c r="AM75" s="510"/>
      <c r="AN75" s="510"/>
      <c r="AO75" s="510"/>
      <c r="AP75" s="510"/>
      <c r="AQ75" s="510"/>
      <c r="AR75" s="510"/>
      <c r="AS75" s="510"/>
      <c r="AT75" s="510"/>
      <c r="AU75" s="510"/>
      <c r="AV75" s="554"/>
      <c r="AW75" s="554"/>
      <c r="AX75" s="554"/>
      <c r="AY75" s="510"/>
      <c r="AZ75" s="510"/>
      <c r="BA75" s="510"/>
      <c r="BB75" s="510"/>
      <c r="BC75" s="510"/>
      <c r="BD75" s="510"/>
      <c r="BE75" s="510"/>
      <c r="BF75" s="510"/>
      <c r="BG75" s="510"/>
      <c r="BH75" s="510"/>
      <c r="BI75" s="510"/>
      <c r="BJ75" s="510"/>
      <c r="BK75" s="510"/>
      <c r="BL75" s="510"/>
      <c r="BM75" s="510"/>
      <c r="BN75" s="510"/>
      <c r="BO75" s="510"/>
      <c r="BP75" s="510"/>
      <c r="BQ75" s="510"/>
      <c r="BR75" s="510"/>
    </row>
    <row r="76" spans="1:70" ht="12.75" customHeight="1" x14ac:dyDescent="0.2">
      <c r="A76" s="510"/>
      <c r="B76" s="510"/>
      <c r="C76" s="510"/>
      <c r="D76" s="510"/>
      <c r="E76" s="510"/>
      <c r="F76" s="510"/>
      <c r="G76" s="510"/>
      <c r="H76" s="510"/>
      <c r="I76" s="510"/>
      <c r="J76" s="510"/>
      <c r="K76" s="510"/>
      <c r="L76" s="510"/>
      <c r="M76" s="510"/>
      <c r="N76" s="510"/>
      <c r="O76" s="510"/>
      <c r="P76" s="510"/>
      <c r="Q76" s="510"/>
      <c r="R76" s="510"/>
      <c r="S76" s="510"/>
      <c r="T76" s="510"/>
      <c r="U76" s="510"/>
      <c r="V76" s="510"/>
      <c r="W76" s="510"/>
      <c r="X76" s="510"/>
      <c r="Y76" s="510"/>
      <c r="Z76" s="510"/>
      <c r="AA76" s="510"/>
      <c r="AB76" s="511"/>
      <c r="AC76" s="510"/>
      <c r="AD76" s="510"/>
      <c r="AE76" s="510"/>
      <c r="AF76" s="510"/>
      <c r="AG76" s="510"/>
      <c r="AH76" s="510"/>
      <c r="AI76" s="510"/>
      <c r="AJ76" s="510"/>
      <c r="AK76" s="510"/>
      <c r="AL76" s="510"/>
      <c r="AM76" s="510"/>
      <c r="AN76" s="510"/>
      <c r="AO76" s="510"/>
      <c r="AP76" s="510"/>
      <c r="AQ76" s="510"/>
      <c r="AR76" s="510"/>
      <c r="AS76" s="510"/>
      <c r="AT76" s="510"/>
      <c r="AU76" s="510"/>
      <c r="AV76" s="554"/>
      <c r="AW76" s="554"/>
      <c r="AX76" s="554"/>
      <c r="AY76" s="510"/>
      <c r="AZ76" s="510"/>
      <c r="BA76" s="510"/>
      <c r="BB76" s="510"/>
      <c r="BC76" s="510"/>
      <c r="BD76" s="510"/>
      <c r="BE76" s="510"/>
      <c r="BF76" s="510"/>
      <c r="BG76" s="510"/>
      <c r="BH76" s="510"/>
      <c r="BI76" s="510"/>
      <c r="BJ76" s="510"/>
      <c r="BK76" s="510"/>
      <c r="BL76" s="510"/>
      <c r="BM76" s="510"/>
      <c r="BN76" s="510"/>
      <c r="BO76" s="510"/>
      <c r="BP76" s="510"/>
      <c r="BQ76" s="510"/>
      <c r="BR76" s="510"/>
    </row>
    <row r="77" spans="1:70" ht="12.75" customHeight="1" x14ac:dyDescent="0.2">
      <c r="A77" s="510"/>
      <c r="B77" s="510"/>
      <c r="C77" s="510"/>
      <c r="D77" s="510"/>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1"/>
      <c r="AC77" s="510"/>
      <c r="AD77" s="510"/>
      <c r="AE77" s="510"/>
      <c r="AF77" s="510"/>
      <c r="AG77" s="510"/>
      <c r="AH77" s="510"/>
      <c r="AI77" s="510"/>
      <c r="AJ77" s="510"/>
      <c r="AK77" s="510"/>
      <c r="AL77" s="510"/>
      <c r="AM77" s="510"/>
      <c r="AN77" s="510"/>
      <c r="AO77" s="510"/>
      <c r="AP77" s="510"/>
      <c r="AQ77" s="510"/>
      <c r="AR77" s="510"/>
      <c r="AS77" s="510"/>
      <c r="AT77" s="510"/>
      <c r="AU77" s="510"/>
      <c r="AV77" s="554"/>
      <c r="AW77" s="554"/>
      <c r="AX77" s="554"/>
      <c r="AY77" s="510"/>
      <c r="AZ77" s="510"/>
      <c r="BA77" s="510"/>
      <c r="BB77" s="510"/>
      <c r="BC77" s="510"/>
      <c r="BD77" s="510"/>
      <c r="BE77" s="510"/>
      <c r="BF77" s="510"/>
      <c r="BG77" s="510"/>
      <c r="BH77" s="510"/>
      <c r="BI77" s="510"/>
      <c r="BJ77" s="510"/>
      <c r="BK77" s="510"/>
      <c r="BL77" s="510"/>
      <c r="BM77" s="510"/>
      <c r="BN77" s="510"/>
      <c r="BO77" s="510"/>
      <c r="BP77" s="510"/>
      <c r="BQ77" s="510"/>
      <c r="BR77" s="510"/>
    </row>
    <row r="78" spans="1:70" ht="12.75" customHeight="1" x14ac:dyDescent="0.2">
      <c r="A78" s="510"/>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1"/>
      <c r="AC78" s="510"/>
      <c r="AD78" s="510"/>
      <c r="AE78" s="510"/>
      <c r="AF78" s="510"/>
      <c r="AG78" s="510"/>
      <c r="AH78" s="510"/>
      <c r="AI78" s="510"/>
      <c r="AJ78" s="510"/>
      <c r="AK78" s="510"/>
      <c r="AL78" s="510"/>
      <c r="AM78" s="510"/>
      <c r="AN78" s="510"/>
      <c r="AO78" s="510"/>
      <c r="AP78" s="510"/>
      <c r="AQ78" s="510"/>
      <c r="AR78" s="510"/>
      <c r="AS78" s="510"/>
      <c r="AT78" s="510"/>
      <c r="AU78" s="510"/>
      <c r="AV78" s="554"/>
      <c r="AW78" s="554"/>
      <c r="AX78" s="554"/>
      <c r="AY78" s="510"/>
      <c r="AZ78" s="510"/>
      <c r="BA78" s="510"/>
      <c r="BB78" s="510"/>
      <c r="BC78" s="510"/>
      <c r="BD78" s="510"/>
      <c r="BE78" s="510"/>
      <c r="BF78" s="510"/>
      <c r="BG78" s="510"/>
      <c r="BH78" s="510"/>
      <c r="BI78" s="510"/>
      <c r="BJ78" s="510"/>
      <c r="BK78" s="510"/>
      <c r="BL78" s="510"/>
      <c r="BM78" s="510"/>
      <c r="BN78" s="510"/>
      <c r="BO78" s="510"/>
      <c r="BP78" s="510"/>
      <c r="BQ78" s="510"/>
      <c r="BR78" s="510"/>
    </row>
    <row r="79" spans="1:70" ht="12.75" customHeight="1" x14ac:dyDescent="0.2">
      <c r="A79" s="510"/>
      <c r="B79" s="510"/>
      <c r="C79" s="510"/>
      <c r="D79" s="510"/>
      <c r="E79" s="510"/>
      <c r="F79" s="510"/>
      <c r="G79" s="510"/>
      <c r="H79" s="510"/>
      <c r="I79" s="510"/>
      <c r="J79" s="510"/>
      <c r="K79" s="510"/>
      <c r="L79" s="510"/>
      <c r="M79" s="510"/>
      <c r="N79" s="510"/>
      <c r="O79" s="510"/>
      <c r="P79" s="510"/>
      <c r="Q79" s="510"/>
      <c r="R79" s="510"/>
      <c r="S79" s="510"/>
      <c r="T79" s="510"/>
      <c r="U79" s="510"/>
      <c r="V79" s="510"/>
      <c r="W79" s="510"/>
      <c r="X79" s="510"/>
      <c r="Y79" s="510"/>
      <c r="Z79" s="510"/>
      <c r="AA79" s="510"/>
      <c r="AB79" s="511"/>
      <c r="AC79" s="510"/>
      <c r="AD79" s="510"/>
      <c r="AE79" s="510"/>
      <c r="AF79" s="510"/>
      <c r="AG79" s="510"/>
      <c r="AH79" s="510"/>
      <c r="AI79" s="510"/>
      <c r="AJ79" s="510"/>
      <c r="AK79" s="510"/>
      <c r="AL79" s="510"/>
      <c r="AM79" s="510"/>
      <c r="AN79" s="510"/>
      <c r="AO79" s="510"/>
      <c r="AP79" s="510"/>
      <c r="AQ79" s="510"/>
      <c r="AR79" s="510"/>
      <c r="AS79" s="510"/>
      <c r="AT79" s="510"/>
      <c r="AU79" s="510"/>
      <c r="AV79" s="554"/>
      <c r="AW79" s="554"/>
      <c r="AX79" s="554"/>
      <c r="AY79" s="510"/>
      <c r="AZ79" s="510"/>
      <c r="BA79" s="510"/>
      <c r="BB79" s="510"/>
      <c r="BC79" s="510"/>
      <c r="BD79" s="510"/>
      <c r="BE79" s="510"/>
      <c r="BF79" s="510"/>
      <c r="BG79" s="510"/>
      <c r="BH79" s="510"/>
      <c r="BI79" s="510"/>
      <c r="BJ79" s="510"/>
      <c r="BK79" s="510"/>
      <c r="BL79" s="510"/>
      <c r="BM79" s="510"/>
      <c r="BN79" s="510"/>
      <c r="BO79" s="510"/>
      <c r="BP79" s="510"/>
      <c r="BQ79" s="510"/>
      <c r="BR79" s="510"/>
    </row>
    <row r="80" spans="1:70" ht="12.75" customHeight="1" x14ac:dyDescent="0.2">
      <c r="A80" s="510"/>
      <c r="B80" s="510"/>
      <c r="C80" s="510"/>
      <c r="D80" s="510"/>
      <c r="E80" s="510"/>
      <c r="F80" s="510"/>
      <c r="G80" s="510"/>
      <c r="H80" s="510"/>
      <c r="I80" s="510"/>
      <c r="J80" s="510"/>
      <c r="K80" s="510"/>
      <c r="L80" s="510"/>
      <c r="M80" s="510"/>
      <c r="N80" s="510"/>
      <c r="O80" s="510"/>
      <c r="P80" s="510"/>
      <c r="Q80" s="510"/>
      <c r="R80" s="510"/>
      <c r="S80" s="510"/>
      <c r="T80" s="510"/>
      <c r="U80" s="510"/>
      <c r="V80" s="510"/>
      <c r="W80" s="510"/>
      <c r="X80" s="510"/>
      <c r="Y80" s="510"/>
      <c r="Z80" s="510"/>
      <c r="AA80" s="510"/>
      <c r="AB80" s="511"/>
      <c r="AC80" s="510"/>
      <c r="AD80" s="510"/>
      <c r="AE80" s="510"/>
      <c r="AF80" s="510"/>
      <c r="AG80" s="510"/>
      <c r="AH80" s="510"/>
      <c r="AI80" s="510"/>
      <c r="AJ80" s="510"/>
      <c r="AK80" s="510"/>
      <c r="AL80" s="510"/>
      <c r="AM80" s="510"/>
      <c r="AN80" s="510"/>
      <c r="AO80" s="510"/>
      <c r="AP80" s="510"/>
      <c r="AQ80" s="510"/>
      <c r="AR80" s="510"/>
      <c r="AS80" s="510"/>
      <c r="AT80" s="510"/>
      <c r="AU80" s="510"/>
      <c r="AV80" s="554"/>
      <c r="AW80" s="554"/>
      <c r="AX80" s="554"/>
      <c r="AY80" s="510"/>
      <c r="AZ80" s="510"/>
      <c r="BA80" s="510"/>
      <c r="BB80" s="510"/>
      <c r="BC80" s="510"/>
      <c r="BD80" s="510"/>
      <c r="BE80" s="510"/>
      <c r="BF80" s="510"/>
      <c r="BG80" s="510"/>
      <c r="BH80" s="510"/>
      <c r="BI80" s="510"/>
      <c r="BJ80" s="510"/>
      <c r="BK80" s="510"/>
      <c r="BL80" s="510"/>
      <c r="BM80" s="510"/>
      <c r="BN80" s="510"/>
      <c r="BO80" s="510"/>
      <c r="BP80" s="510"/>
      <c r="BQ80" s="510"/>
      <c r="BR80" s="510"/>
    </row>
    <row r="81" spans="1:70" ht="12.75" customHeight="1" x14ac:dyDescent="0.2">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1"/>
      <c r="AC81" s="510"/>
      <c r="AD81" s="510"/>
      <c r="AE81" s="510"/>
      <c r="AF81" s="510"/>
      <c r="AG81" s="510"/>
      <c r="AH81" s="510"/>
      <c r="AI81" s="510"/>
      <c r="AJ81" s="510"/>
      <c r="AK81" s="510"/>
      <c r="AL81" s="510"/>
      <c r="AM81" s="510"/>
      <c r="AN81" s="510"/>
      <c r="AO81" s="510"/>
      <c r="AP81" s="510"/>
      <c r="AQ81" s="510"/>
      <c r="AR81" s="510"/>
      <c r="AS81" s="510"/>
      <c r="AT81" s="510"/>
      <c r="AU81" s="510"/>
      <c r="AV81" s="554"/>
      <c r="AW81" s="554"/>
      <c r="AX81" s="554"/>
      <c r="AY81" s="510"/>
      <c r="AZ81" s="510"/>
      <c r="BA81" s="510"/>
      <c r="BB81" s="510"/>
      <c r="BC81" s="510"/>
      <c r="BD81" s="510"/>
      <c r="BE81" s="510"/>
      <c r="BF81" s="510"/>
      <c r="BG81" s="510"/>
      <c r="BH81" s="510"/>
      <c r="BI81" s="510"/>
      <c r="BJ81" s="510"/>
      <c r="BK81" s="510"/>
      <c r="BL81" s="510"/>
      <c r="BM81" s="510"/>
      <c r="BN81" s="510"/>
      <c r="BO81" s="510"/>
      <c r="BP81" s="510"/>
      <c r="BQ81" s="510"/>
      <c r="BR81" s="510"/>
    </row>
    <row r="82" spans="1:70" ht="12.75" customHeight="1" x14ac:dyDescent="0.2">
      <c r="A82" s="510"/>
      <c r="B82" s="510"/>
      <c r="C82" s="510"/>
      <c r="D82" s="510"/>
      <c r="E82" s="510"/>
      <c r="F82" s="510"/>
      <c r="G82" s="510"/>
      <c r="H82" s="510"/>
      <c r="I82" s="510"/>
      <c r="J82" s="510"/>
      <c r="K82" s="510"/>
      <c r="L82" s="510"/>
      <c r="M82" s="510"/>
      <c r="N82" s="510"/>
      <c r="O82" s="510"/>
      <c r="P82" s="510"/>
      <c r="Q82" s="510"/>
      <c r="R82" s="510"/>
      <c r="S82" s="510"/>
      <c r="T82" s="510"/>
      <c r="U82" s="510"/>
      <c r="V82" s="510"/>
      <c r="W82" s="510"/>
      <c r="X82" s="510"/>
      <c r="Y82" s="510"/>
      <c r="Z82" s="510"/>
      <c r="AA82" s="510"/>
      <c r="AB82" s="511"/>
      <c r="AC82" s="510"/>
      <c r="AD82" s="510"/>
      <c r="AE82" s="510"/>
      <c r="AF82" s="510"/>
      <c r="AG82" s="510"/>
      <c r="AH82" s="510"/>
      <c r="AI82" s="510"/>
      <c r="AJ82" s="510"/>
      <c r="AK82" s="510"/>
      <c r="AL82" s="510"/>
      <c r="AM82" s="510"/>
      <c r="AN82" s="510"/>
      <c r="AO82" s="510"/>
      <c r="AP82" s="510"/>
      <c r="AQ82" s="510"/>
      <c r="AR82" s="510"/>
      <c r="AS82" s="510"/>
      <c r="AT82" s="510"/>
      <c r="AU82" s="510"/>
      <c r="AV82" s="554"/>
      <c r="AW82" s="554"/>
      <c r="AX82" s="554"/>
      <c r="AY82" s="510"/>
      <c r="AZ82" s="510"/>
      <c r="BA82" s="510"/>
      <c r="BB82" s="510"/>
      <c r="BC82" s="510"/>
      <c r="BD82" s="510"/>
      <c r="BE82" s="510"/>
      <c r="BF82" s="510"/>
      <c r="BG82" s="510"/>
      <c r="BH82" s="510"/>
      <c r="BI82" s="510"/>
      <c r="BJ82" s="510"/>
      <c r="BK82" s="510"/>
      <c r="BL82" s="510"/>
      <c r="BM82" s="510"/>
      <c r="BN82" s="510"/>
      <c r="BO82" s="510"/>
      <c r="BP82" s="510"/>
      <c r="BQ82" s="510"/>
      <c r="BR82" s="510"/>
    </row>
    <row r="83" spans="1:70" ht="12.75" customHeight="1" x14ac:dyDescent="0.2">
      <c r="A83" s="510"/>
      <c r="B83" s="510"/>
      <c r="C83" s="510"/>
      <c r="D83" s="510"/>
      <c r="E83" s="510"/>
      <c r="F83" s="510"/>
      <c r="G83" s="510"/>
      <c r="H83" s="510"/>
      <c r="I83" s="510"/>
      <c r="J83" s="510"/>
      <c r="K83" s="510"/>
      <c r="L83" s="510"/>
      <c r="M83" s="510"/>
      <c r="N83" s="510"/>
      <c r="O83" s="510"/>
      <c r="P83" s="510"/>
      <c r="Q83" s="510"/>
      <c r="R83" s="510"/>
      <c r="S83" s="510"/>
      <c r="T83" s="510"/>
      <c r="U83" s="510"/>
      <c r="V83" s="510"/>
      <c r="W83" s="510"/>
      <c r="X83" s="510"/>
      <c r="Y83" s="510"/>
      <c r="Z83" s="510"/>
      <c r="AA83" s="510"/>
      <c r="AB83" s="511"/>
      <c r="AC83" s="510"/>
      <c r="AD83" s="510"/>
      <c r="AE83" s="510"/>
      <c r="AF83" s="510"/>
      <c r="AG83" s="510"/>
      <c r="AH83" s="510"/>
      <c r="AI83" s="510"/>
      <c r="AJ83" s="510"/>
      <c r="AK83" s="510"/>
      <c r="AL83" s="510"/>
      <c r="AM83" s="510"/>
      <c r="AN83" s="510"/>
      <c r="AO83" s="510"/>
      <c r="AP83" s="510"/>
      <c r="AQ83" s="510"/>
      <c r="AR83" s="510"/>
      <c r="AS83" s="510"/>
      <c r="AT83" s="510"/>
      <c r="AU83" s="510"/>
      <c r="AV83" s="554"/>
      <c r="AW83" s="554"/>
      <c r="AX83" s="554"/>
      <c r="AY83" s="510"/>
      <c r="AZ83" s="510"/>
      <c r="BA83" s="510"/>
      <c r="BB83" s="510"/>
      <c r="BC83" s="510"/>
      <c r="BD83" s="510"/>
      <c r="BE83" s="510"/>
      <c r="BF83" s="510"/>
      <c r="BG83" s="510"/>
      <c r="BH83" s="510"/>
      <c r="BI83" s="510"/>
      <c r="BJ83" s="510"/>
      <c r="BK83" s="510"/>
      <c r="BL83" s="510"/>
      <c r="BM83" s="510"/>
      <c r="BN83" s="510"/>
      <c r="BO83" s="510"/>
      <c r="BP83" s="510"/>
      <c r="BQ83" s="510"/>
      <c r="BR83" s="510"/>
    </row>
    <row r="84" spans="1:70" ht="12.75" customHeight="1" x14ac:dyDescent="0.2">
      <c r="A84" s="510"/>
      <c r="B84" s="510"/>
      <c r="C84" s="510"/>
      <c r="D84" s="510"/>
      <c r="E84" s="510"/>
      <c r="F84" s="510"/>
      <c r="G84" s="510"/>
      <c r="H84" s="510"/>
      <c r="I84" s="510"/>
      <c r="J84" s="510"/>
      <c r="K84" s="510"/>
      <c r="L84" s="510"/>
      <c r="M84" s="510"/>
      <c r="N84" s="510"/>
      <c r="O84" s="510"/>
      <c r="P84" s="510"/>
      <c r="Q84" s="510"/>
      <c r="R84" s="510"/>
      <c r="S84" s="510"/>
      <c r="T84" s="510"/>
      <c r="U84" s="510"/>
      <c r="V84" s="510"/>
      <c r="W84" s="510"/>
      <c r="X84" s="510"/>
      <c r="Y84" s="510"/>
      <c r="Z84" s="510"/>
      <c r="AA84" s="510"/>
      <c r="AB84" s="511"/>
      <c r="AC84" s="510"/>
      <c r="AD84" s="510"/>
      <c r="AE84" s="510"/>
      <c r="AF84" s="510"/>
      <c r="AG84" s="510"/>
      <c r="AH84" s="510"/>
      <c r="AI84" s="510"/>
      <c r="AJ84" s="510"/>
      <c r="AK84" s="510"/>
      <c r="AL84" s="510"/>
      <c r="AM84" s="510"/>
      <c r="AN84" s="510"/>
      <c r="AO84" s="510"/>
      <c r="AP84" s="510"/>
      <c r="AQ84" s="510"/>
      <c r="AR84" s="510"/>
      <c r="AS84" s="510"/>
      <c r="AT84" s="510"/>
      <c r="AU84" s="510"/>
      <c r="AV84" s="554"/>
      <c r="AW84" s="554"/>
      <c r="AX84" s="554"/>
      <c r="AY84" s="510"/>
      <c r="AZ84" s="510"/>
      <c r="BA84" s="510"/>
      <c r="BB84" s="510"/>
      <c r="BC84" s="510"/>
      <c r="BD84" s="510"/>
      <c r="BE84" s="510"/>
      <c r="BF84" s="510"/>
      <c r="BG84" s="510"/>
      <c r="BH84" s="510"/>
      <c r="BI84" s="510"/>
      <c r="BJ84" s="510"/>
      <c r="BK84" s="510"/>
      <c r="BL84" s="510"/>
      <c r="BM84" s="510"/>
      <c r="BN84" s="510"/>
      <c r="BO84" s="510"/>
      <c r="BP84" s="510"/>
      <c r="BQ84" s="510"/>
      <c r="BR84" s="510"/>
    </row>
    <row r="85" spans="1:70" ht="12.75" customHeight="1" x14ac:dyDescent="0.2">
      <c r="A85" s="510"/>
      <c r="B85" s="510"/>
      <c r="C85" s="510"/>
      <c r="D85" s="510"/>
      <c r="E85" s="510"/>
      <c r="F85" s="510"/>
      <c r="G85" s="510"/>
      <c r="H85" s="510"/>
      <c r="I85" s="510"/>
      <c r="J85" s="510"/>
      <c r="K85" s="510"/>
      <c r="L85" s="510"/>
      <c r="M85" s="510"/>
      <c r="N85" s="510"/>
      <c r="O85" s="510"/>
      <c r="P85" s="510"/>
      <c r="Q85" s="510"/>
      <c r="R85" s="510"/>
      <c r="S85" s="510"/>
      <c r="T85" s="510"/>
      <c r="U85" s="510"/>
      <c r="V85" s="510"/>
      <c r="W85" s="510"/>
      <c r="X85" s="510"/>
      <c r="Y85" s="510"/>
      <c r="Z85" s="510"/>
      <c r="AA85" s="510"/>
      <c r="AB85" s="511"/>
      <c r="AC85" s="510"/>
      <c r="AD85" s="510"/>
      <c r="AE85" s="510"/>
      <c r="AF85" s="510"/>
      <c r="AG85" s="510"/>
      <c r="AH85" s="510"/>
      <c r="AI85" s="510"/>
      <c r="AJ85" s="510"/>
      <c r="AK85" s="510"/>
      <c r="AL85" s="510"/>
      <c r="AM85" s="510"/>
      <c r="AN85" s="510"/>
      <c r="AO85" s="510"/>
      <c r="AP85" s="510"/>
      <c r="AQ85" s="510"/>
      <c r="AR85" s="510"/>
      <c r="AS85" s="510"/>
      <c r="AT85" s="510"/>
      <c r="AU85" s="510"/>
      <c r="AV85" s="554"/>
      <c r="AW85" s="554"/>
      <c r="AX85" s="554"/>
      <c r="AY85" s="510"/>
      <c r="AZ85" s="510"/>
      <c r="BA85" s="510"/>
      <c r="BB85" s="510"/>
      <c r="BC85" s="510"/>
      <c r="BD85" s="510"/>
      <c r="BE85" s="510"/>
      <c r="BF85" s="510"/>
      <c r="BG85" s="510"/>
      <c r="BH85" s="510"/>
      <c r="BI85" s="510"/>
      <c r="BJ85" s="510"/>
      <c r="BK85" s="510"/>
      <c r="BL85" s="510"/>
      <c r="BM85" s="510"/>
      <c r="BN85" s="510"/>
      <c r="BO85" s="510"/>
      <c r="BP85" s="510"/>
      <c r="BQ85" s="510"/>
      <c r="BR85" s="510"/>
    </row>
    <row r="86" spans="1:70" ht="12.75" customHeight="1" x14ac:dyDescent="0.2">
      <c r="A86" s="510"/>
      <c r="B86" s="510"/>
      <c r="C86" s="510"/>
      <c r="D86" s="510"/>
      <c r="E86" s="510"/>
      <c r="F86" s="510"/>
      <c r="G86" s="510"/>
      <c r="H86" s="510"/>
      <c r="I86" s="510"/>
      <c r="J86" s="510"/>
      <c r="K86" s="510"/>
      <c r="L86" s="510"/>
      <c r="M86" s="510"/>
      <c r="N86" s="510"/>
      <c r="O86" s="510"/>
      <c r="P86" s="510"/>
      <c r="Q86" s="510"/>
      <c r="R86" s="510"/>
      <c r="S86" s="510"/>
      <c r="T86" s="510"/>
      <c r="U86" s="510"/>
      <c r="V86" s="510"/>
      <c r="W86" s="510"/>
      <c r="X86" s="510"/>
      <c r="Y86" s="510"/>
      <c r="Z86" s="510"/>
      <c r="AA86" s="510"/>
      <c r="AB86" s="511"/>
      <c r="AC86" s="510"/>
      <c r="AD86" s="510"/>
      <c r="AE86" s="510"/>
      <c r="AF86" s="510"/>
      <c r="AG86" s="510"/>
      <c r="AH86" s="510"/>
      <c r="AI86" s="510"/>
      <c r="AJ86" s="510"/>
      <c r="AK86" s="510"/>
      <c r="AL86" s="510"/>
      <c r="AM86" s="510"/>
      <c r="AN86" s="510"/>
      <c r="AO86" s="510"/>
      <c r="AP86" s="510"/>
      <c r="AQ86" s="510"/>
      <c r="AR86" s="510"/>
      <c r="AS86" s="510"/>
      <c r="AT86" s="510"/>
      <c r="AU86" s="510"/>
      <c r="AV86" s="554"/>
      <c r="AW86" s="554"/>
      <c r="AX86" s="554"/>
      <c r="AY86" s="510"/>
      <c r="AZ86" s="510"/>
      <c r="BA86" s="510"/>
      <c r="BB86" s="510"/>
      <c r="BC86" s="510"/>
      <c r="BD86" s="510"/>
      <c r="BE86" s="510"/>
      <c r="BF86" s="510"/>
      <c r="BG86" s="510"/>
      <c r="BH86" s="510"/>
      <c r="BI86" s="510"/>
      <c r="BJ86" s="510"/>
      <c r="BK86" s="510"/>
      <c r="BL86" s="510"/>
      <c r="BM86" s="510"/>
      <c r="BN86" s="510"/>
      <c r="BO86" s="510"/>
      <c r="BP86" s="510"/>
      <c r="BQ86" s="510"/>
      <c r="BR86" s="510"/>
    </row>
    <row r="87" spans="1:70" ht="12.75" customHeight="1" x14ac:dyDescent="0.2">
      <c r="A87" s="510"/>
      <c r="B87" s="510"/>
      <c r="C87" s="510"/>
      <c r="D87" s="510"/>
      <c r="E87" s="510"/>
      <c r="F87" s="510"/>
      <c r="G87" s="510"/>
      <c r="H87" s="510"/>
      <c r="I87" s="510"/>
      <c r="J87" s="510"/>
      <c r="K87" s="510"/>
      <c r="L87" s="510"/>
      <c r="M87" s="510"/>
      <c r="N87" s="510"/>
      <c r="O87" s="510"/>
      <c r="P87" s="510"/>
      <c r="Q87" s="510"/>
      <c r="R87" s="510"/>
      <c r="S87" s="510"/>
      <c r="T87" s="510"/>
      <c r="U87" s="510"/>
      <c r="V87" s="510"/>
      <c r="W87" s="510"/>
      <c r="X87" s="510"/>
      <c r="Y87" s="510"/>
      <c r="Z87" s="510"/>
      <c r="AA87" s="510"/>
      <c r="AB87" s="511"/>
      <c r="AC87" s="510"/>
      <c r="AD87" s="510"/>
      <c r="AE87" s="510"/>
      <c r="AF87" s="510"/>
      <c r="AG87" s="510"/>
      <c r="AH87" s="510"/>
      <c r="AI87" s="510"/>
      <c r="AJ87" s="510"/>
      <c r="AK87" s="510"/>
      <c r="AL87" s="510"/>
      <c r="AM87" s="510"/>
      <c r="AN87" s="510"/>
      <c r="AO87" s="510"/>
      <c r="AP87" s="510"/>
      <c r="AQ87" s="510"/>
      <c r="AR87" s="510"/>
      <c r="AS87" s="510"/>
      <c r="AT87" s="510"/>
      <c r="AU87" s="510"/>
      <c r="AV87" s="554"/>
      <c r="AW87" s="554"/>
      <c r="AX87" s="554"/>
      <c r="AY87" s="510"/>
      <c r="AZ87" s="510"/>
      <c r="BA87" s="510"/>
      <c r="BB87" s="510"/>
      <c r="BC87" s="510"/>
      <c r="BD87" s="510"/>
      <c r="BE87" s="510"/>
      <c r="BF87" s="510"/>
      <c r="BG87" s="510"/>
      <c r="BH87" s="510"/>
      <c r="BI87" s="510"/>
      <c r="BJ87" s="510"/>
      <c r="BK87" s="510"/>
      <c r="BL87" s="510"/>
      <c r="BM87" s="510"/>
      <c r="BN87" s="510"/>
      <c r="BO87" s="510"/>
      <c r="BP87" s="510"/>
      <c r="BQ87" s="510"/>
      <c r="BR87" s="510"/>
    </row>
    <row r="88" spans="1:70" ht="12.75" customHeight="1" x14ac:dyDescent="0.2">
      <c r="A88" s="510"/>
      <c r="B88" s="510"/>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1"/>
      <c r="AC88" s="510"/>
      <c r="AD88" s="510"/>
      <c r="AE88" s="510"/>
      <c r="AF88" s="510"/>
      <c r="AG88" s="510"/>
      <c r="AH88" s="510"/>
      <c r="AI88" s="510"/>
      <c r="AJ88" s="510"/>
      <c r="AK88" s="510"/>
      <c r="AL88" s="510"/>
      <c r="AM88" s="510"/>
      <c r="AN88" s="510"/>
      <c r="AO88" s="510"/>
      <c r="AP88" s="510"/>
      <c r="AQ88" s="510"/>
      <c r="AR88" s="510"/>
      <c r="AS88" s="510"/>
      <c r="AT88" s="510"/>
      <c r="AU88" s="510"/>
      <c r="AV88" s="554"/>
      <c r="AW88" s="554"/>
      <c r="AX88" s="554"/>
      <c r="AY88" s="510"/>
      <c r="AZ88" s="510"/>
      <c r="BA88" s="510"/>
      <c r="BB88" s="510"/>
      <c r="BC88" s="510"/>
      <c r="BD88" s="510"/>
      <c r="BE88" s="510"/>
      <c r="BF88" s="510"/>
      <c r="BG88" s="510"/>
      <c r="BH88" s="510"/>
      <c r="BI88" s="510"/>
      <c r="BJ88" s="510"/>
      <c r="BK88" s="510"/>
      <c r="BL88" s="510"/>
      <c r="BM88" s="510"/>
      <c r="BN88" s="510"/>
      <c r="BO88" s="510"/>
      <c r="BP88" s="510"/>
      <c r="BQ88" s="510"/>
      <c r="BR88" s="510"/>
    </row>
    <row r="89" spans="1:70" ht="12.75" customHeight="1" x14ac:dyDescent="0.2">
      <c r="A89" s="510"/>
      <c r="B89" s="510"/>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1"/>
      <c r="AC89" s="510"/>
      <c r="AD89" s="510"/>
      <c r="AE89" s="510"/>
      <c r="AF89" s="510"/>
      <c r="AG89" s="510"/>
      <c r="AH89" s="510"/>
      <c r="AI89" s="510"/>
      <c r="AJ89" s="510"/>
      <c r="AK89" s="510"/>
      <c r="AL89" s="510"/>
      <c r="AM89" s="510"/>
      <c r="AN89" s="510"/>
      <c r="AO89" s="510"/>
      <c r="AP89" s="510"/>
      <c r="AQ89" s="510"/>
      <c r="AR89" s="510"/>
      <c r="AS89" s="510"/>
      <c r="AT89" s="510"/>
      <c r="AU89" s="510"/>
      <c r="AV89" s="554"/>
      <c r="AW89" s="554"/>
      <c r="AX89" s="554"/>
      <c r="AY89" s="510"/>
      <c r="AZ89" s="510"/>
      <c r="BA89" s="510"/>
      <c r="BB89" s="510"/>
      <c r="BC89" s="510"/>
      <c r="BD89" s="510"/>
      <c r="BE89" s="510"/>
      <c r="BF89" s="510"/>
      <c r="BG89" s="510"/>
      <c r="BH89" s="510"/>
      <c r="BI89" s="510"/>
      <c r="BJ89" s="510"/>
      <c r="BK89" s="510"/>
      <c r="BL89" s="510"/>
      <c r="BM89" s="510"/>
      <c r="BN89" s="510"/>
      <c r="BO89" s="510"/>
      <c r="BP89" s="510"/>
      <c r="BQ89" s="510"/>
      <c r="BR89" s="510"/>
    </row>
    <row r="90" spans="1:70" ht="12.75" customHeight="1" x14ac:dyDescent="0.2">
      <c r="A90" s="510"/>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1"/>
      <c r="AC90" s="510"/>
      <c r="AD90" s="510"/>
      <c r="AE90" s="510"/>
      <c r="AF90" s="510"/>
      <c r="AG90" s="510"/>
      <c r="AH90" s="510"/>
      <c r="AI90" s="510"/>
      <c r="AJ90" s="510"/>
      <c r="AK90" s="510"/>
      <c r="AL90" s="510"/>
      <c r="AM90" s="510"/>
      <c r="AN90" s="510"/>
      <c r="AO90" s="510"/>
      <c r="AP90" s="510"/>
      <c r="AQ90" s="510"/>
      <c r="AR90" s="510"/>
      <c r="AS90" s="510"/>
      <c r="AT90" s="510"/>
      <c r="AU90" s="510"/>
      <c r="AV90" s="554"/>
      <c r="AW90" s="554"/>
      <c r="AX90" s="554"/>
      <c r="AY90" s="510"/>
      <c r="AZ90" s="510"/>
      <c r="BA90" s="510"/>
      <c r="BB90" s="510"/>
      <c r="BC90" s="510"/>
      <c r="BD90" s="510"/>
      <c r="BE90" s="510"/>
      <c r="BF90" s="510"/>
      <c r="BG90" s="510"/>
      <c r="BH90" s="510"/>
      <c r="BI90" s="510"/>
      <c r="BJ90" s="510"/>
      <c r="BK90" s="510"/>
      <c r="BL90" s="510"/>
      <c r="BM90" s="510"/>
      <c r="BN90" s="510"/>
      <c r="BO90" s="510"/>
      <c r="BP90" s="510"/>
      <c r="BQ90" s="510"/>
      <c r="BR90" s="510"/>
    </row>
    <row r="91" spans="1:70" ht="12.75" customHeight="1" x14ac:dyDescent="0.2">
      <c r="A91" s="510"/>
      <c r="B91" s="510"/>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1"/>
      <c r="AC91" s="510"/>
      <c r="AD91" s="510"/>
      <c r="AE91" s="510"/>
      <c r="AF91" s="510"/>
      <c r="AG91" s="510"/>
      <c r="AH91" s="510"/>
      <c r="AI91" s="510"/>
      <c r="AJ91" s="510"/>
      <c r="AK91" s="510"/>
      <c r="AL91" s="510"/>
      <c r="AM91" s="510"/>
      <c r="AN91" s="510"/>
      <c r="AO91" s="510"/>
      <c r="AP91" s="510"/>
      <c r="AQ91" s="510"/>
      <c r="AR91" s="510"/>
      <c r="AS91" s="510"/>
      <c r="AT91" s="510"/>
      <c r="AU91" s="510"/>
      <c r="AV91" s="554"/>
      <c r="AW91" s="554"/>
      <c r="AX91" s="554"/>
      <c r="AY91" s="510"/>
      <c r="AZ91" s="510"/>
      <c r="BA91" s="510"/>
      <c r="BB91" s="510"/>
      <c r="BC91" s="510"/>
      <c r="BD91" s="510"/>
      <c r="BE91" s="510"/>
      <c r="BF91" s="510"/>
      <c r="BG91" s="510"/>
      <c r="BH91" s="510"/>
      <c r="BI91" s="510"/>
      <c r="BJ91" s="510"/>
      <c r="BK91" s="510"/>
      <c r="BL91" s="510"/>
      <c r="BM91" s="510"/>
      <c r="BN91" s="510"/>
      <c r="BO91" s="510"/>
      <c r="BP91" s="510"/>
      <c r="BQ91" s="510"/>
      <c r="BR91" s="510"/>
    </row>
    <row r="92" spans="1:70" ht="12.75" customHeight="1" x14ac:dyDescent="0.2">
      <c r="A92" s="510"/>
      <c r="B92" s="510"/>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1"/>
      <c r="AC92" s="510"/>
      <c r="AD92" s="510"/>
      <c r="AE92" s="510"/>
      <c r="AF92" s="510"/>
      <c r="AG92" s="510"/>
      <c r="AH92" s="510"/>
      <c r="AI92" s="510"/>
      <c r="AJ92" s="510"/>
      <c r="AK92" s="510"/>
      <c r="AL92" s="510"/>
      <c r="AM92" s="510"/>
      <c r="AN92" s="510"/>
      <c r="AO92" s="510"/>
      <c r="AP92" s="510"/>
      <c r="AQ92" s="510"/>
      <c r="AR92" s="510"/>
      <c r="AS92" s="510"/>
      <c r="AT92" s="510"/>
      <c r="AU92" s="510"/>
      <c r="AV92" s="554"/>
      <c r="AW92" s="554"/>
      <c r="AX92" s="554"/>
      <c r="AY92" s="510"/>
      <c r="AZ92" s="510"/>
      <c r="BA92" s="510"/>
      <c r="BB92" s="510"/>
      <c r="BC92" s="510"/>
      <c r="BD92" s="510"/>
      <c r="BE92" s="510"/>
      <c r="BF92" s="510"/>
      <c r="BG92" s="510"/>
      <c r="BH92" s="510"/>
      <c r="BI92" s="510"/>
      <c r="BJ92" s="510"/>
      <c r="BK92" s="510"/>
      <c r="BL92" s="510"/>
      <c r="BM92" s="510"/>
      <c r="BN92" s="510"/>
      <c r="BO92" s="510"/>
      <c r="BP92" s="510"/>
      <c r="BQ92" s="510"/>
      <c r="BR92" s="510"/>
    </row>
    <row r="93" spans="1:70" ht="12.75" customHeight="1" x14ac:dyDescent="0.2">
      <c r="A93" s="510"/>
      <c r="B93" s="510"/>
      <c r="C93" s="510"/>
      <c r="D93" s="510"/>
      <c r="E93" s="510"/>
      <c r="F93" s="510"/>
      <c r="G93" s="510"/>
      <c r="H93" s="510"/>
      <c r="I93" s="510"/>
      <c r="J93" s="510"/>
      <c r="K93" s="510"/>
      <c r="L93" s="510"/>
      <c r="M93" s="510"/>
      <c r="N93" s="510"/>
      <c r="O93" s="510"/>
      <c r="P93" s="510"/>
      <c r="Q93" s="510"/>
      <c r="R93" s="510"/>
      <c r="S93" s="510"/>
      <c r="T93" s="510"/>
      <c r="U93" s="510"/>
      <c r="V93" s="510"/>
      <c r="W93" s="510"/>
      <c r="X93" s="510"/>
      <c r="Y93" s="510"/>
      <c r="Z93" s="510"/>
      <c r="AA93" s="510"/>
      <c r="AB93" s="511"/>
      <c r="AC93" s="510"/>
      <c r="AD93" s="510"/>
      <c r="AE93" s="510"/>
      <c r="AF93" s="510"/>
      <c r="AG93" s="510"/>
      <c r="AH93" s="510"/>
      <c r="AI93" s="510"/>
      <c r="AJ93" s="510"/>
      <c r="AK93" s="510"/>
      <c r="AL93" s="510"/>
      <c r="AM93" s="510"/>
      <c r="AN93" s="510"/>
      <c r="AO93" s="510"/>
      <c r="AP93" s="510"/>
      <c r="AQ93" s="510"/>
      <c r="AR93" s="510"/>
      <c r="AS93" s="510"/>
      <c r="AT93" s="510"/>
      <c r="AU93" s="510"/>
      <c r="AV93" s="554"/>
      <c r="AW93" s="554"/>
      <c r="AX93" s="554"/>
      <c r="AY93" s="510"/>
      <c r="AZ93" s="510"/>
      <c r="BA93" s="510"/>
      <c r="BB93" s="510"/>
      <c r="BC93" s="510"/>
      <c r="BD93" s="510"/>
      <c r="BE93" s="510"/>
      <c r="BF93" s="510"/>
      <c r="BG93" s="510"/>
      <c r="BH93" s="510"/>
      <c r="BI93" s="510"/>
      <c r="BJ93" s="510"/>
      <c r="BK93" s="510"/>
      <c r="BL93" s="510"/>
      <c r="BM93" s="510"/>
      <c r="BN93" s="510"/>
      <c r="BO93" s="510"/>
      <c r="BP93" s="510"/>
      <c r="BQ93" s="510"/>
      <c r="BR93" s="510"/>
    </row>
    <row r="94" spans="1:70" ht="12.75" customHeight="1" x14ac:dyDescent="0.2">
      <c r="A94" s="510"/>
      <c r="B94" s="510"/>
      <c r="C94" s="510"/>
      <c r="D94" s="510"/>
      <c r="E94" s="510"/>
      <c r="F94" s="510"/>
      <c r="G94" s="510"/>
      <c r="H94" s="510"/>
      <c r="I94" s="510"/>
      <c r="J94" s="510"/>
      <c r="K94" s="510"/>
      <c r="L94" s="510"/>
      <c r="M94" s="510"/>
      <c r="N94" s="510"/>
      <c r="O94" s="510"/>
      <c r="P94" s="510"/>
      <c r="Q94" s="510"/>
      <c r="R94" s="510"/>
      <c r="S94" s="510"/>
      <c r="T94" s="510"/>
      <c r="U94" s="510"/>
      <c r="V94" s="510"/>
      <c r="W94" s="510"/>
      <c r="X94" s="510"/>
      <c r="Y94" s="510"/>
      <c r="Z94" s="510"/>
      <c r="AA94" s="510"/>
      <c r="AB94" s="511"/>
      <c r="AC94" s="510"/>
      <c r="AD94" s="510"/>
      <c r="AE94" s="510"/>
      <c r="AF94" s="510"/>
      <c r="AG94" s="510"/>
      <c r="AH94" s="510"/>
      <c r="AI94" s="510"/>
      <c r="AJ94" s="510"/>
      <c r="AK94" s="510"/>
      <c r="AL94" s="510"/>
      <c r="AM94" s="510"/>
      <c r="AN94" s="510"/>
      <c r="AO94" s="510"/>
      <c r="AP94" s="510"/>
      <c r="AQ94" s="510"/>
      <c r="AR94" s="510"/>
      <c r="AS94" s="510"/>
      <c r="AT94" s="510"/>
      <c r="AU94" s="510"/>
      <c r="AV94" s="554"/>
      <c r="AW94" s="554"/>
      <c r="AX94" s="554"/>
      <c r="AY94" s="510"/>
      <c r="AZ94" s="510"/>
      <c r="BA94" s="510"/>
      <c r="BB94" s="510"/>
      <c r="BC94" s="510"/>
      <c r="BD94" s="510"/>
      <c r="BE94" s="510"/>
      <c r="BF94" s="510"/>
      <c r="BG94" s="510"/>
      <c r="BH94" s="510"/>
      <c r="BI94" s="510"/>
      <c r="BJ94" s="510"/>
      <c r="BK94" s="510"/>
      <c r="BL94" s="510"/>
      <c r="BM94" s="510"/>
      <c r="BN94" s="510"/>
      <c r="BO94" s="510"/>
      <c r="BP94" s="510"/>
      <c r="BQ94" s="510"/>
      <c r="BR94" s="510"/>
    </row>
    <row r="95" spans="1:70" ht="12.75" customHeight="1" x14ac:dyDescent="0.2">
      <c r="A95" s="510"/>
      <c r="B95" s="510"/>
      <c r="C95" s="510"/>
      <c r="D95" s="510"/>
      <c r="E95" s="510"/>
      <c r="F95" s="510"/>
      <c r="G95" s="510"/>
      <c r="H95" s="510"/>
      <c r="I95" s="510"/>
      <c r="J95" s="510"/>
      <c r="K95" s="510"/>
      <c r="L95" s="510"/>
      <c r="M95" s="510"/>
      <c r="N95" s="510"/>
      <c r="O95" s="510"/>
      <c r="P95" s="510"/>
      <c r="Q95" s="510"/>
      <c r="R95" s="510"/>
      <c r="S95" s="510"/>
      <c r="T95" s="510"/>
      <c r="U95" s="510"/>
      <c r="V95" s="510"/>
      <c r="W95" s="510"/>
      <c r="X95" s="510"/>
      <c r="Y95" s="510"/>
      <c r="Z95" s="510"/>
      <c r="AA95" s="510"/>
      <c r="AB95" s="511"/>
      <c r="AC95" s="510"/>
      <c r="AD95" s="510"/>
      <c r="AE95" s="510"/>
      <c r="AF95" s="510"/>
      <c r="AG95" s="510"/>
      <c r="AH95" s="510"/>
      <c r="AI95" s="510"/>
      <c r="AJ95" s="510"/>
      <c r="AK95" s="510"/>
      <c r="AL95" s="510"/>
      <c r="AM95" s="510"/>
      <c r="AN95" s="510"/>
      <c r="AO95" s="510"/>
      <c r="AP95" s="510"/>
      <c r="AQ95" s="510"/>
      <c r="AR95" s="510"/>
      <c r="AS95" s="510"/>
      <c r="AT95" s="510"/>
      <c r="AU95" s="510"/>
      <c r="AV95" s="554"/>
      <c r="AW95" s="554"/>
      <c r="AX95" s="554"/>
      <c r="AY95" s="510"/>
      <c r="AZ95" s="510"/>
      <c r="BA95" s="510"/>
      <c r="BB95" s="510"/>
      <c r="BC95" s="510"/>
      <c r="BD95" s="510"/>
      <c r="BE95" s="510"/>
      <c r="BF95" s="510"/>
      <c r="BG95" s="510"/>
      <c r="BH95" s="510"/>
      <c r="BI95" s="510"/>
      <c r="BJ95" s="510"/>
      <c r="BK95" s="510"/>
      <c r="BL95" s="510"/>
      <c r="BM95" s="510"/>
      <c r="BN95" s="510"/>
      <c r="BO95" s="510"/>
      <c r="BP95" s="510"/>
      <c r="BQ95" s="510"/>
      <c r="BR95" s="510"/>
    </row>
    <row r="96" spans="1:70" ht="12.75" customHeight="1" x14ac:dyDescent="0.2">
      <c r="A96" s="510"/>
      <c r="B96" s="510"/>
      <c r="C96" s="510"/>
      <c r="D96" s="510"/>
      <c r="E96" s="510"/>
      <c r="F96" s="510"/>
      <c r="G96" s="510"/>
      <c r="H96" s="510"/>
      <c r="I96" s="510"/>
      <c r="J96" s="510"/>
      <c r="K96" s="510"/>
      <c r="L96" s="510"/>
      <c r="M96" s="510"/>
      <c r="N96" s="510"/>
      <c r="O96" s="510"/>
      <c r="P96" s="510"/>
      <c r="Q96" s="510"/>
      <c r="R96" s="510"/>
      <c r="S96" s="510"/>
      <c r="T96" s="510"/>
      <c r="U96" s="510"/>
      <c r="V96" s="510"/>
      <c r="W96" s="510"/>
      <c r="X96" s="510"/>
      <c r="Y96" s="510"/>
      <c r="Z96" s="510"/>
      <c r="AA96" s="510"/>
      <c r="AB96" s="511"/>
      <c r="AC96" s="510"/>
      <c r="AD96" s="510"/>
      <c r="AE96" s="510"/>
      <c r="AF96" s="510"/>
      <c r="AG96" s="510"/>
      <c r="AH96" s="510"/>
      <c r="AI96" s="510"/>
      <c r="AJ96" s="510"/>
      <c r="AK96" s="510"/>
      <c r="AL96" s="510"/>
      <c r="AM96" s="510"/>
      <c r="AN96" s="510"/>
      <c r="AO96" s="510"/>
      <c r="AP96" s="510"/>
      <c r="AQ96" s="510"/>
      <c r="AR96" s="510"/>
      <c r="AS96" s="510"/>
      <c r="AT96" s="510"/>
      <c r="AU96" s="510"/>
      <c r="AV96" s="554"/>
      <c r="AW96" s="554"/>
      <c r="AX96" s="554"/>
      <c r="AY96" s="510"/>
      <c r="AZ96" s="510"/>
      <c r="BA96" s="510"/>
      <c r="BB96" s="510"/>
      <c r="BC96" s="510"/>
      <c r="BD96" s="510"/>
      <c r="BE96" s="510"/>
      <c r="BF96" s="510"/>
      <c r="BG96" s="510"/>
      <c r="BH96" s="510"/>
      <c r="BI96" s="510"/>
      <c r="BJ96" s="510"/>
      <c r="BK96" s="510"/>
      <c r="BL96" s="510"/>
      <c r="BM96" s="510"/>
      <c r="BN96" s="510"/>
      <c r="BO96" s="510"/>
      <c r="BP96" s="510"/>
      <c r="BQ96" s="510"/>
      <c r="BR96" s="510"/>
    </row>
    <row r="97" spans="1:70" ht="12.75" customHeight="1" x14ac:dyDescent="0.2">
      <c r="A97" s="510"/>
      <c r="B97" s="510"/>
      <c r="C97" s="510"/>
      <c r="D97" s="510"/>
      <c r="E97" s="510"/>
      <c r="F97" s="510"/>
      <c r="G97" s="510"/>
      <c r="H97" s="510"/>
      <c r="I97" s="510"/>
      <c r="J97" s="510"/>
      <c r="K97" s="510"/>
      <c r="L97" s="510"/>
      <c r="M97" s="510"/>
      <c r="N97" s="510"/>
      <c r="O97" s="510"/>
      <c r="P97" s="510"/>
      <c r="Q97" s="510"/>
      <c r="R97" s="510"/>
      <c r="S97" s="510"/>
      <c r="T97" s="510"/>
      <c r="U97" s="510"/>
      <c r="V97" s="510"/>
      <c r="W97" s="510"/>
      <c r="X97" s="510"/>
      <c r="Y97" s="510"/>
      <c r="Z97" s="510"/>
      <c r="AA97" s="510"/>
      <c r="AB97" s="511"/>
      <c r="AC97" s="510"/>
      <c r="AD97" s="510"/>
      <c r="AE97" s="510"/>
      <c r="AF97" s="510"/>
      <c r="AG97" s="510"/>
      <c r="AH97" s="510"/>
      <c r="AI97" s="510"/>
      <c r="AJ97" s="510"/>
      <c r="AK97" s="510"/>
      <c r="AL97" s="510"/>
      <c r="AM97" s="510"/>
      <c r="AN97" s="510"/>
      <c r="AO97" s="510"/>
      <c r="AP97" s="510"/>
      <c r="AQ97" s="510"/>
      <c r="AR97" s="510"/>
      <c r="AS97" s="510"/>
      <c r="AT97" s="510"/>
      <c r="AU97" s="510"/>
      <c r="AV97" s="554"/>
      <c r="AW97" s="554"/>
      <c r="AX97" s="554"/>
      <c r="AY97" s="510"/>
      <c r="AZ97" s="510"/>
      <c r="BA97" s="510"/>
      <c r="BB97" s="510"/>
      <c r="BC97" s="510"/>
      <c r="BD97" s="510"/>
      <c r="BE97" s="510"/>
      <c r="BF97" s="510"/>
      <c r="BG97" s="510"/>
      <c r="BH97" s="510"/>
      <c r="BI97" s="510"/>
      <c r="BJ97" s="510"/>
      <c r="BK97" s="510"/>
      <c r="BL97" s="510"/>
      <c r="BM97" s="510"/>
      <c r="BN97" s="510"/>
      <c r="BO97" s="510"/>
      <c r="BP97" s="510"/>
      <c r="BQ97" s="510"/>
      <c r="BR97" s="510"/>
    </row>
    <row r="98" spans="1:70" ht="12.75" customHeight="1" x14ac:dyDescent="0.2">
      <c r="A98" s="510"/>
      <c r="B98" s="510"/>
      <c r="C98" s="510"/>
      <c r="D98" s="510"/>
      <c r="E98" s="510"/>
      <c r="F98" s="510"/>
      <c r="G98" s="510"/>
      <c r="H98" s="510"/>
      <c r="I98" s="510"/>
      <c r="J98" s="510"/>
      <c r="K98" s="510"/>
      <c r="L98" s="510"/>
      <c r="M98" s="510"/>
      <c r="N98" s="510"/>
      <c r="O98" s="510"/>
      <c r="P98" s="510"/>
      <c r="Q98" s="510"/>
      <c r="R98" s="510"/>
      <c r="S98" s="510"/>
      <c r="T98" s="510"/>
      <c r="U98" s="510"/>
      <c r="V98" s="510"/>
      <c r="W98" s="510"/>
      <c r="X98" s="510"/>
      <c r="Y98" s="510"/>
      <c r="Z98" s="510"/>
      <c r="AA98" s="510"/>
      <c r="AB98" s="511"/>
      <c r="AC98" s="510"/>
      <c r="AD98" s="510"/>
      <c r="AE98" s="510"/>
      <c r="AF98" s="510"/>
      <c r="AG98" s="510"/>
      <c r="AH98" s="510"/>
      <c r="AI98" s="510"/>
      <c r="AJ98" s="510"/>
      <c r="AK98" s="510"/>
      <c r="AL98" s="510"/>
      <c r="AM98" s="510"/>
      <c r="AN98" s="510"/>
      <c r="AO98" s="510"/>
      <c r="AP98" s="510"/>
      <c r="AQ98" s="510"/>
      <c r="AR98" s="510"/>
      <c r="AS98" s="510"/>
      <c r="AT98" s="510"/>
      <c r="AU98" s="510"/>
      <c r="AV98" s="554"/>
      <c r="AW98" s="554"/>
      <c r="AX98" s="554"/>
      <c r="AY98" s="510"/>
      <c r="AZ98" s="510"/>
      <c r="BA98" s="510"/>
      <c r="BB98" s="510"/>
      <c r="BC98" s="510"/>
      <c r="BD98" s="510"/>
      <c r="BE98" s="510"/>
      <c r="BF98" s="510"/>
      <c r="BG98" s="510"/>
      <c r="BH98" s="510"/>
      <c r="BI98" s="510"/>
      <c r="BJ98" s="510"/>
      <c r="BK98" s="510"/>
      <c r="BL98" s="510"/>
      <c r="BM98" s="510"/>
      <c r="BN98" s="510"/>
      <c r="BO98" s="510"/>
      <c r="BP98" s="510"/>
      <c r="BQ98" s="510"/>
      <c r="BR98" s="510"/>
    </row>
    <row r="99" spans="1:70" ht="12.75" customHeight="1" x14ac:dyDescent="0.2">
      <c r="A99" s="510"/>
      <c r="B99" s="510"/>
      <c r="C99" s="510"/>
      <c r="D99" s="510"/>
      <c r="E99" s="510"/>
      <c r="F99" s="510"/>
      <c r="G99" s="510"/>
      <c r="H99" s="510"/>
      <c r="I99" s="510"/>
      <c r="J99" s="510"/>
      <c r="K99" s="510"/>
      <c r="L99" s="510"/>
      <c r="M99" s="510"/>
      <c r="N99" s="510"/>
      <c r="O99" s="510"/>
      <c r="P99" s="510"/>
      <c r="Q99" s="510"/>
      <c r="R99" s="510"/>
      <c r="S99" s="510"/>
      <c r="T99" s="510"/>
      <c r="U99" s="510"/>
      <c r="V99" s="510"/>
      <c r="W99" s="510"/>
      <c r="X99" s="510"/>
      <c r="Y99" s="510"/>
      <c r="Z99" s="510"/>
      <c r="AA99" s="510"/>
      <c r="AB99" s="511"/>
      <c r="AC99" s="510"/>
      <c r="AD99" s="510"/>
      <c r="AE99" s="510"/>
      <c r="AF99" s="510"/>
      <c r="AG99" s="510"/>
      <c r="AH99" s="510"/>
      <c r="AI99" s="510"/>
      <c r="AJ99" s="510"/>
      <c r="AK99" s="510"/>
      <c r="AL99" s="510"/>
      <c r="AM99" s="510"/>
      <c r="AN99" s="510"/>
      <c r="AO99" s="510"/>
      <c r="AP99" s="510"/>
      <c r="AQ99" s="510"/>
      <c r="AR99" s="510"/>
      <c r="AS99" s="510"/>
      <c r="AT99" s="510"/>
      <c r="AU99" s="510"/>
      <c r="AV99" s="554"/>
      <c r="AW99" s="554"/>
      <c r="AX99" s="554"/>
      <c r="AY99" s="510"/>
      <c r="AZ99" s="510"/>
      <c r="BA99" s="510"/>
      <c r="BB99" s="510"/>
      <c r="BC99" s="510"/>
      <c r="BD99" s="510"/>
      <c r="BE99" s="510"/>
      <c r="BF99" s="510"/>
      <c r="BG99" s="510"/>
      <c r="BH99" s="510"/>
      <c r="BI99" s="510"/>
      <c r="BJ99" s="510"/>
      <c r="BK99" s="510"/>
      <c r="BL99" s="510"/>
      <c r="BM99" s="510"/>
      <c r="BN99" s="510"/>
      <c r="BO99" s="510"/>
      <c r="BP99" s="510"/>
      <c r="BQ99" s="510"/>
      <c r="BR99" s="510"/>
    </row>
    <row r="100" spans="1:70" ht="12.75" customHeight="1" x14ac:dyDescent="0.2">
      <c r="A100" s="510"/>
      <c r="B100" s="510"/>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1"/>
      <c r="AC100" s="510"/>
      <c r="AD100" s="510"/>
      <c r="AE100" s="510"/>
      <c r="AF100" s="510"/>
      <c r="AG100" s="510"/>
      <c r="AH100" s="510"/>
      <c r="AI100" s="510"/>
      <c r="AJ100" s="510"/>
      <c r="AK100" s="510"/>
      <c r="AL100" s="510"/>
      <c r="AM100" s="510"/>
      <c r="AN100" s="510"/>
      <c r="AO100" s="510"/>
      <c r="AP100" s="510"/>
      <c r="AQ100" s="510"/>
      <c r="AR100" s="510"/>
      <c r="AS100" s="510"/>
      <c r="AT100" s="510"/>
      <c r="AU100" s="510"/>
      <c r="AV100" s="554"/>
      <c r="AW100" s="554"/>
      <c r="AX100" s="554"/>
      <c r="AY100" s="510"/>
      <c r="AZ100" s="510"/>
      <c r="BA100" s="510"/>
      <c r="BB100" s="510"/>
      <c r="BC100" s="510"/>
      <c r="BD100" s="510"/>
      <c r="BE100" s="510"/>
      <c r="BF100" s="510"/>
      <c r="BG100" s="510"/>
      <c r="BH100" s="510"/>
      <c r="BI100" s="510"/>
      <c r="BJ100" s="510"/>
      <c r="BK100" s="510"/>
      <c r="BL100" s="510"/>
      <c r="BM100" s="510"/>
      <c r="BN100" s="510"/>
      <c r="BO100" s="510"/>
      <c r="BP100" s="510"/>
      <c r="BQ100" s="510"/>
      <c r="BR100" s="510"/>
    </row>
    <row r="101" spans="1:70" ht="12.75" customHeight="1" x14ac:dyDescent="0.2">
      <c r="A101" s="510"/>
      <c r="B101" s="510"/>
      <c r="C101" s="510"/>
      <c r="D101" s="510"/>
      <c r="E101" s="510"/>
      <c r="F101" s="510"/>
      <c r="G101" s="510"/>
      <c r="H101" s="510"/>
      <c r="I101" s="510"/>
      <c r="J101" s="510"/>
      <c r="K101" s="510"/>
      <c r="L101" s="510"/>
      <c r="M101" s="510"/>
      <c r="N101" s="510"/>
      <c r="O101" s="510"/>
      <c r="P101" s="510"/>
      <c r="Q101" s="510"/>
      <c r="R101" s="510"/>
      <c r="S101" s="510"/>
      <c r="T101" s="510"/>
      <c r="U101" s="510"/>
      <c r="V101" s="510"/>
      <c r="W101" s="510"/>
      <c r="X101" s="510"/>
      <c r="Y101" s="510"/>
      <c r="Z101" s="510"/>
      <c r="AA101" s="510"/>
      <c r="AB101" s="511"/>
      <c r="AC101" s="510"/>
      <c r="AD101" s="510"/>
      <c r="AE101" s="510"/>
      <c r="AF101" s="510"/>
      <c r="AG101" s="510"/>
      <c r="AH101" s="510"/>
      <c r="AI101" s="510"/>
      <c r="AJ101" s="510"/>
      <c r="AK101" s="510"/>
      <c r="AL101" s="510"/>
      <c r="AM101" s="510"/>
      <c r="AN101" s="510"/>
      <c r="AO101" s="510"/>
      <c r="AP101" s="510"/>
      <c r="AQ101" s="510"/>
      <c r="AR101" s="510"/>
      <c r="AS101" s="510"/>
      <c r="AT101" s="510"/>
      <c r="AU101" s="510"/>
      <c r="AV101" s="554"/>
      <c r="AW101" s="554"/>
      <c r="AX101" s="554"/>
      <c r="AY101" s="510"/>
      <c r="AZ101" s="510"/>
      <c r="BA101" s="510"/>
      <c r="BB101" s="510"/>
      <c r="BC101" s="510"/>
      <c r="BD101" s="510"/>
      <c r="BE101" s="510"/>
      <c r="BF101" s="510"/>
      <c r="BG101" s="510"/>
      <c r="BH101" s="510"/>
      <c r="BI101" s="510"/>
      <c r="BJ101" s="510"/>
      <c r="BK101" s="510"/>
      <c r="BL101" s="510"/>
      <c r="BM101" s="510"/>
      <c r="BN101" s="510"/>
      <c r="BO101" s="510"/>
      <c r="BP101" s="510"/>
      <c r="BQ101" s="510"/>
      <c r="BR101" s="510"/>
    </row>
    <row r="102" spans="1:70" ht="12.75" customHeight="1" x14ac:dyDescent="0.2">
      <c r="A102" s="510"/>
      <c r="B102" s="510"/>
      <c r="C102" s="510"/>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0"/>
      <c r="Z102" s="510"/>
      <c r="AA102" s="510"/>
      <c r="AB102" s="511"/>
      <c r="AC102" s="510"/>
      <c r="AD102" s="510"/>
      <c r="AE102" s="510"/>
      <c r="AF102" s="510"/>
      <c r="AG102" s="510"/>
      <c r="AH102" s="510"/>
      <c r="AI102" s="510"/>
      <c r="AJ102" s="510"/>
      <c r="AK102" s="510"/>
      <c r="AL102" s="510"/>
      <c r="AM102" s="510"/>
      <c r="AN102" s="510"/>
      <c r="AO102" s="510"/>
      <c r="AP102" s="510"/>
      <c r="AQ102" s="510"/>
      <c r="AR102" s="510"/>
      <c r="AS102" s="510"/>
      <c r="AT102" s="510"/>
      <c r="AU102" s="510"/>
      <c r="AV102" s="554"/>
      <c r="AW102" s="554"/>
      <c r="AX102" s="554"/>
      <c r="AY102" s="510"/>
      <c r="AZ102" s="510"/>
      <c r="BA102" s="510"/>
      <c r="BB102" s="510"/>
      <c r="BC102" s="510"/>
      <c r="BD102" s="510"/>
      <c r="BE102" s="510"/>
      <c r="BF102" s="510"/>
      <c r="BG102" s="510"/>
      <c r="BH102" s="510"/>
      <c r="BI102" s="510"/>
      <c r="BJ102" s="510"/>
      <c r="BK102" s="510"/>
      <c r="BL102" s="510"/>
      <c r="BM102" s="510"/>
      <c r="BN102" s="510"/>
      <c r="BO102" s="510"/>
      <c r="BP102" s="510"/>
      <c r="BQ102" s="510"/>
      <c r="BR102" s="510"/>
    </row>
    <row r="103" spans="1:70" ht="12.75" customHeight="1" x14ac:dyDescent="0.2">
      <c r="A103" s="510"/>
      <c r="B103" s="510"/>
      <c r="C103" s="510"/>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c r="Z103" s="510"/>
      <c r="AA103" s="510"/>
      <c r="AB103" s="511"/>
      <c r="AC103" s="510"/>
      <c r="AD103" s="510"/>
      <c r="AE103" s="510"/>
      <c r="AF103" s="510"/>
      <c r="AG103" s="510"/>
      <c r="AH103" s="510"/>
      <c r="AI103" s="510"/>
      <c r="AJ103" s="510"/>
      <c r="AK103" s="510"/>
      <c r="AL103" s="510"/>
      <c r="AM103" s="510"/>
      <c r="AN103" s="510"/>
      <c r="AO103" s="510"/>
      <c r="AP103" s="510"/>
      <c r="AQ103" s="510"/>
      <c r="AR103" s="510"/>
      <c r="AS103" s="510"/>
      <c r="AT103" s="510"/>
      <c r="AU103" s="510"/>
      <c r="AV103" s="554"/>
      <c r="AW103" s="554"/>
      <c r="AX103" s="554"/>
      <c r="AY103" s="510"/>
      <c r="AZ103" s="510"/>
      <c r="BA103" s="510"/>
      <c r="BB103" s="510"/>
      <c r="BC103" s="510"/>
      <c r="BD103" s="510"/>
      <c r="BE103" s="510"/>
      <c r="BF103" s="510"/>
      <c r="BG103" s="510"/>
      <c r="BH103" s="510"/>
      <c r="BI103" s="510"/>
      <c r="BJ103" s="510"/>
      <c r="BK103" s="510"/>
      <c r="BL103" s="510"/>
      <c r="BM103" s="510"/>
      <c r="BN103" s="510"/>
      <c r="BO103" s="510"/>
      <c r="BP103" s="510"/>
      <c r="BQ103" s="510"/>
      <c r="BR103" s="510"/>
    </row>
    <row r="104" spans="1:70" ht="12.75" customHeight="1" x14ac:dyDescent="0.2">
      <c r="A104" s="510"/>
      <c r="B104" s="510"/>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1"/>
      <c r="AC104" s="510"/>
      <c r="AD104" s="510"/>
      <c r="AE104" s="510"/>
      <c r="AF104" s="510"/>
      <c r="AG104" s="510"/>
      <c r="AH104" s="510"/>
      <c r="AI104" s="510"/>
      <c r="AJ104" s="510"/>
      <c r="AK104" s="510"/>
      <c r="AL104" s="510"/>
      <c r="AM104" s="510"/>
      <c r="AN104" s="510"/>
      <c r="AO104" s="510"/>
      <c r="AP104" s="510"/>
      <c r="AQ104" s="510"/>
      <c r="AR104" s="510"/>
      <c r="AS104" s="510"/>
      <c r="AT104" s="510"/>
      <c r="AU104" s="510"/>
      <c r="AV104" s="554"/>
      <c r="AW104" s="554"/>
      <c r="AX104" s="554"/>
      <c r="AY104" s="510"/>
      <c r="AZ104" s="510"/>
      <c r="BA104" s="510"/>
      <c r="BB104" s="510"/>
      <c r="BC104" s="510"/>
      <c r="BD104" s="510"/>
      <c r="BE104" s="510"/>
      <c r="BF104" s="510"/>
      <c r="BG104" s="510"/>
      <c r="BH104" s="510"/>
      <c r="BI104" s="510"/>
      <c r="BJ104" s="510"/>
      <c r="BK104" s="510"/>
      <c r="BL104" s="510"/>
      <c r="BM104" s="510"/>
      <c r="BN104" s="510"/>
      <c r="BO104" s="510"/>
      <c r="BP104" s="510"/>
      <c r="BQ104" s="510"/>
      <c r="BR104" s="510"/>
    </row>
    <row r="105" spans="1:70" ht="12.75" customHeight="1" x14ac:dyDescent="0.2">
      <c r="A105" s="510"/>
      <c r="B105" s="51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1"/>
      <c r="AC105" s="510"/>
      <c r="AD105" s="510"/>
      <c r="AE105" s="510"/>
      <c r="AF105" s="510"/>
      <c r="AG105" s="510"/>
      <c r="AH105" s="510"/>
      <c r="AI105" s="510"/>
      <c r="AJ105" s="510"/>
      <c r="AK105" s="510"/>
      <c r="AL105" s="510"/>
      <c r="AM105" s="510"/>
      <c r="AN105" s="510"/>
      <c r="AO105" s="510"/>
      <c r="AP105" s="510"/>
      <c r="AQ105" s="510"/>
      <c r="AR105" s="510"/>
      <c r="AS105" s="510"/>
      <c r="AT105" s="510"/>
      <c r="AU105" s="510"/>
      <c r="AV105" s="554"/>
      <c r="AW105" s="554"/>
      <c r="AX105" s="554"/>
      <c r="AY105" s="510"/>
      <c r="AZ105" s="510"/>
      <c r="BA105" s="510"/>
      <c r="BB105" s="510"/>
      <c r="BC105" s="510"/>
      <c r="BD105" s="510"/>
      <c r="BE105" s="510"/>
      <c r="BF105" s="510"/>
      <c r="BG105" s="510"/>
      <c r="BH105" s="510"/>
      <c r="BI105" s="510"/>
      <c r="BJ105" s="510"/>
      <c r="BK105" s="510"/>
      <c r="BL105" s="510"/>
      <c r="BM105" s="510"/>
      <c r="BN105" s="510"/>
      <c r="BO105" s="510"/>
      <c r="BP105" s="510"/>
      <c r="BQ105" s="510"/>
      <c r="BR105" s="510"/>
    </row>
    <row r="106" spans="1:70" ht="12.75" customHeight="1" x14ac:dyDescent="0.2">
      <c r="A106" s="510"/>
      <c r="B106" s="510"/>
      <c r="C106" s="510"/>
      <c r="D106" s="510"/>
      <c r="E106" s="510"/>
      <c r="F106" s="510"/>
      <c r="G106" s="510"/>
      <c r="H106" s="510"/>
      <c r="I106" s="510"/>
      <c r="J106" s="510"/>
      <c r="K106" s="510"/>
      <c r="L106" s="510"/>
      <c r="M106" s="510"/>
      <c r="N106" s="510"/>
      <c r="O106" s="510"/>
      <c r="P106" s="510"/>
      <c r="Q106" s="510"/>
      <c r="R106" s="510"/>
      <c r="S106" s="510"/>
      <c r="T106" s="510"/>
      <c r="U106" s="510"/>
      <c r="V106" s="510"/>
      <c r="W106" s="510"/>
      <c r="X106" s="510"/>
      <c r="Y106" s="510"/>
      <c r="Z106" s="510"/>
      <c r="AA106" s="510"/>
      <c r="AB106" s="511"/>
      <c r="AC106" s="510"/>
      <c r="AD106" s="510"/>
      <c r="AE106" s="510"/>
      <c r="AF106" s="510"/>
      <c r="AG106" s="510"/>
      <c r="AH106" s="510"/>
      <c r="AI106" s="510"/>
      <c r="AJ106" s="510"/>
      <c r="AK106" s="510"/>
      <c r="AL106" s="510"/>
      <c r="AM106" s="510"/>
      <c r="AN106" s="510"/>
      <c r="AO106" s="510"/>
      <c r="AP106" s="510"/>
      <c r="AQ106" s="510"/>
      <c r="AR106" s="510"/>
      <c r="AS106" s="510"/>
      <c r="AT106" s="510"/>
      <c r="AU106" s="510"/>
      <c r="AV106" s="554"/>
      <c r="AW106" s="554"/>
      <c r="AX106" s="554"/>
      <c r="AY106" s="510"/>
      <c r="AZ106" s="510"/>
      <c r="BA106" s="510"/>
      <c r="BB106" s="510"/>
      <c r="BC106" s="510"/>
      <c r="BD106" s="510"/>
      <c r="BE106" s="510"/>
      <c r="BF106" s="510"/>
      <c r="BG106" s="510"/>
      <c r="BH106" s="510"/>
      <c r="BI106" s="510"/>
      <c r="BJ106" s="510"/>
      <c r="BK106" s="510"/>
      <c r="BL106" s="510"/>
      <c r="BM106" s="510"/>
      <c r="BN106" s="510"/>
      <c r="BO106" s="510"/>
      <c r="BP106" s="510"/>
      <c r="BQ106" s="510"/>
      <c r="BR106" s="510"/>
    </row>
    <row r="107" spans="1:70" ht="12.75" customHeight="1" x14ac:dyDescent="0.2">
      <c r="A107" s="510"/>
      <c r="B107" s="510"/>
      <c r="C107" s="510"/>
      <c r="D107" s="510"/>
      <c r="E107" s="510"/>
      <c r="F107" s="510"/>
      <c r="G107" s="510"/>
      <c r="H107" s="510"/>
      <c r="I107" s="510"/>
      <c r="J107" s="510"/>
      <c r="K107" s="510"/>
      <c r="L107" s="510"/>
      <c r="M107" s="510"/>
      <c r="N107" s="510"/>
      <c r="O107" s="510"/>
      <c r="P107" s="510"/>
      <c r="Q107" s="510"/>
      <c r="R107" s="510"/>
      <c r="S107" s="510"/>
      <c r="T107" s="510"/>
      <c r="U107" s="510"/>
      <c r="V107" s="510"/>
      <c r="W107" s="510"/>
      <c r="X107" s="510"/>
      <c r="Y107" s="510"/>
      <c r="Z107" s="510"/>
      <c r="AA107" s="510"/>
      <c r="AB107" s="511"/>
      <c r="AC107" s="510"/>
      <c r="AD107" s="510"/>
      <c r="AE107" s="510"/>
      <c r="AF107" s="510"/>
      <c r="AG107" s="510"/>
      <c r="AH107" s="510"/>
      <c r="AI107" s="510"/>
      <c r="AJ107" s="510"/>
      <c r="AK107" s="510"/>
      <c r="AL107" s="510"/>
      <c r="AM107" s="510"/>
      <c r="AN107" s="510"/>
      <c r="AO107" s="510"/>
      <c r="AP107" s="510"/>
      <c r="AQ107" s="510"/>
      <c r="AR107" s="510"/>
      <c r="AS107" s="510"/>
      <c r="AT107" s="510"/>
      <c r="AU107" s="510"/>
      <c r="AV107" s="554"/>
      <c r="AW107" s="554"/>
      <c r="AX107" s="554"/>
      <c r="AY107" s="510"/>
      <c r="AZ107" s="510"/>
      <c r="BA107" s="510"/>
      <c r="BB107" s="510"/>
      <c r="BC107" s="510"/>
      <c r="BD107" s="510"/>
      <c r="BE107" s="510"/>
      <c r="BF107" s="510"/>
      <c r="BG107" s="510"/>
      <c r="BH107" s="510"/>
      <c r="BI107" s="510"/>
      <c r="BJ107" s="510"/>
      <c r="BK107" s="510"/>
      <c r="BL107" s="510"/>
      <c r="BM107" s="510"/>
      <c r="BN107" s="510"/>
      <c r="BO107" s="510"/>
      <c r="BP107" s="510"/>
      <c r="BQ107" s="510"/>
      <c r="BR107" s="510"/>
    </row>
    <row r="108" spans="1:70" ht="12.75" customHeight="1" x14ac:dyDescent="0.2">
      <c r="A108" s="510"/>
      <c r="B108" s="510"/>
      <c r="C108" s="510"/>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510"/>
      <c r="AB108" s="511"/>
      <c r="AC108" s="510"/>
      <c r="AD108" s="510"/>
      <c r="AE108" s="510"/>
      <c r="AF108" s="510"/>
      <c r="AG108" s="510"/>
      <c r="AH108" s="510"/>
      <c r="AI108" s="510"/>
      <c r="AJ108" s="510"/>
      <c r="AK108" s="510"/>
      <c r="AL108" s="510"/>
      <c r="AM108" s="510"/>
      <c r="AN108" s="510"/>
      <c r="AO108" s="510"/>
      <c r="AP108" s="510"/>
      <c r="AQ108" s="510"/>
      <c r="AR108" s="510"/>
      <c r="AS108" s="510"/>
      <c r="AT108" s="510"/>
      <c r="AU108" s="510"/>
      <c r="AV108" s="554"/>
      <c r="AW108" s="554"/>
      <c r="AX108" s="554"/>
      <c r="AY108" s="510"/>
      <c r="AZ108" s="510"/>
      <c r="BA108" s="510"/>
      <c r="BB108" s="510"/>
      <c r="BC108" s="510"/>
      <c r="BD108" s="510"/>
      <c r="BE108" s="510"/>
      <c r="BF108" s="510"/>
      <c r="BG108" s="510"/>
      <c r="BH108" s="510"/>
      <c r="BI108" s="510"/>
      <c r="BJ108" s="510"/>
      <c r="BK108" s="510"/>
      <c r="BL108" s="510"/>
      <c r="BM108" s="510"/>
      <c r="BN108" s="510"/>
      <c r="BO108" s="510"/>
      <c r="BP108" s="510"/>
      <c r="BQ108" s="510"/>
      <c r="BR108" s="510"/>
    </row>
    <row r="109" spans="1:70" ht="12.75" customHeight="1" x14ac:dyDescent="0.2">
      <c r="A109" s="510"/>
      <c r="B109" s="510"/>
      <c r="C109" s="510"/>
      <c r="D109" s="510"/>
      <c r="E109" s="510"/>
      <c r="F109" s="510"/>
      <c r="G109" s="510"/>
      <c r="H109" s="510"/>
      <c r="I109" s="510"/>
      <c r="J109" s="510"/>
      <c r="K109" s="510"/>
      <c r="L109" s="510"/>
      <c r="M109" s="510"/>
      <c r="N109" s="510"/>
      <c r="O109" s="510"/>
      <c r="P109" s="510"/>
      <c r="Q109" s="510"/>
      <c r="R109" s="510"/>
      <c r="S109" s="510"/>
      <c r="T109" s="510"/>
      <c r="U109" s="510"/>
      <c r="V109" s="510"/>
      <c r="W109" s="510"/>
      <c r="X109" s="510"/>
      <c r="Y109" s="510"/>
      <c r="Z109" s="510"/>
      <c r="AA109" s="510"/>
      <c r="AB109" s="511"/>
      <c r="AC109" s="510"/>
      <c r="AD109" s="510"/>
      <c r="AE109" s="510"/>
      <c r="AF109" s="510"/>
      <c r="AG109" s="510"/>
      <c r="AH109" s="510"/>
      <c r="AI109" s="510"/>
      <c r="AJ109" s="510"/>
      <c r="AK109" s="510"/>
      <c r="AL109" s="510"/>
      <c r="AM109" s="510"/>
      <c r="AN109" s="510"/>
      <c r="AO109" s="510"/>
      <c r="AP109" s="510"/>
      <c r="AQ109" s="510"/>
      <c r="AR109" s="510"/>
      <c r="AS109" s="510"/>
      <c r="AT109" s="510"/>
      <c r="AU109" s="510"/>
      <c r="AV109" s="554"/>
      <c r="AW109" s="554"/>
      <c r="AX109" s="554"/>
      <c r="AY109" s="510"/>
      <c r="AZ109" s="510"/>
      <c r="BA109" s="510"/>
      <c r="BB109" s="510"/>
      <c r="BC109" s="510"/>
      <c r="BD109" s="510"/>
      <c r="BE109" s="510"/>
      <c r="BF109" s="510"/>
      <c r="BG109" s="510"/>
      <c r="BH109" s="510"/>
      <c r="BI109" s="510"/>
      <c r="BJ109" s="510"/>
      <c r="BK109" s="510"/>
      <c r="BL109" s="510"/>
      <c r="BM109" s="510"/>
      <c r="BN109" s="510"/>
      <c r="BO109" s="510"/>
      <c r="BP109" s="510"/>
      <c r="BQ109" s="510"/>
      <c r="BR109" s="510"/>
    </row>
    <row r="110" spans="1:70" ht="12.75" customHeight="1" x14ac:dyDescent="0.2">
      <c r="A110" s="510"/>
      <c r="B110" s="510"/>
      <c r="C110" s="510"/>
      <c r="D110" s="510"/>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1"/>
      <c r="AC110" s="510"/>
      <c r="AD110" s="510"/>
      <c r="AE110" s="510"/>
      <c r="AF110" s="510"/>
      <c r="AG110" s="510"/>
      <c r="AH110" s="510"/>
      <c r="AI110" s="510"/>
      <c r="AJ110" s="510"/>
      <c r="AK110" s="510"/>
      <c r="AL110" s="510"/>
      <c r="AM110" s="510"/>
      <c r="AN110" s="510"/>
      <c r="AO110" s="510"/>
      <c r="AP110" s="510"/>
      <c r="AQ110" s="510"/>
      <c r="AR110" s="510"/>
      <c r="AS110" s="510"/>
      <c r="AT110" s="510"/>
      <c r="AU110" s="510"/>
      <c r="AV110" s="554"/>
      <c r="AW110" s="554"/>
      <c r="AX110" s="554"/>
      <c r="AY110" s="510"/>
      <c r="AZ110" s="510"/>
      <c r="BA110" s="510"/>
      <c r="BB110" s="510"/>
      <c r="BC110" s="510"/>
      <c r="BD110" s="510"/>
      <c r="BE110" s="510"/>
      <c r="BF110" s="510"/>
      <c r="BG110" s="510"/>
      <c r="BH110" s="510"/>
      <c r="BI110" s="510"/>
      <c r="BJ110" s="510"/>
      <c r="BK110" s="510"/>
      <c r="BL110" s="510"/>
      <c r="BM110" s="510"/>
      <c r="BN110" s="510"/>
      <c r="BO110" s="510"/>
      <c r="BP110" s="510"/>
      <c r="BQ110" s="510"/>
      <c r="BR110" s="510"/>
    </row>
    <row r="111" spans="1:70" ht="12.75" customHeight="1" x14ac:dyDescent="0.2">
      <c r="A111" s="510"/>
      <c r="B111" s="510"/>
      <c r="C111" s="510"/>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1"/>
      <c r="AC111" s="510"/>
      <c r="AD111" s="510"/>
      <c r="AE111" s="510"/>
      <c r="AF111" s="510"/>
      <c r="AG111" s="510"/>
      <c r="AH111" s="510"/>
      <c r="AI111" s="510"/>
      <c r="AJ111" s="510"/>
      <c r="AK111" s="510"/>
      <c r="AL111" s="510"/>
      <c r="AM111" s="510"/>
      <c r="AN111" s="510"/>
      <c r="AO111" s="510"/>
      <c r="AP111" s="510"/>
      <c r="AQ111" s="510"/>
      <c r="AR111" s="510"/>
      <c r="AS111" s="510"/>
      <c r="AT111" s="510"/>
      <c r="AU111" s="510"/>
      <c r="AV111" s="554"/>
      <c r="AW111" s="554"/>
      <c r="AX111" s="554"/>
      <c r="AY111" s="510"/>
      <c r="AZ111" s="510"/>
      <c r="BA111" s="510"/>
      <c r="BB111" s="510"/>
      <c r="BC111" s="510"/>
      <c r="BD111" s="510"/>
      <c r="BE111" s="510"/>
      <c r="BF111" s="510"/>
      <c r="BG111" s="510"/>
      <c r="BH111" s="510"/>
      <c r="BI111" s="510"/>
      <c r="BJ111" s="510"/>
      <c r="BK111" s="510"/>
      <c r="BL111" s="510"/>
      <c r="BM111" s="510"/>
      <c r="BN111" s="510"/>
      <c r="BO111" s="510"/>
      <c r="BP111" s="510"/>
      <c r="BQ111" s="510"/>
      <c r="BR111" s="510"/>
    </row>
    <row r="112" spans="1:70" ht="12.75" customHeight="1" x14ac:dyDescent="0.2">
      <c r="A112" s="510"/>
      <c r="B112" s="510"/>
      <c r="C112" s="510"/>
      <c r="D112" s="510"/>
      <c r="E112" s="510"/>
      <c r="F112" s="510"/>
      <c r="G112" s="510"/>
      <c r="H112" s="510"/>
      <c r="I112" s="510"/>
      <c r="J112" s="510"/>
      <c r="K112" s="510"/>
      <c r="L112" s="510"/>
      <c r="M112" s="510"/>
      <c r="N112" s="510"/>
      <c r="O112" s="510"/>
      <c r="P112" s="510"/>
      <c r="Q112" s="510"/>
      <c r="R112" s="510"/>
      <c r="S112" s="510"/>
      <c r="T112" s="510"/>
      <c r="U112" s="510"/>
      <c r="V112" s="510"/>
      <c r="W112" s="510"/>
      <c r="X112" s="510"/>
      <c r="Y112" s="510"/>
      <c r="Z112" s="510"/>
      <c r="AA112" s="510"/>
      <c r="AB112" s="511"/>
      <c r="AC112" s="510"/>
      <c r="AD112" s="510"/>
      <c r="AE112" s="510"/>
      <c r="AF112" s="510"/>
      <c r="AG112" s="510"/>
      <c r="AH112" s="510"/>
      <c r="AI112" s="510"/>
      <c r="AJ112" s="510"/>
      <c r="AK112" s="510"/>
      <c r="AL112" s="510"/>
      <c r="AM112" s="510"/>
      <c r="AN112" s="510"/>
      <c r="AO112" s="510"/>
      <c r="AP112" s="510"/>
      <c r="AQ112" s="510"/>
      <c r="AR112" s="510"/>
      <c r="AS112" s="510"/>
      <c r="AT112" s="510"/>
      <c r="AU112" s="510"/>
      <c r="AV112" s="554"/>
      <c r="AW112" s="554"/>
      <c r="AX112" s="554"/>
      <c r="AY112" s="510"/>
      <c r="AZ112" s="510"/>
      <c r="BA112" s="510"/>
      <c r="BB112" s="510"/>
      <c r="BC112" s="510"/>
      <c r="BD112" s="510"/>
      <c r="BE112" s="510"/>
      <c r="BF112" s="510"/>
      <c r="BG112" s="510"/>
      <c r="BH112" s="510"/>
      <c r="BI112" s="510"/>
      <c r="BJ112" s="510"/>
      <c r="BK112" s="510"/>
      <c r="BL112" s="510"/>
      <c r="BM112" s="510"/>
      <c r="BN112" s="510"/>
      <c r="BO112" s="510"/>
      <c r="BP112" s="510"/>
      <c r="BQ112" s="510"/>
      <c r="BR112" s="510"/>
    </row>
    <row r="113" spans="1:70" ht="12.75" customHeight="1" x14ac:dyDescent="0.2">
      <c r="A113" s="510"/>
      <c r="B113" s="510"/>
      <c r="C113" s="510"/>
      <c r="D113" s="510"/>
      <c r="E113" s="510"/>
      <c r="F113" s="510"/>
      <c r="G113" s="510"/>
      <c r="H113" s="510"/>
      <c r="I113" s="510"/>
      <c r="J113" s="510"/>
      <c r="K113" s="510"/>
      <c r="L113" s="510"/>
      <c r="M113" s="510"/>
      <c r="N113" s="510"/>
      <c r="O113" s="510"/>
      <c r="P113" s="510"/>
      <c r="Q113" s="510"/>
      <c r="R113" s="510"/>
      <c r="S113" s="510"/>
      <c r="T113" s="510"/>
      <c r="U113" s="510"/>
      <c r="V113" s="510"/>
      <c r="W113" s="510"/>
      <c r="X113" s="510"/>
      <c r="Y113" s="510"/>
      <c r="Z113" s="510"/>
      <c r="AA113" s="510"/>
      <c r="AB113" s="511"/>
      <c r="AC113" s="510"/>
      <c r="AD113" s="510"/>
      <c r="AE113" s="510"/>
      <c r="AF113" s="510"/>
      <c r="AG113" s="510"/>
      <c r="AH113" s="510"/>
      <c r="AI113" s="510"/>
      <c r="AJ113" s="510"/>
      <c r="AK113" s="510"/>
      <c r="AL113" s="510"/>
      <c r="AM113" s="510"/>
      <c r="AN113" s="510"/>
      <c r="AO113" s="510"/>
      <c r="AP113" s="510"/>
      <c r="AQ113" s="510"/>
      <c r="AR113" s="510"/>
      <c r="AS113" s="510"/>
      <c r="AT113" s="510"/>
      <c r="AU113" s="510"/>
      <c r="AV113" s="554"/>
      <c r="AW113" s="554"/>
      <c r="AX113" s="554"/>
      <c r="AY113" s="510"/>
      <c r="AZ113" s="510"/>
      <c r="BA113" s="510"/>
      <c r="BB113" s="510"/>
      <c r="BC113" s="510"/>
      <c r="BD113" s="510"/>
      <c r="BE113" s="510"/>
      <c r="BF113" s="510"/>
      <c r="BG113" s="510"/>
      <c r="BH113" s="510"/>
      <c r="BI113" s="510"/>
      <c r="BJ113" s="510"/>
      <c r="BK113" s="510"/>
      <c r="BL113" s="510"/>
      <c r="BM113" s="510"/>
      <c r="BN113" s="510"/>
      <c r="BO113" s="510"/>
      <c r="BP113" s="510"/>
      <c r="BQ113" s="510"/>
      <c r="BR113" s="510"/>
    </row>
    <row r="114" spans="1:70" ht="12.75" customHeight="1" x14ac:dyDescent="0.2">
      <c r="A114" s="510"/>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1"/>
      <c r="AC114" s="510"/>
      <c r="AD114" s="510"/>
      <c r="AE114" s="510"/>
      <c r="AF114" s="510"/>
      <c r="AG114" s="510"/>
      <c r="AH114" s="510"/>
      <c r="AI114" s="510"/>
      <c r="AJ114" s="510"/>
      <c r="AK114" s="510"/>
      <c r="AL114" s="510"/>
      <c r="AM114" s="510"/>
      <c r="AN114" s="510"/>
      <c r="AO114" s="510"/>
      <c r="AP114" s="510"/>
      <c r="AQ114" s="510"/>
      <c r="AR114" s="510"/>
      <c r="AS114" s="510"/>
      <c r="AT114" s="510"/>
      <c r="AU114" s="510"/>
      <c r="AV114" s="554"/>
      <c r="AW114" s="554"/>
      <c r="AX114" s="554"/>
      <c r="AY114" s="510"/>
      <c r="AZ114" s="510"/>
      <c r="BA114" s="510"/>
      <c r="BB114" s="510"/>
      <c r="BC114" s="510"/>
      <c r="BD114" s="510"/>
      <c r="BE114" s="510"/>
      <c r="BF114" s="510"/>
      <c r="BG114" s="510"/>
      <c r="BH114" s="510"/>
      <c r="BI114" s="510"/>
      <c r="BJ114" s="510"/>
      <c r="BK114" s="510"/>
      <c r="BL114" s="510"/>
      <c r="BM114" s="510"/>
      <c r="BN114" s="510"/>
      <c r="BO114" s="510"/>
      <c r="BP114" s="510"/>
      <c r="BQ114" s="510"/>
      <c r="BR114" s="510"/>
    </row>
    <row r="115" spans="1:70" ht="12.75" customHeight="1" x14ac:dyDescent="0.2">
      <c r="A115" s="510"/>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1"/>
      <c r="AC115" s="510"/>
      <c r="AD115" s="510"/>
      <c r="AE115" s="510"/>
      <c r="AF115" s="510"/>
      <c r="AG115" s="510"/>
      <c r="AH115" s="510"/>
      <c r="AI115" s="510"/>
      <c r="AJ115" s="510"/>
      <c r="AK115" s="510"/>
      <c r="AL115" s="510"/>
      <c r="AM115" s="510"/>
      <c r="AN115" s="510"/>
      <c r="AO115" s="510"/>
      <c r="AP115" s="510"/>
      <c r="AQ115" s="510"/>
      <c r="AR115" s="510"/>
      <c r="AS115" s="510"/>
      <c r="AT115" s="510"/>
      <c r="AU115" s="510"/>
      <c r="AV115" s="554"/>
      <c r="AW115" s="554"/>
      <c r="AX115" s="554"/>
      <c r="AY115" s="510"/>
      <c r="AZ115" s="510"/>
      <c r="BA115" s="510"/>
      <c r="BB115" s="510"/>
      <c r="BC115" s="510"/>
      <c r="BD115" s="510"/>
      <c r="BE115" s="510"/>
      <c r="BF115" s="510"/>
      <c r="BG115" s="510"/>
      <c r="BH115" s="510"/>
      <c r="BI115" s="510"/>
      <c r="BJ115" s="510"/>
      <c r="BK115" s="510"/>
      <c r="BL115" s="510"/>
      <c r="BM115" s="510"/>
      <c r="BN115" s="510"/>
      <c r="BO115" s="510"/>
      <c r="BP115" s="510"/>
      <c r="BQ115" s="510"/>
      <c r="BR115" s="510"/>
    </row>
    <row r="116" spans="1:70" ht="12.75" customHeight="1" x14ac:dyDescent="0.2">
      <c r="A116" s="510"/>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1"/>
      <c r="AC116" s="510"/>
      <c r="AD116" s="510"/>
      <c r="AE116" s="510"/>
      <c r="AF116" s="510"/>
      <c r="AG116" s="510"/>
      <c r="AH116" s="510"/>
      <c r="AI116" s="510"/>
      <c r="AJ116" s="510"/>
      <c r="AK116" s="510"/>
      <c r="AL116" s="510"/>
      <c r="AM116" s="510"/>
      <c r="AN116" s="510"/>
      <c r="AO116" s="510"/>
      <c r="AP116" s="510"/>
      <c r="AQ116" s="510"/>
      <c r="AR116" s="510"/>
      <c r="AS116" s="510"/>
      <c r="AT116" s="510"/>
      <c r="AU116" s="510"/>
      <c r="AV116" s="554"/>
      <c r="AW116" s="554"/>
      <c r="AX116" s="554"/>
      <c r="AY116" s="510"/>
      <c r="AZ116" s="510"/>
      <c r="BA116" s="510"/>
      <c r="BB116" s="510"/>
      <c r="BC116" s="510"/>
      <c r="BD116" s="510"/>
      <c r="BE116" s="510"/>
      <c r="BF116" s="510"/>
      <c r="BG116" s="510"/>
      <c r="BH116" s="510"/>
      <c r="BI116" s="510"/>
      <c r="BJ116" s="510"/>
      <c r="BK116" s="510"/>
      <c r="BL116" s="510"/>
      <c r="BM116" s="510"/>
      <c r="BN116" s="510"/>
      <c r="BO116" s="510"/>
      <c r="BP116" s="510"/>
      <c r="BQ116" s="510"/>
      <c r="BR116" s="510"/>
    </row>
    <row r="117" spans="1:70" ht="12.75" customHeight="1" x14ac:dyDescent="0.2">
      <c r="A117" s="510"/>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1"/>
      <c r="AC117" s="510"/>
      <c r="AD117" s="510"/>
      <c r="AE117" s="510"/>
      <c r="AF117" s="510"/>
      <c r="AG117" s="510"/>
      <c r="AH117" s="510"/>
      <c r="AI117" s="510"/>
      <c r="AJ117" s="510"/>
      <c r="AK117" s="510"/>
      <c r="AL117" s="510"/>
      <c r="AM117" s="510"/>
      <c r="AN117" s="510"/>
      <c r="AO117" s="510"/>
      <c r="AP117" s="510"/>
      <c r="AQ117" s="510"/>
      <c r="AR117" s="510"/>
      <c r="AS117" s="510"/>
      <c r="AT117" s="510"/>
      <c r="AU117" s="510"/>
      <c r="AV117" s="554"/>
      <c r="AW117" s="554"/>
      <c r="AX117" s="554"/>
      <c r="AY117" s="510"/>
      <c r="AZ117" s="510"/>
      <c r="BA117" s="510"/>
      <c r="BB117" s="510"/>
      <c r="BC117" s="510"/>
      <c r="BD117" s="510"/>
      <c r="BE117" s="510"/>
      <c r="BF117" s="510"/>
      <c r="BG117" s="510"/>
      <c r="BH117" s="510"/>
      <c r="BI117" s="510"/>
      <c r="BJ117" s="510"/>
      <c r="BK117" s="510"/>
      <c r="BL117" s="510"/>
      <c r="BM117" s="510"/>
      <c r="BN117" s="510"/>
      <c r="BO117" s="510"/>
      <c r="BP117" s="510"/>
      <c r="BQ117" s="510"/>
      <c r="BR117" s="510"/>
    </row>
    <row r="118" spans="1:70" ht="12.75" customHeight="1" x14ac:dyDescent="0.2">
      <c r="A118" s="510"/>
      <c r="B118" s="510"/>
      <c r="C118" s="510"/>
      <c r="D118" s="510"/>
      <c r="E118" s="510"/>
      <c r="F118" s="510"/>
      <c r="G118" s="510"/>
      <c r="H118" s="510"/>
      <c r="I118" s="510"/>
      <c r="J118" s="510"/>
      <c r="K118" s="510"/>
      <c r="L118" s="510"/>
      <c r="M118" s="510"/>
      <c r="N118" s="510"/>
      <c r="O118" s="510"/>
      <c r="P118" s="510"/>
      <c r="Q118" s="510"/>
      <c r="R118" s="510"/>
      <c r="S118" s="510"/>
      <c r="T118" s="510"/>
      <c r="U118" s="510"/>
      <c r="V118" s="510"/>
      <c r="W118" s="510"/>
      <c r="X118" s="510"/>
      <c r="Y118" s="510"/>
      <c r="Z118" s="510"/>
      <c r="AA118" s="510"/>
      <c r="AB118" s="511"/>
      <c r="AC118" s="510"/>
      <c r="AD118" s="510"/>
      <c r="AE118" s="510"/>
      <c r="AF118" s="510"/>
      <c r="AG118" s="510"/>
      <c r="AH118" s="510"/>
      <c r="AI118" s="510"/>
      <c r="AJ118" s="510"/>
      <c r="AK118" s="510"/>
      <c r="AL118" s="510"/>
      <c r="AM118" s="510"/>
      <c r="AN118" s="510"/>
      <c r="AO118" s="510"/>
      <c r="AP118" s="510"/>
      <c r="AQ118" s="510"/>
      <c r="AR118" s="510"/>
      <c r="AS118" s="510"/>
      <c r="AT118" s="510"/>
      <c r="AU118" s="510"/>
      <c r="AV118" s="554"/>
      <c r="AW118" s="554"/>
      <c r="AX118" s="554"/>
      <c r="AY118" s="510"/>
      <c r="AZ118" s="510"/>
      <c r="BA118" s="510"/>
      <c r="BB118" s="510"/>
      <c r="BC118" s="510"/>
      <c r="BD118" s="510"/>
      <c r="BE118" s="510"/>
      <c r="BF118" s="510"/>
      <c r="BG118" s="510"/>
      <c r="BH118" s="510"/>
      <c r="BI118" s="510"/>
      <c r="BJ118" s="510"/>
      <c r="BK118" s="510"/>
      <c r="BL118" s="510"/>
      <c r="BM118" s="510"/>
      <c r="BN118" s="510"/>
      <c r="BO118" s="510"/>
      <c r="BP118" s="510"/>
      <c r="BQ118" s="510"/>
      <c r="BR118" s="510"/>
    </row>
    <row r="119" spans="1:70" ht="12.75" customHeight="1" x14ac:dyDescent="0.2">
      <c r="A119" s="510"/>
      <c r="B119" s="510"/>
      <c r="C119" s="510"/>
      <c r="D119" s="510"/>
      <c r="E119" s="510"/>
      <c r="F119" s="510"/>
      <c r="G119" s="510"/>
      <c r="H119" s="510"/>
      <c r="I119" s="510"/>
      <c r="J119" s="510"/>
      <c r="K119" s="510"/>
      <c r="L119" s="510"/>
      <c r="M119" s="510"/>
      <c r="N119" s="510"/>
      <c r="O119" s="510"/>
      <c r="P119" s="510"/>
      <c r="Q119" s="510"/>
      <c r="R119" s="510"/>
      <c r="S119" s="510"/>
      <c r="T119" s="510"/>
      <c r="U119" s="510"/>
      <c r="V119" s="510"/>
      <c r="W119" s="510"/>
      <c r="X119" s="510"/>
      <c r="Y119" s="510"/>
      <c r="Z119" s="510"/>
      <c r="AA119" s="510"/>
      <c r="AB119" s="511"/>
      <c r="AC119" s="510"/>
      <c r="AD119" s="510"/>
      <c r="AE119" s="510"/>
      <c r="AF119" s="510"/>
      <c r="AG119" s="510"/>
      <c r="AH119" s="510"/>
      <c r="AI119" s="510"/>
      <c r="AJ119" s="510"/>
      <c r="AK119" s="510"/>
      <c r="AL119" s="510"/>
      <c r="AM119" s="510"/>
      <c r="AN119" s="510"/>
      <c r="AO119" s="510"/>
      <c r="AP119" s="510"/>
      <c r="AQ119" s="510"/>
      <c r="AR119" s="510"/>
      <c r="AS119" s="510"/>
      <c r="AT119" s="510"/>
      <c r="AU119" s="510"/>
      <c r="AV119" s="554"/>
      <c r="AW119" s="554"/>
      <c r="AX119" s="554"/>
      <c r="AY119" s="510"/>
      <c r="AZ119" s="510"/>
      <c r="BA119" s="510"/>
      <c r="BB119" s="510"/>
      <c r="BC119" s="510"/>
      <c r="BD119" s="510"/>
      <c r="BE119" s="510"/>
      <c r="BF119" s="510"/>
      <c r="BG119" s="510"/>
      <c r="BH119" s="510"/>
      <c r="BI119" s="510"/>
      <c r="BJ119" s="510"/>
      <c r="BK119" s="510"/>
      <c r="BL119" s="510"/>
      <c r="BM119" s="510"/>
      <c r="BN119" s="510"/>
      <c r="BO119" s="510"/>
      <c r="BP119" s="510"/>
      <c r="BQ119" s="510"/>
      <c r="BR119" s="510"/>
    </row>
    <row r="120" spans="1:70" ht="12.75" customHeight="1" x14ac:dyDescent="0.2">
      <c r="A120" s="510"/>
      <c r="B120" s="510"/>
      <c r="C120" s="510"/>
      <c r="D120" s="510"/>
      <c r="E120" s="510"/>
      <c r="F120" s="510"/>
      <c r="G120" s="510"/>
      <c r="H120" s="510"/>
      <c r="I120" s="510"/>
      <c r="J120" s="510"/>
      <c r="K120" s="510"/>
      <c r="L120" s="510"/>
      <c r="M120" s="510"/>
      <c r="N120" s="510"/>
      <c r="O120" s="510"/>
      <c r="P120" s="510"/>
      <c r="Q120" s="510"/>
      <c r="R120" s="510"/>
      <c r="S120" s="510"/>
      <c r="T120" s="510"/>
      <c r="U120" s="510"/>
      <c r="V120" s="510"/>
      <c r="W120" s="510"/>
      <c r="X120" s="510"/>
      <c r="Y120" s="510"/>
      <c r="Z120" s="510"/>
      <c r="AA120" s="510"/>
      <c r="AB120" s="511"/>
      <c r="AC120" s="510"/>
      <c r="AD120" s="510"/>
      <c r="AE120" s="510"/>
      <c r="AF120" s="510"/>
      <c r="AG120" s="510"/>
      <c r="AH120" s="510"/>
      <c r="AI120" s="510"/>
      <c r="AJ120" s="510"/>
      <c r="AK120" s="510"/>
      <c r="AL120" s="510"/>
      <c r="AM120" s="510"/>
      <c r="AN120" s="510"/>
      <c r="AO120" s="510"/>
      <c r="AP120" s="510"/>
      <c r="AQ120" s="510"/>
      <c r="AR120" s="510"/>
      <c r="AS120" s="510"/>
      <c r="AT120" s="510"/>
      <c r="AU120" s="510"/>
      <c r="AV120" s="554"/>
      <c r="AW120" s="554"/>
      <c r="AX120" s="554"/>
      <c r="AY120" s="510"/>
      <c r="AZ120" s="510"/>
      <c r="BA120" s="510"/>
      <c r="BB120" s="510"/>
      <c r="BC120" s="510"/>
      <c r="BD120" s="510"/>
      <c r="BE120" s="510"/>
      <c r="BF120" s="510"/>
      <c r="BG120" s="510"/>
      <c r="BH120" s="510"/>
      <c r="BI120" s="510"/>
      <c r="BJ120" s="510"/>
      <c r="BK120" s="510"/>
      <c r="BL120" s="510"/>
      <c r="BM120" s="510"/>
      <c r="BN120" s="510"/>
      <c r="BO120" s="510"/>
      <c r="BP120" s="510"/>
      <c r="BQ120" s="510"/>
      <c r="BR120" s="510"/>
    </row>
    <row r="121" spans="1:70" ht="12.75" customHeight="1" x14ac:dyDescent="0.2">
      <c r="A121" s="510"/>
      <c r="B121" s="510"/>
      <c r="C121" s="510"/>
      <c r="D121" s="510"/>
      <c r="E121" s="510"/>
      <c r="F121" s="510"/>
      <c r="G121" s="510"/>
      <c r="H121" s="510"/>
      <c r="I121" s="510"/>
      <c r="J121" s="510"/>
      <c r="K121" s="510"/>
      <c r="L121" s="510"/>
      <c r="M121" s="510"/>
      <c r="N121" s="510"/>
      <c r="O121" s="510"/>
      <c r="P121" s="510"/>
      <c r="Q121" s="510"/>
      <c r="R121" s="510"/>
      <c r="S121" s="510"/>
      <c r="T121" s="510"/>
      <c r="U121" s="510"/>
      <c r="V121" s="510"/>
      <c r="W121" s="510"/>
      <c r="X121" s="510"/>
      <c r="Y121" s="510"/>
      <c r="Z121" s="510"/>
      <c r="AA121" s="510"/>
      <c r="AB121" s="511"/>
      <c r="AC121" s="510"/>
      <c r="AD121" s="510"/>
      <c r="AE121" s="510"/>
      <c r="AF121" s="510"/>
      <c r="AG121" s="510"/>
      <c r="AH121" s="510"/>
      <c r="AI121" s="510"/>
      <c r="AJ121" s="510"/>
      <c r="AK121" s="510"/>
      <c r="AL121" s="510"/>
      <c r="AM121" s="510"/>
      <c r="AN121" s="510"/>
      <c r="AO121" s="510"/>
      <c r="AP121" s="510"/>
      <c r="AQ121" s="510"/>
      <c r="AR121" s="510"/>
      <c r="AS121" s="510"/>
      <c r="AT121" s="510"/>
      <c r="AU121" s="510"/>
      <c r="AV121" s="554"/>
      <c r="AW121" s="554"/>
      <c r="AX121" s="554"/>
      <c r="AY121" s="510"/>
      <c r="AZ121" s="510"/>
      <c r="BA121" s="510"/>
      <c r="BB121" s="510"/>
      <c r="BC121" s="510"/>
      <c r="BD121" s="510"/>
      <c r="BE121" s="510"/>
      <c r="BF121" s="510"/>
      <c r="BG121" s="510"/>
      <c r="BH121" s="510"/>
      <c r="BI121" s="510"/>
      <c r="BJ121" s="510"/>
      <c r="BK121" s="510"/>
      <c r="BL121" s="510"/>
      <c r="BM121" s="510"/>
      <c r="BN121" s="510"/>
      <c r="BO121" s="510"/>
      <c r="BP121" s="510"/>
      <c r="BQ121" s="510"/>
      <c r="BR121" s="510"/>
    </row>
    <row r="122" spans="1:70" ht="12.75" customHeight="1" x14ac:dyDescent="0.2">
      <c r="A122" s="510"/>
      <c r="B122" s="510"/>
      <c r="C122" s="510"/>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1"/>
      <c r="AC122" s="510"/>
      <c r="AD122" s="510"/>
      <c r="AE122" s="510"/>
      <c r="AF122" s="510"/>
      <c r="AG122" s="510"/>
      <c r="AH122" s="510"/>
      <c r="AI122" s="510"/>
      <c r="AJ122" s="510"/>
      <c r="AK122" s="510"/>
      <c r="AL122" s="510"/>
      <c r="AM122" s="510"/>
      <c r="AN122" s="510"/>
      <c r="AO122" s="510"/>
      <c r="AP122" s="510"/>
      <c r="AQ122" s="510"/>
      <c r="AR122" s="510"/>
      <c r="AS122" s="510"/>
      <c r="AT122" s="510"/>
      <c r="AU122" s="510"/>
      <c r="AV122" s="554"/>
      <c r="AW122" s="554"/>
      <c r="AX122" s="554"/>
      <c r="AY122" s="510"/>
      <c r="AZ122" s="510"/>
      <c r="BA122" s="510"/>
      <c r="BB122" s="510"/>
      <c r="BC122" s="510"/>
      <c r="BD122" s="510"/>
      <c r="BE122" s="510"/>
      <c r="BF122" s="510"/>
      <c r="BG122" s="510"/>
      <c r="BH122" s="510"/>
      <c r="BI122" s="510"/>
      <c r="BJ122" s="510"/>
      <c r="BK122" s="510"/>
      <c r="BL122" s="510"/>
      <c r="BM122" s="510"/>
      <c r="BN122" s="510"/>
      <c r="BO122" s="510"/>
      <c r="BP122" s="510"/>
      <c r="BQ122" s="510"/>
      <c r="BR122" s="510"/>
    </row>
    <row r="123" spans="1:70" ht="12.75" customHeight="1" x14ac:dyDescent="0.2">
      <c r="A123" s="510"/>
      <c r="B123" s="510"/>
      <c r="C123" s="510"/>
      <c r="D123" s="510"/>
      <c r="E123" s="510"/>
      <c r="F123" s="510"/>
      <c r="G123" s="510"/>
      <c r="H123" s="510"/>
      <c r="I123" s="510"/>
      <c r="J123" s="510"/>
      <c r="K123" s="510"/>
      <c r="L123" s="510"/>
      <c r="M123" s="510"/>
      <c r="N123" s="510"/>
      <c r="O123" s="510"/>
      <c r="P123" s="510"/>
      <c r="Q123" s="510"/>
      <c r="R123" s="510"/>
      <c r="S123" s="510"/>
      <c r="T123" s="510"/>
      <c r="U123" s="510"/>
      <c r="V123" s="510"/>
      <c r="W123" s="510"/>
      <c r="X123" s="510"/>
      <c r="Y123" s="510"/>
      <c r="Z123" s="510"/>
      <c r="AA123" s="510"/>
      <c r="AB123" s="511"/>
      <c r="AC123" s="510"/>
      <c r="AD123" s="510"/>
      <c r="AE123" s="510"/>
      <c r="AF123" s="510"/>
      <c r="AG123" s="510"/>
      <c r="AH123" s="510"/>
      <c r="AI123" s="510"/>
      <c r="AJ123" s="510"/>
      <c r="AK123" s="510"/>
      <c r="AL123" s="510"/>
      <c r="AM123" s="510"/>
      <c r="AN123" s="510"/>
      <c r="AO123" s="510"/>
      <c r="AP123" s="510"/>
      <c r="AQ123" s="510"/>
      <c r="AR123" s="510"/>
      <c r="AS123" s="510"/>
      <c r="AT123" s="510"/>
      <c r="AU123" s="510"/>
      <c r="AV123" s="554"/>
      <c r="AW123" s="554"/>
      <c r="AX123" s="554"/>
      <c r="AY123" s="510"/>
      <c r="AZ123" s="510"/>
      <c r="BA123" s="510"/>
      <c r="BB123" s="510"/>
      <c r="BC123" s="510"/>
      <c r="BD123" s="510"/>
      <c r="BE123" s="510"/>
      <c r="BF123" s="510"/>
      <c r="BG123" s="510"/>
      <c r="BH123" s="510"/>
      <c r="BI123" s="510"/>
      <c r="BJ123" s="510"/>
      <c r="BK123" s="510"/>
      <c r="BL123" s="510"/>
      <c r="BM123" s="510"/>
      <c r="BN123" s="510"/>
      <c r="BO123" s="510"/>
      <c r="BP123" s="510"/>
      <c r="BQ123" s="510"/>
      <c r="BR123" s="510"/>
    </row>
    <row r="124" spans="1:70" ht="12.75" customHeight="1" x14ac:dyDescent="0.2">
      <c r="A124" s="510"/>
      <c r="B124" s="510"/>
      <c r="C124" s="510"/>
      <c r="D124" s="510"/>
      <c r="E124" s="510"/>
      <c r="F124" s="510"/>
      <c r="G124" s="510"/>
      <c r="H124" s="510"/>
      <c r="I124" s="510"/>
      <c r="J124" s="510"/>
      <c r="K124" s="510"/>
      <c r="L124" s="510"/>
      <c r="M124" s="510"/>
      <c r="N124" s="510"/>
      <c r="O124" s="510"/>
      <c r="P124" s="510"/>
      <c r="Q124" s="510"/>
      <c r="R124" s="510"/>
      <c r="S124" s="510"/>
      <c r="T124" s="510"/>
      <c r="U124" s="510"/>
      <c r="V124" s="510"/>
      <c r="W124" s="510"/>
      <c r="X124" s="510"/>
      <c r="Y124" s="510"/>
      <c r="Z124" s="510"/>
      <c r="AA124" s="510"/>
      <c r="AB124" s="511"/>
      <c r="AC124" s="510"/>
      <c r="AD124" s="510"/>
      <c r="AE124" s="510"/>
      <c r="AF124" s="510"/>
      <c r="AG124" s="510"/>
      <c r="AH124" s="510"/>
      <c r="AI124" s="510"/>
      <c r="AJ124" s="510"/>
      <c r="AK124" s="510"/>
      <c r="AL124" s="510"/>
      <c r="AM124" s="510"/>
      <c r="AN124" s="510"/>
      <c r="AO124" s="510"/>
      <c r="AP124" s="510"/>
      <c r="AQ124" s="510"/>
      <c r="AR124" s="510"/>
      <c r="AS124" s="510"/>
      <c r="AT124" s="510"/>
      <c r="AU124" s="510"/>
      <c r="AV124" s="554"/>
      <c r="AW124" s="554"/>
      <c r="AX124" s="554"/>
      <c r="AY124" s="510"/>
      <c r="AZ124" s="510"/>
      <c r="BA124" s="510"/>
      <c r="BB124" s="510"/>
      <c r="BC124" s="510"/>
      <c r="BD124" s="510"/>
      <c r="BE124" s="510"/>
      <c r="BF124" s="510"/>
      <c r="BG124" s="510"/>
      <c r="BH124" s="510"/>
      <c r="BI124" s="510"/>
      <c r="BJ124" s="510"/>
      <c r="BK124" s="510"/>
      <c r="BL124" s="510"/>
      <c r="BM124" s="510"/>
      <c r="BN124" s="510"/>
      <c r="BO124" s="510"/>
      <c r="BP124" s="510"/>
      <c r="BQ124" s="510"/>
      <c r="BR124" s="510"/>
    </row>
    <row r="125" spans="1:70" ht="12.75" customHeight="1" x14ac:dyDescent="0.2">
      <c r="A125" s="510"/>
      <c r="B125" s="510"/>
      <c r="C125" s="510"/>
      <c r="D125" s="510"/>
      <c r="E125" s="510"/>
      <c r="F125" s="510"/>
      <c r="G125" s="510"/>
      <c r="H125" s="510"/>
      <c r="I125" s="510"/>
      <c r="J125" s="510"/>
      <c r="K125" s="510"/>
      <c r="L125" s="510"/>
      <c r="M125" s="510"/>
      <c r="N125" s="510"/>
      <c r="O125" s="510"/>
      <c r="P125" s="510"/>
      <c r="Q125" s="510"/>
      <c r="R125" s="510"/>
      <c r="S125" s="510"/>
      <c r="T125" s="510"/>
      <c r="U125" s="510"/>
      <c r="V125" s="510"/>
      <c r="W125" s="510"/>
      <c r="X125" s="510"/>
      <c r="Y125" s="510"/>
      <c r="Z125" s="510"/>
      <c r="AA125" s="510"/>
      <c r="AB125" s="511"/>
      <c r="AC125" s="510"/>
      <c r="AD125" s="510"/>
      <c r="AE125" s="510"/>
      <c r="AF125" s="510"/>
      <c r="AG125" s="510"/>
      <c r="AH125" s="510"/>
      <c r="AI125" s="510"/>
      <c r="AJ125" s="510"/>
      <c r="AK125" s="510"/>
      <c r="AL125" s="510"/>
      <c r="AM125" s="510"/>
      <c r="AN125" s="510"/>
      <c r="AO125" s="510"/>
      <c r="AP125" s="510"/>
      <c r="AQ125" s="510"/>
      <c r="AR125" s="510"/>
      <c r="AS125" s="510"/>
      <c r="AT125" s="510"/>
      <c r="AU125" s="510"/>
      <c r="AV125" s="554"/>
      <c r="AW125" s="554"/>
      <c r="AX125" s="554"/>
      <c r="AY125" s="510"/>
      <c r="AZ125" s="510"/>
      <c r="BA125" s="510"/>
      <c r="BB125" s="510"/>
      <c r="BC125" s="510"/>
      <c r="BD125" s="510"/>
      <c r="BE125" s="510"/>
      <c r="BF125" s="510"/>
      <c r="BG125" s="510"/>
      <c r="BH125" s="510"/>
      <c r="BI125" s="510"/>
      <c r="BJ125" s="510"/>
      <c r="BK125" s="510"/>
      <c r="BL125" s="510"/>
      <c r="BM125" s="510"/>
      <c r="BN125" s="510"/>
      <c r="BO125" s="510"/>
      <c r="BP125" s="510"/>
      <c r="BQ125" s="510"/>
      <c r="BR125" s="510"/>
    </row>
    <row r="126" spans="1:70" ht="12.75" customHeight="1" x14ac:dyDescent="0.2">
      <c r="A126" s="510"/>
      <c r="B126" s="510"/>
      <c r="C126" s="510"/>
      <c r="D126" s="510"/>
      <c r="E126" s="510"/>
      <c r="F126" s="510"/>
      <c r="G126" s="510"/>
      <c r="H126" s="510"/>
      <c r="I126" s="510"/>
      <c r="J126" s="510"/>
      <c r="K126" s="510"/>
      <c r="L126" s="510"/>
      <c r="M126" s="510"/>
      <c r="N126" s="510"/>
      <c r="O126" s="510"/>
      <c r="P126" s="510"/>
      <c r="Q126" s="510"/>
      <c r="R126" s="510"/>
      <c r="S126" s="510"/>
      <c r="T126" s="510"/>
      <c r="U126" s="510"/>
      <c r="V126" s="510"/>
      <c r="W126" s="510"/>
      <c r="X126" s="510"/>
      <c r="Y126" s="510"/>
      <c r="Z126" s="510"/>
      <c r="AA126" s="510"/>
      <c r="AB126" s="511"/>
      <c r="AC126" s="510"/>
      <c r="AD126" s="510"/>
      <c r="AE126" s="510"/>
      <c r="AF126" s="510"/>
      <c r="AG126" s="510"/>
      <c r="AH126" s="510"/>
      <c r="AI126" s="510"/>
      <c r="AJ126" s="510"/>
      <c r="AK126" s="510"/>
      <c r="AL126" s="510"/>
      <c r="AM126" s="510"/>
      <c r="AN126" s="510"/>
      <c r="AO126" s="510"/>
      <c r="AP126" s="510"/>
      <c r="AQ126" s="510"/>
      <c r="AR126" s="510"/>
      <c r="AS126" s="510"/>
      <c r="AT126" s="510"/>
      <c r="AU126" s="510"/>
      <c r="AV126" s="554"/>
      <c r="AW126" s="554"/>
      <c r="AX126" s="554"/>
      <c r="AY126" s="510"/>
      <c r="AZ126" s="510"/>
      <c r="BA126" s="510"/>
      <c r="BB126" s="510"/>
      <c r="BC126" s="510"/>
      <c r="BD126" s="510"/>
      <c r="BE126" s="510"/>
      <c r="BF126" s="510"/>
      <c r="BG126" s="510"/>
      <c r="BH126" s="510"/>
      <c r="BI126" s="510"/>
      <c r="BJ126" s="510"/>
      <c r="BK126" s="510"/>
      <c r="BL126" s="510"/>
      <c r="BM126" s="510"/>
      <c r="BN126" s="510"/>
      <c r="BO126" s="510"/>
      <c r="BP126" s="510"/>
      <c r="BQ126" s="510"/>
      <c r="BR126" s="510"/>
    </row>
    <row r="127" spans="1:70" ht="12.75" customHeight="1" x14ac:dyDescent="0.2">
      <c r="A127" s="510"/>
      <c r="B127" s="510"/>
      <c r="C127" s="510"/>
      <c r="D127" s="510"/>
      <c r="E127" s="510"/>
      <c r="F127" s="510"/>
      <c r="G127" s="510"/>
      <c r="H127" s="510"/>
      <c r="I127" s="510"/>
      <c r="J127" s="510"/>
      <c r="K127" s="510"/>
      <c r="L127" s="510"/>
      <c r="M127" s="510"/>
      <c r="N127" s="510"/>
      <c r="O127" s="510"/>
      <c r="P127" s="510"/>
      <c r="Q127" s="510"/>
      <c r="R127" s="510"/>
      <c r="S127" s="510"/>
      <c r="T127" s="510"/>
      <c r="U127" s="510"/>
      <c r="V127" s="510"/>
      <c r="W127" s="510"/>
      <c r="X127" s="510"/>
      <c r="Y127" s="510"/>
      <c r="Z127" s="510"/>
      <c r="AA127" s="510"/>
      <c r="AB127" s="511"/>
      <c r="AC127" s="510"/>
      <c r="AD127" s="510"/>
      <c r="AE127" s="510"/>
      <c r="AF127" s="510"/>
      <c r="AG127" s="510"/>
      <c r="AH127" s="510"/>
      <c r="AI127" s="510"/>
      <c r="AJ127" s="510"/>
      <c r="AK127" s="510"/>
      <c r="AL127" s="510"/>
      <c r="AM127" s="510"/>
      <c r="AN127" s="510"/>
      <c r="AO127" s="510"/>
      <c r="AP127" s="510"/>
      <c r="AQ127" s="510"/>
      <c r="AR127" s="510"/>
      <c r="AS127" s="510"/>
      <c r="AT127" s="510"/>
      <c r="AU127" s="510"/>
      <c r="AV127" s="554"/>
      <c r="AW127" s="554"/>
      <c r="AX127" s="554"/>
      <c r="AY127" s="510"/>
      <c r="AZ127" s="510"/>
      <c r="BA127" s="510"/>
      <c r="BB127" s="510"/>
      <c r="BC127" s="510"/>
      <c r="BD127" s="510"/>
      <c r="BE127" s="510"/>
      <c r="BF127" s="510"/>
      <c r="BG127" s="510"/>
      <c r="BH127" s="510"/>
      <c r="BI127" s="510"/>
      <c r="BJ127" s="510"/>
      <c r="BK127" s="510"/>
      <c r="BL127" s="510"/>
      <c r="BM127" s="510"/>
      <c r="BN127" s="510"/>
      <c r="BO127" s="510"/>
      <c r="BP127" s="510"/>
      <c r="BQ127" s="510"/>
      <c r="BR127" s="510"/>
    </row>
    <row r="128" spans="1:70" ht="12.75" customHeight="1" x14ac:dyDescent="0.2">
      <c r="A128" s="510"/>
      <c r="B128" s="510"/>
      <c r="C128" s="510"/>
      <c r="D128" s="510"/>
      <c r="E128" s="510"/>
      <c r="F128" s="510"/>
      <c r="G128" s="510"/>
      <c r="H128" s="510"/>
      <c r="I128" s="510"/>
      <c r="J128" s="510"/>
      <c r="K128" s="510"/>
      <c r="L128" s="510"/>
      <c r="M128" s="510"/>
      <c r="N128" s="510"/>
      <c r="O128" s="510"/>
      <c r="P128" s="510"/>
      <c r="Q128" s="510"/>
      <c r="R128" s="510"/>
      <c r="S128" s="510"/>
      <c r="T128" s="510"/>
      <c r="U128" s="510"/>
      <c r="V128" s="510"/>
      <c r="W128" s="510"/>
      <c r="X128" s="510"/>
      <c r="Y128" s="510"/>
      <c r="Z128" s="510"/>
      <c r="AA128" s="510"/>
      <c r="AB128" s="511"/>
      <c r="AC128" s="510"/>
      <c r="AD128" s="510"/>
      <c r="AE128" s="510"/>
      <c r="AF128" s="510"/>
      <c r="AG128" s="510"/>
      <c r="AH128" s="510"/>
      <c r="AI128" s="510"/>
      <c r="AJ128" s="510"/>
      <c r="AK128" s="510"/>
      <c r="AL128" s="510"/>
      <c r="AM128" s="510"/>
      <c r="AN128" s="510"/>
      <c r="AO128" s="510"/>
      <c r="AP128" s="510"/>
      <c r="AQ128" s="510"/>
      <c r="AR128" s="510"/>
      <c r="AS128" s="510"/>
      <c r="AT128" s="510"/>
      <c r="AU128" s="510"/>
      <c r="AV128" s="554"/>
      <c r="AW128" s="554"/>
      <c r="AX128" s="554"/>
      <c r="AY128" s="510"/>
      <c r="AZ128" s="510"/>
      <c r="BA128" s="510"/>
      <c r="BB128" s="510"/>
      <c r="BC128" s="510"/>
      <c r="BD128" s="510"/>
      <c r="BE128" s="510"/>
      <c r="BF128" s="510"/>
      <c r="BG128" s="510"/>
      <c r="BH128" s="510"/>
      <c r="BI128" s="510"/>
      <c r="BJ128" s="510"/>
      <c r="BK128" s="510"/>
      <c r="BL128" s="510"/>
      <c r="BM128" s="510"/>
      <c r="BN128" s="510"/>
      <c r="BO128" s="510"/>
      <c r="BP128" s="510"/>
      <c r="BQ128" s="510"/>
      <c r="BR128" s="510"/>
    </row>
    <row r="129" spans="1:70" ht="12.75" customHeight="1" x14ac:dyDescent="0.2">
      <c r="A129" s="510"/>
      <c r="B129" s="510"/>
      <c r="C129" s="510"/>
      <c r="D129" s="510"/>
      <c r="E129" s="510"/>
      <c r="F129" s="510"/>
      <c r="G129" s="510"/>
      <c r="H129" s="510"/>
      <c r="I129" s="510"/>
      <c r="J129" s="510"/>
      <c r="K129" s="510"/>
      <c r="L129" s="510"/>
      <c r="M129" s="510"/>
      <c r="N129" s="510"/>
      <c r="O129" s="510"/>
      <c r="P129" s="510"/>
      <c r="Q129" s="510"/>
      <c r="R129" s="510"/>
      <c r="S129" s="510"/>
      <c r="T129" s="510"/>
      <c r="U129" s="510"/>
      <c r="V129" s="510"/>
      <c r="W129" s="510"/>
      <c r="X129" s="510"/>
      <c r="Y129" s="510"/>
      <c r="Z129" s="510"/>
      <c r="AA129" s="510"/>
      <c r="AB129" s="511"/>
      <c r="AC129" s="510"/>
      <c r="AD129" s="510"/>
      <c r="AE129" s="510"/>
      <c r="AF129" s="510"/>
      <c r="AG129" s="510"/>
      <c r="AH129" s="510"/>
      <c r="AI129" s="510"/>
      <c r="AJ129" s="510"/>
      <c r="AK129" s="510"/>
      <c r="AL129" s="510"/>
      <c r="AM129" s="510"/>
      <c r="AN129" s="510"/>
      <c r="AO129" s="510"/>
      <c r="AP129" s="510"/>
      <c r="AQ129" s="510"/>
      <c r="AR129" s="510"/>
      <c r="AS129" s="510"/>
      <c r="AT129" s="510"/>
      <c r="AU129" s="510"/>
      <c r="AV129" s="554"/>
      <c r="AW129" s="554"/>
      <c r="AX129" s="554"/>
      <c r="AY129" s="510"/>
      <c r="AZ129" s="510"/>
      <c r="BA129" s="510"/>
      <c r="BB129" s="510"/>
      <c r="BC129" s="510"/>
      <c r="BD129" s="510"/>
      <c r="BE129" s="510"/>
      <c r="BF129" s="510"/>
      <c r="BG129" s="510"/>
      <c r="BH129" s="510"/>
      <c r="BI129" s="510"/>
      <c r="BJ129" s="510"/>
      <c r="BK129" s="510"/>
      <c r="BL129" s="510"/>
      <c r="BM129" s="510"/>
      <c r="BN129" s="510"/>
      <c r="BO129" s="510"/>
      <c r="BP129" s="510"/>
      <c r="BQ129" s="510"/>
      <c r="BR129" s="510"/>
    </row>
    <row r="130" spans="1:70" ht="12.75" customHeight="1" x14ac:dyDescent="0.2">
      <c r="A130" s="510"/>
      <c r="B130" s="510"/>
      <c r="C130" s="510"/>
      <c r="D130" s="510"/>
      <c r="E130" s="510"/>
      <c r="F130" s="510"/>
      <c r="G130" s="510"/>
      <c r="H130" s="510"/>
      <c r="I130" s="510"/>
      <c r="J130" s="510"/>
      <c r="K130" s="510"/>
      <c r="L130" s="510"/>
      <c r="M130" s="510"/>
      <c r="N130" s="510"/>
      <c r="O130" s="510"/>
      <c r="P130" s="510"/>
      <c r="Q130" s="510"/>
      <c r="R130" s="510"/>
      <c r="S130" s="510"/>
      <c r="T130" s="510"/>
      <c r="U130" s="510"/>
      <c r="V130" s="510"/>
      <c r="W130" s="510"/>
      <c r="X130" s="510"/>
      <c r="Y130" s="510"/>
      <c r="Z130" s="510"/>
      <c r="AA130" s="510"/>
      <c r="AB130" s="511"/>
      <c r="AC130" s="510"/>
      <c r="AD130" s="510"/>
      <c r="AE130" s="510"/>
      <c r="AF130" s="510"/>
      <c r="AG130" s="510"/>
      <c r="AH130" s="510"/>
      <c r="AI130" s="510"/>
      <c r="AJ130" s="510"/>
      <c r="AK130" s="510"/>
      <c r="AL130" s="510"/>
      <c r="AM130" s="510"/>
      <c r="AN130" s="510"/>
      <c r="AO130" s="510"/>
      <c r="AP130" s="510"/>
      <c r="AQ130" s="510"/>
      <c r="AR130" s="510"/>
      <c r="AS130" s="510"/>
      <c r="AT130" s="510"/>
      <c r="AU130" s="510"/>
      <c r="AV130" s="554"/>
      <c r="AW130" s="554"/>
      <c r="AX130" s="554"/>
      <c r="AY130" s="510"/>
      <c r="AZ130" s="510"/>
      <c r="BA130" s="510"/>
      <c r="BB130" s="510"/>
      <c r="BC130" s="510"/>
      <c r="BD130" s="510"/>
      <c r="BE130" s="510"/>
      <c r="BF130" s="510"/>
      <c r="BG130" s="510"/>
      <c r="BH130" s="510"/>
      <c r="BI130" s="510"/>
      <c r="BJ130" s="510"/>
      <c r="BK130" s="510"/>
      <c r="BL130" s="510"/>
      <c r="BM130" s="510"/>
      <c r="BN130" s="510"/>
      <c r="BO130" s="510"/>
      <c r="BP130" s="510"/>
      <c r="BQ130" s="510"/>
      <c r="BR130" s="510"/>
    </row>
    <row r="131" spans="1:70" ht="12.75" customHeight="1" x14ac:dyDescent="0.2">
      <c r="A131" s="510"/>
      <c r="B131" s="510"/>
      <c r="C131" s="510"/>
      <c r="D131" s="510"/>
      <c r="E131" s="510"/>
      <c r="F131" s="510"/>
      <c r="G131" s="510"/>
      <c r="H131" s="510"/>
      <c r="I131" s="510"/>
      <c r="J131" s="510"/>
      <c r="K131" s="510"/>
      <c r="L131" s="510"/>
      <c r="M131" s="510"/>
      <c r="N131" s="510"/>
      <c r="O131" s="510"/>
      <c r="P131" s="510"/>
      <c r="Q131" s="510"/>
      <c r="R131" s="510"/>
      <c r="S131" s="510"/>
      <c r="T131" s="510"/>
      <c r="U131" s="510"/>
      <c r="V131" s="510"/>
      <c r="W131" s="510"/>
      <c r="X131" s="510"/>
      <c r="Y131" s="510"/>
      <c r="Z131" s="510"/>
      <c r="AA131" s="510"/>
      <c r="AB131" s="511"/>
      <c r="AC131" s="510"/>
      <c r="AD131" s="510"/>
      <c r="AE131" s="510"/>
      <c r="AF131" s="510"/>
      <c r="AG131" s="510"/>
      <c r="AH131" s="510"/>
      <c r="AI131" s="510"/>
      <c r="AJ131" s="510"/>
      <c r="AK131" s="510"/>
      <c r="AL131" s="510"/>
      <c r="AM131" s="510"/>
      <c r="AN131" s="510"/>
      <c r="AO131" s="510"/>
      <c r="AP131" s="510"/>
      <c r="AQ131" s="510"/>
      <c r="AR131" s="510"/>
      <c r="AS131" s="510"/>
      <c r="AT131" s="510"/>
      <c r="AU131" s="510"/>
      <c r="AV131" s="554"/>
      <c r="AW131" s="554"/>
      <c r="AX131" s="554"/>
      <c r="AY131" s="510"/>
      <c r="AZ131" s="510"/>
      <c r="BA131" s="510"/>
      <c r="BB131" s="510"/>
      <c r="BC131" s="510"/>
      <c r="BD131" s="510"/>
      <c r="BE131" s="510"/>
      <c r="BF131" s="510"/>
      <c r="BG131" s="510"/>
      <c r="BH131" s="510"/>
      <c r="BI131" s="510"/>
      <c r="BJ131" s="510"/>
      <c r="BK131" s="510"/>
      <c r="BL131" s="510"/>
      <c r="BM131" s="510"/>
      <c r="BN131" s="510"/>
      <c r="BO131" s="510"/>
      <c r="BP131" s="510"/>
      <c r="BQ131" s="510"/>
      <c r="BR131" s="510"/>
    </row>
    <row r="132" spans="1:70" ht="12.75" customHeight="1" x14ac:dyDescent="0.2">
      <c r="A132" s="510"/>
      <c r="B132" s="510"/>
      <c r="C132" s="510"/>
      <c r="D132" s="510"/>
      <c r="E132" s="510"/>
      <c r="F132" s="510"/>
      <c r="G132" s="510"/>
      <c r="H132" s="510"/>
      <c r="I132" s="510"/>
      <c r="J132" s="510"/>
      <c r="K132" s="510"/>
      <c r="L132" s="510"/>
      <c r="M132" s="510"/>
      <c r="N132" s="510"/>
      <c r="O132" s="510"/>
      <c r="P132" s="510"/>
      <c r="Q132" s="510"/>
      <c r="R132" s="510"/>
      <c r="S132" s="510"/>
      <c r="T132" s="510"/>
      <c r="U132" s="510"/>
      <c r="V132" s="510"/>
      <c r="W132" s="510"/>
      <c r="X132" s="510"/>
      <c r="Y132" s="510"/>
      <c r="Z132" s="510"/>
      <c r="AA132" s="510"/>
      <c r="AB132" s="511"/>
      <c r="AC132" s="510"/>
      <c r="AD132" s="510"/>
      <c r="AE132" s="510"/>
      <c r="AF132" s="510"/>
      <c r="AG132" s="510"/>
      <c r="AH132" s="510"/>
      <c r="AI132" s="510"/>
      <c r="AJ132" s="510"/>
      <c r="AK132" s="510"/>
      <c r="AL132" s="510"/>
      <c r="AM132" s="510"/>
      <c r="AN132" s="510"/>
      <c r="AO132" s="510"/>
      <c r="AP132" s="510"/>
      <c r="AQ132" s="510"/>
      <c r="AR132" s="510"/>
      <c r="AS132" s="510"/>
      <c r="AT132" s="510"/>
      <c r="AU132" s="510"/>
      <c r="AV132" s="554"/>
      <c r="AW132" s="554"/>
      <c r="AX132" s="554"/>
      <c r="AY132" s="510"/>
      <c r="AZ132" s="510"/>
      <c r="BA132" s="510"/>
      <c r="BB132" s="510"/>
      <c r="BC132" s="510"/>
      <c r="BD132" s="510"/>
      <c r="BE132" s="510"/>
      <c r="BF132" s="510"/>
      <c r="BG132" s="510"/>
      <c r="BH132" s="510"/>
      <c r="BI132" s="510"/>
      <c r="BJ132" s="510"/>
      <c r="BK132" s="510"/>
      <c r="BL132" s="510"/>
      <c r="BM132" s="510"/>
      <c r="BN132" s="510"/>
      <c r="BO132" s="510"/>
      <c r="BP132" s="510"/>
      <c r="BQ132" s="510"/>
      <c r="BR132" s="510"/>
    </row>
    <row r="133" spans="1:70" ht="12.75" customHeight="1" x14ac:dyDescent="0.2">
      <c r="A133" s="510"/>
      <c r="B133" s="510"/>
      <c r="C133" s="510"/>
      <c r="D133" s="510"/>
      <c r="E133" s="510"/>
      <c r="F133" s="510"/>
      <c r="G133" s="510"/>
      <c r="H133" s="510"/>
      <c r="I133" s="510"/>
      <c r="J133" s="510"/>
      <c r="K133" s="510"/>
      <c r="L133" s="510"/>
      <c r="M133" s="510"/>
      <c r="N133" s="510"/>
      <c r="O133" s="510"/>
      <c r="P133" s="510"/>
      <c r="Q133" s="510"/>
      <c r="R133" s="510"/>
      <c r="S133" s="510"/>
      <c r="T133" s="510"/>
      <c r="U133" s="510"/>
      <c r="V133" s="510"/>
      <c r="W133" s="510"/>
      <c r="X133" s="510"/>
      <c r="Y133" s="510"/>
      <c r="Z133" s="510"/>
      <c r="AA133" s="510"/>
      <c r="AB133" s="511"/>
      <c r="AC133" s="510"/>
      <c r="AD133" s="510"/>
      <c r="AE133" s="510"/>
      <c r="AF133" s="510"/>
      <c r="AG133" s="510"/>
      <c r="AH133" s="510"/>
      <c r="AI133" s="510"/>
      <c r="AJ133" s="510"/>
      <c r="AK133" s="510"/>
      <c r="AL133" s="510"/>
      <c r="AM133" s="510"/>
      <c r="AN133" s="510"/>
      <c r="AO133" s="510"/>
      <c r="AP133" s="510"/>
      <c r="AQ133" s="510"/>
      <c r="AR133" s="510"/>
      <c r="AS133" s="510"/>
      <c r="AT133" s="510"/>
      <c r="AU133" s="510"/>
      <c r="AV133" s="554"/>
      <c r="AW133" s="554"/>
      <c r="AX133" s="554"/>
      <c r="AY133" s="510"/>
      <c r="AZ133" s="510"/>
      <c r="BA133" s="510"/>
      <c r="BB133" s="510"/>
      <c r="BC133" s="510"/>
      <c r="BD133" s="510"/>
      <c r="BE133" s="510"/>
      <c r="BF133" s="510"/>
      <c r="BG133" s="510"/>
      <c r="BH133" s="510"/>
      <c r="BI133" s="510"/>
      <c r="BJ133" s="510"/>
      <c r="BK133" s="510"/>
      <c r="BL133" s="510"/>
      <c r="BM133" s="510"/>
      <c r="BN133" s="510"/>
      <c r="BO133" s="510"/>
      <c r="BP133" s="510"/>
      <c r="BQ133" s="510"/>
      <c r="BR133" s="510"/>
    </row>
    <row r="134" spans="1:70" ht="12.75" customHeight="1" x14ac:dyDescent="0.2">
      <c r="A134" s="510"/>
      <c r="B134" s="510"/>
      <c r="C134" s="510"/>
      <c r="D134" s="510"/>
      <c r="E134" s="510"/>
      <c r="F134" s="510"/>
      <c r="G134" s="510"/>
      <c r="H134" s="510"/>
      <c r="I134" s="510"/>
      <c r="J134" s="510"/>
      <c r="K134" s="510"/>
      <c r="L134" s="510"/>
      <c r="M134" s="510"/>
      <c r="N134" s="510"/>
      <c r="O134" s="510"/>
      <c r="P134" s="510"/>
      <c r="Q134" s="510"/>
      <c r="R134" s="510"/>
      <c r="S134" s="510"/>
      <c r="T134" s="510"/>
      <c r="U134" s="510"/>
      <c r="V134" s="510"/>
      <c r="W134" s="510"/>
      <c r="X134" s="510"/>
      <c r="Y134" s="510"/>
      <c r="Z134" s="510"/>
      <c r="AA134" s="510"/>
      <c r="AB134" s="511"/>
      <c r="AC134" s="510"/>
      <c r="AD134" s="510"/>
      <c r="AE134" s="510"/>
      <c r="AF134" s="510"/>
      <c r="AG134" s="510"/>
      <c r="AH134" s="510"/>
      <c r="AI134" s="510"/>
      <c r="AJ134" s="510"/>
      <c r="AK134" s="510"/>
      <c r="AL134" s="510"/>
      <c r="AM134" s="510"/>
      <c r="AN134" s="510"/>
      <c r="AO134" s="510"/>
      <c r="AP134" s="510"/>
      <c r="AQ134" s="510"/>
      <c r="AR134" s="510"/>
      <c r="AS134" s="510"/>
      <c r="AT134" s="510"/>
      <c r="AU134" s="510"/>
      <c r="AV134" s="554"/>
      <c r="AW134" s="554"/>
      <c r="AX134" s="554"/>
      <c r="AY134" s="510"/>
      <c r="AZ134" s="510"/>
      <c r="BA134" s="510"/>
      <c r="BB134" s="510"/>
      <c r="BC134" s="510"/>
      <c r="BD134" s="510"/>
      <c r="BE134" s="510"/>
      <c r="BF134" s="510"/>
      <c r="BG134" s="510"/>
      <c r="BH134" s="510"/>
      <c r="BI134" s="510"/>
      <c r="BJ134" s="510"/>
      <c r="BK134" s="510"/>
      <c r="BL134" s="510"/>
      <c r="BM134" s="510"/>
      <c r="BN134" s="510"/>
      <c r="BO134" s="510"/>
      <c r="BP134" s="510"/>
      <c r="BQ134" s="510"/>
      <c r="BR134" s="510"/>
    </row>
    <row r="135" spans="1:70" ht="12.75" customHeight="1" x14ac:dyDescent="0.2">
      <c r="A135" s="510"/>
      <c r="B135" s="510"/>
      <c r="C135" s="510"/>
      <c r="D135" s="510"/>
      <c r="E135" s="510"/>
      <c r="F135" s="510"/>
      <c r="G135" s="510"/>
      <c r="H135" s="510"/>
      <c r="I135" s="510"/>
      <c r="J135" s="510"/>
      <c r="K135" s="510"/>
      <c r="L135" s="510"/>
      <c r="M135" s="510"/>
      <c r="N135" s="510"/>
      <c r="O135" s="510"/>
      <c r="P135" s="510"/>
      <c r="Q135" s="510"/>
      <c r="R135" s="510"/>
      <c r="S135" s="510"/>
      <c r="T135" s="510"/>
      <c r="U135" s="510"/>
      <c r="V135" s="510"/>
      <c r="W135" s="510"/>
      <c r="X135" s="510"/>
      <c r="Y135" s="510"/>
      <c r="Z135" s="510"/>
      <c r="AA135" s="510"/>
      <c r="AB135" s="511"/>
      <c r="AC135" s="510"/>
      <c r="AD135" s="510"/>
      <c r="AE135" s="510"/>
      <c r="AF135" s="510"/>
      <c r="AG135" s="510"/>
      <c r="AH135" s="510"/>
      <c r="AI135" s="510"/>
      <c r="AJ135" s="510"/>
      <c r="AK135" s="510"/>
      <c r="AL135" s="510"/>
      <c r="AM135" s="510"/>
      <c r="AN135" s="510"/>
      <c r="AO135" s="510"/>
      <c r="AP135" s="510"/>
      <c r="AQ135" s="510"/>
      <c r="AR135" s="510"/>
      <c r="AS135" s="510"/>
      <c r="AT135" s="510"/>
      <c r="AU135" s="510"/>
      <c r="AV135" s="554"/>
      <c r="AW135" s="554"/>
      <c r="AX135" s="554"/>
      <c r="AY135" s="510"/>
      <c r="AZ135" s="510"/>
      <c r="BA135" s="510"/>
      <c r="BB135" s="510"/>
      <c r="BC135" s="510"/>
      <c r="BD135" s="510"/>
      <c r="BE135" s="510"/>
      <c r="BF135" s="510"/>
      <c r="BG135" s="510"/>
      <c r="BH135" s="510"/>
      <c r="BI135" s="510"/>
      <c r="BJ135" s="510"/>
      <c r="BK135" s="510"/>
      <c r="BL135" s="510"/>
      <c r="BM135" s="510"/>
      <c r="BN135" s="510"/>
      <c r="BO135" s="510"/>
      <c r="BP135" s="510"/>
      <c r="BQ135" s="510"/>
      <c r="BR135" s="510"/>
    </row>
    <row r="136" spans="1:70" ht="12.75" customHeight="1" x14ac:dyDescent="0.2">
      <c r="A136" s="510"/>
      <c r="B136" s="510"/>
      <c r="C136" s="510"/>
      <c r="D136" s="510"/>
      <c r="E136" s="510"/>
      <c r="F136" s="510"/>
      <c r="G136" s="510"/>
      <c r="H136" s="510"/>
      <c r="I136" s="510"/>
      <c r="J136" s="510"/>
      <c r="K136" s="510"/>
      <c r="L136" s="510"/>
      <c r="M136" s="510"/>
      <c r="N136" s="510"/>
      <c r="O136" s="510"/>
      <c r="P136" s="510"/>
      <c r="Q136" s="510"/>
      <c r="R136" s="510"/>
      <c r="S136" s="510"/>
      <c r="T136" s="510"/>
      <c r="U136" s="510"/>
      <c r="V136" s="510"/>
      <c r="W136" s="510"/>
      <c r="X136" s="510"/>
      <c r="Y136" s="510"/>
      <c r="Z136" s="510"/>
      <c r="AA136" s="510"/>
      <c r="AB136" s="511"/>
      <c r="AC136" s="510"/>
      <c r="AD136" s="510"/>
      <c r="AE136" s="510"/>
      <c r="AF136" s="510"/>
      <c r="AG136" s="510"/>
      <c r="AH136" s="510"/>
      <c r="AI136" s="510"/>
      <c r="AJ136" s="510"/>
      <c r="AK136" s="510"/>
      <c r="AL136" s="510"/>
      <c r="AM136" s="510"/>
      <c r="AN136" s="510"/>
      <c r="AO136" s="510"/>
      <c r="AP136" s="510"/>
      <c r="AQ136" s="510"/>
      <c r="AR136" s="510"/>
      <c r="AS136" s="510"/>
      <c r="AT136" s="510"/>
      <c r="AU136" s="510"/>
      <c r="AV136" s="554"/>
      <c r="AW136" s="554"/>
      <c r="AX136" s="554"/>
      <c r="AY136" s="510"/>
      <c r="AZ136" s="510"/>
      <c r="BA136" s="510"/>
      <c r="BB136" s="510"/>
      <c r="BC136" s="510"/>
      <c r="BD136" s="510"/>
      <c r="BE136" s="510"/>
      <c r="BF136" s="510"/>
      <c r="BG136" s="510"/>
      <c r="BH136" s="510"/>
      <c r="BI136" s="510"/>
      <c r="BJ136" s="510"/>
      <c r="BK136" s="510"/>
      <c r="BL136" s="510"/>
      <c r="BM136" s="510"/>
      <c r="BN136" s="510"/>
      <c r="BO136" s="510"/>
      <c r="BP136" s="510"/>
      <c r="BQ136" s="510"/>
      <c r="BR136" s="510"/>
    </row>
    <row r="137" spans="1:70" ht="12.75" customHeight="1" x14ac:dyDescent="0.2">
      <c r="A137" s="510"/>
      <c r="B137" s="510"/>
      <c r="C137" s="510"/>
      <c r="D137" s="510"/>
      <c r="E137" s="510"/>
      <c r="F137" s="510"/>
      <c r="G137" s="510"/>
      <c r="H137" s="510"/>
      <c r="I137" s="510"/>
      <c r="J137" s="510"/>
      <c r="K137" s="510"/>
      <c r="L137" s="510"/>
      <c r="M137" s="510"/>
      <c r="N137" s="510"/>
      <c r="O137" s="510"/>
      <c r="P137" s="510"/>
      <c r="Q137" s="510"/>
      <c r="R137" s="510"/>
      <c r="S137" s="510"/>
      <c r="T137" s="510"/>
      <c r="U137" s="510"/>
      <c r="V137" s="510"/>
      <c r="W137" s="510"/>
      <c r="X137" s="510"/>
      <c r="Y137" s="510"/>
      <c r="Z137" s="510"/>
      <c r="AA137" s="510"/>
      <c r="AB137" s="511"/>
      <c r="AC137" s="510"/>
      <c r="AD137" s="510"/>
      <c r="AE137" s="510"/>
      <c r="AF137" s="510"/>
      <c r="AG137" s="510"/>
      <c r="AH137" s="510"/>
      <c r="AI137" s="510"/>
      <c r="AJ137" s="510"/>
      <c r="AK137" s="510"/>
      <c r="AL137" s="510"/>
      <c r="AM137" s="510"/>
      <c r="AN137" s="510"/>
      <c r="AO137" s="510"/>
      <c r="AP137" s="510"/>
      <c r="AQ137" s="510"/>
      <c r="AR137" s="510"/>
      <c r="AS137" s="510"/>
      <c r="AT137" s="510"/>
      <c r="AU137" s="510"/>
      <c r="AV137" s="554"/>
      <c r="AW137" s="554"/>
      <c r="AX137" s="554"/>
      <c r="AY137" s="510"/>
      <c r="AZ137" s="510"/>
      <c r="BA137" s="510"/>
      <c r="BB137" s="510"/>
      <c r="BC137" s="510"/>
      <c r="BD137" s="510"/>
      <c r="BE137" s="510"/>
      <c r="BF137" s="510"/>
      <c r="BG137" s="510"/>
      <c r="BH137" s="510"/>
      <c r="BI137" s="510"/>
      <c r="BJ137" s="510"/>
      <c r="BK137" s="510"/>
      <c r="BL137" s="510"/>
      <c r="BM137" s="510"/>
      <c r="BN137" s="510"/>
      <c r="BO137" s="510"/>
      <c r="BP137" s="510"/>
      <c r="BQ137" s="510"/>
      <c r="BR137" s="510"/>
    </row>
    <row r="138" spans="1:70" ht="12.75" customHeight="1" x14ac:dyDescent="0.2">
      <c r="A138" s="510"/>
      <c r="B138" s="510"/>
      <c r="C138" s="510"/>
      <c r="D138" s="510"/>
      <c r="E138" s="510"/>
      <c r="F138" s="510"/>
      <c r="G138" s="510"/>
      <c r="H138" s="510"/>
      <c r="I138" s="510"/>
      <c r="J138" s="510"/>
      <c r="K138" s="510"/>
      <c r="L138" s="510"/>
      <c r="M138" s="510"/>
      <c r="N138" s="510"/>
      <c r="O138" s="510"/>
      <c r="P138" s="510"/>
      <c r="Q138" s="510"/>
      <c r="R138" s="510"/>
      <c r="S138" s="510"/>
      <c r="T138" s="510"/>
      <c r="U138" s="510"/>
      <c r="V138" s="510"/>
      <c r="W138" s="510"/>
      <c r="X138" s="510"/>
      <c r="Y138" s="510"/>
      <c r="Z138" s="510"/>
      <c r="AA138" s="510"/>
      <c r="AB138" s="511"/>
      <c r="AC138" s="510"/>
      <c r="AD138" s="510"/>
      <c r="AE138" s="510"/>
      <c r="AF138" s="510"/>
      <c r="AG138" s="510"/>
      <c r="AH138" s="510"/>
      <c r="AI138" s="510"/>
      <c r="AJ138" s="510"/>
      <c r="AK138" s="510"/>
      <c r="AL138" s="510"/>
      <c r="AM138" s="510"/>
      <c r="AN138" s="510"/>
      <c r="AO138" s="510"/>
      <c r="AP138" s="510"/>
      <c r="AQ138" s="510"/>
      <c r="AR138" s="510"/>
      <c r="AS138" s="510"/>
      <c r="AT138" s="510"/>
      <c r="AU138" s="510"/>
      <c r="AV138" s="554"/>
      <c r="AW138" s="554"/>
      <c r="AX138" s="554"/>
      <c r="AY138" s="510"/>
      <c r="AZ138" s="510"/>
      <c r="BA138" s="510"/>
      <c r="BB138" s="510"/>
      <c r="BC138" s="510"/>
      <c r="BD138" s="510"/>
      <c r="BE138" s="510"/>
      <c r="BF138" s="510"/>
      <c r="BG138" s="510"/>
      <c r="BH138" s="510"/>
      <c r="BI138" s="510"/>
      <c r="BJ138" s="510"/>
      <c r="BK138" s="510"/>
      <c r="BL138" s="510"/>
      <c r="BM138" s="510"/>
      <c r="BN138" s="510"/>
      <c r="BO138" s="510"/>
      <c r="BP138" s="510"/>
      <c r="BQ138" s="510"/>
      <c r="BR138" s="510"/>
    </row>
    <row r="139" spans="1:70" ht="12.75" customHeight="1" x14ac:dyDescent="0.2">
      <c r="A139" s="510"/>
      <c r="B139" s="510"/>
      <c r="C139" s="510"/>
      <c r="D139" s="510"/>
      <c r="E139" s="510"/>
      <c r="F139" s="510"/>
      <c r="G139" s="510"/>
      <c r="H139" s="510"/>
      <c r="I139" s="510"/>
      <c r="J139" s="510"/>
      <c r="K139" s="510"/>
      <c r="L139" s="510"/>
      <c r="M139" s="510"/>
      <c r="N139" s="510"/>
      <c r="O139" s="510"/>
      <c r="P139" s="510"/>
      <c r="Q139" s="510"/>
      <c r="R139" s="510"/>
      <c r="S139" s="510"/>
      <c r="T139" s="510"/>
      <c r="U139" s="510"/>
      <c r="V139" s="510"/>
      <c r="W139" s="510"/>
      <c r="X139" s="510"/>
      <c r="Y139" s="510"/>
      <c r="Z139" s="510"/>
      <c r="AA139" s="510"/>
      <c r="AB139" s="511"/>
      <c r="AC139" s="510"/>
      <c r="AD139" s="510"/>
      <c r="AE139" s="510"/>
      <c r="AF139" s="510"/>
      <c r="AG139" s="510"/>
      <c r="AH139" s="510"/>
      <c r="AI139" s="510"/>
      <c r="AJ139" s="510"/>
      <c r="AK139" s="510"/>
      <c r="AL139" s="510"/>
      <c r="AM139" s="510"/>
      <c r="AN139" s="510"/>
      <c r="AO139" s="510"/>
      <c r="AP139" s="510"/>
      <c r="AQ139" s="510"/>
      <c r="AR139" s="510"/>
      <c r="AS139" s="510"/>
      <c r="AT139" s="510"/>
      <c r="AU139" s="510"/>
      <c r="AV139" s="554"/>
      <c r="AW139" s="554"/>
      <c r="AX139" s="554"/>
      <c r="AY139" s="510"/>
      <c r="AZ139" s="510"/>
      <c r="BA139" s="510"/>
      <c r="BB139" s="510"/>
      <c r="BC139" s="510"/>
      <c r="BD139" s="510"/>
      <c r="BE139" s="510"/>
      <c r="BF139" s="510"/>
      <c r="BG139" s="510"/>
      <c r="BH139" s="510"/>
      <c r="BI139" s="510"/>
      <c r="BJ139" s="510"/>
      <c r="BK139" s="510"/>
      <c r="BL139" s="510"/>
      <c r="BM139" s="510"/>
      <c r="BN139" s="510"/>
      <c r="BO139" s="510"/>
      <c r="BP139" s="510"/>
      <c r="BQ139" s="510"/>
      <c r="BR139" s="510"/>
    </row>
    <row r="140" spans="1:70" ht="12.75" customHeight="1" x14ac:dyDescent="0.2">
      <c r="A140" s="510"/>
      <c r="B140" s="510"/>
      <c r="C140" s="510"/>
      <c r="D140" s="510"/>
      <c r="E140" s="510"/>
      <c r="F140" s="510"/>
      <c r="G140" s="510"/>
      <c r="H140" s="510"/>
      <c r="I140" s="510"/>
      <c r="J140" s="510"/>
      <c r="K140" s="510"/>
      <c r="L140" s="510"/>
      <c r="M140" s="510"/>
      <c r="N140" s="510"/>
      <c r="O140" s="510"/>
      <c r="P140" s="510"/>
      <c r="Q140" s="510"/>
      <c r="R140" s="510"/>
      <c r="S140" s="510"/>
      <c r="T140" s="510"/>
      <c r="U140" s="510"/>
      <c r="V140" s="510"/>
      <c r="W140" s="510"/>
      <c r="X140" s="510"/>
      <c r="Y140" s="510"/>
      <c r="Z140" s="510"/>
      <c r="AA140" s="510"/>
      <c r="AB140" s="511"/>
      <c r="AC140" s="510"/>
      <c r="AD140" s="510"/>
      <c r="AE140" s="510"/>
      <c r="AF140" s="510"/>
      <c r="AG140" s="510"/>
      <c r="AH140" s="510"/>
      <c r="AI140" s="510"/>
      <c r="AJ140" s="510"/>
      <c r="AK140" s="510"/>
      <c r="AL140" s="510"/>
      <c r="AM140" s="510"/>
      <c r="AN140" s="510"/>
      <c r="AO140" s="510"/>
      <c r="AP140" s="510"/>
      <c r="AQ140" s="510"/>
      <c r="AR140" s="510"/>
      <c r="AS140" s="510"/>
      <c r="AT140" s="510"/>
      <c r="AU140" s="510"/>
      <c r="AV140" s="554"/>
      <c r="AW140" s="554"/>
      <c r="AX140" s="554"/>
      <c r="AY140" s="510"/>
      <c r="AZ140" s="510"/>
      <c r="BA140" s="510"/>
      <c r="BB140" s="510"/>
      <c r="BC140" s="510"/>
      <c r="BD140" s="510"/>
      <c r="BE140" s="510"/>
      <c r="BF140" s="510"/>
      <c r="BG140" s="510"/>
      <c r="BH140" s="510"/>
      <c r="BI140" s="510"/>
      <c r="BJ140" s="510"/>
      <c r="BK140" s="510"/>
      <c r="BL140" s="510"/>
      <c r="BM140" s="510"/>
      <c r="BN140" s="510"/>
      <c r="BO140" s="510"/>
      <c r="BP140" s="510"/>
      <c r="BQ140" s="510"/>
      <c r="BR140" s="510"/>
    </row>
    <row r="141" spans="1:70" ht="12.75" customHeight="1" x14ac:dyDescent="0.2">
      <c r="A141" s="510"/>
      <c r="B141" s="510"/>
      <c r="C141" s="510"/>
      <c r="D141" s="510"/>
      <c r="E141" s="510"/>
      <c r="F141" s="510"/>
      <c r="G141" s="510"/>
      <c r="H141" s="510"/>
      <c r="I141" s="510"/>
      <c r="J141" s="510"/>
      <c r="K141" s="510"/>
      <c r="L141" s="510"/>
      <c r="M141" s="510"/>
      <c r="N141" s="510"/>
      <c r="O141" s="510"/>
      <c r="P141" s="510"/>
      <c r="Q141" s="510"/>
      <c r="R141" s="510"/>
      <c r="S141" s="510"/>
      <c r="T141" s="510"/>
      <c r="U141" s="510"/>
      <c r="V141" s="510"/>
      <c r="W141" s="510"/>
      <c r="X141" s="510"/>
      <c r="Y141" s="510"/>
      <c r="Z141" s="510"/>
      <c r="AA141" s="510"/>
      <c r="AB141" s="511"/>
      <c r="AC141" s="510"/>
      <c r="AD141" s="510"/>
      <c r="AE141" s="510"/>
      <c r="AF141" s="510"/>
      <c r="AG141" s="510"/>
      <c r="AH141" s="510"/>
      <c r="AI141" s="510"/>
      <c r="AJ141" s="510"/>
      <c r="AK141" s="510"/>
      <c r="AL141" s="510"/>
      <c r="AM141" s="510"/>
      <c r="AN141" s="510"/>
      <c r="AO141" s="510"/>
      <c r="AP141" s="510"/>
      <c r="AQ141" s="510"/>
      <c r="AR141" s="510"/>
      <c r="AS141" s="510"/>
      <c r="AT141" s="510"/>
      <c r="AU141" s="510"/>
      <c r="AV141" s="554"/>
      <c r="AW141" s="554"/>
      <c r="AX141" s="554"/>
      <c r="AY141" s="510"/>
      <c r="AZ141" s="510"/>
      <c r="BA141" s="510"/>
      <c r="BB141" s="510"/>
      <c r="BC141" s="510"/>
      <c r="BD141" s="510"/>
      <c r="BE141" s="510"/>
      <c r="BF141" s="510"/>
      <c r="BG141" s="510"/>
      <c r="BH141" s="510"/>
      <c r="BI141" s="510"/>
      <c r="BJ141" s="510"/>
      <c r="BK141" s="510"/>
      <c r="BL141" s="510"/>
      <c r="BM141" s="510"/>
      <c r="BN141" s="510"/>
      <c r="BO141" s="510"/>
      <c r="BP141" s="510"/>
      <c r="BQ141" s="510"/>
      <c r="BR141" s="510"/>
    </row>
    <row r="142" spans="1:70" ht="12.75" customHeight="1" x14ac:dyDescent="0.2">
      <c r="A142" s="510"/>
      <c r="B142" s="510"/>
      <c r="C142" s="510"/>
      <c r="D142" s="510"/>
      <c r="E142" s="510"/>
      <c r="F142" s="510"/>
      <c r="G142" s="510"/>
      <c r="H142" s="510"/>
      <c r="I142" s="510"/>
      <c r="J142" s="510"/>
      <c r="K142" s="510"/>
      <c r="L142" s="510"/>
      <c r="M142" s="510"/>
      <c r="N142" s="510"/>
      <c r="O142" s="510"/>
      <c r="P142" s="510"/>
      <c r="Q142" s="510"/>
      <c r="R142" s="510"/>
      <c r="S142" s="510"/>
      <c r="T142" s="510"/>
      <c r="U142" s="510"/>
      <c r="V142" s="510"/>
      <c r="W142" s="510"/>
      <c r="X142" s="510"/>
      <c r="Y142" s="510"/>
      <c r="Z142" s="510"/>
      <c r="AA142" s="510"/>
      <c r="AB142" s="511"/>
      <c r="AC142" s="510"/>
      <c r="AD142" s="510"/>
      <c r="AE142" s="510"/>
      <c r="AF142" s="510"/>
      <c r="AG142" s="510"/>
      <c r="AH142" s="510"/>
      <c r="AI142" s="510"/>
      <c r="AJ142" s="510"/>
      <c r="AK142" s="510"/>
      <c r="AL142" s="510"/>
      <c r="AM142" s="510"/>
      <c r="AN142" s="510"/>
      <c r="AO142" s="510"/>
      <c r="AP142" s="510"/>
      <c r="AQ142" s="510"/>
      <c r="AR142" s="510"/>
      <c r="AS142" s="510"/>
      <c r="AT142" s="510"/>
      <c r="AU142" s="510"/>
      <c r="AV142" s="554"/>
      <c r="AW142" s="554"/>
      <c r="AX142" s="554"/>
      <c r="AY142" s="510"/>
      <c r="AZ142" s="510"/>
      <c r="BA142" s="510"/>
      <c r="BB142" s="510"/>
      <c r="BC142" s="510"/>
      <c r="BD142" s="510"/>
      <c r="BE142" s="510"/>
      <c r="BF142" s="510"/>
      <c r="BG142" s="510"/>
      <c r="BH142" s="510"/>
      <c r="BI142" s="510"/>
      <c r="BJ142" s="510"/>
      <c r="BK142" s="510"/>
      <c r="BL142" s="510"/>
      <c r="BM142" s="510"/>
      <c r="BN142" s="510"/>
      <c r="BO142" s="510"/>
      <c r="BP142" s="510"/>
      <c r="BQ142" s="510"/>
      <c r="BR142" s="510"/>
    </row>
    <row r="143" spans="1:70" ht="12.75" customHeight="1" x14ac:dyDescent="0.2">
      <c r="A143" s="510"/>
      <c r="B143" s="510"/>
      <c r="C143" s="510"/>
      <c r="D143" s="510"/>
      <c r="E143" s="510"/>
      <c r="F143" s="510"/>
      <c r="G143" s="510"/>
      <c r="H143" s="510"/>
      <c r="I143" s="510"/>
      <c r="J143" s="510"/>
      <c r="K143" s="510"/>
      <c r="L143" s="510"/>
      <c r="M143" s="510"/>
      <c r="N143" s="510"/>
      <c r="O143" s="510"/>
      <c r="P143" s="510"/>
      <c r="Q143" s="510"/>
      <c r="R143" s="510"/>
      <c r="S143" s="510"/>
      <c r="T143" s="510"/>
      <c r="U143" s="510"/>
      <c r="V143" s="510"/>
      <c r="W143" s="510"/>
      <c r="X143" s="510"/>
      <c r="Y143" s="510"/>
      <c r="Z143" s="510"/>
      <c r="AA143" s="510"/>
      <c r="AB143" s="511"/>
      <c r="AC143" s="510"/>
      <c r="AD143" s="510"/>
      <c r="AE143" s="510"/>
      <c r="AF143" s="510"/>
      <c r="AG143" s="510"/>
      <c r="AH143" s="510"/>
      <c r="AI143" s="510"/>
      <c r="AJ143" s="510"/>
      <c r="AK143" s="510"/>
      <c r="AL143" s="510"/>
      <c r="AM143" s="510"/>
      <c r="AN143" s="510"/>
      <c r="AO143" s="510"/>
      <c r="AP143" s="510"/>
      <c r="AQ143" s="510"/>
      <c r="AR143" s="510"/>
      <c r="AS143" s="510"/>
      <c r="AT143" s="510"/>
      <c r="AU143" s="510"/>
      <c r="AV143" s="554"/>
      <c r="AW143" s="554"/>
      <c r="AX143" s="554"/>
      <c r="AY143" s="510"/>
      <c r="AZ143" s="510"/>
      <c r="BA143" s="510"/>
      <c r="BB143" s="510"/>
      <c r="BC143" s="510"/>
      <c r="BD143" s="510"/>
      <c r="BE143" s="510"/>
      <c r="BF143" s="510"/>
      <c r="BG143" s="510"/>
      <c r="BH143" s="510"/>
      <c r="BI143" s="510"/>
      <c r="BJ143" s="510"/>
      <c r="BK143" s="510"/>
      <c r="BL143" s="510"/>
      <c r="BM143" s="510"/>
      <c r="BN143" s="510"/>
      <c r="BO143" s="510"/>
      <c r="BP143" s="510"/>
      <c r="BQ143" s="510"/>
      <c r="BR143" s="510"/>
    </row>
    <row r="144" spans="1:70" ht="12.75" customHeight="1" x14ac:dyDescent="0.2">
      <c r="A144" s="510"/>
      <c r="B144" s="510"/>
      <c r="C144" s="510"/>
      <c r="D144" s="510"/>
      <c r="E144" s="510"/>
      <c r="F144" s="510"/>
      <c r="G144" s="510"/>
      <c r="H144" s="510"/>
      <c r="I144" s="510"/>
      <c r="J144" s="510"/>
      <c r="K144" s="510"/>
      <c r="L144" s="510"/>
      <c r="M144" s="510"/>
      <c r="N144" s="510"/>
      <c r="O144" s="510"/>
      <c r="P144" s="510"/>
      <c r="Q144" s="510"/>
      <c r="R144" s="510"/>
      <c r="S144" s="510"/>
      <c r="T144" s="510"/>
      <c r="U144" s="510"/>
      <c r="V144" s="510"/>
      <c r="W144" s="510"/>
      <c r="X144" s="510"/>
      <c r="Y144" s="510"/>
      <c r="Z144" s="510"/>
      <c r="AA144" s="510"/>
      <c r="AB144" s="511"/>
      <c r="AC144" s="510"/>
      <c r="AD144" s="510"/>
      <c r="AE144" s="510"/>
      <c r="AF144" s="510"/>
      <c r="AG144" s="510"/>
      <c r="AH144" s="510"/>
      <c r="AI144" s="510"/>
      <c r="AJ144" s="510"/>
      <c r="AK144" s="510"/>
      <c r="AL144" s="510"/>
      <c r="AM144" s="510"/>
      <c r="AN144" s="510"/>
      <c r="AO144" s="510"/>
      <c r="AP144" s="510"/>
      <c r="AQ144" s="510"/>
      <c r="AR144" s="510"/>
      <c r="AS144" s="510"/>
      <c r="AT144" s="510"/>
      <c r="AU144" s="510"/>
      <c r="AV144" s="554"/>
      <c r="AW144" s="554"/>
      <c r="AX144" s="554"/>
      <c r="AY144" s="510"/>
      <c r="AZ144" s="510"/>
      <c r="BA144" s="510"/>
      <c r="BB144" s="510"/>
      <c r="BC144" s="510"/>
      <c r="BD144" s="510"/>
      <c r="BE144" s="510"/>
      <c r="BF144" s="510"/>
      <c r="BG144" s="510"/>
      <c r="BH144" s="510"/>
      <c r="BI144" s="510"/>
      <c r="BJ144" s="510"/>
      <c r="BK144" s="510"/>
      <c r="BL144" s="510"/>
      <c r="BM144" s="510"/>
      <c r="BN144" s="510"/>
      <c r="BO144" s="510"/>
      <c r="BP144" s="510"/>
      <c r="BQ144" s="510"/>
      <c r="BR144" s="510"/>
    </row>
    <row r="145" spans="1:70" ht="12.75" customHeight="1" x14ac:dyDescent="0.2">
      <c r="A145" s="510"/>
      <c r="B145" s="510"/>
      <c r="C145" s="510"/>
      <c r="D145" s="510"/>
      <c r="E145" s="510"/>
      <c r="F145" s="510"/>
      <c r="G145" s="510"/>
      <c r="H145" s="510"/>
      <c r="I145" s="510"/>
      <c r="J145" s="510"/>
      <c r="K145" s="510"/>
      <c r="L145" s="510"/>
      <c r="M145" s="510"/>
      <c r="N145" s="510"/>
      <c r="O145" s="510"/>
      <c r="P145" s="510"/>
      <c r="Q145" s="510"/>
      <c r="R145" s="510"/>
      <c r="S145" s="510"/>
      <c r="T145" s="510"/>
      <c r="U145" s="510"/>
      <c r="V145" s="510"/>
      <c r="W145" s="510"/>
      <c r="X145" s="510"/>
      <c r="Y145" s="510"/>
      <c r="Z145" s="510"/>
      <c r="AA145" s="510"/>
      <c r="AB145" s="511"/>
      <c r="AC145" s="510"/>
      <c r="AD145" s="510"/>
      <c r="AE145" s="510"/>
      <c r="AF145" s="510"/>
      <c r="AG145" s="510"/>
      <c r="AH145" s="510"/>
      <c r="AI145" s="510"/>
      <c r="AJ145" s="510"/>
      <c r="AK145" s="510"/>
      <c r="AL145" s="510"/>
      <c r="AM145" s="510"/>
      <c r="AN145" s="510"/>
      <c r="AO145" s="510"/>
      <c r="AP145" s="510"/>
      <c r="AQ145" s="510"/>
      <c r="AR145" s="510"/>
      <c r="AS145" s="510"/>
      <c r="AT145" s="510"/>
      <c r="AU145" s="510"/>
      <c r="AV145" s="554"/>
      <c r="AW145" s="554"/>
      <c r="AX145" s="554"/>
      <c r="AY145" s="510"/>
      <c r="AZ145" s="510"/>
      <c r="BA145" s="510"/>
      <c r="BB145" s="510"/>
      <c r="BC145" s="510"/>
      <c r="BD145" s="510"/>
      <c r="BE145" s="510"/>
      <c r="BF145" s="510"/>
      <c r="BG145" s="510"/>
      <c r="BH145" s="510"/>
      <c r="BI145" s="510"/>
      <c r="BJ145" s="510"/>
      <c r="BK145" s="510"/>
      <c r="BL145" s="510"/>
      <c r="BM145" s="510"/>
      <c r="BN145" s="510"/>
      <c r="BO145" s="510"/>
      <c r="BP145" s="510"/>
      <c r="BQ145" s="510"/>
      <c r="BR145" s="510"/>
    </row>
    <row r="146" spans="1:70" ht="12.75" customHeight="1" x14ac:dyDescent="0.2">
      <c r="A146" s="510"/>
      <c r="B146" s="510"/>
      <c r="C146" s="510"/>
      <c r="D146" s="510"/>
      <c r="E146" s="510"/>
      <c r="F146" s="510"/>
      <c r="G146" s="510"/>
      <c r="H146" s="510"/>
      <c r="I146" s="510"/>
      <c r="J146" s="510"/>
      <c r="K146" s="510"/>
      <c r="L146" s="510"/>
      <c r="M146" s="510"/>
      <c r="N146" s="510"/>
      <c r="O146" s="510"/>
      <c r="P146" s="510"/>
      <c r="Q146" s="510"/>
      <c r="R146" s="510"/>
      <c r="S146" s="510"/>
      <c r="T146" s="510"/>
      <c r="U146" s="510"/>
      <c r="V146" s="510"/>
      <c r="W146" s="510"/>
      <c r="X146" s="510"/>
      <c r="Y146" s="510"/>
      <c r="Z146" s="510"/>
      <c r="AA146" s="510"/>
      <c r="AB146" s="511"/>
      <c r="AC146" s="510"/>
      <c r="AD146" s="510"/>
      <c r="AE146" s="510"/>
      <c r="AF146" s="510"/>
      <c r="AG146" s="510"/>
      <c r="AH146" s="510"/>
      <c r="AI146" s="510"/>
      <c r="AJ146" s="510"/>
      <c r="AK146" s="510"/>
      <c r="AL146" s="510"/>
      <c r="AM146" s="510"/>
      <c r="AN146" s="510"/>
      <c r="AO146" s="510"/>
      <c r="AP146" s="510"/>
      <c r="AQ146" s="510"/>
      <c r="AR146" s="510"/>
      <c r="AS146" s="510"/>
      <c r="AT146" s="510"/>
      <c r="AU146" s="510"/>
      <c r="AV146" s="554"/>
      <c r="AW146" s="554"/>
      <c r="AX146" s="554"/>
      <c r="AY146" s="510"/>
      <c r="AZ146" s="510"/>
      <c r="BA146" s="510"/>
      <c r="BB146" s="510"/>
      <c r="BC146" s="510"/>
      <c r="BD146" s="510"/>
      <c r="BE146" s="510"/>
      <c r="BF146" s="510"/>
      <c r="BG146" s="510"/>
      <c r="BH146" s="510"/>
      <c r="BI146" s="510"/>
      <c r="BJ146" s="510"/>
      <c r="BK146" s="510"/>
      <c r="BL146" s="510"/>
      <c r="BM146" s="510"/>
      <c r="BN146" s="510"/>
      <c r="BO146" s="510"/>
      <c r="BP146" s="510"/>
      <c r="BQ146" s="510"/>
      <c r="BR146" s="510"/>
    </row>
    <row r="147" spans="1:70" ht="12.75" customHeight="1" x14ac:dyDescent="0.2">
      <c r="A147" s="510"/>
      <c r="B147" s="510"/>
      <c r="C147" s="510"/>
      <c r="D147" s="510"/>
      <c r="E147" s="510"/>
      <c r="F147" s="510"/>
      <c r="G147" s="510"/>
      <c r="H147" s="510"/>
      <c r="I147" s="510"/>
      <c r="J147" s="510"/>
      <c r="K147" s="510"/>
      <c r="L147" s="510"/>
      <c r="M147" s="510"/>
      <c r="N147" s="510"/>
      <c r="O147" s="510"/>
      <c r="P147" s="510"/>
      <c r="Q147" s="510"/>
      <c r="R147" s="510"/>
      <c r="S147" s="510"/>
      <c r="T147" s="510"/>
      <c r="U147" s="510"/>
      <c r="V147" s="510"/>
      <c r="W147" s="510"/>
      <c r="X147" s="510"/>
      <c r="Y147" s="510"/>
      <c r="Z147" s="510"/>
      <c r="AA147" s="510"/>
      <c r="AB147" s="511"/>
      <c r="AC147" s="510"/>
      <c r="AD147" s="510"/>
      <c r="AE147" s="510"/>
      <c r="AF147" s="510"/>
      <c r="AG147" s="510"/>
      <c r="AH147" s="510"/>
      <c r="AI147" s="510"/>
      <c r="AJ147" s="510"/>
      <c r="AK147" s="510"/>
      <c r="AL147" s="510"/>
      <c r="AM147" s="510"/>
      <c r="AN147" s="510"/>
      <c r="AO147" s="510"/>
      <c r="AP147" s="510"/>
      <c r="AQ147" s="510"/>
      <c r="AR147" s="510"/>
      <c r="AS147" s="510"/>
      <c r="AT147" s="510"/>
      <c r="AU147" s="510"/>
      <c r="AV147" s="554"/>
      <c r="AW147" s="554"/>
      <c r="AX147" s="554"/>
      <c r="AY147" s="510"/>
      <c r="AZ147" s="510"/>
      <c r="BA147" s="510"/>
      <c r="BB147" s="510"/>
      <c r="BC147" s="510"/>
      <c r="BD147" s="510"/>
      <c r="BE147" s="510"/>
      <c r="BF147" s="510"/>
      <c r="BG147" s="510"/>
      <c r="BH147" s="510"/>
      <c r="BI147" s="510"/>
      <c r="BJ147" s="510"/>
      <c r="BK147" s="510"/>
      <c r="BL147" s="510"/>
      <c r="BM147" s="510"/>
      <c r="BN147" s="510"/>
      <c r="BO147" s="510"/>
      <c r="BP147" s="510"/>
      <c r="BQ147" s="510"/>
      <c r="BR147" s="510"/>
    </row>
    <row r="148" spans="1:70" ht="12.75" customHeight="1" x14ac:dyDescent="0.2">
      <c r="A148" s="510"/>
      <c r="B148" s="510"/>
      <c r="C148" s="510"/>
      <c r="D148" s="510"/>
      <c r="E148" s="510"/>
      <c r="F148" s="510"/>
      <c r="G148" s="510"/>
      <c r="H148" s="510"/>
      <c r="I148" s="510"/>
      <c r="J148" s="510"/>
      <c r="K148" s="510"/>
      <c r="L148" s="510"/>
      <c r="M148" s="510"/>
      <c r="N148" s="510"/>
      <c r="O148" s="510"/>
      <c r="P148" s="510"/>
      <c r="Q148" s="510"/>
      <c r="R148" s="510"/>
      <c r="S148" s="510"/>
      <c r="T148" s="510"/>
      <c r="U148" s="510"/>
      <c r="V148" s="510"/>
      <c r="W148" s="510"/>
      <c r="X148" s="510"/>
      <c r="Y148" s="510"/>
      <c r="Z148" s="510"/>
      <c r="AA148" s="510"/>
      <c r="AB148" s="511"/>
      <c r="AC148" s="510"/>
      <c r="AD148" s="510"/>
      <c r="AE148" s="510"/>
      <c r="AF148" s="510"/>
      <c r="AG148" s="510"/>
      <c r="AH148" s="510"/>
      <c r="AI148" s="510"/>
      <c r="AJ148" s="510"/>
      <c r="AK148" s="510"/>
      <c r="AL148" s="510"/>
      <c r="AM148" s="510"/>
      <c r="AN148" s="510"/>
      <c r="AO148" s="510"/>
      <c r="AP148" s="510"/>
      <c r="AQ148" s="510"/>
      <c r="AR148" s="510"/>
      <c r="AS148" s="510"/>
      <c r="AT148" s="510"/>
      <c r="AU148" s="510"/>
      <c r="AV148" s="554"/>
      <c r="AW148" s="554"/>
      <c r="AX148" s="554"/>
      <c r="AY148" s="510"/>
      <c r="AZ148" s="510"/>
      <c r="BA148" s="510"/>
      <c r="BB148" s="510"/>
      <c r="BC148" s="510"/>
      <c r="BD148" s="510"/>
      <c r="BE148" s="510"/>
      <c r="BF148" s="510"/>
      <c r="BG148" s="510"/>
      <c r="BH148" s="510"/>
      <c r="BI148" s="510"/>
      <c r="BJ148" s="510"/>
      <c r="BK148" s="510"/>
      <c r="BL148" s="510"/>
      <c r="BM148" s="510"/>
      <c r="BN148" s="510"/>
      <c r="BO148" s="510"/>
      <c r="BP148" s="510"/>
      <c r="BQ148" s="510"/>
      <c r="BR148" s="510"/>
    </row>
    <row r="149" spans="1:70" ht="12.75" customHeight="1" x14ac:dyDescent="0.2">
      <c r="A149" s="510"/>
      <c r="B149" s="510"/>
      <c r="C149" s="510"/>
      <c r="D149" s="510"/>
      <c r="E149" s="510"/>
      <c r="F149" s="510"/>
      <c r="G149" s="510"/>
      <c r="H149" s="510"/>
      <c r="I149" s="510"/>
      <c r="J149" s="510"/>
      <c r="K149" s="510"/>
      <c r="L149" s="510"/>
      <c r="M149" s="510"/>
      <c r="N149" s="510"/>
      <c r="O149" s="510"/>
      <c r="P149" s="510"/>
      <c r="Q149" s="510"/>
      <c r="R149" s="510"/>
      <c r="S149" s="510"/>
      <c r="T149" s="510"/>
      <c r="U149" s="510"/>
      <c r="V149" s="510"/>
      <c r="W149" s="510"/>
      <c r="X149" s="510"/>
      <c r="Y149" s="510"/>
      <c r="Z149" s="510"/>
      <c r="AA149" s="510"/>
      <c r="AB149" s="511"/>
      <c r="AC149" s="510"/>
      <c r="AD149" s="510"/>
      <c r="AE149" s="510"/>
      <c r="AF149" s="510"/>
      <c r="AG149" s="510"/>
      <c r="AH149" s="510"/>
      <c r="AI149" s="510"/>
      <c r="AJ149" s="510"/>
      <c r="AK149" s="510"/>
      <c r="AL149" s="510"/>
      <c r="AM149" s="510"/>
      <c r="AN149" s="510"/>
      <c r="AO149" s="510"/>
      <c r="AP149" s="510"/>
      <c r="AQ149" s="510"/>
      <c r="AR149" s="510"/>
      <c r="AS149" s="510"/>
      <c r="AT149" s="510"/>
      <c r="AU149" s="510"/>
      <c r="AV149" s="554"/>
      <c r="AW149" s="554"/>
      <c r="AX149" s="554"/>
      <c r="AY149" s="510"/>
      <c r="AZ149" s="510"/>
      <c r="BA149" s="510"/>
      <c r="BB149" s="510"/>
      <c r="BC149" s="510"/>
      <c r="BD149" s="510"/>
      <c r="BE149" s="510"/>
      <c r="BF149" s="510"/>
      <c r="BG149" s="510"/>
      <c r="BH149" s="510"/>
      <c r="BI149" s="510"/>
      <c r="BJ149" s="510"/>
      <c r="BK149" s="510"/>
      <c r="BL149" s="510"/>
      <c r="BM149" s="510"/>
      <c r="BN149" s="510"/>
      <c r="BO149" s="510"/>
      <c r="BP149" s="510"/>
      <c r="BQ149" s="510"/>
      <c r="BR149" s="510"/>
    </row>
    <row r="150" spans="1:70" ht="12.75" customHeight="1" x14ac:dyDescent="0.2">
      <c r="A150" s="510"/>
      <c r="B150" s="510"/>
      <c r="C150" s="510"/>
      <c r="D150" s="510"/>
      <c r="E150" s="510"/>
      <c r="F150" s="510"/>
      <c r="G150" s="510"/>
      <c r="H150" s="510"/>
      <c r="I150" s="510"/>
      <c r="J150" s="510"/>
      <c r="K150" s="510"/>
      <c r="L150" s="510"/>
      <c r="M150" s="510"/>
      <c r="N150" s="510"/>
      <c r="O150" s="510"/>
      <c r="P150" s="510"/>
      <c r="Q150" s="510"/>
      <c r="R150" s="510"/>
      <c r="S150" s="510"/>
      <c r="T150" s="510"/>
      <c r="U150" s="510"/>
      <c r="V150" s="510"/>
      <c r="W150" s="510"/>
      <c r="X150" s="510"/>
      <c r="Y150" s="510"/>
      <c r="Z150" s="510"/>
      <c r="AA150" s="510"/>
      <c r="AB150" s="511"/>
      <c r="AC150" s="510"/>
      <c r="AD150" s="510"/>
      <c r="AE150" s="510"/>
      <c r="AF150" s="510"/>
      <c r="AG150" s="510"/>
      <c r="AH150" s="510"/>
      <c r="AI150" s="510"/>
      <c r="AJ150" s="510"/>
      <c r="AK150" s="510"/>
      <c r="AL150" s="510"/>
      <c r="AM150" s="510"/>
      <c r="AN150" s="510"/>
      <c r="AO150" s="510"/>
      <c r="AP150" s="510"/>
      <c r="AQ150" s="510"/>
      <c r="AR150" s="510"/>
      <c r="AS150" s="510"/>
      <c r="AT150" s="510"/>
      <c r="AU150" s="510"/>
      <c r="AV150" s="554"/>
      <c r="AW150" s="554"/>
      <c r="AX150" s="554"/>
      <c r="AY150" s="510"/>
      <c r="AZ150" s="510"/>
      <c r="BA150" s="510"/>
      <c r="BB150" s="510"/>
      <c r="BC150" s="510"/>
      <c r="BD150" s="510"/>
      <c r="BE150" s="510"/>
      <c r="BF150" s="510"/>
      <c r="BG150" s="510"/>
      <c r="BH150" s="510"/>
      <c r="BI150" s="510"/>
      <c r="BJ150" s="510"/>
      <c r="BK150" s="510"/>
      <c r="BL150" s="510"/>
      <c r="BM150" s="510"/>
      <c r="BN150" s="510"/>
      <c r="BO150" s="510"/>
      <c r="BP150" s="510"/>
      <c r="BQ150" s="510"/>
      <c r="BR150" s="510"/>
    </row>
    <row r="151" spans="1:70" ht="12.75" customHeight="1" x14ac:dyDescent="0.2">
      <c r="A151" s="510"/>
      <c r="B151" s="510"/>
      <c r="C151" s="510"/>
      <c r="D151" s="510"/>
      <c r="E151" s="510"/>
      <c r="F151" s="510"/>
      <c r="G151" s="510"/>
      <c r="H151" s="510"/>
      <c r="I151" s="510"/>
      <c r="J151" s="510"/>
      <c r="K151" s="510"/>
      <c r="L151" s="510"/>
      <c r="M151" s="510"/>
      <c r="N151" s="510"/>
      <c r="O151" s="510"/>
      <c r="P151" s="510"/>
      <c r="Q151" s="510"/>
      <c r="R151" s="510"/>
      <c r="S151" s="510"/>
      <c r="T151" s="510"/>
      <c r="U151" s="510"/>
      <c r="V151" s="510"/>
      <c r="W151" s="510"/>
      <c r="X151" s="510"/>
      <c r="Y151" s="510"/>
      <c r="Z151" s="510"/>
      <c r="AA151" s="510"/>
      <c r="AB151" s="511"/>
      <c r="AC151" s="510"/>
      <c r="AD151" s="510"/>
      <c r="AE151" s="510"/>
      <c r="AF151" s="510"/>
      <c r="AG151" s="510"/>
      <c r="AH151" s="510"/>
      <c r="AI151" s="510"/>
      <c r="AJ151" s="510"/>
      <c r="AK151" s="510"/>
      <c r="AL151" s="510"/>
      <c r="AM151" s="510"/>
      <c r="AN151" s="510"/>
      <c r="AO151" s="510"/>
      <c r="AP151" s="510"/>
      <c r="AQ151" s="510"/>
      <c r="AR151" s="510"/>
      <c r="AS151" s="510"/>
      <c r="AT151" s="510"/>
      <c r="AU151" s="510"/>
      <c r="AV151" s="554"/>
      <c r="AW151" s="554"/>
      <c r="AX151" s="554"/>
      <c r="AY151" s="510"/>
      <c r="AZ151" s="510"/>
      <c r="BA151" s="510"/>
      <c r="BB151" s="510"/>
      <c r="BC151" s="510"/>
      <c r="BD151" s="510"/>
      <c r="BE151" s="510"/>
      <c r="BF151" s="510"/>
      <c r="BG151" s="510"/>
      <c r="BH151" s="510"/>
      <c r="BI151" s="510"/>
      <c r="BJ151" s="510"/>
      <c r="BK151" s="510"/>
      <c r="BL151" s="510"/>
      <c r="BM151" s="510"/>
      <c r="BN151" s="510"/>
      <c r="BO151" s="510"/>
      <c r="BP151" s="510"/>
      <c r="BQ151" s="510"/>
      <c r="BR151" s="510"/>
    </row>
    <row r="152" spans="1:70" ht="12.75" customHeight="1" x14ac:dyDescent="0.2">
      <c r="A152" s="510"/>
      <c r="B152" s="510"/>
      <c r="C152" s="510"/>
      <c r="D152" s="510"/>
      <c r="E152" s="510"/>
      <c r="F152" s="510"/>
      <c r="G152" s="510"/>
      <c r="H152" s="510"/>
      <c r="I152" s="510"/>
      <c r="J152" s="510"/>
      <c r="K152" s="510"/>
      <c r="L152" s="510"/>
      <c r="M152" s="510"/>
      <c r="N152" s="510"/>
      <c r="O152" s="510"/>
      <c r="P152" s="510"/>
      <c r="Q152" s="510"/>
      <c r="R152" s="510"/>
      <c r="S152" s="510"/>
      <c r="T152" s="510"/>
      <c r="U152" s="510"/>
      <c r="V152" s="510"/>
      <c r="W152" s="510"/>
      <c r="X152" s="510"/>
      <c r="Y152" s="510"/>
      <c r="Z152" s="510"/>
      <c r="AA152" s="510"/>
      <c r="AB152" s="511"/>
      <c r="AC152" s="510"/>
      <c r="AD152" s="510"/>
      <c r="AE152" s="510"/>
      <c r="AF152" s="510"/>
      <c r="AG152" s="510"/>
      <c r="AH152" s="510"/>
      <c r="AI152" s="510"/>
      <c r="AJ152" s="510"/>
      <c r="AK152" s="510"/>
      <c r="AL152" s="510"/>
      <c r="AM152" s="510"/>
      <c r="AN152" s="510"/>
      <c r="AO152" s="510"/>
      <c r="AP152" s="510"/>
      <c r="AQ152" s="510"/>
      <c r="AR152" s="510"/>
      <c r="AS152" s="510"/>
      <c r="AT152" s="510"/>
      <c r="AU152" s="510"/>
      <c r="AV152" s="554"/>
      <c r="AW152" s="554"/>
      <c r="AX152" s="554"/>
      <c r="AY152" s="510"/>
      <c r="AZ152" s="510"/>
      <c r="BA152" s="510"/>
      <c r="BB152" s="510"/>
      <c r="BC152" s="510"/>
      <c r="BD152" s="510"/>
      <c r="BE152" s="510"/>
      <c r="BF152" s="510"/>
      <c r="BG152" s="510"/>
      <c r="BH152" s="510"/>
      <c r="BI152" s="510"/>
      <c r="BJ152" s="510"/>
      <c r="BK152" s="510"/>
      <c r="BL152" s="510"/>
      <c r="BM152" s="510"/>
      <c r="BN152" s="510"/>
      <c r="BO152" s="510"/>
      <c r="BP152" s="510"/>
      <c r="BQ152" s="510"/>
      <c r="BR152" s="510"/>
    </row>
    <row r="153" spans="1:70" ht="12.75" customHeight="1" x14ac:dyDescent="0.2">
      <c r="A153" s="510"/>
      <c r="B153" s="510"/>
      <c r="C153" s="510"/>
      <c r="D153" s="510"/>
      <c r="E153" s="510"/>
      <c r="F153" s="510"/>
      <c r="G153" s="510"/>
      <c r="H153" s="510"/>
      <c r="I153" s="510"/>
      <c r="J153" s="510"/>
      <c r="K153" s="510"/>
      <c r="L153" s="510"/>
      <c r="M153" s="510"/>
      <c r="N153" s="510"/>
      <c r="O153" s="510"/>
      <c r="P153" s="510"/>
      <c r="Q153" s="510"/>
      <c r="R153" s="510"/>
      <c r="S153" s="510"/>
      <c r="T153" s="510"/>
      <c r="U153" s="510"/>
      <c r="V153" s="510"/>
      <c r="W153" s="510"/>
      <c r="X153" s="510"/>
      <c r="Y153" s="510"/>
      <c r="Z153" s="510"/>
      <c r="AA153" s="510"/>
      <c r="AB153" s="511"/>
      <c r="AC153" s="510"/>
      <c r="AD153" s="510"/>
      <c r="AE153" s="510"/>
      <c r="AF153" s="510"/>
      <c r="AG153" s="510"/>
      <c r="AH153" s="510"/>
      <c r="AI153" s="510"/>
      <c r="AJ153" s="510"/>
      <c r="AK153" s="510"/>
      <c r="AL153" s="510"/>
      <c r="AM153" s="510"/>
      <c r="AN153" s="510"/>
      <c r="AO153" s="510"/>
      <c r="AP153" s="510"/>
      <c r="AQ153" s="510"/>
      <c r="AR153" s="510"/>
      <c r="AS153" s="510"/>
      <c r="AT153" s="510"/>
      <c r="AU153" s="510"/>
      <c r="AV153" s="554"/>
      <c r="AW153" s="554"/>
      <c r="AX153" s="554"/>
      <c r="AY153" s="510"/>
      <c r="AZ153" s="510"/>
      <c r="BA153" s="510"/>
      <c r="BB153" s="510"/>
      <c r="BC153" s="510"/>
      <c r="BD153" s="510"/>
      <c r="BE153" s="510"/>
      <c r="BF153" s="510"/>
      <c r="BG153" s="510"/>
      <c r="BH153" s="510"/>
      <c r="BI153" s="510"/>
      <c r="BJ153" s="510"/>
      <c r="BK153" s="510"/>
      <c r="BL153" s="510"/>
      <c r="BM153" s="510"/>
      <c r="BN153" s="510"/>
      <c r="BO153" s="510"/>
      <c r="BP153" s="510"/>
      <c r="BQ153" s="510"/>
      <c r="BR153" s="510"/>
    </row>
    <row r="154" spans="1:70" ht="12.75" customHeight="1" x14ac:dyDescent="0.2">
      <c r="A154" s="510"/>
      <c r="B154" s="510"/>
      <c r="C154" s="510"/>
      <c r="D154" s="510"/>
      <c r="E154" s="510"/>
      <c r="F154" s="510"/>
      <c r="G154" s="510"/>
      <c r="H154" s="510"/>
      <c r="I154" s="510"/>
      <c r="J154" s="510"/>
      <c r="K154" s="510"/>
      <c r="L154" s="510"/>
      <c r="M154" s="510"/>
      <c r="N154" s="510"/>
      <c r="O154" s="510"/>
      <c r="P154" s="510"/>
      <c r="Q154" s="510"/>
      <c r="R154" s="510"/>
      <c r="S154" s="510"/>
      <c r="T154" s="510"/>
      <c r="U154" s="510"/>
      <c r="V154" s="510"/>
      <c r="W154" s="510"/>
      <c r="X154" s="510"/>
      <c r="Y154" s="510"/>
      <c r="Z154" s="510"/>
      <c r="AA154" s="510"/>
      <c r="AB154" s="511"/>
      <c r="AC154" s="510"/>
      <c r="AD154" s="510"/>
      <c r="AE154" s="510"/>
      <c r="AF154" s="510"/>
      <c r="AG154" s="510"/>
      <c r="AH154" s="510"/>
      <c r="AI154" s="510"/>
      <c r="AJ154" s="510"/>
      <c r="AK154" s="510"/>
      <c r="AL154" s="510"/>
      <c r="AM154" s="510"/>
      <c r="AN154" s="510"/>
      <c r="AO154" s="510"/>
      <c r="AP154" s="510"/>
      <c r="AQ154" s="510"/>
      <c r="AR154" s="510"/>
      <c r="AS154" s="510"/>
      <c r="AT154" s="510"/>
      <c r="AU154" s="510"/>
      <c r="AV154" s="554"/>
      <c r="AW154" s="554"/>
      <c r="AX154" s="554"/>
      <c r="AY154" s="510"/>
      <c r="AZ154" s="510"/>
      <c r="BA154" s="510"/>
      <c r="BB154" s="510"/>
      <c r="BC154" s="510"/>
      <c r="BD154" s="510"/>
      <c r="BE154" s="510"/>
      <c r="BF154" s="510"/>
      <c r="BG154" s="510"/>
      <c r="BH154" s="510"/>
      <c r="BI154" s="510"/>
      <c r="BJ154" s="510"/>
      <c r="BK154" s="510"/>
      <c r="BL154" s="510"/>
      <c r="BM154" s="510"/>
      <c r="BN154" s="510"/>
      <c r="BO154" s="510"/>
      <c r="BP154" s="510"/>
      <c r="BQ154" s="510"/>
      <c r="BR154" s="510"/>
    </row>
    <row r="155" spans="1:70" ht="12.75" customHeight="1" x14ac:dyDescent="0.2">
      <c r="A155" s="510"/>
      <c r="B155" s="510"/>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1"/>
      <c r="AC155" s="510"/>
      <c r="AD155" s="510"/>
      <c r="AE155" s="510"/>
      <c r="AF155" s="510"/>
      <c r="AG155" s="510"/>
      <c r="AH155" s="510"/>
      <c r="AI155" s="510"/>
      <c r="AJ155" s="510"/>
      <c r="AK155" s="510"/>
      <c r="AL155" s="510"/>
      <c r="AM155" s="510"/>
      <c r="AN155" s="510"/>
      <c r="AO155" s="510"/>
      <c r="AP155" s="510"/>
      <c r="AQ155" s="510"/>
      <c r="AR155" s="510"/>
      <c r="AS155" s="510"/>
      <c r="AT155" s="510"/>
      <c r="AU155" s="510"/>
      <c r="AV155" s="554"/>
      <c r="AW155" s="554"/>
      <c r="AX155" s="554"/>
      <c r="AY155" s="510"/>
      <c r="AZ155" s="510"/>
      <c r="BA155" s="510"/>
      <c r="BB155" s="510"/>
      <c r="BC155" s="510"/>
      <c r="BD155" s="510"/>
      <c r="BE155" s="510"/>
      <c r="BF155" s="510"/>
      <c r="BG155" s="510"/>
      <c r="BH155" s="510"/>
      <c r="BI155" s="510"/>
      <c r="BJ155" s="510"/>
      <c r="BK155" s="510"/>
      <c r="BL155" s="510"/>
      <c r="BM155" s="510"/>
      <c r="BN155" s="510"/>
      <c r="BO155" s="510"/>
      <c r="BP155" s="510"/>
      <c r="BQ155" s="510"/>
      <c r="BR155" s="510"/>
    </row>
    <row r="156" spans="1:70" ht="12.75" customHeight="1" x14ac:dyDescent="0.2">
      <c r="A156" s="510"/>
      <c r="B156" s="510"/>
      <c r="C156" s="510"/>
      <c r="D156" s="510"/>
      <c r="E156" s="510"/>
      <c r="F156" s="510"/>
      <c r="G156" s="510"/>
      <c r="H156" s="510"/>
      <c r="I156" s="510"/>
      <c r="J156" s="510"/>
      <c r="K156" s="510"/>
      <c r="L156" s="510"/>
      <c r="M156" s="510"/>
      <c r="N156" s="510"/>
      <c r="O156" s="510"/>
      <c r="P156" s="510"/>
      <c r="Q156" s="510"/>
      <c r="R156" s="510"/>
      <c r="S156" s="510"/>
      <c r="T156" s="510"/>
      <c r="U156" s="510"/>
      <c r="V156" s="510"/>
      <c r="W156" s="510"/>
      <c r="X156" s="510"/>
      <c r="Y156" s="510"/>
      <c r="Z156" s="510"/>
      <c r="AA156" s="510"/>
      <c r="AB156" s="511"/>
      <c r="AC156" s="510"/>
      <c r="AD156" s="510"/>
      <c r="AE156" s="510"/>
      <c r="AF156" s="510"/>
      <c r="AG156" s="510"/>
      <c r="AH156" s="510"/>
      <c r="AI156" s="510"/>
      <c r="AJ156" s="510"/>
      <c r="AK156" s="510"/>
      <c r="AL156" s="510"/>
      <c r="AM156" s="510"/>
      <c r="AN156" s="510"/>
      <c r="AO156" s="510"/>
      <c r="AP156" s="510"/>
      <c r="AQ156" s="510"/>
      <c r="AR156" s="510"/>
      <c r="AS156" s="510"/>
      <c r="AT156" s="510"/>
      <c r="AU156" s="510"/>
      <c r="AV156" s="554"/>
      <c r="AW156" s="554"/>
      <c r="AX156" s="554"/>
      <c r="AY156" s="510"/>
      <c r="AZ156" s="510"/>
      <c r="BA156" s="510"/>
      <c r="BB156" s="510"/>
      <c r="BC156" s="510"/>
      <c r="BD156" s="510"/>
      <c r="BE156" s="510"/>
      <c r="BF156" s="510"/>
      <c r="BG156" s="510"/>
      <c r="BH156" s="510"/>
      <c r="BI156" s="510"/>
      <c r="BJ156" s="510"/>
      <c r="BK156" s="510"/>
      <c r="BL156" s="510"/>
      <c r="BM156" s="510"/>
      <c r="BN156" s="510"/>
      <c r="BO156" s="510"/>
      <c r="BP156" s="510"/>
      <c r="BQ156" s="510"/>
      <c r="BR156" s="510"/>
    </row>
    <row r="157" spans="1:70" ht="12.75" customHeight="1" x14ac:dyDescent="0.2">
      <c r="A157" s="510"/>
      <c r="B157" s="510"/>
      <c r="C157" s="510"/>
      <c r="D157" s="510"/>
      <c r="E157" s="510"/>
      <c r="F157" s="510"/>
      <c r="G157" s="510"/>
      <c r="H157" s="510"/>
      <c r="I157" s="510"/>
      <c r="J157" s="510"/>
      <c r="K157" s="510"/>
      <c r="L157" s="510"/>
      <c r="M157" s="510"/>
      <c r="N157" s="510"/>
      <c r="O157" s="510"/>
      <c r="P157" s="510"/>
      <c r="Q157" s="510"/>
      <c r="R157" s="510"/>
      <c r="S157" s="510"/>
      <c r="T157" s="510"/>
      <c r="U157" s="510"/>
      <c r="V157" s="510"/>
      <c r="W157" s="510"/>
      <c r="X157" s="510"/>
      <c r="Y157" s="510"/>
      <c r="Z157" s="510"/>
      <c r="AA157" s="510"/>
      <c r="AB157" s="511"/>
      <c r="AC157" s="510"/>
      <c r="AD157" s="510"/>
      <c r="AE157" s="510"/>
      <c r="AF157" s="510"/>
      <c r="AG157" s="510"/>
      <c r="AH157" s="510"/>
      <c r="AI157" s="510"/>
      <c r="AJ157" s="510"/>
      <c r="AK157" s="510"/>
      <c r="AL157" s="510"/>
      <c r="AM157" s="510"/>
      <c r="AN157" s="510"/>
      <c r="AO157" s="510"/>
      <c r="AP157" s="510"/>
      <c r="AQ157" s="510"/>
      <c r="AR157" s="510"/>
      <c r="AS157" s="510"/>
      <c r="AT157" s="510"/>
      <c r="AU157" s="510"/>
      <c r="AV157" s="554"/>
      <c r="AW157" s="554"/>
      <c r="AX157" s="554"/>
      <c r="AY157" s="510"/>
      <c r="AZ157" s="510"/>
      <c r="BA157" s="510"/>
      <c r="BB157" s="510"/>
      <c r="BC157" s="510"/>
      <c r="BD157" s="510"/>
      <c r="BE157" s="510"/>
      <c r="BF157" s="510"/>
      <c r="BG157" s="510"/>
      <c r="BH157" s="510"/>
      <c r="BI157" s="510"/>
      <c r="BJ157" s="510"/>
      <c r="BK157" s="510"/>
      <c r="BL157" s="510"/>
      <c r="BM157" s="510"/>
      <c r="BN157" s="510"/>
      <c r="BO157" s="510"/>
      <c r="BP157" s="510"/>
      <c r="BQ157" s="510"/>
      <c r="BR157" s="510"/>
    </row>
    <row r="158" spans="1:70" ht="12.75" customHeight="1" x14ac:dyDescent="0.2">
      <c r="A158" s="510"/>
      <c r="B158" s="510"/>
      <c r="C158" s="510"/>
      <c r="D158" s="510"/>
      <c r="E158" s="510"/>
      <c r="F158" s="510"/>
      <c r="G158" s="510"/>
      <c r="H158" s="510"/>
      <c r="I158" s="510"/>
      <c r="J158" s="510"/>
      <c r="K158" s="510"/>
      <c r="L158" s="510"/>
      <c r="M158" s="510"/>
      <c r="N158" s="510"/>
      <c r="O158" s="510"/>
      <c r="P158" s="510"/>
      <c r="Q158" s="510"/>
      <c r="R158" s="510"/>
      <c r="S158" s="510"/>
      <c r="T158" s="510"/>
      <c r="U158" s="510"/>
      <c r="V158" s="510"/>
      <c r="W158" s="510"/>
      <c r="X158" s="510"/>
      <c r="Y158" s="510"/>
      <c r="Z158" s="510"/>
      <c r="AA158" s="510"/>
      <c r="AB158" s="511"/>
      <c r="AC158" s="510"/>
      <c r="AD158" s="510"/>
      <c r="AE158" s="510"/>
      <c r="AF158" s="510"/>
      <c r="AG158" s="510"/>
      <c r="AH158" s="510"/>
      <c r="AI158" s="510"/>
      <c r="AJ158" s="510"/>
      <c r="AK158" s="510"/>
      <c r="AL158" s="510"/>
      <c r="AM158" s="510"/>
      <c r="AN158" s="510"/>
      <c r="AO158" s="510"/>
      <c r="AP158" s="510"/>
      <c r="AQ158" s="510"/>
      <c r="AR158" s="510"/>
      <c r="AS158" s="510"/>
      <c r="AT158" s="510"/>
      <c r="AU158" s="510"/>
      <c r="AV158" s="554"/>
      <c r="AW158" s="554"/>
      <c r="AX158" s="554"/>
      <c r="AY158" s="510"/>
      <c r="AZ158" s="510"/>
      <c r="BA158" s="510"/>
      <c r="BB158" s="510"/>
      <c r="BC158" s="510"/>
      <c r="BD158" s="510"/>
      <c r="BE158" s="510"/>
      <c r="BF158" s="510"/>
      <c r="BG158" s="510"/>
      <c r="BH158" s="510"/>
      <c r="BI158" s="510"/>
      <c r="BJ158" s="510"/>
      <c r="BK158" s="510"/>
      <c r="BL158" s="510"/>
      <c r="BM158" s="510"/>
      <c r="BN158" s="510"/>
      <c r="BO158" s="510"/>
      <c r="BP158" s="510"/>
      <c r="BQ158" s="510"/>
      <c r="BR158" s="510"/>
    </row>
    <row r="159" spans="1:70" ht="12.75" customHeight="1" x14ac:dyDescent="0.2">
      <c r="A159" s="510"/>
      <c r="B159" s="510"/>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1"/>
      <c r="AC159" s="510"/>
      <c r="AD159" s="510"/>
      <c r="AE159" s="510"/>
      <c r="AF159" s="510"/>
      <c r="AG159" s="510"/>
      <c r="AH159" s="510"/>
      <c r="AI159" s="510"/>
      <c r="AJ159" s="510"/>
      <c r="AK159" s="510"/>
      <c r="AL159" s="510"/>
      <c r="AM159" s="510"/>
      <c r="AN159" s="510"/>
      <c r="AO159" s="510"/>
      <c r="AP159" s="510"/>
      <c r="AQ159" s="510"/>
      <c r="AR159" s="510"/>
      <c r="AS159" s="510"/>
      <c r="AT159" s="510"/>
      <c r="AU159" s="510"/>
      <c r="AV159" s="554"/>
      <c r="AW159" s="554"/>
      <c r="AX159" s="554"/>
      <c r="AY159" s="510"/>
      <c r="AZ159" s="510"/>
      <c r="BA159" s="510"/>
      <c r="BB159" s="510"/>
      <c r="BC159" s="510"/>
      <c r="BD159" s="510"/>
      <c r="BE159" s="510"/>
      <c r="BF159" s="510"/>
      <c r="BG159" s="510"/>
      <c r="BH159" s="510"/>
      <c r="BI159" s="510"/>
      <c r="BJ159" s="510"/>
      <c r="BK159" s="510"/>
      <c r="BL159" s="510"/>
      <c r="BM159" s="510"/>
      <c r="BN159" s="510"/>
      <c r="BO159" s="510"/>
      <c r="BP159" s="510"/>
      <c r="BQ159" s="510"/>
      <c r="BR159" s="510"/>
    </row>
    <row r="160" spans="1:70" ht="12.75" customHeight="1" x14ac:dyDescent="0.2">
      <c r="A160" s="510"/>
      <c r="B160" s="510"/>
      <c r="C160" s="510"/>
      <c r="D160" s="510"/>
      <c r="E160" s="510"/>
      <c r="F160" s="510"/>
      <c r="G160" s="510"/>
      <c r="H160" s="510"/>
      <c r="I160" s="510"/>
      <c r="J160" s="510"/>
      <c r="K160" s="510"/>
      <c r="L160" s="510"/>
      <c r="M160" s="510"/>
      <c r="N160" s="510"/>
      <c r="O160" s="510"/>
      <c r="P160" s="510"/>
      <c r="Q160" s="510"/>
      <c r="R160" s="510"/>
      <c r="S160" s="510"/>
      <c r="T160" s="510"/>
      <c r="U160" s="510"/>
      <c r="V160" s="510"/>
      <c r="W160" s="510"/>
      <c r="X160" s="510"/>
      <c r="Y160" s="510"/>
      <c r="Z160" s="510"/>
      <c r="AA160" s="510"/>
      <c r="AB160" s="511"/>
      <c r="AC160" s="510"/>
      <c r="AD160" s="510"/>
      <c r="AE160" s="510"/>
      <c r="AF160" s="510"/>
      <c r="AG160" s="510"/>
      <c r="AH160" s="510"/>
      <c r="AI160" s="510"/>
      <c r="AJ160" s="510"/>
      <c r="AK160" s="510"/>
      <c r="AL160" s="510"/>
      <c r="AM160" s="510"/>
      <c r="AN160" s="510"/>
      <c r="AO160" s="510"/>
      <c r="AP160" s="510"/>
      <c r="AQ160" s="510"/>
      <c r="AR160" s="510"/>
      <c r="AS160" s="510"/>
      <c r="AT160" s="510"/>
      <c r="AU160" s="510"/>
      <c r="AV160" s="554"/>
      <c r="AW160" s="554"/>
      <c r="AX160" s="554"/>
      <c r="AY160" s="510"/>
      <c r="AZ160" s="510"/>
      <c r="BA160" s="510"/>
      <c r="BB160" s="510"/>
      <c r="BC160" s="510"/>
      <c r="BD160" s="510"/>
      <c r="BE160" s="510"/>
      <c r="BF160" s="510"/>
      <c r="BG160" s="510"/>
      <c r="BH160" s="510"/>
      <c r="BI160" s="510"/>
      <c r="BJ160" s="510"/>
      <c r="BK160" s="510"/>
      <c r="BL160" s="510"/>
      <c r="BM160" s="510"/>
      <c r="BN160" s="510"/>
      <c r="BO160" s="510"/>
      <c r="BP160" s="510"/>
      <c r="BQ160" s="510"/>
      <c r="BR160" s="510"/>
    </row>
    <row r="161" spans="1:70" ht="12.75" customHeight="1" x14ac:dyDescent="0.2">
      <c r="A161" s="510"/>
      <c r="B161" s="510"/>
      <c r="C161" s="510"/>
      <c r="D161" s="510"/>
      <c r="E161" s="510"/>
      <c r="F161" s="510"/>
      <c r="G161" s="510"/>
      <c r="H161" s="510"/>
      <c r="I161" s="510"/>
      <c r="J161" s="510"/>
      <c r="K161" s="510"/>
      <c r="L161" s="510"/>
      <c r="M161" s="510"/>
      <c r="N161" s="510"/>
      <c r="O161" s="510"/>
      <c r="P161" s="510"/>
      <c r="Q161" s="510"/>
      <c r="R161" s="510"/>
      <c r="S161" s="510"/>
      <c r="T161" s="510"/>
      <c r="U161" s="510"/>
      <c r="V161" s="510"/>
      <c r="W161" s="510"/>
      <c r="X161" s="510"/>
      <c r="Y161" s="510"/>
      <c r="Z161" s="510"/>
      <c r="AA161" s="510"/>
      <c r="AB161" s="511"/>
      <c r="AC161" s="510"/>
      <c r="AD161" s="510"/>
      <c r="AE161" s="510"/>
      <c r="AF161" s="510"/>
      <c r="AG161" s="510"/>
      <c r="AH161" s="510"/>
      <c r="AI161" s="510"/>
      <c r="AJ161" s="510"/>
      <c r="AK161" s="510"/>
      <c r="AL161" s="510"/>
      <c r="AM161" s="510"/>
      <c r="AN161" s="510"/>
      <c r="AO161" s="510"/>
      <c r="AP161" s="510"/>
      <c r="AQ161" s="510"/>
      <c r="AR161" s="510"/>
      <c r="AS161" s="510"/>
      <c r="AT161" s="510"/>
      <c r="AU161" s="510"/>
      <c r="AV161" s="554"/>
      <c r="AW161" s="554"/>
      <c r="AX161" s="554"/>
      <c r="AY161" s="510"/>
      <c r="AZ161" s="510"/>
      <c r="BA161" s="510"/>
      <c r="BB161" s="510"/>
      <c r="BC161" s="510"/>
      <c r="BD161" s="510"/>
      <c r="BE161" s="510"/>
      <c r="BF161" s="510"/>
      <c r="BG161" s="510"/>
      <c r="BH161" s="510"/>
      <c r="BI161" s="510"/>
      <c r="BJ161" s="510"/>
      <c r="BK161" s="510"/>
      <c r="BL161" s="510"/>
      <c r="BM161" s="510"/>
      <c r="BN161" s="510"/>
      <c r="BO161" s="510"/>
      <c r="BP161" s="510"/>
      <c r="BQ161" s="510"/>
      <c r="BR161" s="510"/>
    </row>
    <row r="162" spans="1:70" ht="12.75" customHeight="1" x14ac:dyDescent="0.2">
      <c r="A162" s="510"/>
      <c r="B162" s="510"/>
      <c r="C162" s="510"/>
      <c r="D162" s="510"/>
      <c r="E162" s="510"/>
      <c r="F162" s="510"/>
      <c r="G162" s="510"/>
      <c r="H162" s="510"/>
      <c r="I162" s="510"/>
      <c r="J162" s="510"/>
      <c r="K162" s="510"/>
      <c r="L162" s="510"/>
      <c r="M162" s="510"/>
      <c r="N162" s="510"/>
      <c r="O162" s="510"/>
      <c r="P162" s="510"/>
      <c r="Q162" s="510"/>
      <c r="R162" s="510"/>
      <c r="S162" s="510"/>
      <c r="T162" s="510"/>
      <c r="U162" s="510"/>
      <c r="V162" s="510"/>
      <c r="W162" s="510"/>
      <c r="X162" s="510"/>
      <c r="Y162" s="510"/>
      <c r="Z162" s="510"/>
      <c r="AA162" s="510"/>
      <c r="AB162" s="511"/>
      <c r="AC162" s="510"/>
      <c r="AD162" s="510"/>
      <c r="AE162" s="510"/>
      <c r="AF162" s="510"/>
      <c r="AG162" s="510"/>
      <c r="AH162" s="510"/>
      <c r="AI162" s="510"/>
      <c r="AJ162" s="510"/>
      <c r="AK162" s="510"/>
      <c r="AL162" s="510"/>
      <c r="AM162" s="510"/>
      <c r="AN162" s="510"/>
      <c r="AO162" s="510"/>
      <c r="AP162" s="510"/>
      <c r="AQ162" s="510"/>
      <c r="AR162" s="510"/>
      <c r="AS162" s="510"/>
      <c r="AT162" s="510"/>
      <c r="AU162" s="510"/>
      <c r="AV162" s="554"/>
      <c r="AW162" s="554"/>
      <c r="AX162" s="554"/>
      <c r="AY162" s="510"/>
      <c r="AZ162" s="510"/>
      <c r="BA162" s="510"/>
      <c r="BB162" s="510"/>
      <c r="BC162" s="510"/>
      <c r="BD162" s="510"/>
      <c r="BE162" s="510"/>
      <c r="BF162" s="510"/>
      <c r="BG162" s="510"/>
      <c r="BH162" s="510"/>
      <c r="BI162" s="510"/>
      <c r="BJ162" s="510"/>
      <c r="BK162" s="510"/>
      <c r="BL162" s="510"/>
      <c r="BM162" s="510"/>
      <c r="BN162" s="510"/>
      <c r="BO162" s="510"/>
      <c r="BP162" s="510"/>
      <c r="BQ162" s="510"/>
      <c r="BR162" s="510"/>
    </row>
    <row r="163" spans="1:70" ht="12.75" customHeight="1" x14ac:dyDescent="0.2">
      <c r="A163" s="510"/>
      <c r="B163" s="510"/>
      <c r="C163" s="510"/>
      <c r="D163" s="510"/>
      <c r="E163" s="510"/>
      <c r="F163" s="510"/>
      <c r="G163" s="510"/>
      <c r="H163" s="510"/>
      <c r="I163" s="510"/>
      <c r="J163" s="510"/>
      <c r="K163" s="510"/>
      <c r="L163" s="510"/>
      <c r="M163" s="510"/>
      <c r="N163" s="510"/>
      <c r="O163" s="510"/>
      <c r="P163" s="510"/>
      <c r="Q163" s="510"/>
      <c r="R163" s="510"/>
      <c r="S163" s="510"/>
      <c r="T163" s="510"/>
      <c r="U163" s="510"/>
      <c r="V163" s="510"/>
      <c r="W163" s="510"/>
      <c r="X163" s="510"/>
      <c r="Y163" s="510"/>
      <c r="Z163" s="510"/>
      <c r="AA163" s="510"/>
      <c r="AB163" s="511"/>
      <c r="AC163" s="510"/>
      <c r="AD163" s="510"/>
      <c r="AE163" s="510"/>
      <c r="AF163" s="510"/>
      <c r="AG163" s="510"/>
      <c r="AH163" s="510"/>
      <c r="AI163" s="510"/>
      <c r="AJ163" s="510"/>
      <c r="AK163" s="510"/>
      <c r="AL163" s="510"/>
      <c r="AM163" s="510"/>
      <c r="AN163" s="510"/>
      <c r="AO163" s="510"/>
      <c r="AP163" s="510"/>
      <c r="AQ163" s="510"/>
      <c r="AR163" s="510"/>
      <c r="AS163" s="510"/>
      <c r="AT163" s="510"/>
      <c r="AU163" s="510"/>
      <c r="AV163" s="554"/>
      <c r="AW163" s="554"/>
      <c r="AX163" s="554"/>
      <c r="AY163" s="510"/>
      <c r="AZ163" s="510"/>
      <c r="BA163" s="510"/>
      <c r="BB163" s="510"/>
      <c r="BC163" s="510"/>
      <c r="BD163" s="510"/>
      <c r="BE163" s="510"/>
      <c r="BF163" s="510"/>
      <c r="BG163" s="510"/>
      <c r="BH163" s="510"/>
      <c r="BI163" s="510"/>
      <c r="BJ163" s="510"/>
      <c r="BK163" s="510"/>
      <c r="BL163" s="510"/>
      <c r="BM163" s="510"/>
      <c r="BN163" s="510"/>
      <c r="BO163" s="510"/>
      <c r="BP163" s="510"/>
      <c r="BQ163" s="510"/>
      <c r="BR163" s="510"/>
    </row>
    <row r="164" spans="1:70" ht="12.75" customHeight="1" x14ac:dyDescent="0.2">
      <c r="A164" s="510"/>
      <c r="B164" s="510"/>
      <c r="C164" s="510"/>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0"/>
      <c r="Z164" s="510"/>
      <c r="AA164" s="510"/>
      <c r="AB164" s="511"/>
      <c r="AC164" s="510"/>
      <c r="AD164" s="510"/>
      <c r="AE164" s="510"/>
      <c r="AF164" s="510"/>
      <c r="AG164" s="510"/>
      <c r="AH164" s="510"/>
      <c r="AI164" s="510"/>
      <c r="AJ164" s="510"/>
      <c r="AK164" s="510"/>
      <c r="AL164" s="510"/>
      <c r="AM164" s="510"/>
      <c r="AN164" s="510"/>
      <c r="AO164" s="510"/>
      <c r="AP164" s="510"/>
      <c r="AQ164" s="510"/>
      <c r="AR164" s="510"/>
      <c r="AS164" s="510"/>
      <c r="AT164" s="510"/>
      <c r="AU164" s="510"/>
      <c r="AV164" s="554"/>
      <c r="AW164" s="554"/>
      <c r="AX164" s="554"/>
      <c r="AY164" s="510"/>
      <c r="AZ164" s="510"/>
      <c r="BA164" s="510"/>
      <c r="BB164" s="510"/>
      <c r="BC164" s="510"/>
      <c r="BD164" s="510"/>
      <c r="BE164" s="510"/>
      <c r="BF164" s="510"/>
      <c r="BG164" s="510"/>
      <c r="BH164" s="510"/>
      <c r="BI164" s="510"/>
      <c r="BJ164" s="510"/>
      <c r="BK164" s="510"/>
      <c r="BL164" s="510"/>
      <c r="BM164" s="510"/>
      <c r="BN164" s="510"/>
      <c r="BO164" s="510"/>
      <c r="BP164" s="510"/>
      <c r="BQ164" s="510"/>
      <c r="BR164" s="510"/>
    </row>
    <row r="165" spans="1:70" ht="12.75" customHeight="1" x14ac:dyDescent="0.2">
      <c r="A165" s="510"/>
      <c r="B165" s="510"/>
      <c r="C165" s="510"/>
      <c r="D165" s="510"/>
      <c r="E165" s="510"/>
      <c r="F165" s="510"/>
      <c r="G165" s="510"/>
      <c r="H165" s="510"/>
      <c r="I165" s="510"/>
      <c r="J165" s="510"/>
      <c r="K165" s="510"/>
      <c r="L165" s="510"/>
      <c r="M165" s="510"/>
      <c r="N165" s="510"/>
      <c r="O165" s="510"/>
      <c r="P165" s="510"/>
      <c r="Q165" s="510"/>
      <c r="R165" s="510"/>
      <c r="S165" s="510"/>
      <c r="T165" s="510"/>
      <c r="U165" s="510"/>
      <c r="V165" s="510"/>
      <c r="W165" s="510"/>
      <c r="X165" s="510"/>
      <c r="Y165" s="510"/>
      <c r="Z165" s="510"/>
      <c r="AA165" s="510"/>
      <c r="AB165" s="511"/>
      <c r="AC165" s="510"/>
      <c r="AD165" s="510"/>
      <c r="AE165" s="510"/>
      <c r="AF165" s="510"/>
      <c r="AG165" s="510"/>
      <c r="AH165" s="510"/>
      <c r="AI165" s="510"/>
      <c r="AJ165" s="510"/>
      <c r="AK165" s="510"/>
      <c r="AL165" s="510"/>
      <c r="AM165" s="510"/>
      <c r="AN165" s="510"/>
      <c r="AO165" s="510"/>
      <c r="AP165" s="510"/>
      <c r="AQ165" s="510"/>
      <c r="AR165" s="510"/>
      <c r="AS165" s="510"/>
      <c r="AT165" s="510"/>
      <c r="AU165" s="510"/>
      <c r="AV165" s="554"/>
      <c r="AW165" s="554"/>
      <c r="AX165" s="554"/>
      <c r="AY165" s="510"/>
      <c r="AZ165" s="510"/>
      <c r="BA165" s="510"/>
      <c r="BB165" s="510"/>
      <c r="BC165" s="510"/>
      <c r="BD165" s="510"/>
      <c r="BE165" s="510"/>
      <c r="BF165" s="510"/>
      <c r="BG165" s="510"/>
      <c r="BH165" s="510"/>
      <c r="BI165" s="510"/>
      <c r="BJ165" s="510"/>
      <c r="BK165" s="510"/>
      <c r="BL165" s="510"/>
      <c r="BM165" s="510"/>
      <c r="BN165" s="510"/>
      <c r="BO165" s="510"/>
      <c r="BP165" s="510"/>
      <c r="BQ165" s="510"/>
      <c r="BR165" s="510"/>
    </row>
    <row r="166" spans="1:70" ht="12.75" customHeight="1" x14ac:dyDescent="0.2">
      <c r="A166" s="510"/>
      <c r="B166" s="510"/>
      <c r="C166" s="510"/>
      <c r="D166" s="510"/>
      <c r="E166" s="510"/>
      <c r="F166" s="510"/>
      <c r="G166" s="510"/>
      <c r="H166" s="510"/>
      <c r="I166" s="510"/>
      <c r="J166" s="510"/>
      <c r="K166" s="510"/>
      <c r="L166" s="510"/>
      <c r="M166" s="510"/>
      <c r="N166" s="510"/>
      <c r="O166" s="510"/>
      <c r="P166" s="510"/>
      <c r="Q166" s="510"/>
      <c r="R166" s="510"/>
      <c r="S166" s="510"/>
      <c r="T166" s="510"/>
      <c r="U166" s="510"/>
      <c r="V166" s="510"/>
      <c r="W166" s="510"/>
      <c r="X166" s="510"/>
      <c r="Y166" s="510"/>
      <c r="Z166" s="510"/>
      <c r="AA166" s="510"/>
      <c r="AB166" s="511"/>
      <c r="AC166" s="510"/>
      <c r="AD166" s="510"/>
      <c r="AE166" s="510"/>
      <c r="AF166" s="510"/>
      <c r="AG166" s="510"/>
      <c r="AH166" s="510"/>
      <c r="AI166" s="510"/>
      <c r="AJ166" s="510"/>
      <c r="AK166" s="510"/>
      <c r="AL166" s="510"/>
      <c r="AM166" s="510"/>
      <c r="AN166" s="510"/>
      <c r="AO166" s="510"/>
      <c r="AP166" s="510"/>
      <c r="AQ166" s="510"/>
      <c r="AR166" s="510"/>
      <c r="AS166" s="510"/>
      <c r="AT166" s="510"/>
      <c r="AU166" s="510"/>
      <c r="AV166" s="554"/>
      <c r="AW166" s="554"/>
      <c r="AX166" s="554"/>
      <c r="AY166" s="510"/>
      <c r="AZ166" s="510"/>
      <c r="BA166" s="510"/>
      <c r="BB166" s="510"/>
      <c r="BC166" s="510"/>
      <c r="BD166" s="510"/>
      <c r="BE166" s="510"/>
      <c r="BF166" s="510"/>
      <c r="BG166" s="510"/>
      <c r="BH166" s="510"/>
      <c r="BI166" s="510"/>
      <c r="BJ166" s="510"/>
      <c r="BK166" s="510"/>
      <c r="BL166" s="510"/>
      <c r="BM166" s="510"/>
      <c r="BN166" s="510"/>
      <c r="BO166" s="510"/>
      <c r="BP166" s="510"/>
      <c r="BQ166" s="510"/>
      <c r="BR166" s="510"/>
    </row>
    <row r="167" spans="1:70" ht="12.75" customHeight="1" x14ac:dyDescent="0.2">
      <c r="A167" s="510"/>
      <c r="B167" s="510"/>
      <c r="C167" s="510"/>
      <c r="D167" s="510"/>
      <c r="E167" s="510"/>
      <c r="F167" s="510"/>
      <c r="G167" s="510"/>
      <c r="H167" s="510"/>
      <c r="I167" s="510"/>
      <c r="J167" s="510"/>
      <c r="K167" s="510"/>
      <c r="L167" s="510"/>
      <c r="M167" s="510"/>
      <c r="N167" s="510"/>
      <c r="O167" s="510"/>
      <c r="P167" s="510"/>
      <c r="Q167" s="510"/>
      <c r="R167" s="510"/>
      <c r="S167" s="510"/>
      <c r="T167" s="510"/>
      <c r="U167" s="510"/>
      <c r="V167" s="510"/>
      <c r="W167" s="510"/>
      <c r="X167" s="510"/>
      <c r="Y167" s="510"/>
      <c r="Z167" s="510"/>
      <c r="AA167" s="510"/>
      <c r="AB167" s="511"/>
      <c r="AC167" s="510"/>
      <c r="AD167" s="510"/>
      <c r="AE167" s="510"/>
      <c r="AF167" s="510"/>
      <c r="AG167" s="510"/>
      <c r="AH167" s="510"/>
      <c r="AI167" s="510"/>
      <c r="AJ167" s="510"/>
      <c r="AK167" s="510"/>
      <c r="AL167" s="510"/>
      <c r="AM167" s="510"/>
      <c r="AN167" s="510"/>
      <c r="AO167" s="510"/>
      <c r="AP167" s="510"/>
      <c r="AQ167" s="510"/>
      <c r="AR167" s="510"/>
      <c r="AS167" s="510"/>
      <c r="AT167" s="510"/>
      <c r="AU167" s="510"/>
      <c r="AV167" s="554"/>
      <c r="AW167" s="554"/>
      <c r="AX167" s="554"/>
      <c r="AY167" s="510"/>
      <c r="AZ167" s="510"/>
      <c r="BA167" s="510"/>
      <c r="BB167" s="510"/>
      <c r="BC167" s="510"/>
      <c r="BD167" s="510"/>
      <c r="BE167" s="510"/>
      <c r="BF167" s="510"/>
      <c r="BG167" s="510"/>
      <c r="BH167" s="510"/>
      <c r="BI167" s="510"/>
      <c r="BJ167" s="510"/>
      <c r="BK167" s="510"/>
      <c r="BL167" s="510"/>
      <c r="BM167" s="510"/>
      <c r="BN167" s="510"/>
      <c r="BO167" s="510"/>
      <c r="BP167" s="510"/>
      <c r="BQ167" s="510"/>
      <c r="BR167" s="510"/>
    </row>
    <row r="168" spans="1:70" ht="12.75" customHeight="1" x14ac:dyDescent="0.2">
      <c r="A168" s="510"/>
      <c r="B168" s="510"/>
      <c r="C168" s="510"/>
      <c r="D168" s="510"/>
      <c r="E168" s="510"/>
      <c r="F168" s="510"/>
      <c r="G168" s="510"/>
      <c r="H168" s="510"/>
      <c r="I168" s="510"/>
      <c r="J168" s="510"/>
      <c r="K168" s="510"/>
      <c r="L168" s="510"/>
      <c r="M168" s="510"/>
      <c r="N168" s="510"/>
      <c r="O168" s="510"/>
      <c r="P168" s="510"/>
      <c r="Q168" s="510"/>
      <c r="R168" s="510"/>
      <c r="S168" s="510"/>
      <c r="T168" s="510"/>
      <c r="U168" s="510"/>
      <c r="V168" s="510"/>
      <c r="W168" s="510"/>
      <c r="X168" s="510"/>
      <c r="Y168" s="510"/>
      <c r="Z168" s="510"/>
      <c r="AA168" s="510"/>
      <c r="AB168" s="511"/>
      <c r="AC168" s="510"/>
      <c r="AD168" s="510"/>
      <c r="AE168" s="510"/>
      <c r="AF168" s="510"/>
      <c r="AG168" s="510"/>
      <c r="AH168" s="510"/>
      <c r="AI168" s="510"/>
      <c r="AJ168" s="510"/>
      <c r="AK168" s="510"/>
      <c r="AL168" s="510"/>
      <c r="AM168" s="510"/>
      <c r="AN168" s="510"/>
      <c r="AO168" s="510"/>
      <c r="AP168" s="510"/>
      <c r="AQ168" s="510"/>
      <c r="AR168" s="510"/>
      <c r="AS168" s="510"/>
      <c r="AT168" s="510"/>
      <c r="AU168" s="510"/>
      <c r="AV168" s="554"/>
      <c r="AW168" s="554"/>
      <c r="AX168" s="554"/>
      <c r="AY168" s="510"/>
      <c r="AZ168" s="510"/>
      <c r="BA168" s="510"/>
      <c r="BB168" s="510"/>
      <c r="BC168" s="510"/>
      <c r="BD168" s="510"/>
      <c r="BE168" s="510"/>
      <c r="BF168" s="510"/>
      <c r="BG168" s="510"/>
      <c r="BH168" s="510"/>
      <c r="BI168" s="510"/>
      <c r="BJ168" s="510"/>
      <c r="BK168" s="510"/>
      <c r="BL168" s="510"/>
      <c r="BM168" s="510"/>
      <c r="BN168" s="510"/>
      <c r="BO168" s="510"/>
      <c r="BP168" s="510"/>
      <c r="BQ168" s="510"/>
      <c r="BR168" s="510"/>
    </row>
    <row r="169" spans="1:70" ht="12.75" customHeight="1" x14ac:dyDescent="0.2">
      <c r="A169" s="510"/>
      <c r="B169" s="510"/>
      <c r="C169" s="510"/>
      <c r="D169" s="510"/>
      <c r="E169" s="510"/>
      <c r="F169" s="510"/>
      <c r="G169" s="510"/>
      <c r="H169" s="510"/>
      <c r="I169" s="510"/>
      <c r="J169" s="510"/>
      <c r="K169" s="510"/>
      <c r="L169" s="510"/>
      <c r="M169" s="510"/>
      <c r="N169" s="510"/>
      <c r="O169" s="510"/>
      <c r="P169" s="510"/>
      <c r="Q169" s="510"/>
      <c r="R169" s="510"/>
      <c r="S169" s="510"/>
      <c r="T169" s="510"/>
      <c r="U169" s="510"/>
      <c r="V169" s="510"/>
      <c r="W169" s="510"/>
      <c r="X169" s="510"/>
      <c r="Y169" s="510"/>
      <c r="Z169" s="510"/>
      <c r="AA169" s="510"/>
      <c r="AB169" s="511"/>
      <c r="AC169" s="510"/>
      <c r="AD169" s="510"/>
      <c r="AE169" s="510"/>
      <c r="AF169" s="510"/>
      <c r="AG169" s="510"/>
      <c r="AH169" s="510"/>
      <c r="AI169" s="510"/>
      <c r="AJ169" s="510"/>
      <c r="AK169" s="510"/>
      <c r="AL169" s="510"/>
      <c r="AM169" s="510"/>
      <c r="AN169" s="510"/>
      <c r="AO169" s="510"/>
      <c r="AP169" s="510"/>
      <c r="AQ169" s="510"/>
      <c r="AR169" s="510"/>
      <c r="AS169" s="510"/>
      <c r="AT169" s="510"/>
      <c r="AU169" s="510"/>
      <c r="AV169" s="554"/>
      <c r="AW169" s="554"/>
      <c r="AX169" s="554"/>
      <c r="AY169" s="510"/>
      <c r="AZ169" s="510"/>
      <c r="BA169" s="510"/>
      <c r="BB169" s="510"/>
      <c r="BC169" s="510"/>
      <c r="BD169" s="510"/>
      <c r="BE169" s="510"/>
      <c r="BF169" s="510"/>
      <c r="BG169" s="510"/>
      <c r="BH169" s="510"/>
      <c r="BI169" s="510"/>
      <c r="BJ169" s="510"/>
      <c r="BK169" s="510"/>
      <c r="BL169" s="510"/>
      <c r="BM169" s="510"/>
      <c r="BN169" s="510"/>
      <c r="BO169" s="510"/>
      <c r="BP169" s="510"/>
      <c r="BQ169" s="510"/>
      <c r="BR169" s="510"/>
    </row>
    <row r="170" spans="1:70" ht="12.75" customHeight="1" x14ac:dyDescent="0.2">
      <c r="A170" s="510"/>
      <c r="B170" s="510"/>
      <c r="C170" s="510"/>
      <c r="D170" s="510"/>
      <c r="E170" s="510"/>
      <c r="F170" s="510"/>
      <c r="G170" s="510"/>
      <c r="H170" s="510"/>
      <c r="I170" s="510"/>
      <c r="J170" s="510"/>
      <c r="K170" s="510"/>
      <c r="L170" s="510"/>
      <c r="M170" s="510"/>
      <c r="N170" s="510"/>
      <c r="O170" s="510"/>
      <c r="P170" s="510"/>
      <c r="Q170" s="510"/>
      <c r="R170" s="510"/>
      <c r="S170" s="510"/>
      <c r="T170" s="510"/>
      <c r="U170" s="510"/>
      <c r="V170" s="510"/>
      <c r="W170" s="510"/>
      <c r="X170" s="510"/>
      <c r="Y170" s="510"/>
      <c r="Z170" s="510"/>
      <c r="AA170" s="510"/>
      <c r="AB170" s="511"/>
      <c r="AC170" s="510"/>
      <c r="AD170" s="510"/>
      <c r="AE170" s="510"/>
      <c r="AF170" s="510"/>
      <c r="AG170" s="510"/>
      <c r="AH170" s="510"/>
      <c r="AI170" s="510"/>
      <c r="AJ170" s="510"/>
      <c r="AK170" s="510"/>
      <c r="AL170" s="510"/>
      <c r="AM170" s="510"/>
      <c r="AN170" s="510"/>
      <c r="AO170" s="510"/>
      <c r="AP170" s="510"/>
      <c r="AQ170" s="510"/>
      <c r="AR170" s="510"/>
      <c r="AS170" s="510"/>
      <c r="AT170" s="510"/>
      <c r="AU170" s="510"/>
      <c r="AV170" s="554"/>
      <c r="AW170" s="554"/>
      <c r="AX170" s="554"/>
      <c r="AY170" s="510"/>
      <c r="AZ170" s="510"/>
      <c r="BA170" s="510"/>
      <c r="BB170" s="510"/>
      <c r="BC170" s="510"/>
      <c r="BD170" s="510"/>
      <c r="BE170" s="510"/>
      <c r="BF170" s="510"/>
      <c r="BG170" s="510"/>
      <c r="BH170" s="510"/>
      <c r="BI170" s="510"/>
      <c r="BJ170" s="510"/>
      <c r="BK170" s="510"/>
      <c r="BL170" s="510"/>
      <c r="BM170" s="510"/>
      <c r="BN170" s="510"/>
      <c r="BO170" s="510"/>
      <c r="BP170" s="510"/>
      <c r="BQ170" s="510"/>
      <c r="BR170" s="510"/>
    </row>
    <row r="171" spans="1:70" ht="12.75" customHeight="1" x14ac:dyDescent="0.2">
      <c r="A171" s="510"/>
      <c r="B171" s="510"/>
      <c r="C171" s="510"/>
      <c r="D171" s="510"/>
      <c r="E171" s="510"/>
      <c r="F171" s="510"/>
      <c r="G171" s="510"/>
      <c r="H171" s="510"/>
      <c r="I171" s="510"/>
      <c r="J171" s="510"/>
      <c r="K171" s="510"/>
      <c r="L171" s="510"/>
      <c r="M171" s="510"/>
      <c r="N171" s="510"/>
      <c r="O171" s="510"/>
      <c r="P171" s="510"/>
      <c r="Q171" s="510"/>
      <c r="R171" s="510"/>
      <c r="S171" s="510"/>
      <c r="T171" s="510"/>
      <c r="U171" s="510"/>
      <c r="V171" s="510"/>
      <c r="W171" s="510"/>
      <c r="X171" s="510"/>
      <c r="Y171" s="510"/>
      <c r="Z171" s="510"/>
      <c r="AA171" s="510"/>
      <c r="AB171" s="511"/>
      <c r="AC171" s="510"/>
      <c r="AD171" s="510"/>
      <c r="AE171" s="510"/>
      <c r="AF171" s="510"/>
      <c r="AG171" s="510"/>
      <c r="AH171" s="510"/>
      <c r="AI171" s="510"/>
      <c r="AJ171" s="510"/>
      <c r="AK171" s="510"/>
      <c r="AL171" s="510"/>
      <c r="AM171" s="510"/>
      <c r="AN171" s="510"/>
      <c r="AO171" s="510"/>
      <c r="AP171" s="510"/>
      <c r="AQ171" s="510"/>
      <c r="AR171" s="510"/>
      <c r="AS171" s="510"/>
      <c r="AT171" s="510"/>
      <c r="AU171" s="510"/>
      <c r="AV171" s="554"/>
      <c r="AW171" s="554"/>
      <c r="AX171" s="554"/>
      <c r="AY171" s="510"/>
      <c r="AZ171" s="510"/>
      <c r="BA171" s="510"/>
      <c r="BB171" s="510"/>
      <c r="BC171" s="510"/>
      <c r="BD171" s="510"/>
      <c r="BE171" s="510"/>
      <c r="BF171" s="510"/>
      <c r="BG171" s="510"/>
      <c r="BH171" s="510"/>
      <c r="BI171" s="510"/>
      <c r="BJ171" s="510"/>
      <c r="BK171" s="510"/>
      <c r="BL171" s="510"/>
      <c r="BM171" s="510"/>
      <c r="BN171" s="510"/>
      <c r="BO171" s="510"/>
      <c r="BP171" s="510"/>
      <c r="BQ171" s="510"/>
      <c r="BR171" s="510"/>
    </row>
    <row r="172" spans="1:70" ht="12.75" customHeight="1" x14ac:dyDescent="0.2">
      <c r="A172" s="510"/>
      <c r="B172" s="510"/>
      <c r="C172" s="510"/>
      <c r="D172" s="510"/>
      <c r="E172" s="510"/>
      <c r="F172" s="510"/>
      <c r="G172" s="510"/>
      <c r="H172" s="510"/>
      <c r="I172" s="510"/>
      <c r="J172" s="510"/>
      <c r="K172" s="510"/>
      <c r="L172" s="510"/>
      <c r="M172" s="510"/>
      <c r="N172" s="510"/>
      <c r="O172" s="510"/>
      <c r="P172" s="510"/>
      <c r="Q172" s="510"/>
      <c r="R172" s="510"/>
      <c r="S172" s="510"/>
      <c r="T172" s="510"/>
      <c r="U172" s="510"/>
      <c r="V172" s="510"/>
      <c r="W172" s="510"/>
      <c r="X172" s="510"/>
      <c r="Y172" s="510"/>
      <c r="Z172" s="510"/>
      <c r="AA172" s="510"/>
      <c r="AB172" s="511"/>
      <c r="AC172" s="510"/>
      <c r="AD172" s="510"/>
      <c r="AE172" s="510"/>
      <c r="AF172" s="510"/>
      <c r="AG172" s="510"/>
      <c r="AH172" s="510"/>
      <c r="AI172" s="510"/>
      <c r="AJ172" s="510"/>
      <c r="AK172" s="510"/>
      <c r="AL172" s="510"/>
      <c r="AM172" s="510"/>
      <c r="AN172" s="510"/>
      <c r="AO172" s="510"/>
      <c r="AP172" s="510"/>
      <c r="AQ172" s="510"/>
      <c r="AR172" s="510"/>
      <c r="AS172" s="510"/>
      <c r="AT172" s="510"/>
      <c r="AU172" s="510"/>
      <c r="AV172" s="554"/>
      <c r="AW172" s="554"/>
      <c r="AX172" s="554"/>
      <c r="AY172" s="510"/>
      <c r="AZ172" s="510"/>
      <c r="BA172" s="510"/>
      <c r="BB172" s="510"/>
      <c r="BC172" s="510"/>
      <c r="BD172" s="510"/>
      <c r="BE172" s="510"/>
      <c r="BF172" s="510"/>
      <c r="BG172" s="510"/>
      <c r="BH172" s="510"/>
      <c r="BI172" s="510"/>
      <c r="BJ172" s="510"/>
      <c r="BK172" s="510"/>
      <c r="BL172" s="510"/>
      <c r="BM172" s="510"/>
      <c r="BN172" s="510"/>
      <c r="BO172" s="510"/>
      <c r="BP172" s="510"/>
      <c r="BQ172" s="510"/>
      <c r="BR172" s="510"/>
    </row>
    <row r="173" spans="1:70" ht="12.75" customHeight="1" x14ac:dyDescent="0.2">
      <c r="A173" s="510"/>
      <c r="B173" s="510"/>
      <c r="C173" s="510"/>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0"/>
      <c r="Z173" s="510"/>
      <c r="AA173" s="510"/>
      <c r="AB173" s="511"/>
      <c r="AC173" s="510"/>
      <c r="AD173" s="510"/>
      <c r="AE173" s="510"/>
      <c r="AF173" s="510"/>
      <c r="AG173" s="510"/>
      <c r="AH173" s="510"/>
      <c r="AI173" s="510"/>
      <c r="AJ173" s="510"/>
      <c r="AK173" s="510"/>
      <c r="AL173" s="510"/>
      <c r="AM173" s="510"/>
      <c r="AN173" s="510"/>
      <c r="AO173" s="510"/>
      <c r="AP173" s="510"/>
      <c r="AQ173" s="510"/>
      <c r="AR173" s="510"/>
      <c r="AS173" s="510"/>
      <c r="AT173" s="510"/>
      <c r="AU173" s="510"/>
      <c r="AV173" s="554"/>
      <c r="AW173" s="554"/>
      <c r="AX173" s="554"/>
      <c r="AY173" s="510"/>
      <c r="AZ173" s="510"/>
      <c r="BA173" s="510"/>
      <c r="BB173" s="510"/>
      <c r="BC173" s="510"/>
      <c r="BD173" s="510"/>
      <c r="BE173" s="510"/>
      <c r="BF173" s="510"/>
      <c r="BG173" s="510"/>
      <c r="BH173" s="510"/>
      <c r="BI173" s="510"/>
      <c r="BJ173" s="510"/>
      <c r="BK173" s="510"/>
      <c r="BL173" s="510"/>
      <c r="BM173" s="510"/>
      <c r="BN173" s="510"/>
      <c r="BO173" s="510"/>
      <c r="BP173" s="510"/>
      <c r="BQ173" s="510"/>
      <c r="BR173" s="510"/>
    </row>
    <row r="174" spans="1:70" ht="12.75" customHeight="1" x14ac:dyDescent="0.2">
      <c r="A174" s="510"/>
      <c r="B174" s="510"/>
      <c r="C174" s="510"/>
      <c r="D174" s="510"/>
      <c r="E174" s="510"/>
      <c r="F174" s="510"/>
      <c r="G174" s="510"/>
      <c r="H174" s="510"/>
      <c r="I174" s="510"/>
      <c r="J174" s="510"/>
      <c r="K174" s="510"/>
      <c r="L174" s="510"/>
      <c r="M174" s="510"/>
      <c r="N174" s="510"/>
      <c r="O174" s="510"/>
      <c r="P174" s="510"/>
      <c r="Q174" s="510"/>
      <c r="R174" s="510"/>
      <c r="S174" s="510"/>
      <c r="T174" s="510"/>
      <c r="U174" s="510"/>
      <c r="V174" s="510"/>
      <c r="W174" s="510"/>
      <c r="X174" s="510"/>
      <c r="Y174" s="510"/>
      <c r="Z174" s="510"/>
      <c r="AA174" s="510"/>
      <c r="AB174" s="511"/>
      <c r="AC174" s="510"/>
      <c r="AD174" s="510"/>
      <c r="AE174" s="510"/>
      <c r="AF174" s="510"/>
      <c r="AG174" s="510"/>
      <c r="AH174" s="510"/>
      <c r="AI174" s="510"/>
      <c r="AJ174" s="510"/>
      <c r="AK174" s="510"/>
      <c r="AL174" s="510"/>
      <c r="AM174" s="510"/>
      <c r="AN174" s="510"/>
      <c r="AO174" s="510"/>
      <c r="AP174" s="510"/>
      <c r="AQ174" s="510"/>
      <c r="AR174" s="510"/>
      <c r="AS174" s="510"/>
      <c r="AT174" s="510"/>
      <c r="AU174" s="510"/>
      <c r="AV174" s="554"/>
      <c r="AW174" s="554"/>
      <c r="AX174" s="554"/>
      <c r="AY174" s="510"/>
      <c r="AZ174" s="510"/>
      <c r="BA174" s="510"/>
      <c r="BB174" s="510"/>
      <c r="BC174" s="510"/>
      <c r="BD174" s="510"/>
      <c r="BE174" s="510"/>
      <c r="BF174" s="510"/>
      <c r="BG174" s="510"/>
      <c r="BH174" s="510"/>
      <c r="BI174" s="510"/>
      <c r="BJ174" s="510"/>
      <c r="BK174" s="510"/>
      <c r="BL174" s="510"/>
      <c r="BM174" s="510"/>
      <c r="BN174" s="510"/>
      <c r="BO174" s="510"/>
      <c r="BP174" s="510"/>
      <c r="BQ174" s="510"/>
      <c r="BR174" s="510"/>
    </row>
    <row r="175" spans="1:70" ht="12.75" customHeight="1" x14ac:dyDescent="0.2">
      <c r="A175" s="510"/>
      <c r="B175" s="510"/>
      <c r="C175" s="510"/>
      <c r="D175" s="510"/>
      <c r="E175" s="510"/>
      <c r="F175" s="510"/>
      <c r="G175" s="510"/>
      <c r="H175" s="510"/>
      <c r="I175" s="510"/>
      <c r="J175" s="510"/>
      <c r="K175" s="510"/>
      <c r="L175" s="510"/>
      <c r="M175" s="510"/>
      <c r="N175" s="510"/>
      <c r="O175" s="510"/>
      <c r="P175" s="510"/>
      <c r="Q175" s="510"/>
      <c r="R175" s="510"/>
      <c r="S175" s="510"/>
      <c r="T175" s="510"/>
      <c r="U175" s="510"/>
      <c r="V175" s="510"/>
      <c r="W175" s="510"/>
      <c r="X175" s="510"/>
      <c r="Y175" s="510"/>
      <c r="Z175" s="510"/>
      <c r="AA175" s="510"/>
      <c r="AB175" s="511"/>
      <c r="AC175" s="510"/>
      <c r="AD175" s="510"/>
      <c r="AE175" s="510"/>
      <c r="AF175" s="510"/>
      <c r="AG175" s="510"/>
      <c r="AH175" s="510"/>
      <c r="AI175" s="510"/>
      <c r="AJ175" s="510"/>
      <c r="AK175" s="510"/>
      <c r="AL175" s="510"/>
      <c r="AM175" s="510"/>
      <c r="AN175" s="510"/>
      <c r="AO175" s="510"/>
      <c r="AP175" s="510"/>
      <c r="AQ175" s="510"/>
      <c r="AR175" s="510"/>
      <c r="AS175" s="510"/>
      <c r="AT175" s="510"/>
      <c r="AU175" s="510"/>
      <c r="AV175" s="554"/>
      <c r="AW175" s="554"/>
      <c r="AX175" s="554"/>
      <c r="AY175" s="510"/>
      <c r="AZ175" s="510"/>
      <c r="BA175" s="510"/>
      <c r="BB175" s="510"/>
      <c r="BC175" s="510"/>
      <c r="BD175" s="510"/>
      <c r="BE175" s="510"/>
      <c r="BF175" s="510"/>
      <c r="BG175" s="510"/>
      <c r="BH175" s="510"/>
      <c r="BI175" s="510"/>
      <c r="BJ175" s="510"/>
      <c r="BK175" s="510"/>
      <c r="BL175" s="510"/>
      <c r="BM175" s="510"/>
      <c r="BN175" s="510"/>
      <c r="BO175" s="510"/>
      <c r="BP175" s="510"/>
      <c r="BQ175" s="510"/>
      <c r="BR175" s="510"/>
    </row>
    <row r="176" spans="1:70" ht="12.75" customHeight="1" x14ac:dyDescent="0.2">
      <c r="A176" s="510"/>
      <c r="B176" s="510"/>
      <c r="C176" s="510"/>
      <c r="D176" s="510"/>
      <c r="E176" s="510"/>
      <c r="F176" s="510"/>
      <c r="G176" s="510"/>
      <c r="H176" s="510"/>
      <c r="I176" s="510"/>
      <c r="J176" s="510"/>
      <c r="K176" s="510"/>
      <c r="L176" s="510"/>
      <c r="M176" s="510"/>
      <c r="N176" s="510"/>
      <c r="O176" s="510"/>
      <c r="P176" s="510"/>
      <c r="Q176" s="510"/>
      <c r="R176" s="510"/>
      <c r="S176" s="510"/>
      <c r="T176" s="510"/>
      <c r="U176" s="510"/>
      <c r="V176" s="510"/>
      <c r="W176" s="510"/>
      <c r="X176" s="510"/>
      <c r="Y176" s="510"/>
      <c r="Z176" s="510"/>
      <c r="AA176" s="510"/>
      <c r="AB176" s="511"/>
      <c r="AC176" s="510"/>
      <c r="AD176" s="510"/>
      <c r="AE176" s="510"/>
      <c r="AF176" s="510"/>
      <c r="AG176" s="510"/>
      <c r="AH176" s="510"/>
      <c r="AI176" s="510"/>
      <c r="AJ176" s="510"/>
      <c r="AK176" s="510"/>
      <c r="AL176" s="510"/>
      <c r="AM176" s="510"/>
      <c r="AN176" s="510"/>
      <c r="AO176" s="510"/>
      <c r="AP176" s="510"/>
      <c r="AQ176" s="510"/>
      <c r="AR176" s="510"/>
      <c r="AS176" s="510"/>
      <c r="AT176" s="510"/>
      <c r="AU176" s="510"/>
      <c r="AV176" s="554"/>
      <c r="AW176" s="554"/>
      <c r="AX176" s="554"/>
      <c r="AY176" s="510"/>
      <c r="AZ176" s="510"/>
      <c r="BA176" s="510"/>
      <c r="BB176" s="510"/>
      <c r="BC176" s="510"/>
      <c r="BD176" s="510"/>
      <c r="BE176" s="510"/>
      <c r="BF176" s="510"/>
      <c r="BG176" s="510"/>
      <c r="BH176" s="510"/>
      <c r="BI176" s="510"/>
      <c r="BJ176" s="510"/>
      <c r="BK176" s="510"/>
      <c r="BL176" s="510"/>
      <c r="BM176" s="510"/>
      <c r="BN176" s="510"/>
      <c r="BO176" s="510"/>
      <c r="BP176" s="510"/>
      <c r="BQ176" s="510"/>
      <c r="BR176" s="510"/>
    </row>
    <row r="177" spans="1:70" ht="12.75" customHeight="1" x14ac:dyDescent="0.2">
      <c r="A177" s="510"/>
      <c r="B177" s="510"/>
      <c r="C177" s="510"/>
      <c r="D177" s="510"/>
      <c r="E177" s="510"/>
      <c r="F177" s="510"/>
      <c r="G177" s="510"/>
      <c r="H177" s="510"/>
      <c r="I177" s="510"/>
      <c r="J177" s="510"/>
      <c r="K177" s="510"/>
      <c r="L177" s="510"/>
      <c r="M177" s="510"/>
      <c r="N177" s="510"/>
      <c r="O177" s="510"/>
      <c r="P177" s="510"/>
      <c r="Q177" s="510"/>
      <c r="R177" s="510"/>
      <c r="S177" s="510"/>
      <c r="T177" s="510"/>
      <c r="U177" s="510"/>
      <c r="V177" s="510"/>
      <c r="W177" s="510"/>
      <c r="X177" s="510"/>
      <c r="Y177" s="510"/>
      <c r="Z177" s="510"/>
      <c r="AA177" s="510"/>
      <c r="AB177" s="511"/>
      <c r="AC177" s="510"/>
      <c r="AD177" s="510"/>
      <c r="AE177" s="510"/>
      <c r="AF177" s="510"/>
      <c r="AG177" s="510"/>
      <c r="AH177" s="510"/>
      <c r="AI177" s="510"/>
      <c r="AJ177" s="510"/>
      <c r="AK177" s="510"/>
      <c r="AL177" s="510"/>
      <c r="AM177" s="510"/>
      <c r="AN177" s="510"/>
      <c r="AO177" s="510"/>
      <c r="AP177" s="510"/>
      <c r="AQ177" s="510"/>
      <c r="AR177" s="510"/>
      <c r="AS177" s="510"/>
      <c r="AT177" s="510"/>
      <c r="AU177" s="510"/>
      <c r="AV177" s="554"/>
      <c r="AW177" s="554"/>
      <c r="AX177" s="554"/>
      <c r="AY177" s="510"/>
      <c r="AZ177" s="510"/>
      <c r="BA177" s="510"/>
      <c r="BB177" s="510"/>
      <c r="BC177" s="510"/>
      <c r="BD177" s="510"/>
      <c r="BE177" s="510"/>
      <c r="BF177" s="510"/>
      <c r="BG177" s="510"/>
      <c r="BH177" s="510"/>
      <c r="BI177" s="510"/>
      <c r="BJ177" s="510"/>
      <c r="BK177" s="510"/>
      <c r="BL177" s="510"/>
      <c r="BM177" s="510"/>
      <c r="BN177" s="510"/>
      <c r="BO177" s="510"/>
      <c r="BP177" s="510"/>
      <c r="BQ177" s="510"/>
      <c r="BR177" s="510"/>
    </row>
    <row r="178" spans="1:70" ht="12.75" customHeight="1" x14ac:dyDescent="0.2">
      <c r="A178" s="510"/>
      <c r="B178" s="510"/>
      <c r="C178" s="510"/>
      <c r="D178" s="510"/>
      <c r="E178" s="510"/>
      <c r="F178" s="510"/>
      <c r="G178" s="510"/>
      <c r="H178" s="510"/>
      <c r="I178" s="510"/>
      <c r="J178" s="510"/>
      <c r="K178" s="510"/>
      <c r="L178" s="510"/>
      <c r="M178" s="510"/>
      <c r="N178" s="510"/>
      <c r="O178" s="510"/>
      <c r="P178" s="510"/>
      <c r="Q178" s="510"/>
      <c r="R178" s="510"/>
      <c r="S178" s="510"/>
      <c r="T178" s="510"/>
      <c r="U178" s="510"/>
      <c r="V178" s="510"/>
      <c r="W178" s="510"/>
      <c r="X178" s="510"/>
      <c r="Y178" s="510"/>
      <c r="Z178" s="510"/>
      <c r="AA178" s="510"/>
      <c r="AB178" s="511"/>
      <c r="AC178" s="510"/>
      <c r="AD178" s="510"/>
      <c r="AE178" s="510"/>
      <c r="AF178" s="510"/>
      <c r="AG178" s="510"/>
      <c r="AH178" s="510"/>
      <c r="AI178" s="510"/>
      <c r="AJ178" s="510"/>
      <c r="AK178" s="510"/>
      <c r="AL178" s="510"/>
      <c r="AM178" s="510"/>
      <c r="AN178" s="510"/>
      <c r="AO178" s="510"/>
      <c r="AP178" s="510"/>
      <c r="AQ178" s="510"/>
      <c r="AR178" s="510"/>
      <c r="AS178" s="510"/>
      <c r="AT178" s="510"/>
      <c r="AU178" s="510"/>
      <c r="AV178" s="554"/>
      <c r="AW178" s="554"/>
      <c r="AX178" s="554"/>
      <c r="AY178" s="510"/>
      <c r="AZ178" s="510"/>
      <c r="BA178" s="510"/>
      <c r="BB178" s="510"/>
      <c r="BC178" s="510"/>
      <c r="BD178" s="510"/>
      <c r="BE178" s="510"/>
      <c r="BF178" s="510"/>
      <c r="BG178" s="510"/>
      <c r="BH178" s="510"/>
      <c r="BI178" s="510"/>
      <c r="BJ178" s="510"/>
      <c r="BK178" s="510"/>
      <c r="BL178" s="510"/>
      <c r="BM178" s="510"/>
      <c r="BN178" s="510"/>
      <c r="BO178" s="510"/>
      <c r="BP178" s="510"/>
      <c r="BQ178" s="510"/>
      <c r="BR178" s="510"/>
    </row>
    <row r="179" spans="1:70" ht="12.75" customHeight="1" x14ac:dyDescent="0.2">
      <c r="A179" s="510"/>
      <c r="B179" s="510"/>
      <c r="C179" s="510"/>
      <c r="D179" s="510"/>
      <c r="E179" s="510"/>
      <c r="F179" s="510"/>
      <c r="G179" s="510"/>
      <c r="H179" s="510"/>
      <c r="I179" s="510"/>
      <c r="J179" s="510"/>
      <c r="K179" s="510"/>
      <c r="L179" s="510"/>
      <c r="M179" s="510"/>
      <c r="N179" s="510"/>
      <c r="O179" s="510"/>
      <c r="P179" s="510"/>
      <c r="Q179" s="510"/>
      <c r="R179" s="510"/>
      <c r="S179" s="510"/>
      <c r="T179" s="510"/>
      <c r="U179" s="510"/>
      <c r="V179" s="510"/>
      <c r="W179" s="510"/>
      <c r="X179" s="510"/>
      <c r="Y179" s="510"/>
      <c r="Z179" s="510"/>
      <c r="AA179" s="510"/>
      <c r="AB179" s="511"/>
      <c r="AC179" s="510"/>
      <c r="AD179" s="510"/>
      <c r="AE179" s="510"/>
      <c r="AF179" s="510"/>
      <c r="AG179" s="510"/>
      <c r="AH179" s="510"/>
      <c r="AI179" s="510"/>
      <c r="AJ179" s="510"/>
      <c r="AK179" s="510"/>
      <c r="AL179" s="510"/>
      <c r="AM179" s="510"/>
      <c r="AN179" s="510"/>
      <c r="AO179" s="510"/>
      <c r="AP179" s="510"/>
      <c r="AQ179" s="510"/>
      <c r="AR179" s="510"/>
      <c r="AS179" s="510"/>
      <c r="AT179" s="510"/>
      <c r="AU179" s="510"/>
      <c r="AV179" s="554"/>
      <c r="AW179" s="554"/>
      <c r="AX179" s="554"/>
      <c r="AY179" s="510"/>
      <c r="AZ179" s="510"/>
      <c r="BA179" s="510"/>
      <c r="BB179" s="510"/>
      <c r="BC179" s="510"/>
      <c r="BD179" s="510"/>
      <c r="BE179" s="510"/>
      <c r="BF179" s="510"/>
      <c r="BG179" s="510"/>
      <c r="BH179" s="510"/>
      <c r="BI179" s="510"/>
      <c r="BJ179" s="510"/>
      <c r="BK179" s="510"/>
      <c r="BL179" s="510"/>
      <c r="BM179" s="510"/>
      <c r="BN179" s="510"/>
      <c r="BO179" s="510"/>
      <c r="BP179" s="510"/>
      <c r="BQ179" s="510"/>
      <c r="BR179" s="510"/>
    </row>
    <row r="180" spans="1:70" ht="12.75" customHeight="1" x14ac:dyDescent="0.2">
      <c r="A180" s="510"/>
      <c r="B180" s="510"/>
      <c r="C180" s="510"/>
      <c r="D180" s="510"/>
      <c r="E180" s="510"/>
      <c r="F180" s="510"/>
      <c r="G180" s="510"/>
      <c r="H180" s="510"/>
      <c r="I180" s="510"/>
      <c r="J180" s="510"/>
      <c r="K180" s="510"/>
      <c r="L180" s="510"/>
      <c r="M180" s="510"/>
      <c r="N180" s="510"/>
      <c r="O180" s="510"/>
      <c r="P180" s="510"/>
      <c r="Q180" s="510"/>
      <c r="R180" s="510"/>
      <c r="S180" s="510"/>
      <c r="T180" s="510"/>
      <c r="U180" s="510"/>
      <c r="V180" s="510"/>
      <c r="W180" s="510"/>
      <c r="X180" s="510"/>
      <c r="Y180" s="510"/>
      <c r="Z180" s="510"/>
      <c r="AA180" s="510"/>
      <c r="AB180" s="511"/>
      <c r="AC180" s="510"/>
      <c r="AD180" s="510"/>
      <c r="AE180" s="510"/>
      <c r="AF180" s="510"/>
      <c r="AG180" s="510"/>
      <c r="AH180" s="510"/>
      <c r="AI180" s="510"/>
      <c r="AJ180" s="510"/>
      <c r="AK180" s="510"/>
      <c r="AL180" s="510"/>
      <c r="AM180" s="510"/>
      <c r="AN180" s="510"/>
      <c r="AO180" s="510"/>
      <c r="AP180" s="510"/>
      <c r="AQ180" s="510"/>
      <c r="AR180" s="510"/>
      <c r="AS180" s="510"/>
      <c r="AT180" s="510"/>
      <c r="AU180" s="510"/>
      <c r="AV180" s="554"/>
      <c r="AW180" s="554"/>
      <c r="AX180" s="554"/>
      <c r="AY180" s="510"/>
      <c r="AZ180" s="510"/>
      <c r="BA180" s="510"/>
      <c r="BB180" s="510"/>
      <c r="BC180" s="510"/>
      <c r="BD180" s="510"/>
      <c r="BE180" s="510"/>
      <c r="BF180" s="510"/>
      <c r="BG180" s="510"/>
      <c r="BH180" s="510"/>
      <c r="BI180" s="510"/>
      <c r="BJ180" s="510"/>
      <c r="BK180" s="510"/>
      <c r="BL180" s="510"/>
      <c r="BM180" s="510"/>
      <c r="BN180" s="510"/>
      <c r="BO180" s="510"/>
      <c r="BP180" s="510"/>
      <c r="BQ180" s="510"/>
      <c r="BR180" s="510"/>
    </row>
    <row r="181" spans="1:70" ht="12.75" customHeight="1" x14ac:dyDescent="0.2">
      <c r="A181" s="510"/>
      <c r="B181" s="510"/>
      <c r="C181" s="510"/>
      <c r="D181" s="510"/>
      <c r="E181" s="510"/>
      <c r="F181" s="510"/>
      <c r="G181" s="510"/>
      <c r="H181" s="510"/>
      <c r="I181" s="510"/>
      <c r="J181" s="510"/>
      <c r="K181" s="510"/>
      <c r="L181" s="510"/>
      <c r="M181" s="510"/>
      <c r="N181" s="510"/>
      <c r="O181" s="510"/>
      <c r="P181" s="510"/>
      <c r="Q181" s="510"/>
      <c r="R181" s="510"/>
      <c r="S181" s="510"/>
      <c r="T181" s="510"/>
      <c r="U181" s="510"/>
      <c r="V181" s="510"/>
      <c r="W181" s="510"/>
      <c r="X181" s="510"/>
      <c r="Y181" s="510"/>
      <c r="Z181" s="510"/>
      <c r="AA181" s="510"/>
      <c r="AB181" s="511"/>
      <c r="AC181" s="510"/>
      <c r="AD181" s="510"/>
      <c r="AE181" s="510"/>
      <c r="AF181" s="510"/>
      <c r="AG181" s="510"/>
      <c r="AH181" s="510"/>
      <c r="AI181" s="510"/>
      <c r="AJ181" s="510"/>
      <c r="AK181" s="510"/>
      <c r="AL181" s="510"/>
      <c r="AM181" s="510"/>
      <c r="AN181" s="510"/>
      <c r="AO181" s="510"/>
      <c r="AP181" s="510"/>
      <c r="AQ181" s="510"/>
      <c r="AR181" s="510"/>
      <c r="AS181" s="510"/>
      <c r="AT181" s="510"/>
      <c r="AU181" s="510"/>
      <c r="AV181" s="554"/>
      <c r="AW181" s="554"/>
      <c r="AX181" s="554"/>
      <c r="AY181" s="510"/>
      <c r="AZ181" s="510"/>
      <c r="BA181" s="510"/>
      <c r="BB181" s="510"/>
      <c r="BC181" s="510"/>
      <c r="BD181" s="510"/>
      <c r="BE181" s="510"/>
      <c r="BF181" s="510"/>
      <c r="BG181" s="510"/>
      <c r="BH181" s="510"/>
      <c r="BI181" s="510"/>
      <c r="BJ181" s="510"/>
      <c r="BK181" s="510"/>
      <c r="BL181" s="510"/>
      <c r="BM181" s="510"/>
      <c r="BN181" s="510"/>
      <c r="BO181" s="510"/>
      <c r="BP181" s="510"/>
      <c r="BQ181" s="510"/>
      <c r="BR181" s="510"/>
    </row>
    <row r="182" spans="1:70" ht="12.75" customHeight="1" x14ac:dyDescent="0.2">
      <c r="A182" s="510"/>
      <c r="B182" s="510"/>
      <c r="C182" s="510"/>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0"/>
      <c r="Z182" s="510"/>
      <c r="AA182" s="510"/>
      <c r="AB182" s="511"/>
      <c r="AC182" s="510"/>
      <c r="AD182" s="510"/>
      <c r="AE182" s="510"/>
      <c r="AF182" s="510"/>
      <c r="AG182" s="510"/>
      <c r="AH182" s="510"/>
      <c r="AI182" s="510"/>
      <c r="AJ182" s="510"/>
      <c r="AK182" s="510"/>
      <c r="AL182" s="510"/>
      <c r="AM182" s="510"/>
      <c r="AN182" s="510"/>
      <c r="AO182" s="510"/>
      <c r="AP182" s="510"/>
      <c r="AQ182" s="510"/>
      <c r="AR182" s="510"/>
      <c r="AS182" s="510"/>
      <c r="AT182" s="510"/>
      <c r="AU182" s="510"/>
      <c r="AV182" s="554"/>
      <c r="AW182" s="554"/>
      <c r="AX182" s="554"/>
      <c r="AY182" s="510"/>
      <c r="AZ182" s="510"/>
      <c r="BA182" s="510"/>
      <c r="BB182" s="510"/>
      <c r="BC182" s="510"/>
      <c r="BD182" s="510"/>
      <c r="BE182" s="510"/>
      <c r="BF182" s="510"/>
      <c r="BG182" s="510"/>
      <c r="BH182" s="510"/>
      <c r="BI182" s="510"/>
      <c r="BJ182" s="510"/>
      <c r="BK182" s="510"/>
      <c r="BL182" s="510"/>
      <c r="BM182" s="510"/>
      <c r="BN182" s="510"/>
      <c r="BO182" s="510"/>
      <c r="BP182" s="510"/>
      <c r="BQ182" s="510"/>
      <c r="BR182" s="510"/>
    </row>
    <row r="183" spans="1:70" ht="12.75" customHeight="1" x14ac:dyDescent="0.2">
      <c r="A183" s="510"/>
      <c r="B183" s="510"/>
      <c r="C183" s="510"/>
      <c r="D183" s="510"/>
      <c r="E183" s="510"/>
      <c r="F183" s="510"/>
      <c r="G183" s="510"/>
      <c r="H183" s="510"/>
      <c r="I183" s="510"/>
      <c r="J183" s="510"/>
      <c r="K183" s="510"/>
      <c r="L183" s="510"/>
      <c r="M183" s="510"/>
      <c r="N183" s="510"/>
      <c r="O183" s="510"/>
      <c r="P183" s="510"/>
      <c r="Q183" s="510"/>
      <c r="R183" s="510"/>
      <c r="S183" s="510"/>
      <c r="T183" s="510"/>
      <c r="U183" s="510"/>
      <c r="V183" s="510"/>
      <c r="W183" s="510"/>
      <c r="X183" s="510"/>
      <c r="Y183" s="510"/>
      <c r="Z183" s="510"/>
      <c r="AA183" s="510"/>
      <c r="AB183" s="511"/>
      <c r="AC183" s="510"/>
      <c r="AD183" s="510"/>
      <c r="AE183" s="510"/>
      <c r="AF183" s="510"/>
      <c r="AG183" s="510"/>
      <c r="AH183" s="510"/>
      <c r="AI183" s="510"/>
      <c r="AJ183" s="510"/>
      <c r="AK183" s="510"/>
      <c r="AL183" s="510"/>
      <c r="AM183" s="510"/>
      <c r="AN183" s="510"/>
      <c r="AO183" s="510"/>
      <c r="AP183" s="510"/>
      <c r="AQ183" s="510"/>
      <c r="AR183" s="510"/>
      <c r="AS183" s="510"/>
      <c r="AT183" s="510"/>
      <c r="AU183" s="510"/>
      <c r="AV183" s="554"/>
      <c r="AW183" s="554"/>
      <c r="AX183" s="554"/>
      <c r="AY183" s="510"/>
      <c r="AZ183" s="510"/>
      <c r="BA183" s="510"/>
      <c r="BB183" s="510"/>
      <c r="BC183" s="510"/>
      <c r="BD183" s="510"/>
      <c r="BE183" s="510"/>
      <c r="BF183" s="510"/>
      <c r="BG183" s="510"/>
      <c r="BH183" s="510"/>
      <c r="BI183" s="510"/>
      <c r="BJ183" s="510"/>
      <c r="BK183" s="510"/>
      <c r="BL183" s="510"/>
      <c r="BM183" s="510"/>
      <c r="BN183" s="510"/>
      <c r="BO183" s="510"/>
      <c r="BP183" s="510"/>
      <c r="BQ183" s="510"/>
      <c r="BR183" s="510"/>
    </row>
    <row r="184" spans="1:70" ht="12.75" customHeight="1" x14ac:dyDescent="0.2">
      <c r="A184" s="510"/>
      <c r="B184" s="510"/>
      <c r="C184" s="510"/>
      <c r="D184" s="510"/>
      <c r="E184" s="510"/>
      <c r="F184" s="510"/>
      <c r="G184" s="510"/>
      <c r="H184" s="510"/>
      <c r="I184" s="510"/>
      <c r="J184" s="510"/>
      <c r="K184" s="510"/>
      <c r="L184" s="510"/>
      <c r="M184" s="510"/>
      <c r="N184" s="510"/>
      <c r="O184" s="510"/>
      <c r="P184" s="510"/>
      <c r="Q184" s="510"/>
      <c r="R184" s="510"/>
      <c r="S184" s="510"/>
      <c r="T184" s="510"/>
      <c r="U184" s="510"/>
      <c r="V184" s="510"/>
      <c r="W184" s="510"/>
      <c r="X184" s="510"/>
      <c r="Y184" s="510"/>
      <c r="Z184" s="510"/>
      <c r="AA184" s="510"/>
      <c r="AB184" s="511"/>
      <c r="AC184" s="510"/>
      <c r="AD184" s="510"/>
      <c r="AE184" s="510"/>
      <c r="AF184" s="510"/>
      <c r="AG184" s="510"/>
      <c r="AH184" s="510"/>
      <c r="AI184" s="510"/>
      <c r="AJ184" s="510"/>
      <c r="AK184" s="510"/>
      <c r="AL184" s="510"/>
      <c r="AM184" s="510"/>
      <c r="AN184" s="510"/>
      <c r="AO184" s="510"/>
      <c r="AP184" s="510"/>
      <c r="AQ184" s="510"/>
      <c r="AR184" s="510"/>
      <c r="AS184" s="510"/>
      <c r="AT184" s="510"/>
      <c r="AU184" s="510"/>
      <c r="AV184" s="554"/>
      <c r="AW184" s="554"/>
      <c r="AX184" s="554"/>
      <c r="AY184" s="510"/>
      <c r="AZ184" s="510"/>
      <c r="BA184" s="510"/>
      <c r="BB184" s="510"/>
      <c r="BC184" s="510"/>
      <c r="BD184" s="510"/>
      <c r="BE184" s="510"/>
      <c r="BF184" s="510"/>
      <c r="BG184" s="510"/>
      <c r="BH184" s="510"/>
      <c r="BI184" s="510"/>
      <c r="BJ184" s="510"/>
      <c r="BK184" s="510"/>
      <c r="BL184" s="510"/>
      <c r="BM184" s="510"/>
      <c r="BN184" s="510"/>
      <c r="BO184" s="510"/>
      <c r="BP184" s="510"/>
      <c r="BQ184" s="510"/>
      <c r="BR184" s="510"/>
    </row>
    <row r="185" spans="1:70" ht="12.75" customHeight="1" x14ac:dyDescent="0.2">
      <c r="A185" s="510"/>
      <c r="B185" s="510"/>
      <c r="C185" s="510"/>
      <c r="D185" s="510"/>
      <c r="E185" s="510"/>
      <c r="F185" s="510"/>
      <c r="G185" s="510"/>
      <c r="H185" s="510"/>
      <c r="I185" s="510"/>
      <c r="J185" s="510"/>
      <c r="K185" s="510"/>
      <c r="L185" s="510"/>
      <c r="M185" s="510"/>
      <c r="N185" s="510"/>
      <c r="O185" s="510"/>
      <c r="P185" s="510"/>
      <c r="Q185" s="510"/>
      <c r="R185" s="510"/>
      <c r="S185" s="510"/>
      <c r="T185" s="510"/>
      <c r="U185" s="510"/>
      <c r="V185" s="510"/>
      <c r="W185" s="510"/>
      <c r="X185" s="510"/>
      <c r="Y185" s="510"/>
      <c r="Z185" s="510"/>
      <c r="AA185" s="510"/>
      <c r="AB185" s="511"/>
      <c r="AC185" s="510"/>
      <c r="AD185" s="510"/>
      <c r="AE185" s="510"/>
      <c r="AF185" s="510"/>
      <c r="AG185" s="510"/>
      <c r="AH185" s="510"/>
      <c r="AI185" s="510"/>
      <c r="AJ185" s="510"/>
      <c r="AK185" s="510"/>
      <c r="AL185" s="510"/>
      <c r="AM185" s="510"/>
      <c r="AN185" s="510"/>
      <c r="AO185" s="510"/>
      <c r="AP185" s="510"/>
      <c r="AQ185" s="510"/>
      <c r="AR185" s="510"/>
      <c r="AS185" s="510"/>
      <c r="AT185" s="510"/>
      <c r="AU185" s="510"/>
      <c r="AV185" s="554"/>
      <c r="AW185" s="554"/>
      <c r="AX185" s="554"/>
      <c r="AY185" s="510"/>
      <c r="AZ185" s="510"/>
      <c r="BA185" s="510"/>
      <c r="BB185" s="510"/>
      <c r="BC185" s="510"/>
      <c r="BD185" s="510"/>
      <c r="BE185" s="510"/>
      <c r="BF185" s="510"/>
      <c r="BG185" s="510"/>
      <c r="BH185" s="510"/>
      <c r="BI185" s="510"/>
      <c r="BJ185" s="510"/>
      <c r="BK185" s="510"/>
      <c r="BL185" s="510"/>
      <c r="BM185" s="510"/>
      <c r="BN185" s="510"/>
      <c r="BO185" s="510"/>
      <c r="BP185" s="510"/>
      <c r="BQ185" s="510"/>
      <c r="BR185" s="510"/>
    </row>
    <row r="186" spans="1:70" ht="12.75" customHeight="1" x14ac:dyDescent="0.2">
      <c r="A186" s="510"/>
      <c r="B186" s="510"/>
      <c r="C186" s="510"/>
      <c r="D186" s="510"/>
      <c r="E186" s="510"/>
      <c r="F186" s="510"/>
      <c r="G186" s="510"/>
      <c r="H186" s="510"/>
      <c r="I186" s="510"/>
      <c r="J186" s="510"/>
      <c r="K186" s="510"/>
      <c r="L186" s="510"/>
      <c r="M186" s="510"/>
      <c r="N186" s="510"/>
      <c r="O186" s="510"/>
      <c r="P186" s="510"/>
      <c r="Q186" s="510"/>
      <c r="R186" s="510"/>
      <c r="S186" s="510"/>
      <c r="T186" s="510"/>
      <c r="U186" s="510"/>
      <c r="V186" s="510"/>
      <c r="W186" s="510"/>
      <c r="X186" s="510"/>
      <c r="Y186" s="510"/>
      <c r="Z186" s="510"/>
      <c r="AA186" s="510"/>
      <c r="AB186" s="511"/>
      <c r="AC186" s="510"/>
      <c r="AD186" s="510"/>
      <c r="AE186" s="510"/>
      <c r="AF186" s="510"/>
      <c r="AG186" s="510"/>
      <c r="AH186" s="510"/>
      <c r="AI186" s="510"/>
      <c r="AJ186" s="510"/>
      <c r="AK186" s="510"/>
      <c r="AL186" s="510"/>
      <c r="AM186" s="510"/>
      <c r="AN186" s="510"/>
      <c r="AO186" s="510"/>
      <c r="AP186" s="510"/>
      <c r="AQ186" s="510"/>
      <c r="AR186" s="510"/>
      <c r="AS186" s="510"/>
      <c r="AT186" s="510"/>
      <c r="AU186" s="510"/>
      <c r="AV186" s="554"/>
      <c r="AW186" s="554"/>
      <c r="AX186" s="554"/>
      <c r="AY186" s="510"/>
      <c r="AZ186" s="510"/>
      <c r="BA186" s="510"/>
      <c r="BB186" s="510"/>
      <c r="BC186" s="510"/>
      <c r="BD186" s="510"/>
      <c r="BE186" s="510"/>
      <c r="BF186" s="510"/>
      <c r="BG186" s="510"/>
      <c r="BH186" s="510"/>
      <c r="BI186" s="510"/>
      <c r="BJ186" s="510"/>
      <c r="BK186" s="510"/>
      <c r="BL186" s="510"/>
      <c r="BM186" s="510"/>
      <c r="BN186" s="510"/>
      <c r="BO186" s="510"/>
      <c r="BP186" s="510"/>
      <c r="BQ186" s="510"/>
      <c r="BR186" s="510"/>
    </row>
    <row r="187" spans="1:70" ht="12.75" customHeight="1" x14ac:dyDescent="0.2">
      <c r="A187" s="510"/>
      <c r="B187" s="510"/>
      <c r="C187" s="510"/>
      <c r="D187" s="510"/>
      <c r="E187" s="510"/>
      <c r="F187" s="510"/>
      <c r="G187" s="510"/>
      <c r="H187" s="510"/>
      <c r="I187" s="510"/>
      <c r="J187" s="510"/>
      <c r="K187" s="510"/>
      <c r="L187" s="510"/>
      <c r="M187" s="510"/>
      <c r="N187" s="510"/>
      <c r="O187" s="510"/>
      <c r="P187" s="510"/>
      <c r="Q187" s="510"/>
      <c r="R187" s="510"/>
      <c r="S187" s="510"/>
      <c r="T187" s="510"/>
      <c r="U187" s="510"/>
      <c r="V187" s="510"/>
      <c r="W187" s="510"/>
      <c r="X187" s="510"/>
      <c r="Y187" s="510"/>
      <c r="Z187" s="510"/>
      <c r="AA187" s="510"/>
      <c r="AB187" s="511"/>
      <c r="AC187" s="510"/>
      <c r="AD187" s="510"/>
      <c r="AE187" s="510"/>
      <c r="AF187" s="510"/>
      <c r="AG187" s="510"/>
      <c r="AH187" s="510"/>
      <c r="AI187" s="510"/>
      <c r="AJ187" s="510"/>
      <c r="AK187" s="510"/>
      <c r="AL187" s="510"/>
      <c r="AM187" s="510"/>
      <c r="AN187" s="510"/>
      <c r="AO187" s="510"/>
      <c r="AP187" s="510"/>
      <c r="AQ187" s="510"/>
      <c r="AR187" s="510"/>
      <c r="AS187" s="510"/>
      <c r="AT187" s="510"/>
      <c r="AU187" s="510"/>
      <c r="AV187" s="554"/>
      <c r="AW187" s="554"/>
      <c r="AX187" s="554"/>
      <c r="AY187" s="510"/>
      <c r="AZ187" s="510"/>
      <c r="BA187" s="510"/>
      <c r="BB187" s="510"/>
      <c r="BC187" s="510"/>
      <c r="BD187" s="510"/>
      <c r="BE187" s="510"/>
      <c r="BF187" s="510"/>
      <c r="BG187" s="510"/>
      <c r="BH187" s="510"/>
      <c r="BI187" s="510"/>
      <c r="BJ187" s="510"/>
      <c r="BK187" s="510"/>
      <c r="BL187" s="510"/>
      <c r="BM187" s="510"/>
      <c r="BN187" s="510"/>
      <c r="BO187" s="510"/>
      <c r="BP187" s="510"/>
      <c r="BQ187" s="510"/>
      <c r="BR187" s="510"/>
    </row>
    <row r="188" spans="1:70" ht="12.75" customHeight="1" x14ac:dyDescent="0.2">
      <c r="A188" s="510"/>
      <c r="B188" s="510"/>
      <c r="C188" s="510"/>
      <c r="D188" s="510"/>
      <c r="E188" s="510"/>
      <c r="F188" s="510"/>
      <c r="G188" s="510"/>
      <c r="H188" s="510"/>
      <c r="I188" s="510"/>
      <c r="J188" s="510"/>
      <c r="K188" s="510"/>
      <c r="L188" s="510"/>
      <c r="M188" s="510"/>
      <c r="N188" s="510"/>
      <c r="O188" s="510"/>
      <c r="P188" s="510"/>
      <c r="Q188" s="510"/>
      <c r="R188" s="510"/>
      <c r="S188" s="510"/>
      <c r="T188" s="510"/>
      <c r="U188" s="510"/>
      <c r="V188" s="510"/>
      <c r="W188" s="510"/>
      <c r="X188" s="510"/>
      <c r="Y188" s="510"/>
      <c r="Z188" s="510"/>
      <c r="AA188" s="510"/>
      <c r="AB188" s="511"/>
      <c r="AC188" s="510"/>
      <c r="AD188" s="510"/>
      <c r="AE188" s="510"/>
      <c r="AF188" s="510"/>
      <c r="AG188" s="510"/>
      <c r="AH188" s="510"/>
      <c r="AI188" s="510"/>
      <c r="AJ188" s="510"/>
      <c r="AK188" s="510"/>
      <c r="AL188" s="510"/>
      <c r="AM188" s="510"/>
      <c r="AN188" s="510"/>
      <c r="AO188" s="510"/>
      <c r="AP188" s="510"/>
      <c r="AQ188" s="510"/>
      <c r="AR188" s="510"/>
      <c r="AS188" s="510"/>
      <c r="AT188" s="510"/>
      <c r="AU188" s="510"/>
      <c r="AV188" s="554"/>
      <c r="AW188" s="554"/>
      <c r="AX188" s="554"/>
      <c r="AY188" s="510"/>
      <c r="AZ188" s="510"/>
      <c r="BA188" s="510"/>
      <c r="BB188" s="510"/>
      <c r="BC188" s="510"/>
      <c r="BD188" s="510"/>
      <c r="BE188" s="510"/>
      <c r="BF188" s="510"/>
      <c r="BG188" s="510"/>
      <c r="BH188" s="510"/>
      <c r="BI188" s="510"/>
      <c r="BJ188" s="510"/>
      <c r="BK188" s="510"/>
      <c r="BL188" s="510"/>
      <c r="BM188" s="510"/>
      <c r="BN188" s="510"/>
      <c r="BO188" s="510"/>
      <c r="BP188" s="510"/>
      <c r="BQ188" s="510"/>
      <c r="BR188" s="510"/>
    </row>
    <row r="189" spans="1:70" ht="12.75" customHeight="1" x14ac:dyDescent="0.2">
      <c r="A189" s="510"/>
      <c r="B189" s="510"/>
      <c r="C189" s="510"/>
      <c r="D189" s="510"/>
      <c r="E189" s="510"/>
      <c r="F189" s="510"/>
      <c r="G189" s="510"/>
      <c r="H189" s="510"/>
      <c r="I189" s="510"/>
      <c r="J189" s="510"/>
      <c r="K189" s="510"/>
      <c r="L189" s="510"/>
      <c r="M189" s="510"/>
      <c r="N189" s="510"/>
      <c r="O189" s="510"/>
      <c r="P189" s="510"/>
      <c r="Q189" s="510"/>
      <c r="R189" s="510"/>
      <c r="S189" s="510"/>
      <c r="T189" s="510"/>
      <c r="U189" s="510"/>
      <c r="V189" s="510"/>
      <c r="W189" s="510"/>
      <c r="X189" s="510"/>
      <c r="Y189" s="510"/>
      <c r="Z189" s="510"/>
      <c r="AA189" s="510"/>
      <c r="AB189" s="511"/>
      <c r="AC189" s="510"/>
      <c r="AD189" s="510"/>
      <c r="AE189" s="510"/>
      <c r="AF189" s="510"/>
      <c r="AG189" s="510"/>
      <c r="AH189" s="510"/>
      <c r="AI189" s="510"/>
      <c r="AJ189" s="510"/>
      <c r="AK189" s="510"/>
      <c r="AL189" s="510"/>
      <c r="AM189" s="510"/>
      <c r="AN189" s="510"/>
      <c r="AO189" s="510"/>
      <c r="AP189" s="510"/>
      <c r="AQ189" s="510"/>
      <c r="AR189" s="510"/>
      <c r="AS189" s="510"/>
      <c r="AT189" s="510"/>
      <c r="AU189" s="510"/>
      <c r="AV189" s="554"/>
      <c r="AW189" s="554"/>
      <c r="AX189" s="554"/>
      <c r="AY189" s="510"/>
      <c r="AZ189" s="510"/>
      <c r="BA189" s="510"/>
      <c r="BB189" s="510"/>
      <c r="BC189" s="510"/>
      <c r="BD189" s="510"/>
      <c r="BE189" s="510"/>
      <c r="BF189" s="510"/>
      <c r="BG189" s="510"/>
      <c r="BH189" s="510"/>
      <c r="BI189" s="510"/>
      <c r="BJ189" s="510"/>
      <c r="BK189" s="510"/>
      <c r="BL189" s="510"/>
      <c r="BM189" s="510"/>
      <c r="BN189" s="510"/>
      <c r="BO189" s="510"/>
      <c r="BP189" s="510"/>
      <c r="BQ189" s="510"/>
      <c r="BR189" s="510"/>
    </row>
    <row r="190" spans="1:70" ht="12.75" customHeight="1" x14ac:dyDescent="0.2">
      <c r="A190" s="510"/>
      <c r="B190" s="510"/>
      <c r="C190" s="510"/>
      <c r="D190" s="510"/>
      <c r="E190" s="510"/>
      <c r="F190" s="510"/>
      <c r="G190" s="510"/>
      <c r="H190" s="510"/>
      <c r="I190" s="510"/>
      <c r="J190" s="510"/>
      <c r="K190" s="510"/>
      <c r="L190" s="510"/>
      <c r="M190" s="510"/>
      <c r="N190" s="510"/>
      <c r="O190" s="510"/>
      <c r="P190" s="510"/>
      <c r="Q190" s="510"/>
      <c r="R190" s="510"/>
      <c r="S190" s="510"/>
      <c r="T190" s="510"/>
      <c r="U190" s="510"/>
      <c r="V190" s="510"/>
      <c r="W190" s="510"/>
      <c r="X190" s="510"/>
      <c r="Y190" s="510"/>
      <c r="Z190" s="510"/>
      <c r="AA190" s="510"/>
      <c r="AB190" s="511"/>
      <c r="AC190" s="510"/>
      <c r="AD190" s="510"/>
      <c r="AE190" s="510"/>
      <c r="AF190" s="510"/>
      <c r="AG190" s="510"/>
      <c r="AH190" s="510"/>
      <c r="AI190" s="510"/>
      <c r="AJ190" s="510"/>
      <c r="AK190" s="510"/>
      <c r="AL190" s="510"/>
      <c r="AM190" s="510"/>
      <c r="AN190" s="510"/>
      <c r="AO190" s="510"/>
      <c r="AP190" s="510"/>
      <c r="AQ190" s="510"/>
      <c r="AR190" s="510"/>
      <c r="AS190" s="510"/>
      <c r="AT190" s="510"/>
      <c r="AU190" s="510"/>
      <c r="AV190" s="554"/>
      <c r="AW190" s="554"/>
      <c r="AX190" s="554"/>
      <c r="AY190" s="510"/>
      <c r="AZ190" s="510"/>
      <c r="BA190" s="510"/>
      <c r="BB190" s="510"/>
      <c r="BC190" s="510"/>
      <c r="BD190" s="510"/>
      <c r="BE190" s="510"/>
      <c r="BF190" s="510"/>
      <c r="BG190" s="510"/>
      <c r="BH190" s="510"/>
      <c r="BI190" s="510"/>
      <c r="BJ190" s="510"/>
      <c r="BK190" s="510"/>
      <c r="BL190" s="510"/>
      <c r="BM190" s="510"/>
      <c r="BN190" s="510"/>
      <c r="BO190" s="510"/>
      <c r="BP190" s="510"/>
      <c r="BQ190" s="510"/>
      <c r="BR190" s="510"/>
    </row>
    <row r="191" spans="1:70" ht="12.75" customHeight="1" x14ac:dyDescent="0.2">
      <c r="A191" s="510"/>
      <c r="B191" s="510"/>
      <c r="C191" s="510"/>
      <c r="D191" s="510"/>
      <c r="E191" s="510"/>
      <c r="F191" s="510"/>
      <c r="G191" s="510"/>
      <c r="H191" s="510"/>
      <c r="I191" s="510"/>
      <c r="J191" s="510"/>
      <c r="K191" s="510"/>
      <c r="L191" s="510"/>
      <c r="M191" s="510"/>
      <c r="N191" s="510"/>
      <c r="O191" s="510"/>
      <c r="P191" s="510"/>
      <c r="Q191" s="510"/>
      <c r="R191" s="510"/>
      <c r="S191" s="510"/>
      <c r="T191" s="510"/>
      <c r="U191" s="510"/>
      <c r="V191" s="510"/>
      <c r="W191" s="510"/>
      <c r="X191" s="510"/>
      <c r="Y191" s="510"/>
      <c r="Z191" s="510"/>
      <c r="AA191" s="510"/>
      <c r="AB191" s="511"/>
      <c r="AC191" s="510"/>
      <c r="AD191" s="510"/>
      <c r="AE191" s="510"/>
      <c r="AF191" s="510"/>
      <c r="AG191" s="510"/>
      <c r="AH191" s="510"/>
      <c r="AI191" s="510"/>
      <c r="AJ191" s="510"/>
      <c r="AK191" s="510"/>
      <c r="AL191" s="510"/>
      <c r="AM191" s="510"/>
      <c r="AN191" s="510"/>
      <c r="AO191" s="510"/>
      <c r="AP191" s="510"/>
      <c r="AQ191" s="510"/>
      <c r="AR191" s="510"/>
      <c r="AS191" s="510"/>
      <c r="AT191" s="510"/>
      <c r="AU191" s="510"/>
      <c r="AV191" s="554"/>
      <c r="AW191" s="554"/>
      <c r="AX191" s="554"/>
      <c r="AY191" s="510"/>
      <c r="AZ191" s="510"/>
      <c r="BA191" s="510"/>
      <c r="BB191" s="510"/>
      <c r="BC191" s="510"/>
      <c r="BD191" s="510"/>
      <c r="BE191" s="510"/>
      <c r="BF191" s="510"/>
      <c r="BG191" s="510"/>
      <c r="BH191" s="510"/>
      <c r="BI191" s="510"/>
      <c r="BJ191" s="510"/>
      <c r="BK191" s="510"/>
      <c r="BL191" s="510"/>
      <c r="BM191" s="510"/>
      <c r="BN191" s="510"/>
      <c r="BO191" s="510"/>
      <c r="BP191" s="510"/>
      <c r="BQ191" s="510"/>
      <c r="BR191" s="510"/>
    </row>
    <row r="192" spans="1:70" ht="12.75" customHeight="1" x14ac:dyDescent="0.2">
      <c r="A192" s="510"/>
      <c r="B192" s="510"/>
      <c r="C192" s="510"/>
      <c r="D192" s="510"/>
      <c r="E192" s="510"/>
      <c r="F192" s="510"/>
      <c r="G192" s="510"/>
      <c r="H192" s="510"/>
      <c r="I192" s="510"/>
      <c r="J192" s="510"/>
      <c r="K192" s="510"/>
      <c r="L192" s="510"/>
      <c r="M192" s="510"/>
      <c r="N192" s="510"/>
      <c r="O192" s="510"/>
      <c r="P192" s="510"/>
      <c r="Q192" s="510"/>
      <c r="R192" s="510"/>
      <c r="S192" s="510"/>
      <c r="T192" s="510"/>
      <c r="U192" s="510"/>
      <c r="V192" s="510"/>
      <c r="W192" s="510"/>
      <c r="X192" s="510"/>
      <c r="Y192" s="510"/>
      <c r="Z192" s="510"/>
      <c r="AA192" s="510"/>
      <c r="AB192" s="511"/>
      <c r="AC192" s="510"/>
      <c r="AD192" s="510"/>
      <c r="AE192" s="510"/>
      <c r="AF192" s="510"/>
      <c r="AG192" s="510"/>
      <c r="AH192" s="510"/>
      <c r="AI192" s="510"/>
      <c r="AJ192" s="510"/>
      <c r="AK192" s="510"/>
      <c r="AL192" s="510"/>
      <c r="AM192" s="510"/>
      <c r="AN192" s="510"/>
      <c r="AO192" s="510"/>
      <c r="AP192" s="510"/>
      <c r="AQ192" s="510"/>
      <c r="AR192" s="510"/>
      <c r="AS192" s="510"/>
      <c r="AT192" s="510"/>
      <c r="AU192" s="510"/>
      <c r="AV192" s="554"/>
      <c r="AW192" s="554"/>
      <c r="AX192" s="554"/>
      <c r="AY192" s="510"/>
      <c r="AZ192" s="510"/>
      <c r="BA192" s="510"/>
      <c r="BB192" s="510"/>
      <c r="BC192" s="510"/>
      <c r="BD192" s="510"/>
      <c r="BE192" s="510"/>
      <c r="BF192" s="510"/>
      <c r="BG192" s="510"/>
      <c r="BH192" s="510"/>
      <c r="BI192" s="510"/>
      <c r="BJ192" s="510"/>
      <c r="BK192" s="510"/>
      <c r="BL192" s="510"/>
      <c r="BM192" s="510"/>
      <c r="BN192" s="510"/>
      <c r="BO192" s="510"/>
      <c r="BP192" s="510"/>
      <c r="BQ192" s="510"/>
      <c r="BR192" s="510"/>
    </row>
    <row r="193" spans="1:70" ht="12.75" customHeight="1" x14ac:dyDescent="0.2">
      <c r="A193" s="510"/>
      <c r="B193" s="510"/>
      <c r="C193" s="510"/>
      <c r="D193" s="510"/>
      <c r="E193" s="510"/>
      <c r="F193" s="510"/>
      <c r="G193" s="510"/>
      <c r="H193" s="510"/>
      <c r="I193" s="510"/>
      <c r="J193" s="510"/>
      <c r="K193" s="510"/>
      <c r="L193" s="510"/>
      <c r="M193" s="510"/>
      <c r="N193" s="510"/>
      <c r="O193" s="510"/>
      <c r="P193" s="510"/>
      <c r="Q193" s="510"/>
      <c r="R193" s="510"/>
      <c r="S193" s="510"/>
      <c r="T193" s="510"/>
      <c r="U193" s="510"/>
      <c r="V193" s="510"/>
      <c r="W193" s="510"/>
      <c r="X193" s="510"/>
      <c r="Y193" s="510"/>
      <c r="Z193" s="510"/>
      <c r="AA193" s="510"/>
      <c r="AB193" s="511"/>
      <c r="AC193" s="510"/>
      <c r="AD193" s="510"/>
      <c r="AE193" s="510"/>
      <c r="AF193" s="510"/>
      <c r="AG193" s="510"/>
      <c r="AH193" s="510"/>
      <c r="AI193" s="510"/>
      <c r="AJ193" s="510"/>
      <c r="AK193" s="510"/>
      <c r="AL193" s="510"/>
      <c r="AM193" s="510"/>
      <c r="AN193" s="510"/>
      <c r="AO193" s="510"/>
      <c r="AP193" s="510"/>
      <c r="AQ193" s="510"/>
      <c r="AR193" s="510"/>
      <c r="AS193" s="510"/>
      <c r="AT193" s="510"/>
      <c r="AU193" s="510"/>
      <c r="AV193" s="554"/>
      <c r="AW193" s="554"/>
      <c r="AX193" s="554"/>
      <c r="AY193" s="510"/>
      <c r="AZ193" s="510"/>
      <c r="BA193" s="510"/>
      <c r="BB193" s="510"/>
      <c r="BC193" s="510"/>
      <c r="BD193" s="510"/>
      <c r="BE193" s="510"/>
      <c r="BF193" s="510"/>
      <c r="BG193" s="510"/>
      <c r="BH193" s="510"/>
      <c r="BI193" s="510"/>
      <c r="BJ193" s="510"/>
      <c r="BK193" s="510"/>
      <c r="BL193" s="510"/>
      <c r="BM193" s="510"/>
      <c r="BN193" s="510"/>
      <c r="BO193" s="510"/>
      <c r="BP193" s="510"/>
      <c r="BQ193" s="510"/>
      <c r="BR193" s="510"/>
    </row>
    <row r="194" spans="1:70" ht="12.75" customHeight="1" x14ac:dyDescent="0.2">
      <c r="A194" s="510"/>
      <c r="B194" s="510"/>
      <c r="C194" s="510"/>
      <c r="D194" s="510"/>
      <c r="E194" s="510"/>
      <c r="F194" s="510"/>
      <c r="G194" s="510"/>
      <c r="H194" s="510"/>
      <c r="I194" s="510"/>
      <c r="J194" s="510"/>
      <c r="K194" s="510"/>
      <c r="L194" s="510"/>
      <c r="M194" s="510"/>
      <c r="N194" s="510"/>
      <c r="O194" s="510"/>
      <c r="P194" s="510"/>
      <c r="Q194" s="510"/>
      <c r="R194" s="510"/>
      <c r="S194" s="510"/>
      <c r="T194" s="510"/>
      <c r="U194" s="510"/>
      <c r="V194" s="510"/>
      <c r="W194" s="510"/>
      <c r="X194" s="510"/>
      <c r="Y194" s="510"/>
      <c r="Z194" s="510"/>
      <c r="AA194" s="510"/>
      <c r="AB194" s="511"/>
      <c r="AC194" s="510"/>
      <c r="AD194" s="510"/>
      <c r="AE194" s="510"/>
      <c r="AF194" s="510"/>
      <c r="AG194" s="510"/>
      <c r="AH194" s="510"/>
      <c r="AI194" s="510"/>
      <c r="AJ194" s="510"/>
      <c r="AK194" s="510"/>
      <c r="AL194" s="510"/>
      <c r="AM194" s="510"/>
      <c r="AN194" s="510"/>
      <c r="AO194" s="510"/>
      <c r="AP194" s="510"/>
      <c r="AQ194" s="510"/>
      <c r="AR194" s="510"/>
      <c r="AS194" s="510"/>
      <c r="AT194" s="510"/>
      <c r="AU194" s="510"/>
      <c r="AV194" s="554"/>
      <c r="AW194" s="554"/>
      <c r="AX194" s="554"/>
      <c r="AY194" s="510"/>
      <c r="AZ194" s="510"/>
      <c r="BA194" s="510"/>
      <c r="BB194" s="510"/>
      <c r="BC194" s="510"/>
      <c r="BD194" s="510"/>
      <c r="BE194" s="510"/>
      <c r="BF194" s="510"/>
      <c r="BG194" s="510"/>
      <c r="BH194" s="510"/>
      <c r="BI194" s="510"/>
      <c r="BJ194" s="510"/>
      <c r="BK194" s="510"/>
      <c r="BL194" s="510"/>
      <c r="BM194" s="510"/>
      <c r="BN194" s="510"/>
      <c r="BO194" s="510"/>
      <c r="BP194" s="510"/>
      <c r="BQ194" s="510"/>
      <c r="BR194" s="510"/>
    </row>
    <row r="195" spans="1:70" ht="12.75" customHeight="1" x14ac:dyDescent="0.2">
      <c r="A195" s="510"/>
      <c r="B195" s="510"/>
      <c r="C195" s="510"/>
      <c r="D195" s="510"/>
      <c r="E195" s="510"/>
      <c r="F195" s="510"/>
      <c r="G195" s="510"/>
      <c r="H195" s="510"/>
      <c r="I195" s="510"/>
      <c r="J195" s="510"/>
      <c r="K195" s="510"/>
      <c r="L195" s="510"/>
      <c r="M195" s="510"/>
      <c r="N195" s="510"/>
      <c r="O195" s="510"/>
      <c r="P195" s="510"/>
      <c r="Q195" s="510"/>
      <c r="R195" s="510"/>
      <c r="S195" s="510"/>
      <c r="T195" s="510"/>
      <c r="U195" s="510"/>
      <c r="V195" s="510"/>
      <c r="W195" s="510"/>
      <c r="X195" s="510"/>
      <c r="Y195" s="510"/>
      <c r="Z195" s="510"/>
      <c r="AA195" s="510"/>
      <c r="AB195" s="511"/>
      <c r="AC195" s="510"/>
      <c r="AD195" s="510"/>
      <c r="AE195" s="510"/>
      <c r="AF195" s="510"/>
      <c r="AG195" s="510"/>
      <c r="AH195" s="510"/>
      <c r="AI195" s="510"/>
      <c r="AJ195" s="510"/>
      <c r="AK195" s="510"/>
      <c r="AL195" s="510"/>
      <c r="AM195" s="510"/>
      <c r="AN195" s="510"/>
      <c r="AO195" s="510"/>
      <c r="AP195" s="510"/>
      <c r="AQ195" s="510"/>
      <c r="AR195" s="510"/>
      <c r="AS195" s="510"/>
      <c r="AT195" s="510"/>
      <c r="AU195" s="510"/>
      <c r="AV195" s="554"/>
      <c r="AW195" s="554"/>
      <c r="AX195" s="554"/>
      <c r="AY195" s="510"/>
      <c r="AZ195" s="510"/>
      <c r="BA195" s="510"/>
      <c r="BB195" s="510"/>
      <c r="BC195" s="510"/>
      <c r="BD195" s="510"/>
      <c r="BE195" s="510"/>
      <c r="BF195" s="510"/>
      <c r="BG195" s="510"/>
      <c r="BH195" s="510"/>
      <c r="BI195" s="510"/>
      <c r="BJ195" s="510"/>
      <c r="BK195" s="510"/>
      <c r="BL195" s="510"/>
      <c r="BM195" s="510"/>
      <c r="BN195" s="510"/>
      <c r="BO195" s="510"/>
      <c r="BP195" s="510"/>
      <c r="BQ195" s="510"/>
      <c r="BR195" s="510"/>
    </row>
    <row r="196" spans="1:70" ht="12.75" customHeight="1" x14ac:dyDescent="0.2">
      <c r="A196" s="510"/>
      <c r="B196" s="510"/>
      <c r="C196" s="510"/>
      <c r="D196" s="510"/>
      <c r="E196" s="510"/>
      <c r="F196" s="510"/>
      <c r="G196" s="510"/>
      <c r="H196" s="510"/>
      <c r="I196" s="510"/>
      <c r="J196" s="510"/>
      <c r="K196" s="510"/>
      <c r="L196" s="510"/>
      <c r="M196" s="510"/>
      <c r="N196" s="510"/>
      <c r="O196" s="510"/>
      <c r="P196" s="510"/>
      <c r="Q196" s="510"/>
      <c r="R196" s="510"/>
      <c r="S196" s="510"/>
      <c r="T196" s="510"/>
      <c r="U196" s="510"/>
      <c r="V196" s="510"/>
      <c r="W196" s="510"/>
      <c r="X196" s="510"/>
      <c r="Y196" s="510"/>
      <c r="Z196" s="510"/>
      <c r="AA196" s="510"/>
      <c r="AB196" s="511"/>
      <c r="AC196" s="510"/>
      <c r="AD196" s="510"/>
      <c r="AE196" s="510"/>
      <c r="AF196" s="510"/>
      <c r="AG196" s="510"/>
      <c r="AH196" s="510"/>
      <c r="AI196" s="510"/>
      <c r="AJ196" s="510"/>
      <c r="AK196" s="510"/>
      <c r="AL196" s="510"/>
      <c r="AM196" s="510"/>
      <c r="AN196" s="510"/>
      <c r="AO196" s="510"/>
      <c r="AP196" s="510"/>
      <c r="AQ196" s="510"/>
      <c r="AR196" s="510"/>
      <c r="AS196" s="510"/>
      <c r="AT196" s="510"/>
      <c r="AU196" s="510"/>
      <c r="AV196" s="554"/>
      <c r="AW196" s="554"/>
      <c r="AX196" s="554"/>
      <c r="AY196" s="510"/>
      <c r="AZ196" s="510"/>
      <c r="BA196" s="510"/>
      <c r="BB196" s="510"/>
      <c r="BC196" s="510"/>
      <c r="BD196" s="510"/>
      <c r="BE196" s="510"/>
      <c r="BF196" s="510"/>
      <c r="BG196" s="510"/>
      <c r="BH196" s="510"/>
      <c r="BI196" s="510"/>
      <c r="BJ196" s="510"/>
      <c r="BK196" s="510"/>
      <c r="BL196" s="510"/>
      <c r="BM196" s="510"/>
      <c r="BN196" s="510"/>
      <c r="BO196" s="510"/>
      <c r="BP196" s="510"/>
      <c r="BQ196" s="510"/>
      <c r="BR196" s="510"/>
    </row>
    <row r="197" spans="1:70" ht="12.75" customHeight="1" x14ac:dyDescent="0.2">
      <c r="A197" s="510"/>
      <c r="B197" s="510"/>
      <c r="C197" s="510"/>
      <c r="D197" s="510"/>
      <c r="E197" s="510"/>
      <c r="F197" s="510"/>
      <c r="G197" s="510"/>
      <c r="H197" s="510"/>
      <c r="I197" s="510"/>
      <c r="J197" s="510"/>
      <c r="K197" s="510"/>
      <c r="L197" s="510"/>
      <c r="M197" s="510"/>
      <c r="N197" s="510"/>
      <c r="O197" s="510"/>
      <c r="P197" s="510"/>
      <c r="Q197" s="510"/>
      <c r="R197" s="510"/>
      <c r="S197" s="510"/>
      <c r="T197" s="510"/>
      <c r="U197" s="510"/>
      <c r="V197" s="510"/>
      <c r="W197" s="510"/>
      <c r="X197" s="510"/>
      <c r="Y197" s="510"/>
      <c r="Z197" s="510"/>
      <c r="AA197" s="510"/>
      <c r="AB197" s="511"/>
      <c r="AC197" s="510"/>
      <c r="AD197" s="510"/>
      <c r="AE197" s="510"/>
      <c r="AF197" s="510"/>
      <c r="AG197" s="510"/>
      <c r="AH197" s="510"/>
      <c r="AI197" s="510"/>
      <c r="AJ197" s="510"/>
      <c r="AK197" s="510"/>
      <c r="AL197" s="510"/>
      <c r="AM197" s="510"/>
      <c r="AN197" s="510"/>
      <c r="AO197" s="510"/>
      <c r="AP197" s="510"/>
      <c r="AQ197" s="510"/>
      <c r="AR197" s="510"/>
      <c r="AS197" s="510"/>
      <c r="AT197" s="510"/>
      <c r="AU197" s="510"/>
      <c r="AV197" s="554"/>
      <c r="AW197" s="554"/>
      <c r="AX197" s="554"/>
      <c r="AY197" s="510"/>
      <c r="AZ197" s="510"/>
      <c r="BA197" s="510"/>
      <c r="BB197" s="510"/>
      <c r="BC197" s="510"/>
      <c r="BD197" s="510"/>
      <c r="BE197" s="510"/>
      <c r="BF197" s="510"/>
      <c r="BG197" s="510"/>
      <c r="BH197" s="510"/>
      <c r="BI197" s="510"/>
      <c r="BJ197" s="510"/>
      <c r="BK197" s="510"/>
      <c r="BL197" s="510"/>
      <c r="BM197" s="510"/>
      <c r="BN197" s="510"/>
      <c r="BO197" s="510"/>
      <c r="BP197" s="510"/>
      <c r="BQ197" s="510"/>
      <c r="BR197" s="510"/>
    </row>
    <row r="198" spans="1:70" ht="12.75" customHeight="1" x14ac:dyDescent="0.2">
      <c r="A198" s="510"/>
      <c r="B198" s="510"/>
      <c r="C198" s="510"/>
      <c r="D198" s="510"/>
      <c r="E198" s="510"/>
      <c r="F198" s="510"/>
      <c r="G198" s="510"/>
      <c r="H198" s="510"/>
      <c r="I198" s="510"/>
      <c r="J198" s="510"/>
      <c r="K198" s="510"/>
      <c r="L198" s="510"/>
      <c r="M198" s="510"/>
      <c r="N198" s="510"/>
      <c r="O198" s="510"/>
      <c r="P198" s="510"/>
      <c r="Q198" s="510"/>
      <c r="R198" s="510"/>
      <c r="S198" s="510"/>
      <c r="T198" s="510"/>
      <c r="U198" s="510"/>
      <c r="V198" s="510"/>
      <c r="W198" s="510"/>
      <c r="X198" s="510"/>
      <c r="Y198" s="510"/>
      <c r="Z198" s="510"/>
      <c r="AA198" s="510"/>
      <c r="AB198" s="511"/>
      <c r="AC198" s="510"/>
      <c r="AD198" s="510"/>
      <c r="AE198" s="510"/>
      <c r="AF198" s="510"/>
      <c r="AG198" s="510"/>
      <c r="AH198" s="510"/>
      <c r="AI198" s="510"/>
      <c r="AJ198" s="510"/>
      <c r="AK198" s="510"/>
      <c r="AL198" s="510"/>
      <c r="AM198" s="510"/>
      <c r="AN198" s="510"/>
      <c r="AO198" s="510"/>
      <c r="AP198" s="510"/>
      <c r="AQ198" s="510"/>
      <c r="AR198" s="510"/>
      <c r="AS198" s="510"/>
      <c r="AT198" s="510"/>
      <c r="AU198" s="510"/>
      <c r="AV198" s="554"/>
      <c r="AW198" s="554"/>
      <c r="AX198" s="554"/>
      <c r="AY198" s="510"/>
      <c r="AZ198" s="510"/>
      <c r="BA198" s="510"/>
      <c r="BB198" s="510"/>
      <c r="BC198" s="510"/>
      <c r="BD198" s="510"/>
      <c r="BE198" s="510"/>
      <c r="BF198" s="510"/>
      <c r="BG198" s="510"/>
      <c r="BH198" s="510"/>
      <c r="BI198" s="510"/>
      <c r="BJ198" s="510"/>
      <c r="BK198" s="510"/>
      <c r="BL198" s="510"/>
      <c r="BM198" s="510"/>
      <c r="BN198" s="510"/>
      <c r="BO198" s="510"/>
      <c r="BP198" s="510"/>
      <c r="BQ198" s="510"/>
      <c r="BR198" s="510"/>
    </row>
    <row r="199" spans="1:70" ht="12.75" customHeight="1" x14ac:dyDescent="0.2">
      <c r="A199" s="510"/>
      <c r="B199" s="510"/>
      <c r="C199" s="510"/>
      <c r="D199" s="510"/>
      <c r="E199" s="510"/>
      <c r="F199" s="510"/>
      <c r="G199" s="510"/>
      <c r="H199" s="510"/>
      <c r="I199" s="510"/>
      <c r="J199" s="510"/>
      <c r="K199" s="510"/>
      <c r="L199" s="510"/>
      <c r="M199" s="510"/>
      <c r="N199" s="510"/>
      <c r="O199" s="510"/>
      <c r="P199" s="510"/>
      <c r="Q199" s="510"/>
      <c r="R199" s="510"/>
      <c r="S199" s="510"/>
      <c r="T199" s="510"/>
      <c r="U199" s="510"/>
      <c r="V199" s="510"/>
      <c r="W199" s="510"/>
      <c r="X199" s="510"/>
      <c r="Y199" s="510"/>
      <c r="Z199" s="510"/>
      <c r="AA199" s="510"/>
      <c r="AB199" s="511"/>
      <c r="AC199" s="510"/>
      <c r="AD199" s="510"/>
      <c r="AE199" s="510"/>
      <c r="AF199" s="510"/>
      <c r="AG199" s="510"/>
      <c r="AH199" s="510"/>
      <c r="AI199" s="510"/>
      <c r="AJ199" s="510"/>
      <c r="AK199" s="510"/>
      <c r="AL199" s="510"/>
      <c r="AM199" s="510"/>
      <c r="AN199" s="510"/>
      <c r="AO199" s="510"/>
      <c r="AP199" s="510"/>
      <c r="AQ199" s="510"/>
      <c r="AR199" s="510"/>
      <c r="AS199" s="510"/>
      <c r="AT199" s="510"/>
      <c r="AU199" s="510"/>
      <c r="AV199" s="554"/>
      <c r="AW199" s="554"/>
      <c r="AX199" s="554"/>
      <c r="AY199" s="510"/>
      <c r="AZ199" s="510"/>
      <c r="BA199" s="510"/>
      <c r="BB199" s="510"/>
      <c r="BC199" s="510"/>
      <c r="BD199" s="510"/>
      <c r="BE199" s="510"/>
      <c r="BF199" s="510"/>
      <c r="BG199" s="510"/>
      <c r="BH199" s="510"/>
      <c r="BI199" s="510"/>
      <c r="BJ199" s="510"/>
      <c r="BK199" s="510"/>
      <c r="BL199" s="510"/>
      <c r="BM199" s="510"/>
      <c r="BN199" s="510"/>
      <c r="BO199" s="510"/>
      <c r="BP199" s="510"/>
      <c r="BQ199" s="510"/>
      <c r="BR199" s="510"/>
    </row>
    <row r="200" spans="1:70" ht="12.75" customHeight="1" x14ac:dyDescent="0.2">
      <c r="A200" s="510"/>
      <c r="B200" s="510"/>
      <c r="C200" s="510"/>
      <c r="D200" s="510"/>
      <c r="E200" s="510"/>
      <c r="F200" s="510"/>
      <c r="G200" s="510"/>
      <c r="H200" s="510"/>
      <c r="I200" s="510"/>
      <c r="J200" s="510"/>
      <c r="K200" s="510"/>
      <c r="L200" s="510"/>
      <c r="M200" s="510"/>
      <c r="N200" s="510"/>
      <c r="O200" s="510"/>
      <c r="P200" s="510"/>
      <c r="Q200" s="510"/>
      <c r="R200" s="510"/>
      <c r="S200" s="510"/>
      <c r="T200" s="510"/>
      <c r="U200" s="510"/>
      <c r="V200" s="510"/>
      <c r="W200" s="510"/>
      <c r="X200" s="510"/>
      <c r="Y200" s="510"/>
      <c r="Z200" s="510"/>
      <c r="AA200" s="510"/>
      <c r="AB200" s="511"/>
      <c r="AC200" s="510"/>
      <c r="AD200" s="510"/>
      <c r="AE200" s="510"/>
      <c r="AF200" s="510"/>
      <c r="AG200" s="510"/>
      <c r="AH200" s="510"/>
      <c r="AI200" s="510"/>
      <c r="AJ200" s="510"/>
      <c r="AK200" s="510"/>
      <c r="AL200" s="510"/>
      <c r="AM200" s="510"/>
      <c r="AN200" s="510"/>
      <c r="AO200" s="510"/>
      <c r="AP200" s="510"/>
      <c r="AQ200" s="510"/>
      <c r="AR200" s="510"/>
      <c r="AS200" s="510"/>
      <c r="AT200" s="510"/>
      <c r="AU200" s="510"/>
      <c r="AV200" s="554"/>
      <c r="AW200" s="554"/>
      <c r="AX200" s="554"/>
      <c r="AY200" s="510"/>
      <c r="AZ200" s="510"/>
      <c r="BA200" s="510"/>
      <c r="BB200" s="510"/>
      <c r="BC200" s="510"/>
      <c r="BD200" s="510"/>
      <c r="BE200" s="510"/>
      <c r="BF200" s="510"/>
      <c r="BG200" s="510"/>
      <c r="BH200" s="510"/>
      <c r="BI200" s="510"/>
      <c r="BJ200" s="510"/>
      <c r="BK200" s="510"/>
      <c r="BL200" s="510"/>
      <c r="BM200" s="510"/>
      <c r="BN200" s="510"/>
      <c r="BO200" s="510"/>
      <c r="BP200" s="510"/>
      <c r="BQ200" s="510"/>
      <c r="BR200" s="510"/>
    </row>
    <row r="201" spans="1:70" ht="12.75" customHeight="1" x14ac:dyDescent="0.2">
      <c r="A201" s="510"/>
      <c r="B201" s="510"/>
      <c r="C201" s="510"/>
      <c r="D201" s="510"/>
      <c r="E201" s="510"/>
      <c r="F201" s="510"/>
      <c r="G201" s="510"/>
      <c r="H201" s="510"/>
      <c r="I201" s="510"/>
      <c r="J201" s="510"/>
      <c r="K201" s="510"/>
      <c r="L201" s="510"/>
      <c r="M201" s="510"/>
      <c r="N201" s="510"/>
      <c r="O201" s="510"/>
      <c r="P201" s="510"/>
      <c r="Q201" s="510"/>
      <c r="R201" s="510"/>
      <c r="S201" s="510"/>
      <c r="T201" s="510"/>
      <c r="U201" s="510"/>
      <c r="V201" s="510"/>
      <c r="W201" s="510"/>
      <c r="X201" s="510"/>
      <c r="Y201" s="510"/>
      <c r="Z201" s="510"/>
      <c r="AA201" s="510"/>
      <c r="AB201" s="511"/>
      <c r="AC201" s="510"/>
      <c r="AD201" s="510"/>
      <c r="AE201" s="510"/>
      <c r="AF201" s="510"/>
      <c r="AG201" s="510"/>
      <c r="AH201" s="510"/>
      <c r="AI201" s="510"/>
      <c r="AJ201" s="510"/>
      <c r="AK201" s="510"/>
      <c r="AL201" s="510"/>
      <c r="AM201" s="510"/>
      <c r="AN201" s="510"/>
      <c r="AO201" s="510"/>
      <c r="AP201" s="510"/>
      <c r="AQ201" s="510"/>
      <c r="AR201" s="510"/>
      <c r="AS201" s="510"/>
      <c r="AT201" s="510"/>
      <c r="AU201" s="510"/>
      <c r="AV201" s="554"/>
      <c r="AW201" s="554"/>
      <c r="AX201" s="554"/>
      <c r="AY201" s="510"/>
      <c r="AZ201" s="510"/>
      <c r="BA201" s="510"/>
      <c r="BB201" s="510"/>
      <c r="BC201" s="510"/>
      <c r="BD201" s="510"/>
      <c r="BE201" s="510"/>
      <c r="BF201" s="510"/>
      <c r="BG201" s="510"/>
      <c r="BH201" s="510"/>
      <c r="BI201" s="510"/>
      <c r="BJ201" s="510"/>
      <c r="BK201" s="510"/>
      <c r="BL201" s="510"/>
      <c r="BM201" s="510"/>
      <c r="BN201" s="510"/>
      <c r="BO201" s="510"/>
      <c r="BP201" s="510"/>
      <c r="BQ201" s="510"/>
      <c r="BR201" s="510"/>
    </row>
    <row r="202" spans="1:70" ht="12.75" customHeight="1" x14ac:dyDescent="0.2">
      <c r="A202" s="510"/>
      <c r="B202" s="510"/>
      <c r="C202" s="510"/>
      <c r="D202" s="510"/>
      <c r="E202" s="510"/>
      <c r="F202" s="510"/>
      <c r="G202" s="510"/>
      <c r="H202" s="510"/>
      <c r="I202" s="510"/>
      <c r="J202" s="510"/>
      <c r="K202" s="510"/>
      <c r="L202" s="510"/>
      <c r="M202" s="510"/>
      <c r="N202" s="510"/>
      <c r="O202" s="510"/>
      <c r="P202" s="510"/>
      <c r="Q202" s="510"/>
      <c r="R202" s="510"/>
      <c r="S202" s="510"/>
      <c r="T202" s="510"/>
      <c r="U202" s="510"/>
      <c r="V202" s="510"/>
      <c r="W202" s="510"/>
      <c r="X202" s="510"/>
      <c r="Y202" s="510"/>
      <c r="Z202" s="510"/>
      <c r="AA202" s="510"/>
      <c r="AB202" s="511"/>
      <c r="AC202" s="510"/>
      <c r="AD202" s="510"/>
      <c r="AE202" s="510"/>
      <c r="AF202" s="510"/>
      <c r="AG202" s="510"/>
      <c r="AH202" s="510"/>
      <c r="AI202" s="510"/>
      <c r="AJ202" s="510"/>
      <c r="AK202" s="510"/>
      <c r="AL202" s="510"/>
      <c r="AM202" s="510"/>
      <c r="AN202" s="510"/>
      <c r="AO202" s="510"/>
      <c r="AP202" s="510"/>
      <c r="AQ202" s="510"/>
      <c r="AR202" s="510"/>
      <c r="AS202" s="510"/>
      <c r="AT202" s="510"/>
      <c r="AU202" s="510"/>
      <c r="AV202" s="554"/>
      <c r="AW202" s="554"/>
      <c r="AX202" s="554"/>
      <c r="AY202" s="510"/>
      <c r="AZ202" s="510"/>
      <c r="BA202" s="510"/>
      <c r="BB202" s="510"/>
      <c r="BC202" s="510"/>
      <c r="BD202" s="510"/>
      <c r="BE202" s="510"/>
      <c r="BF202" s="510"/>
      <c r="BG202" s="510"/>
      <c r="BH202" s="510"/>
      <c r="BI202" s="510"/>
      <c r="BJ202" s="510"/>
      <c r="BK202" s="510"/>
      <c r="BL202" s="510"/>
      <c r="BM202" s="510"/>
      <c r="BN202" s="510"/>
      <c r="BO202" s="510"/>
      <c r="BP202" s="510"/>
      <c r="BQ202" s="510"/>
      <c r="BR202" s="510"/>
    </row>
    <row r="203" spans="1:70" ht="12.75" customHeight="1" x14ac:dyDescent="0.2">
      <c r="A203" s="510"/>
      <c r="B203" s="510"/>
      <c r="C203" s="510"/>
      <c r="D203" s="510"/>
      <c r="E203" s="510"/>
      <c r="F203" s="510"/>
      <c r="G203" s="510"/>
      <c r="H203" s="510"/>
      <c r="I203" s="510"/>
      <c r="J203" s="510"/>
      <c r="K203" s="510"/>
      <c r="L203" s="510"/>
      <c r="M203" s="510"/>
      <c r="N203" s="510"/>
      <c r="O203" s="510"/>
      <c r="P203" s="510"/>
      <c r="Q203" s="510"/>
      <c r="R203" s="510"/>
      <c r="S203" s="510"/>
      <c r="T203" s="510"/>
      <c r="U203" s="510"/>
      <c r="V203" s="510"/>
      <c r="W203" s="510"/>
      <c r="X203" s="510"/>
      <c r="Y203" s="510"/>
      <c r="Z203" s="510"/>
      <c r="AA203" s="510"/>
      <c r="AB203" s="511"/>
      <c r="AC203" s="510"/>
      <c r="AD203" s="510"/>
      <c r="AE203" s="510"/>
      <c r="AF203" s="510"/>
      <c r="AG203" s="510"/>
      <c r="AH203" s="510"/>
      <c r="AI203" s="510"/>
      <c r="AJ203" s="510"/>
      <c r="AK203" s="510"/>
      <c r="AL203" s="510"/>
      <c r="AM203" s="510"/>
      <c r="AN203" s="510"/>
      <c r="AO203" s="510"/>
      <c r="AP203" s="510"/>
      <c r="AQ203" s="510"/>
      <c r="AR203" s="510"/>
      <c r="AS203" s="510"/>
      <c r="AT203" s="510"/>
      <c r="AU203" s="510"/>
      <c r="AV203" s="554"/>
      <c r="AW203" s="554"/>
      <c r="AX203" s="554"/>
      <c r="AY203" s="510"/>
      <c r="AZ203" s="510"/>
      <c r="BA203" s="510"/>
      <c r="BB203" s="510"/>
      <c r="BC203" s="510"/>
      <c r="BD203" s="510"/>
      <c r="BE203" s="510"/>
      <c r="BF203" s="510"/>
      <c r="BG203" s="510"/>
      <c r="BH203" s="510"/>
      <c r="BI203" s="510"/>
      <c r="BJ203" s="510"/>
      <c r="BK203" s="510"/>
      <c r="BL203" s="510"/>
      <c r="BM203" s="510"/>
      <c r="BN203" s="510"/>
      <c r="BO203" s="510"/>
      <c r="BP203" s="510"/>
      <c r="BQ203" s="510"/>
      <c r="BR203" s="510"/>
    </row>
    <row r="204" spans="1:70" ht="12.75" customHeight="1" x14ac:dyDescent="0.2">
      <c r="A204" s="510"/>
      <c r="B204" s="510"/>
      <c r="C204" s="510"/>
      <c r="D204" s="510"/>
      <c r="E204" s="510"/>
      <c r="F204" s="510"/>
      <c r="G204" s="510"/>
      <c r="H204" s="510"/>
      <c r="I204" s="510"/>
      <c r="J204" s="510"/>
      <c r="K204" s="510"/>
      <c r="L204" s="510"/>
      <c r="M204" s="510"/>
      <c r="N204" s="510"/>
      <c r="O204" s="510"/>
      <c r="P204" s="510"/>
      <c r="Q204" s="510"/>
      <c r="R204" s="510"/>
      <c r="S204" s="510"/>
      <c r="T204" s="510"/>
      <c r="U204" s="510"/>
      <c r="V204" s="510"/>
      <c r="W204" s="510"/>
      <c r="X204" s="510"/>
      <c r="Y204" s="510"/>
      <c r="Z204" s="510"/>
      <c r="AA204" s="510"/>
      <c r="AB204" s="511"/>
      <c r="AC204" s="510"/>
      <c r="AD204" s="510"/>
      <c r="AE204" s="510"/>
      <c r="AF204" s="510"/>
      <c r="AG204" s="510"/>
      <c r="AH204" s="510"/>
      <c r="AI204" s="510"/>
      <c r="AJ204" s="510"/>
      <c r="AK204" s="510"/>
      <c r="AL204" s="510"/>
      <c r="AM204" s="510"/>
      <c r="AN204" s="510"/>
      <c r="AO204" s="510"/>
      <c r="AP204" s="510"/>
      <c r="AQ204" s="510"/>
      <c r="AR204" s="510"/>
      <c r="AS204" s="510"/>
      <c r="AT204" s="510"/>
      <c r="AU204" s="510"/>
      <c r="AV204" s="554"/>
      <c r="AW204" s="554"/>
      <c r="AX204" s="554"/>
      <c r="AY204" s="510"/>
      <c r="AZ204" s="510"/>
      <c r="BA204" s="510"/>
      <c r="BB204" s="510"/>
      <c r="BC204" s="510"/>
      <c r="BD204" s="510"/>
      <c r="BE204" s="510"/>
      <c r="BF204" s="510"/>
      <c r="BG204" s="510"/>
      <c r="BH204" s="510"/>
      <c r="BI204" s="510"/>
      <c r="BJ204" s="510"/>
      <c r="BK204" s="510"/>
      <c r="BL204" s="510"/>
      <c r="BM204" s="510"/>
      <c r="BN204" s="510"/>
      <c r="BO204" s="510"/>
      <c r="BP204" s="510"/>
      <c r="BQ204" s="510"/>
      <c r="BR204" s="510"/>
    </row>
    <row r="205" spans="1:70" ht="12.75" customHeight="1" x14ac:dyDescent="0.2">
      <c r="A205" s="510"/>
      <c r="B205" s="510"/>
      <c r="C205" s="510"/>
      <c r="D205" s="510"/>
      <c r="E205" s="510"/>
      <c r="F205" s="510"/>
      <c r="G205" s="510"/>
      <c r="H205" s="510"/>
      <c r="I205" s="510"/>
      <c r="J205" s="510"/>
      <c r="K205" s="510"/>
      <c r="L205" s="510"/>
      <c r="M205" s="510"/>
      <c r="N205" s="510"/>
      <c r="O205" s="510"/>
      <c r="P205" s="510"/>
      <c r="Q205" s="510"/>
      <c r="R205" s="510"/>
      <c r="S205" s="510"/>
      <c r="T205" s="510"/>
      <c r="U205" s="510"/>
      <c r="V205" s="510"/>
      <c r="W205" s="510"/>
      <c r="X205" s="510"/>
      <c r="Y205" s="510"/>
      <c r="Z205" s="510"/>
      <c r="AA205" s="510"/>
      <c r="AB205" s="511"/>
      <c r="AC205" s="510"/>
      <c r="AD205" s="510"/>
      <c r="AE205" s="510"/>
      <c r="AF205" s="510"/>
      <c r="AG205" s="510"/>
      <c r="AH205" s="510"/>
      <c r="AI205" s="510"/>
      <c r="AJ205" s="510"/>
      <c r="AK205" s="510"/>
      <c r="AL205" s="510"/>
      <c r="AM205" s="510"/>
      <c r="AN205" s="510"/>
      <c r="AO205" s="510"/>
      <c r="AP205" s="510"/>
      <c r="AQ205" s="510"/>
      <c r="AR205" s="510"/>
      <c r="AS205" s="510"/>
      <c r="AT205" s="510"/>
      <c r="AU205" s="510"/>
      <c r="AV205" s="554"/>
      <c r="AW205" s="554"/>
      <c r="AX205" s="554"/>
      <c r="AY205" s="510"/>
      <c r="AZ205" s="510"/>
      <c r="BA205" s="510"/>
      <c r="BB205" s="510"/>
      <c r="BC205" s="510"/>
      <c r="BD205" s="510"/>
      <c r="BE205" s="510"/>
      <c r="BF205" s="510"/>
      <c r="BG205" s="510"/>
      <c r="BH205" s="510"/>
      <c r="BI205" s="510"/>
      <c r="BJ205" s="510"/>
      <c r="BK205" s="510"/>
      <c r="BL205" s="510"/>
      <c r="BM205" s="510"/>
      <c r="BN205" s="510"/>
      <c r="BO205" s="510"/>
      <c r="BP205" s="510"/>
      <c r="BQ205" s="510"/>
      <c r="BR205" s="510"/>
    </row>
    <row r="206" spans="1:70" ht="12.75" customHeight="1" x14ac:dyDescent="0.2">
      <c r="A206" s="510"/>
      <c r="B206" s="510"/>
      <c r="C206" s="510"/>
      <c r="D206" s="510"/>
      <c r="E206" s="510"/>
      <c r="F206" s="510"/>
      <c r="G206" s="510"/>
      <c r="H206" s="510"/>
      <c r="I206" s="510"/>
      <c r="J206" s="510"/>
      <c r="K206" s="510"/>
      <c r="L206" s="510"/>
      <c r="M206" s="510"/>
      <c r="N206" s="510"/>
      <c r="O206" s="510"/>
      <c r="P206" s="510"/>
      <c r="Q206" s="510"/>
      <c r="R206" s="510"/>
      <c r="S206" s="510"/>
      <c r="T206" s="510"/>
      <c r="U206" s="510"/>
      <c r="V206" s="510"/>
      <c r="W206" s="510"/>
      <c r="X206" s="510"/>
      <c r="Y206" s="510"/>
      <c r="Z206" s="510"/>
      <c r="AA206" s="510"/>
      <c r="AB206" s="511"/>
      <c r="AC206" s="510"/>
      <c r="AD206" s="510"/>
      <c r="AE206" s="510"/>
      <c r="AF206" s="510"/>
      <c r="AG206" s="510"/>
      <c r="AH206" s="510"/>
      <c r="AI206" s="510"/>
      <c r="AJ206" s="510"/>
      <c r="AK206" s="510"/>
      <c r="AL206" s="510"/>
      <c r="AM206" s="510"/>
      <c r="AN206" s="510"/>
      <c r="AO206" s="510"/>
      <c r="AP206" s="510"/>
      <c r="AQ206" s="510"/>
      <c r="AR206" s="510"/>
      <c r="AS206" s="510"/>
      <c r="AT206" s="510"/>
      <c r="AU206" s="510"/>
      <c r="AV206" s="554"/>
      <c r="AW206" s="554"/>
      <c r="AX206" s="554"/>
      <c r="AY206" s="510"/>
      <c r="AZ206" s="510"/>
      <c r="BA206" s="510"/>
      <c r="BB206" s="510"/>
      <c r="BC206" s="510"/>
      <c r="BD206" s="510"/>
      <c r="BE206" s="510"/>
      <c r="BF206" s="510"/>
      <c r="BG206" s="510"/>
      <c r="BH206" s="510"/>
      <c r="BI206" s="510"/>
      <c r="BJ206" s="510"/>
      <c r="BK206" s="510"/>
      <c r="BL206" s="510"/>
      <c r="BM206" s="510"/>
      <c r="BN206" s="510"/>
      <c r="BO206" s="510"/>
      <c r="BP206" s="510"/>
      <c r="BQ206" s="510"/>
      <c r="BR206" s="510"/>
    </row>
    <row r="207" spans="1:70" ht="12.75" customHeight="1" x14ac:dyDescent="0.2">
      <c r="A207" s="510"/>
      <c r="B207" s="510"/>
      <c r="C207" s="510"/>
      <c r="D207" s="510"/>
      <c r="E207" s="510"/>
      <c r="F207" s="510"/>
      <c r="G207" s="510"/>
      <c r="H207" s="510"/>
      <c r="I207" s="510"/>
      <c r="J207" s="510"/>
      <c r="K207" s="510"/>
      <c r="L207" s="510"/>
      <c r="M207" s="510"/>
      <c r="N207" s="510"/>
      <c r="O207" s="510"/>
      <c r="P207" s="510"/>
      <c r="Q207" s="510"/>
      <c r="R207" s="510"/>
      <c r="S207" s="510"/>
      <c r="T207" s="510"/>
      <c r="U207" s="510"/>
      <c r="V207" s="510"/>
      <c r="W207" s="510"/>
      <c r="X207" s="510"/>
      <c r="Y207" s="510"/>
      <c r="Z207" s="510"/>
      <c r="AA207" s="510"/>
      <c r="AB207" s="511"/>
      <c r="AC207" s="510"/>
      <c r="AD207" s="510"/>
      <c r="AE207" s="510"/>
      <c r="AF207" s="510"/>
      <c r="AG207" s="510"/>
      <c r="AH207" s="510"/>
      <c r="AI207" s="510"/>
      <c r="AJ207" s="510"/>
      <c r="AK207" s="510"/>
      <c r="AL207" s="510"/>
      <c r="AM207" s="510"/>
      <c r="AN207" s="510"/>
      <c r="AO207" s="510"/>
      <c r="AP207" s="510"/>
      <c r="AQ207" s="510"/>
      <c r="AR207" s="510"/>
      <c r="AS207" s="510"/>
      <c r="AT207" s="510"/>
      <c r="AU207" s="510"/>
      <c r="AV207" s="554"/>
      <c r="AW207" s="554"/>
      <c r="AX207" s="554"/>
      <c r="AY207" s="510"/>
      <c r="AZ207" s="510"/>
      <c r="BA207" s="510"/>
      <c r="BB207" s="510"/>
      <c r="BC207" s="510"/>
      <c r="BD207" s="510"/>
      <c r="BE207" s="510"/>
      <c r="BF207" s="510"/>
      <c r="BG207" s="510"/>
      <c r="BH207" s="510"/>
      <c r="BI207" s="510"/>
      <c r="BJ207" s="510"/>
      <c r="BK207" s="510"/>
      <c r="BL207" s="510"/>
      <c r="BM207" s="510"/>
      <c r="BN207" s="510"/>
      <c r="BO207" s="510"/>
      <c r="BP207" s="510"/>
      <c r="BQ207" s="510"/>
      <c r="BR207" s="510"/>
    </row>
    <row r="208" spans="1:70" ht="12.75" customHeight="1" x14ac:dyDescent="0.2">
      <c r="A208" s="510"/>
      <c r="B208" s="510"/>
      <c r="C208" s="510"/>
      <c r="D208" s="510"/>
      <c r="E208" s="510"/>
      <c r="F208" s="510"/>
      <c r="G208" s="510"/>
      <c r="H208" s="510"/>
      <c r="I208" s="510"/>
      <c r="J208" s="510"/>
      <c r="K208" s="510"/>
      <c r="L208" s="510"/>
      <c r="M208" s="510"/>
      <c r="N208" s="510"/>
      <c r="O208" s="510"/>
      <c r="P208" s="510"/>
      <c r="Q208" s="510"/>
      <c r="R208" s="510"/>
      <c r="S208" s="510"/>
      <c r="T208" s="510"/>
      <c r="U208" s="510"/>
      <c r="V208" s="510"/>
      <c r="W208" s="510"/>
      <c r="X208" s="510"/>
      <c r="Y208" s="510"/>
      <c r="Z208" s="510"/>
      <c r="AA208" s="510"/>
      <c r="AB208" s="511"/>
      <c r="AC208" s="510"/>
      <c r="AD208" s="510"/>
      <c r="AE208" s="510"/>
      <c r="AF208" s="510"/>
      <c r="AG208" s="510"/>
      <c r="AH208" s="510"/>
      <c r="AI208" s="510"/>
      <c r="AJ208" s="510"/>
      <c r="AK208" s="510"/>
      <c r="AL208" s="510"/>
      <c r="AM208" s="510"/>
      <c r="AN208" s="510"/>
      <c r="AO208" s="510"/>
      <c r="AP208" s="510"/>
      <c r="AQ208" s="510"/>
      <c r="AR208" s="510"/>
      <c r="AS208" s="510"/>
      <c r="AT208" s="510"/>
      <c r="AU208" s="510"/>
      <c r="AV208" s="554"/>
      <c r="AW208" s="554"/>
      <c r="AX208" s="554"/>
      <c r="AY208" s="510"/>
      <c r="AZ208" s="510"/>
      <c r="BA208" s="510"/>
      <c r="BB208" s="510"/>
      <c r="BC208" s="510"/>
      <c r="BD208" s="510"/>
      <c r="BE208" s="510"/>
      <c r="BF208" s="510"/>
      <c r="BG208" s="510"/>
      <c r="BH208" s="510"/>
      <c r="BI208" s="510"/>
      <c r="BJ208" s="510"/>
      <c r="BK208" s="510"/>
      <c r="BL208" s="510"/>
      <c r="BM208" s="510"/>
      <c r="BN208" s="510"/>
      <c r="BO208" s="510"/>
      <c r="BP208" s="510"/>
      <c r="BQ208" s="510"/>
      <c r="BR208" s="510"/>
    </row>
    <row r="209" spans="1:70" ht="12.75" customHeight="1" x14ac:dyDescent="0.2">
      <c r="A209" s="510"/>
      <c r="B209" s="510"/>
      <c r="C209" s="510"/>
      <c r="D209" s="510"/>
      <c r="E209" s="510"/>
      <c r="F209" s="510"/>
      <c r="G209" s="510"/>
      <c r="H209" s="510"/>
      <c r="I209" s="510"/>
      <c r="J209" s="510"/>
      <c r="K209" s="510"/>
      <c r="L209" s="510"/>
      <c r="M209" s="510"/>
      <c r="N209" s="510"/>
      <c r="O209" s="510"/>
      <c r="P209" s="510"/>
      <c r="Q209" s="510"/>
      <c r="R209" s="510"/>
      <c r="S209" s="510"/>
      <c r="T209" s="510"/>
      <c r="U209" s="510"/>
      <c r="V209" s="510"/>
      <c r="W209" s="510"/>
      <c r="X209" s="510"/>
      <c r="Y209" s="510"/>
      <c r="Z209" s="510"/>
      <c r="AA209" s="510"/>
      <c r="AB209" s="511"/>
      <c r="AC209" s="510"/>
      <c r="AD209" s="510"/>
      <c r="AE209" s="510"/>
      <c r="AF209" s="510"/>
      <c r="AG209" s="510"/>
      <c r="AH209" s="510"/>
      <c r="AI209" s="510"/>
      <c r="AJ209" s="510"/>
      <c r="AK209" s="510"/>
      <c r="AL209" s="510"/>
      <c r="AM209" s="510"/>
      <c r="AN209" s="510"/>
      <c r="AO209" s="510"/>
      <c r="AP209" s="510"/>
      <c r="AQ209" s="510"/>
      <c r="AR209" s="510"/>
      <c r="AS209" s="510"/>
      <c r="AT209" s="510"/>
      <c r="AU209" s="510"/>
      <c r="AV209" s="554"/>
      <c r="AW209" s="554"/>
      <c r="AX209" s="554"/>
      <c r="AY209" s="510"/>
      <c r="AZ209" s="510"/>
      <c r="BA209" s="510"/>
      <c r="BB209" s="510"/>
      <c r="BC209" s="510"/>
      <c r="BD209" s="510"/>
      <c r="BE209" s="510"/>
      <c r="BF209" s="510"/>
      <c r="BG209" s="510"/>
      <c r="BH209" s="510"/>
      <c r="BI209" s="510"/>
      <c r="BJ209" s="510"/>
      <c r="BK209" s="510"/>
      <c r="BL209" s="510"/>
      <c r="BM209" s="510"/>
      <c r="BN209" s="510"/>
      <c r="BO209" s="510"/>
      <c r="BP209" s="510"/>
      <c r="BQ209" s="510"/>
      <c r="BR209" s="510"/>
    </row>
    <row r="210" spans="1:70" ht="12.75" customHeight="1" x14ac:dyDescent="0.2">
      <c r="A210" s="510"/>
      <c r="B210" s="510"/>
      <c r="C210" s="510"/>
      <c r="D210" s="510"/>
      <c r="E210" s="510"/>
      <c r="F210" s="510"/>
      <c r="G210" s="510"/>
      <c r="H210" s="510"/>
      <c r="I210" s="510"/>
      <c r="J210" s="510"/>
      <c r="K210" s="510"/>
      <c r="L210" s="510"/>
      <c r="M210" s="510"/>
      <c r="N210" s="510"/>
      <c r="O210" s="510"/>
      <c r="P210" s="510"/>
      <c r="Q210" s="510"/>
      <c r="R210" s="510"/>
      <c r="S210" s="510"/>
      <c r="T210" s="510"/>
      <c r="U210" s="510"/>
      <c r="V210" s="510"/>
      <c r="W210" s="510"/>
      <c r="X210" s="510"/>
      <c r="Y210" s="510"/>
      <c r="Z210" s="510"/>
      <c r="AA210" s="510"/>
      <c r="AB210" s="511"/>
      <c r="AC210" s="510"/>
      <c r="AD210" s="510"/>
      <c r="AE210" s="510"/>
      <c r="AF210" s="510"/>
      <c r="AG210" s="510"/>
      <c r="AH210" s="510"/>
      <c r="AI210" s="510"/>
      <c r="AJ210" s="510"/>
      <c r="AK210" s="510"/>
      <c r="AL210" s="510"/>
      <c r="AM210" s="510"/>
      <c r="AN210" s="510"/>
      <c r="AO210" s="510"/>
      <c r="AP210" s="510"/>
      <c r="AQ210" s="510"/>
      <c r="AR210" s="510"/>
      <c r="AS210" s="510"/>
      <c r="AT210" s="510"/>
      <c r="AU210" s="510"/>
      <c r="AV210" s="554"/>
      <c r="AW210" s="554"/>
      <c r="AX210" s="554"/>
      <c r="AY210" s="510"/>
      <c r="AZ210" s="510"/>
      <c r="BA210" s="510"/>
      <c r="BB210" s="510"/>
      <c r="BC210" s="510"/>
      <c r="BD210" s="510"/>
      <c r="BE210" s="510"/>
      <c r="BF210" s="510"/>
      <c r="BG210" s="510"/>
      <c r="BH210" s="510"/>
      <c r="BI210" s="510"/>
      <c r="BJ210" s="510"/>
      <c r="BK210" s="510"/>
      <c r="BL210" s="510"/>
      <c r="BM210" s="510"/>
      <c r="BN210" s="510"/>
      <c r="BO210" s="510"/>
      <c r="BP210" s="510"/>
      <c r="BQ210" s="510"/>
      <c r="BR210" s="510"/>
    </row>
    <row r="211" spans="1:70" ht="12.75" customHeight="1" x14ac:dyDescent="0.2">
      <c r="A211" s="510"/>
      <c r="B211" s="510"/>
      <c r="C211" s="510"/>
      <c r="D211" s="510"/>
      <c r="E211" s="510"/>
      <c r="F211" s="510"/>
      <c r="G211" s="510"/>
      <c r="H211" s="510"/>
      <c r="I211" s="510"/>
      <c r="J211" s="510"/>
      <c r="K211" s="510"/>
      <c r="L211" s="510"/>
      <c r="M211" s="510"/>
      <c r="N211" s="510"/>
      <c r="O211" s="510"/>
      <c r="P211" s="510"/>
      <c r="Q211" s="510"/>
      <c r="R211" s="510"/>
      <c r="S211" s="510"/>
      <c r="T211" s="510"/>
      <c r="U211" s="510"/>
      <c r="V211" s="510"/>
      <c r="W211" s="510"/>
      <c r="X211" s="510"/>
      <c r="Y211" s="510"/>
      <c r="Z211" s="510"/>
      <c r="AA211" s="510"/>
      <c r="AB211" s="511"/>
      <c r="AC211" s="510"/>
      <c r="AD211" s="510"/>
      <c r="AE211" s="510"/>
      <c r="AF211" s="510"/>
      <c r="AG211" s="510"/>
      <c r="AH211" s="510"/>
      <c r="AI211" s="510"/>
      <c r="AJ211" s="510"/>
      <c r="AK211" s="510"/>
      <c r="AL211" s="510"/>
      <c r="AM211" s="510"/>
      <c r="AN211" s="510"/>
      <c r="AO211" s="510"/>
      <c r="AP211" s="510"/>
      <c r="AQ211" s="510"/>
      <c r="AR211" s="510"/>
      <c r="AS211" s="510"/>
      <c r="AT211" s="510"/>
      <c r="AU211" s="510"/>
      <c r="AV211" s="554"/>
      <c r="AW211" s="554"/>
      <c r="AX211" s="554"/>
      <c r="AY211" s="510"/>
      <c r="AZ211" s="510"/>
      <c r="BA211" s="510"/>
      <c r="BB211" s="510"/>
      <c r="BC211" s="510"/>
      <c r="BD211" s="510"/>
      <c r="BE211" s="510"/>
      <c r="BF211" s="510"/>
      <c r="BG211" s="510"/>
      <c r="BH211" s="510"/>
      <c r="BI211" s="510"/>
      <c r="BJ211" s="510"/>
      <c r="BK211" s="510"/>
      <c r="BL211" s="510"/>
      <c r="BM211" s="510"/>
      <c r="BN211" s="510"/>
      <c r="BO211" s="510"/>
      <c r="BP211" s="510"/>
      <c r="BQ211" s="510"/>
      <c r="BR211" s="510"/>
    </row>
    <row r="212" spans="1:70" ht="12.75" customHeight="1" x14ac:dyDescent="0.2">
      <c r="A212" s="510"/>
      <c r="B212" s="510"/>
      <c r="C212" s="510"/>
      <c r="D212" s="510"/>
      <c r="E212" s="510"/>
      <c r="F212" s="510"/>
      <c r="G212" s="510"/>
      <c r="H212" s="510"/>
      <c r="I212" s="510"/>
      <c r="J212" s="510"/>
      <c r="K212" s="510"/>
      <c r="L212" s="510"/>
      <c r="M212" s="510"/>
      <c r="N212" s="510"/>
      <c r="O212" s="510"/>
      <c r="P212" s="510"/>
      <c r="Q212" s="510"/>
      <c r="R212" s="510"/>
      <c r="S212" s="510"/>
      <c r="T212" s="510"/>
      <c r="U212" s="510"/>
      <c r="V212" s="510"/>
      <c r="W212" s="510"/>
      <c r="X212" s="510"/>
      <c r="Y212" s="510"/>
      <c r="Z212" s="510"/>
      <c r="AA212" s="510"/>
      <c r="AB212" s="511"/>
      <c r="AC212" s="510"/>
      <c r="AD212" s="510"/>
      <c r="AE212" s="510"/>
      <c r="AF212" s="510"/>
      <c r="AG212" s="510"/>
      <c r="AH212" s="510"/>
      <c r="AI212" s="510"/>
      <c r="AJ212" s="510"/>
      <c r="AK212" s="510"/>
      <c r="AL212" s="510"/>
      <c r="AM212" s="510"/>
      <c r="AN212" s="510"/>
      <c r="AO212" s="510"/>
      <c r="AP212" s="510"/>
      <c r="AQ212" s="510"/>
      <c r="AR212" s="510"/>
      <c r="AS212" s="510"/>
      <c r="AT212" s="510"/>
      <c r="AU212" s="510"/>
      <c r="AV212" s="554"/>
      <c r="AW212" s="554"/>
      <c r="AX212" s="554"/>
      <c r="AY212" s="510"/>
      <c r="AZ212" s="510"/>
      <c r="BA212" s="510"/>
      <c r="BB212" s="510"/>
      <c r="BC212" s="510"/>
      <c r="BD212" s="510"/>
      <c r="BE212" s="510"/>
      <c r="BF212" s="510"/>
      <c r="BG212" s="510"/>
      <c r="BH212" s="510"/>
      <c r="BI212" s="510"/>
      <c r="BJ212" s="510"/>
      <c r="BK212" s="510"/>
      <c r="BL212" s="510"/>
      <c r="BM212" s="510"/>
      <c r="BN212" s="510"/>
      <c r="BO212" s="510"/>
      <c r="BP212" s="510"/>
      <c r="BQ212" s="510"/>
      <c r="BR212" s="510"/>
    </row>
    <row r="213" spans="1:70" ht="12.75" customHeight="1" x14ac:dyDescent="0.2">
      <c r="A213" s="510"/>
      <c r="B213" s="510"/>
      <c r="C213" s="510"/>
      <c r="D213" s="510"/>
      <c r="E213" s="510"/>
      <c r="F213" s="510"/>
      <c r="G213" s="510"/>
      <c r="H213" s="510"/>
      <c r="I213" s="510"/>
      <c r="J213" s="510"/>
      <c r="K213" s="510"/>
      <c r="L213" s="510"/>
      <c r="M213" s="510"/>
      <c r="N213" s="510"/>
      <c r="O213" s="510"/>
      <c r="P213" s="510"/>
      <c r="Q213" s="510"/>
      <c r="R213" s="510"/>
      <c r="S213" s="510"/>
      <c r="T213" s="510"/>
      <c r="U213" s="510"/>
      <c r="V213" s="510"/>
      <c r="W213" s="510"/>
      <c r="X213" s="510"/>
      <c r="Y213" s="510"/>
      <c r="Z213" s="510"/>
      <c r="AA213" s="510"/>
      <c r="AB213" s="511"/>
      <c r="AC213" s="510"/>
      <c r="AD213" s="510"/>
      <c r="AE213" s="510"/>
      <c r="AF213" s="510"/>
      <c r="AG213" s="510"/>
      <c r="AH213" s="510"/>
      <c r="AI213" s="510"/>
      <c r="AJ213" s="510"/>
      <c r="AK213" s="510"/>
      <c r="AL213" s="510"/>
      <c r="AM213" s="510"/>
      <c r="AN213" s="510"/>
      <c r="AO213" s="510"/>
      <c r="AP213" s="510"/>
      <c r="AQ213" s="510"/>
      <c r="AR213" s="510"/>
      <c r="AS213" s="510"/>
      <c r="AT213" s="510"/>
      <c r="AU213" s="510"/>
      <c r="AV213" s="554"/>
      <c r="AW213" s="554"/>
      <c r="AX213" s="554"/>
      <c r="AY213" s="510"/>
      <c r="AZ213" s="510"/>
      <c r="BA213" s="510"/>
      <c r="BB213" s="510"/>
      <c r="BC213" s="510"/>
      <c r="BD213" s="510"/>
      <c r="BE213" s="510"/>
      <c r="BF213" s="510"/>
      <c r="BG213" s="510"/>
      <c r="BH213" s="510"/>
      <c r="BI213" s="510"/>
      <c r="BJ213" s="510"/>
      <c r="BK213" s="510"/>
      <c r="BL213" s="510"/>
      <c r="BM213" s="510"/>
      <c r="BN213" s="510"/>
      <c r="BO213" s="510"/>
      <c r="BP213" s="510"/>
      <c r="BQ213" s="510"/>
      <c r="BR213" s="510"/>
    </row>
    <row r="214" spans="1:70" ht="12.75" customHeight="1" x14ac:dyDescent="0.2">
      <c r="A214" s="510"/>
      <c r="B214" s="510"/>
      <c r="C214" s="510"/>
      <c r="D214" s="510"/>
      <c r="E214" s="510"/>
      <c r="F214" s="510"/>
      <c r="G214" s="510"/>
      <c r="H214" s="510"/>
      <c r="I214" s="510"/>
      <c r="J214" s="510"/>
      <c r="K214" s="510"/>
      <c r="L214" s="510"/>
      <c r="M214" s="510"/>
      <c r="N214" s="510"/>
      <c r="O214" s="510"/>
      <c r="P214" s="510"/>
      <c r="Q214" s="510"/>
      <c r="R214" s="510"/>
      <c r="S214" s="510"/>
      <c r="T214" s="510"/>
      <c r="U214" s="510"/>
      <c r="V214" s="510"/>
      <c r="W214" s="510"/>
      <c r="X214" s="510"/>
      <c r="Y214" s="510"/>
      <c r="Z214" s="510"/>
      <c r="AA214" s="510"/>
      <c r="AB214" s="511"/>
      <c r="AC214" s="510"/>
      <c r="AD214" s="510"/>
      <c r="AE214" s="510"/>
      <c r="AF214" s="510"/>
      <c r="AG214" s="510"/>
      <c r="AH214" s="510"/>
      <c r="AI214" s="510"/>
      <c r="AJ214" s="510"/>
      <c r="AK214" s="510"/>
      <c r="AL214" s="510"/>
      <c r="AM214" s="510"/>
      <c r="AN214" s="510"/>
      <c r="AO214" s="510"/>
      <c r="AP214" s="510"/>
      <c r="AQ214" s="510"/>
      <c r="AR214" s="510"/>
      <c r="AS214" s="510"/>
      <c r="AT214" s="510"/>
      <c r="AU214" s="510"/>
      <c r="AV214" s="554"/>
      <c r="AW214" s="554"/>
      <c r="AX214" s="554"/>
      <c r="AY214" s="510"/>
      <c r="AZ214" s="510"/>
      <c r="BA214" s="510"/>
      <c r="BB214" s="510"/>
      <c r="BC214" s="510"/>
      <c r="BD214" s="510"/>
      <c r="BE214" s="510"/>
      <c r="BF214" s="510"/>
      <c r="BG214" s="510"/>
      <c r="BH214" s="510"/>
      <c r="BI214" s="510"/>
      <c r="BJ214" s="510"/>
      <c r="BK214" s="510"/>
      <c r="BL214" s="510"/>
      <c r="BM214" s="510"/>
      <c r="BN214" s="510"/>
      <c r="BO214" s="510"/>
      <c r="BP214" s="510"/>
      <c r="BQ214" s="510"/>
      <c r="BR214" s="510"/>
    </row>
    <row r="215" spans="1:70" ht="12.75" customHeight="1" x14ac:dyDescent="0.2">
      <c r="A215" s="510"/>
      <c r="B215" s="510"/>
      <c r="C215" s="510"/>
      <c r="D215" s="510"/>
      <c r="E215" s="510"/>
      <c r="F215" s="510"/>
      <c r="G215" s="510"/>
      <c r="H215" s="510"/>
      <c r="I215" s="510"/>
      <c r="J215" s="510"/>
      <c r="K215" s="510"/>
      <c r="L215" s="510"/>
      <c r="M215" s="510"/>
      <c r="N215" s="510"/>
      <c r="O215" s="510"/>
      <c r="P215" s="510"/>
      <c r="Q215" s="510"/>
      <c r="R215" s="510"/>
      <c r="S215" s="510"/>
      <c r="T215" s="510"/>
      <c r="U215" s="510"/>
      <c r="V215" s="510"/>
      <c r="W215" s="510"/>
      <c r="X215" s="510"/>
      <c r="Y215" s="510"/>
      <c r="Z215" s="510"/>
      <c r="AA215" s="510"/>
      <c r="AB215" s="511"/>
      <c r="AC215" s="510"/>
      <c r="AD215" s="510"/>
      <c r="AE215" s="510"/>
      <c r="AF215" s="510"/>
      <c r="AG215" s="510"/>
      <c r="AH215" s="510"/>
      <c r="AI215" s="510"/>
      <c r="AJ215" s="510"/>
      <c r="AK215" s="510"/>
      <c r="AL215" s="510"/>
      <c r="AM215" s="510"/>
      <c r="AN215" s="510"/>
      <c r="AO215" s="510"/>
      <c r="AP215" s="510"/>
      <c r="AQ215" s="510"/>
      <c r="AR215" s="510"/>
      <c r="AS215" s="510"/>
      <c r="AT215" s="510"/>
      <c r="AU215" s="510"/>
      <c r="AV215" s="554"/>
      <c r="AW215" s="554"/>
      <c r="AX215" s="554"/>
      <c r="AY215" s="510"/>
      <c r="AZ215" s="510"/>
      <c r="BA215" s="510"/>
      <c r="BB215" s="510"/>
      <c r="BC215" s="510"/>
      <c r="BD215" s="510"/>
      <c r="BE215" s="510"/>
      <c r="BF215" s="510"/>
      <c r="BG215" s="510"/>
      <c r="BH215" s="510"/>
      <c r="BI215" s="510"/>
      <c r="BJ215" s="510"/>
      <c r="BK215" s="510"/>
      <c r="BL215" s="510"/>
      <c r="BM215" s="510"/>
      <c r="BN215" s="510"/>
      <c r="BO215" s="510"/>
      <c r="BP215" s="510"/>
      <c r="BQ215" s="510"/>
      <c r="BR215" s="510"/>
    </row>
    <row r="216" spans="1:70" ht="12.75" customHeight="1" x14ac:dyDescent="0.2">
      <c r="A216" s="510"/>
      <c r="B216" s="510"/>
      <c r="C216" s="510"/>
      <c r="D216" s="510"/>
      <c r="E216" s="510"/>
      <c r="F216" s="510"/>
      <c r="G216" s="510"/>
      <c r="H216" s="510"/>
      <c r="I216" s="510"/>
      <c r="J216" s="510"/>
      <c r="K216" s="510"/>
      <c r="L216" s="510"/>
      <c r="M216" s="510"/>
      <c r="N216" s="510"/>
      <c r="O216" s="510"/>
      <c r="P216" s="510"/>
      <c r="Q216" s="510"/>
      <c r="R216" s="510"/>
      <c r="S216" s="510"/>
      <c r="T216" s="510"/>
      <c r="U216" s="510"/>
      <c r="V216" s="510"/>
      <c r="W216" s="510"/>
      <c r="X216" s="510"/>
      <c r="Y216" s="510"/>
      <c r="Z216" s="510"/>
      <c r="AA216" s="510"/>
      <c r="AB216" s="511"/>
      <c r="AC216" s="510"/>
      <c r="AD216" s="510"/>
      <c r="AE216" s="510"/>
      <c r="AF216" s="510"/>
      <c r="AG216" s="510"/>
      <c r="AH216" s="510"/>
      <c r="AI216" s="510"/>
      <c r="AJ216" s="510"/>
      <c r="AK216" s="510"/>
      <c r="AL216" s="510"/>
      <c r="AM216" s="510"/>
      <c r="AN216" s="510"/>
      <c r="AO216" s="510"/>
      <c r="AP216" s="510"/>
      <c r="AQ216" s="510"/>
      <c r="AR216" s="510"/>
      <c r="AS216" s="510"/>
      <c r="AT216" s="510"/>
      <c r="AU216" s="510"/>
      <c r="AV216" s="554"/>
      <c r="AW216" s="554"/>
      <c r="AX216" s="554"/>
      <c r="AY216" s="510"/>
      <c r="AZ216" s="510"/>
      <c r="BA216" s="510"/>
      <c r="BB216" s="510"/>
      <c r="BC216" s="510"/>
      <c r="BD216" s="510"/>
      <c r="BE216" s="510"/>
      <c r="BF216" s="510"/>
      <c r="BG216" s="510"/>
      <c r="BH216" s="510"/>
      <c r="BI216" s="510"/>
      <c r="BJ216" s="510"/>
      <c r="BK216" s="510"/>
      <c r="BL216" s="510"/>
      <c r="BM216" s="510"/>
      <c r="BN216" s="510"/>
      <c r="BO216" s="510"/>
      <c r="BP216" s="510"/>
      <c r="BQ216" s="510"/>
      <c r="BR216" s="510"/>
    </row>
    <row r="217" spans="1:70" ht="15.75" customHeight="1" x14ac:dyDescent="0.2"/>
    <row r="218" spans="1:70" ht="15.75" customHeight="1" x14ac:dyDescent="0.2"/>
    <row r="219" spans="1:70" ht="15.75" customHeight="1" x14ac:dyDescent="0.2"/>
    <row r="220" spans="1:70" ht="15.75" customHeight="1" x14ac:dyDescent="0.2"/>
    <row r="221" spans="1:70" ht="15.75" customHeight="1" x14ac:dyDescent="0.2"/>
    <row r="222" spans="1:70" ht="15.75" customHeight="1" x14ac:dyDescent="0.2"/>
    <row r="223" spans="1:70" ht="15.75" customHeight="1" x14ac:dyDescent="0.2"/>
    <row r="224" spans="1:7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28">
    <mergeCell ref="AV1:AX1"/>
    <mergeCell ref="A2:E2"/>
    <mergeCell ref="F2:S2"/>
    <mergeCell ref="V2:V4"/>
    <mergeCell ref="W2:W4"/>
    <mergeCell ref="X2:AA3"/>
    <mergeCell ref="AB2:AE3"/>
    <mergeCell ref="AF2:AI3"/>
    <mergeCell ref="AJ2:AM3"/>
    <mergeCell ref="AN2:AQ3"/>
    <mergeCell ref="A3:A4"/>
    <mergeCell ref="B3:B4"/>
    <mergeCell ref="C3:C4"/>
    <mergeCell ref="D3:D4"/>
    <mergeCell ref="E3:E4"/>
    <mergeCell ref="AW3:AW4"/>
    <mergeCell ref="F3:K3"/>
    <mergeCell ref="L3:L4"/>
    <mergeCell ref="M3:M4"/>
    <mergeCell ref="AX3:AX4"/>
    <mergeCell ref="N3:O4"/>
    <mergeCell ref="P3:Q3"/>
    <mergeCell ref="R3:S4"/>
    <mergeCell ref="T3:T4"/>
    <mergeCell ref="U3:U4"/>
    <mergeCell ref="AV3:AV4"/>
    <mergeCell ref="AR2:AT3"/>
    <mergeCell ref="AV2:AX2"/>
  </mergeCells>
  <dataValidations count="43">
    <dataValidation type="list" allowBlank="1" showErrorMessage="1" sqref="Y1:AG1">
      <formula1>Meses</formula1>
    </dataValidation>
    <dataValidation allowBlank="1" showInputMessage="1" showErrorMessage="1" prompt="Seleccionar la indicador según la estructura del tablero. Esta información será diligenciada por la Oficina Asesora de Planeación Institucional - OAPI." sqref="Q4"/>
    <dataValidation allowBlank="1" showInputMessage="1" showErrorMessage="1" prompt="Seleccionar la categoría según la estructura del tablero. Esta información será diligenciada por la Oficina Asesora de Planeación Institucional - OAPI." sqref="P4"/>
    <dataValidation allowBlank="1" showInputMessage="1" showErrorMessage="1" prompt="Relacionar el o los trazadores presupuestales a los cuales está asociada la meta PDD y/o la meta proyecto de inversión: Ejemplo (Equidad de género TPIEG, grupos étnicos TPGE, discapacidad TPPD, etc). De no existir asociación registrar N.A." sqref="K4"/>
    <dataValidation allowBlank="1" showInputMessage="1" showErrorMessage="1" prompt="Seleccionar el Indicador de Producto al cual está asociada la meta PDD y la meta proyecto de inversión. De no existir asociación registrar N.A._x000a_La estructura PMR de la entidad se encuentra en el excel de seguimiento mensual de los indicadores PMR." sqref="J4"/>
    <dataValidation allowBlank="1" showInputMessage="1" showErrorMessage="1" prompt="Seleccionar el Producto al cual está asociada la meta PDD y la meta proyecto de inversión. De no existir asociación registrar N.A._x000a_La estructura PMR de la entidad se encuentra en el excel de seguimiento mensual de los indicadores PMR." sqref="I4"/>
    <dataValidation allowBlank="1" showInputMessage="1" showErrorMessage="1" prompt="Seleccionar el Indicador Objetivo al cual está asociada la meta PDD y la meta proyecto de inversión. De no existir asociación registrar N.A._x000a_La estructura PMR de la entidad se encuentra en el excel de seguimiento mensual de los indicadores PMR." sqref="H4"/>
    <dataValidation allowBlank="1" showInputMessage="1" showErrorMessage="1" prompt="Seleccionar el Objetivo al cual está asociada la meta PDD y la meta proyecto de inversión. De no existir asociación registrar N.A. _x000a_La estructura PMR de la entidad se encuentra en el excel de seguimiento mensual de los indicadores PMR." sqref="G4"/>
    <dataValidation allowBlank="1" showInputMessage="1" showErrorMessage="1" prompt="Aporta (Magnitud): la meta del proyecto de inversión da cuenta del avance físico del indicador_x000a_Está Relacionada:  la meta del proyecto no aporta al avance físico pero, incluye acciones asociadas al indicador" sqref="F4"/>
    <dataValidation allowBlank="1" showInputMessage="1" showErrorMessage="1" prompt="Valida si la meta aporta o está relacionada a un indicador PMR (Producto, Meta, Resultado), o a Trazador presupuestal, a los cuales hace seguimiento la Secretaría de Hacienda Distrital. Si la meta no aporta o no está relacionada diligenciar N.A." sqref="F3:K3"/>
    <dataValidation allowBlank="1" showInputMessage="1" showErrorMessage="1" prompt="Relacionar el nombre del indicador del Producto al cual le aporta la meta proyecto de inversión. Si la meta no aporta diligenciar con N.A. Los productos se encuentran relacionados en el formato de reporte de proyectos en SPI de cada proyecto." sqref="U3:U4"/>
    <dataValidation allowBlank="1" showInputMessage="1" showErrorMessage="1" prompt="Relacionar el código del Producto al cual le aporta la meta proyecto de inversión. Si la meta no aporta diligenciar con N.A. Los productos se encuentran relacionados en el formato de reporte de proyectos en SPI de cada proyecto." sqref="T3:T4"/>
    <dataValidation allowBlank="1" showInputMessage="1" showErrorMessage="1" prompt="Valida si la meta aporta o está relacionada en los planes de política pública en los que participa la entidad. En la columna “S” relacionar la(s) política(s) pública(s) según lo relacionado en la pestaña de &quot;Listas&quot;. Si no hay asociación diligenciar N.A." sqref="R3:S4"/>
    <dataValidation allowBlank="1" showInputMessage="1" showErrorMessage="1" prompt="Valida si la meta se reporta en tableros de indicadores requeridos periódicamente por la Alcaldía Mayor o entidades distritales.  Si la meta no reporta, diligenciar con N.A " sqref="P3:Q3"/>
    <dataValidation allowBlank="1" showInputMessage="1" showErrorMessage="1" prompt="Valida si la meta corresponde a una de las metas trazadoras identificadas en el marco del Plan de Desarrollo para el Sector Movilidad. Si no corresponde diligenciar N.A." sqref="N3:O4"/>
    <dataValidation allowBlank="1" showInputMessage="1" showErrorMessage="1" prompt="Corresponde a la meta del ODS Primario al cual está relacionada la meta PDD, la que, a su vez, está asociada a la meta proyecto. Esta información será diligenciada por la Oficina Asesora de Planeación Institucional." sqref="M3:M4"/>
    <dataValidation allowBlank="1" showInputMessage="1" showErrorMessage="1" prompt="Corresponde al ODS Primario al cual está relacionada la meta PDD, la que, a su vez, está asociada a la meta proyecto. Esta información será diligenciada por la OAPI conforme a la matriz final definida conjuntamente con la SDP." sqref="L3:L4"/>
    <dataValidation allowBlank="1" showInputMessage="1" showErrorMessage="1" prompt="Escoja el componente de la lista desplegable conforme a la meta." sqref="A3:B3"/>
    <dataValidation allowBlank="1" showInputMessage="1" showErrorMessage="1" prompt="Relacionar el número de la meta plan de desarrollo tal y como se aparece en el sistema SEGPLAN." sqref="V2"/>
    <dataValidation allowBlank="1" showInputMessage="1" showErrorMessage="1" prompt="Relacionar el nombre de la meta plan de desarrollo tal y como se aparece en el sistema SEGPLAN." sqref="W2"/>
    <dataValidation allowBlank="1" showInputMessage="1" showErrorMessage="1" prompt="Indicar el componente del Plan Maestro de Movilidad al que está asociada la meta proyecto de inversión." sqref="E3"/>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C3:C4"/>
    <dataValidation allowBlank="1" showInputMessage="1" showErrorMessage="1" prompt="Escoja el objetivo estratégico de la lista desplegable conforme a la meta." sqref="C3"/>
    <dataValidation allowBlank="1" showErrorMessage="1" sqref="K5:M12 O5:O12 Q5:Q12 S5:S12"/>
    <dataValidation errorStyle="warning" allowBlank="1" showInputMessage="1" showErrorMessage="1" sqref="AV5:AX12"/>
    <dataValidation allowBlank="1" showInputMessage="1" showErrorMessage="1" prompt="Corresponde a la magnitud ejecutada para el cuarto trimestre. Tener presente si ésta depende o no del avance de las actividades de la pestaña 3." sqref="AO4"/>
    <dataValidation allowBlank="1" showInputMessage="1" showErrorMessage="1" prompt="Corresponde a la magnitud programada para el cuarto trimestre. Tener presente si ésta depende o no del avance de las actividades de la pestaña 3." sqref="AN4"/>
    <dataValidation allowBlank="1" showInputMessage="1" showErrorMessage="1" prompt="Corresponde a la magnitud programada para el primer trimestre. Tener presente si ésta depende o no del avance de las actividades de la pestaña 3." sqref="AB4"/>
    <dataValidation allowBlank="1" showInputMessage="1" showErrorMessage="1" prompt="Corresponde a la magnitud programada para el tercer trimestre. Tener presente si ésta depende o no del avance de las actividades de la pestaña 3." sqref="AJ4"/>
    <dataValidation allowBlank="1" showInputMessage="1" showErrorMessage="1" prompt="Corresponde a la magnitud programada para el segundo trimestre. Tener presente si ésta depende o no del avance de las actividades de la pestaña 3." sqref="AF4"/>
    <dataValidation allowBlank="1" showInputMessage="1" showErrorMessage="1" prompt="Corresponde a la magnitud ejecutada para el primer trimestre. Tener presente si ésta depende o no del avance de las actividades de la pestaña 3." sqref="AC4"/>
    <dataValidation allowBlank="1" showInputMessage="1" showErrorMessage="1" prompt="Corresponde a la magnitud ejecutada para el segundo trimestre. Tener presente si ésta depende o no del avance de las actividades de la pestaña 3." sqref="AG4"/>
    <dataValidation allowBlank="1" showInputMessage="1" showErrorMessage="1" prompt="Corresponde a la magnitud ejecutada para el tercer trimestre. Tener presente si ésta depende o no del avance de las actividades de la pestaña 3." sqref="AK4"/>
    <dataValidation allowBlank="1" showInputMessage="1" showErrorMessage="1" prompt="Muestra los resultados de la ejecución de la META frente a la programación." sqref="AE4 AI4 AM4 AQ4"/>
    <dataValidation allowBlank="1" showInputMessage="1" showErrorMessage="1" prompt="Corresponde a los avances y logros obtenidos ACUMULADOS al corte (NO copiar y pegar lo que se ha relacionado en cada trimestre) . Relacionar los aspectos más relevantes frente al cumplimiento de la meta. " sqref="AR4"/>
    <dataValidation allowBlank="1" showInputMessage="1" showErrorMessage="1" prompt="Para los casos en que al corte la meta presente retrasos, relacionar cuáles son, las situaciones que los generaron y las estrategias o acciones que se adelantarán para solucionar o superar la situación." sqref="AS4"/>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T4"/>
    <dataValidation allowBlank="1" showInputMessage="1" showErrorMessage="1" prompt="En este campo se debe incluir la magnitud de la vigencia correspondiente a cada trimestre" sqref="AJ2 AF2"/>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AA4"/>
    <dataValidation allowBlank="1" showInputMessage="1" showErrorMessage="1" prompt="Ingrese la magnitud  programada en la vigencia para el cumplimiento de la meta" sqref="Z4"/>
    <dataValidation allowBlank="1" showInputMessage="1" showErrorMessage="1" prompt="Corresponde a la descripción de la meta tal como se encuentra en ficha EBI-D" sqref="Y4"/>
    <dataValidation allowBlank="1" showInputMessage="1" showErrorMessage="1" prompt="Corresponde al número de meta asignado en la ficha EBI-D del proyecto de inversión" sqref="X4"/>
    <dataValidation allowBlank="1" showInputMessage="1" showErrorMessage="1" prompt="Muestra los resultados de la ejecución frente a la programación" sqref="AL4 AH4 AD4 AP4"/>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738030"/>
    <pageSetUpPr fitToPage="1"/>
  </sheetPr>
  <dimension ref="A1:AE1000"/>
  <sheetViews>
    <sheetView showGridLines="0" zoomScale="82" zoomScaleNormal="82" workbookViewId="0">
      <pane xSplit="1" ySplit="4" topLeftCell="B5" activePane="bottomRight" state="frozen"/>
      <selection pane="topRight" activeCell="B1" sqref="B1"/>
      <selection pane="bottomLeft" activeCell="A5" sqref="A5"/>
      <selection pane="bottomRight" activeCell="I26" sqref="I26"/>
    </sheetView>
  </sheetViews>
  <sheetFormatPr baseColWidth="10" defaultColWidth="12.625" defaultRowHeight="15" customHeight="1" x14ac:dyDescent="0.2"/>
  <cols>
    <col min="1" max="1" width="32.625" style="231" customWidth="1"/>
    <col min="2" max="2" width="4.625" style="231" customWidth="1"/>
    <col min="3" max="3" width="39.5" style="231" customWidth="1"/>
    <col min="4" max="4" width="9.5" style="231" customWidth="1"/>
    <col min="5" max="5" width="11.625" style="231" customWidth="1"/>
    <col min="6" max="7" width="10.625" style="231" customWidth="1"/>
    <col min="8" max="8" width="12" style="231" customWidth="1"/>
    <col min="9" max="9" width="19.25" style="231" customWidth="1"/>
    <col min="10" max="10" width="13.375" style="231" customWidth="1"/>
    <col min="11" max="13" width="13.5" style="231" customWidth="1"/>
    <col min="14" max="14" width="18.625" style="231" customWidth="1"/>
    <col min="15" max="15" width="14.625" style="231" customWidth="1"/>
    <col min="16" max="16" width="11.875" style="231" customWidth="1"/>
    <col min="17" max="19" width="13.5" style="231" customWidth="1"/>
    <col min="20" max="20" width="15.125" style="231" customWidth="1"/>
    <col min="21" max="21" width="18.75" style="231" customWidth="1"/>
    <col min="22" max="22" width="16.125" style="231" customWidth="1"/>
    <col min="23" max="25" width="14.875" style="231" customWidth="1"/>
    <col min="26" max="26" width="13.25" style="231" customWidth="1"/>
    <col min="27" max="27" width="12.25" style="231" customWidth="1"/>
    <col min="28" max="28" width="14.5" style="231" customWidth="1"/>
    <col min="29" max="29" width="14.875" style="231" customWidth="1"/>
    <col min="30" max="30" width="14.625" style="231" customWidth="1"/>
    <col min="31" max="31" width="10" style="231" customWidth="1"/>
    <col min="32" max="16384" width="12.625" style="231"/>
  </cols>
  <sheetData>
    <row r="1" spans="1:31" ht="15.75" customHeight="1" x14ac:dyDescent="0.2">
      <c r="A1" s="226"/>
      <c r="B1" s="226"/>
      <c r="C1" s="226"/>
      <c r="D1" s="226"/>
      <c r="E1" s="226"/>
      <c r="F1" s="226"/>
      <c r="G1" s="226"/>
      <c r="H1" s="227"/>
      <c r="I1" s="228"/>
      <c r="J1" s="229"/>
      <c r="K1" s="229"/>
      <c r="L1" s="229"/>
      <c r="M1" s="229"/>
      <c r="N1" s="229"/>
      <c r="O1" s="229"/>
      <c r="P1" s="229"/>
      <c r="Q1" s="229"/>
      <c r="R1" s="229"/>
      <c r="S1" s="229"/>
      <c r="T1" s="229"/>
      <c r="U1" s="230"/>
      <c r="V1" s="229"/>
      <c r="W1" s="229"/>
    </row>
    <row r="2" spans="1:31" ht="12.75" customHeight="1" x14ac:dyDescent="0.2">
      <c r="A2" s="226"/>
      <c r="B2" s="232"/>
      <c r="C2" s="226"/>
      <c r="D2" s="226"/>
      <c r="E2" s="226"/>
      <c r="F2" s="226"/>
      <c r="G2" s="226"/>
      <c r="H2" s="227"/>
      <c r="I2" s="228"/>
      <c r="J2" s="228"/>
      <c r="K2" s="228"/>
      <c r="L2" s="228"/>
      <c r="M2" s="228"/>
      <c r="N2" s="228"/>
      <c r="O2" s="228"/>
      <c r="P2" s="228"/>
      <c r="Q2" s="228"/>
      <c r="R2" s="228"/>
      <c r="S2" s="228"/>
      <c r="T2" s="228"/>
      <c r="U2" s="233"/>
      <c r="V2" s="228"/>
      <c r="W2" s="228"/>
      <c r="X2" s="226"/>
      <c r="Y2" s="226"/>
      <c r="Z2" s="226"/>
      <c r="AA2" s="226"/>
      <c r="AB2" s="226"/>
      <c r="AC2" s="226"/>
      <c r="AD2" s="226"/>
    </row>
    <row r="3" spans="1:31" ht="24.75" customHeight="1" x14ac:dyDescent="0.2">
      <c r="A3" s="469"/>
      <c r="B3" s="469"/>
      <c r="C3" s="469"/>
      <c r="D3" s="469"/>
      <c r="E3" s="469"/>
      <c r="F3" s="778" t="s">
        <v>90</v>
      </c>
      <c r="G3" s="778"/>
      <c r="H3" s="778"/>
      <c r="I3" s="770" t="s">
        <v>91</v>
      </c>
      <c r="J3" s="770"/>
      <c r="K3" s="770"/>
      <c r="L3" s="770"/>
      <c r="M3" s="770"/>
      <c r="N3" s="770"/>
      <c r="O3" s="770"/>
      <c r="P3" s="771" t="s">
        <v>92</v>
      </c>
      <c r="Q3" s="771"/>
      <c r="R3" s="771"/>
      <c r="S3" s="771"/>
      <c r="T3" s="771"/>
      <c r="U3" s="771"/>
      <c r="V3" s="772" t="s">
        <v>93</v>
      </c>
      <c r="W3" s="773"/>
      <c r="X3" s="773"/>
      <c r="Y3" s="773"/>
      <c r="Z3" s="773"/>
      <c r="AA3" s="773"/>
      <c r="AB3" s="773"/>
      <c r="AC3" s="773"/>
      <c r="AD3" s="774"/>
      <c r="AE3" s="234"/>
    </row>
    <row r="4" spans="1:31" ht="45" customHeight="1" x14ac:dyDescent="0.2">
      <c r="A4" s="466" t="s">
        <v>94</v>
      </c>
      <c r="B4" s="466" t="s">
        <v>1464</v>
      </c>
      <c r="C4" s="466" t="s">
        <v>95</v>
      </c>
      <c r="D4" s="466" t="s">
        <v>96</v>
      </c>
      <c r="E4" s="467" t="s">
        <v>97</v>
      </c>
      <c r="F4" s="466" t="s">
        <v>98</v>
      </c>
      <c r="G4" s="466" t="s">
        <v>99</v>
      </c>
      <c r="H4" s="466" t="s">
        <v>100</v>
      </c>
      <c r="I4" s="470" t="s">
        <v>101</v>
      </c>
      <c r="J4" s="468" t="s">
        <v>43</v>
      </c>
      <c r="K4" s="468" t="s">
        <v>44</v>
      </c>
      <c r="L4" s="468" t="s">
        <v>45</v>
      </c>
      <c r="M4" s="468" t="s">
        <v>46</v>
      </c>
      <c r="N4" s="468" t="s">
        <v>102</v>
      </c>
      <c r="O4" s="468" t="s">
        <v>103</v>
      </c>
      <c r="P4" s="367" t="s">
        <v>43</v>
      </c>
      <c r="Q4" s="367" t="s">
        <v>44</v>
      </c>
      <c r="R4" s="367" t="s">
        <v>45</v>
      </c>
      <c r="S4" s="367" t="s">
        <v>46</v>
      </c>
      <c r="T4" s="367" t="s">
        <v>104</v>
      </c>
      <c r="U4" s="367" t="s">
        <v>105</v>
      </c>
      <c r="V4" s="465" t="s">
        <v>106</v>
      </c>
      <c r="W4" s="465" t="s">
        <v>107</v>
      </c>
      <c r="X4" s="465" t="s">
        <v>108</v>
      </c>
      <c r="Y4" s="465" t="s">
        <v>109</v>
      </c>
      <c r="Z4" s="465" t="s">
        <v>110</v>
      </c>
      <c r="AA4" s="465" t="s">
        <v>111</v>
      </c>
      <c r="AB4" s="465" t="s">
        <v>112</v>
      </c>
      <c r="AC4" s="465" t="s">
        <v>113</v>
      </c>
      <c r="AD4" s="465" t="s">
        <v>114</v>
      </c>
      <c r="AE4" s="235"/>
    </row>
    <row r="5" spans="1:31" s="186" customFormat="1" ht="15" customHeight="1" x14ac:dyDescent="0.2">
      <c r="A5" s="775" t="s">
        <v>1392</v>
      </c>
      <c r="B5" s="765">
        <v>1</v>
      </c>
      <c r="C5" s="762" t="s">
        <v>1336</v>
      </c>
      <c r="D5" s="765" t="s">
        <v>115</v>
      </c>
      <c r="E5" s="294">
        <v>2020</v>
      </c>
      <c r="F5" s="295">
        <v>0.05</v>
      </c>
      <c r="G5" s="391">
        <v>0.05</v>
      </c>
      <c r="H5" s="296">
        <f>IFERROR(G5/F5,"")</f>
        <v>1</v>
      </c>
      <c r="I5" s="392">
        <v>1730262543</v>
      </c>
      <c r="J5" s="297"/>
      <c r="K5" s="297">
        <v>0</v>
      </c>
      <c r="L5" s="297">
        <v>463277891</v>
      </c>
      <c r="M5" s="297">
        <v>1229534264</v>
      </c>
      <c r="N5" s="298">
        <f t="shared" ref="N5:N34" si="0">SUM(J5+K5+L5+M5)</f>
        <v>1692812155</v>
      </c>
      <c r="O5" s="296">
        <f t="shared" ref="O5:O36" si="1">IFERROR(N5/I5,"")</f>
        <v>0.97835566160088805</v>
      </c>
      <c r="P5" s="297">
        <v>0</v>
      </c>
      <c r="Q5" s="297">
        <v>0</v>
      </c>
      <c r="R5" s="297">
        <v>0</v>
      </c>
      <c r="S5" s="297">
        <v>708457890</v>
      </c>
      <c r="T5" s="298">
        <f t="shared" ref="T5:T52" si="2">SUM(P5+Q5+R5+S5)</f>
        <v>708457890</v>
      </c>
      <c r="U5" s="296">
        <f t="shared" ref="U5:U36" si="3">IFERROR(T5/I5,"")</f>
        <v>0.40945109334196572</v>
      </c>
      <c r="V5" s="299">
        <v>0</v>
      </c>
      <c r="W5" s="300">
        <v>0</v>
      </c>
      <c r="X5" s="300">
        <v>0</v>
      </c>
      <c r="Y5" s="300">
        <v>0</v>
      </c>
      <c r="Z5" s="300">
        <v>0</v>
      </c>
      <c r="AA5" s="300">
        <v>0</v>
      </c>
      <c r="AB5" s="299">
        <f>V5-AA5</f>
        <v>0</v>
      </c>
      <c r="AC5" s="301">
        <f>W5+X5+Y5+Z5</f>
        <v>0</v>
      </c>
      <c r="AD5" s="296" t="str">
        <f t="shared" ref="AD5:AD36" si="4">IFERROR(AC5/AB5,"")</f>
        <v/>
      </c>
      <c r="AE5" s="302"/>
    </row>
    <row r="6" spans="1:31" s="314" customFormat="1" ht="15" customHeight="1" x14ac:dyDescent="0.2">
      <c r="A6" s="776"/>
      <c r="B6" s="766"/>
      <c r="C6" s="763"/>
      <c r="D6" s="768"/>
      <c r="E6" s="303">
        <v>2021</v>
      </c>
      <c r="F6" s="295">
        <v>0.3</v>
      </c>
      <c r="G6" s="296">
        <f>'[4]4. Metas Proyecto de Inv'!AE4</f>
        <v>0.3</v>
      </c>
      <c r="H6" s="296">
        <f t="shared" ref="H6:H52" si="5">IFERROR(G6/F6,"")</f>
        <v>1</v>
      </c>
      <c r="I6" s="393">
        <v>531357065</v>
      </c>
      <c r="J6" s="304">
        <v>239173575</v>
      </c>
      <c r="K6" s="394">
        <v>50995200</v>
      </c>
      <c r="L6" s="304">
        <v>57989832</v>
      </c>
      <c r="M6" s="304">
        <v>175503779</v>
      </c>
      <c r="N6" s="305">
        <f t="shared" si="0"/>
        <v>523662386</v>
      </c>
      <c r="O6" s="333">
        <f t="shared" si="1"/>
        <v>0.98551881680541875</v>
      </c>
      <c r="P6" s="304">
        <v>11623640</v>
      </c>
      <c r="Q6" s="304">
        <v>168149802</v>
      </c>
      <c r="R6" s="304">
        <v>90598325</v>
      </c>
      <c r="S6" s="304">
        <v>16998400</v>
      </c>
      <c r="T6" s="306">
        <f t="shared" si="2"/>
        <v>287370167</v>
      </c>
      <c r="U6" s="296">
        <f t="shared" si="3"/>
        <v>0.54082308475563412</v>
      </c>
      <c r="V6" s="307">
        <v>984354265</v>
      </c>
      <c r="W6" s="308">
        <v>865750070</v>
      </c>
      <c r="X6" s="309">
        <v>118601000</v>
      </c>
      <c r="Y6" s="310">
        <v>3000</v>
      </c>
      <c r="Z6" s="310"/>
      <c r="AA6" s="311">
        <v>0</v>
      </c>
      <c r="AB6" s="307">
        <f>V6-AA6</f>
        <v>984354265</v>
      </c>
      <c r="AC6" s="312">
        <f t="shared" ref="AC6:AC52" si="6">W6+X6+Y6+Z6</f>
        <v>984354070</v>
      </c>
      <c r="AD6" s="296">
        <f t="shared" si="4"/>
        <v>0.99999980190058912</v>
      </c>
      <c r="AE6" s="313"/>
    </row>
    <row r="7" spans="1:31" s="186" customFormat="1" ht="15" customHeight="1" x14ac:dyDescent="0.2">
      <c r="A7" s="776"/>
      <c r="B7" s="766"/>
      <c r="C7" s="763"/>
      <c r="D7" s="768"/>
      <c r="E7" s="395">
        <v>2022</v>
      </c>
      <c r="F7" s="396">
        <v>0.2</v>
      </c>
      <c r="G7" s="397">
        <f>'3. Metas Proyecto de Inv'!AW5</f>
        <v>0.20000000000000004</v>
      </c>
      <c r="H7" s="397">
        <f t="shared" si="5"/>
        <v>1.0000000000000002</v>
      </c>
      <c r="I7" s="398">
        <v>789244525</v>
      </c>
      <c r="J7" s="398">
        <v>123585710</v>
      </c>
      <c r="K7" s="398">
        <v>157127000</v>
      </c>
      <c r="L7" s="398">
        <v>445795581</v>
      </c>
      <c r="M7" s="398">
        <v>61800000</v>
      </c>
      <c r="N7" s="406">
        <f t="shared" si="0"/>
        <v>788308291</v>
      </c>
      <c r="O7" s="407">
        <f t="shared" si="1"/>
        <v>0.99881375927188087</v>
      </c>
      <c r="P7" s="398">
        <v>19568933</v>
      </c>
      <c r="Q7" s="398">
        <v>58172537</v>
      </c>
      <c r="R7" s="398">
        <v>99724005</v>
      </c>
      <c r="S7" s="398">
        <v>459783857</v>
      </c>
      <c r="T7" s="556">
        <f t="shared" si="2"/>
        <v>637249332</v>
      </c>
      <c r="U7" s="442">
        <f t="shared" si="3"/>
        <v>0.80741685474473202</v>
      </c>
      <c r="V7" s="399">
        <v>236292219</v>
      </c>
      <c r="W7" s="399">
        <v>231050497</v>
      </c>
      <c r="X7" s="399">
        <v>5241173</v>
      </c>
      <c r="Y7" s="399">
        <v>0</v>
      </c>
      <c r="Z7" s="399">
        <v>0</v>
      </c>
      <c r="AA7" s="399">
        <v>0</v>
      </c>
      <c r="AB7" s="399">
        <f>V7-AA7</f>
        <v>236292219</v>
      </c>
      <c r="AC7" s="408">
        <f t="shared" si="6"/>
        <v>236291670</v>
      </c>
      <c r="AD7" s="407">
        <f t="shared" si="4"/>
        <v>0.99999767660567784</v>
      </c>
      <c r="AE7" s="302"/>
    </row>
    <row r="8" spans="1:31" s="186" customFormat="1" ht="15" customHeight="1" x14ac:dyDescent="0.2">
      <c r="A8" s="776"/>
      <c r="B8" s="766"/>
      <c r="C8" s="763"/>
      <c r="D8" s="768"/>
      <c r="E8" s="316">
        <v>2023</v>
      </c>
      <c r="F8" s="295">
        <v>0.2</v>
      </c>
      <c r="G8" s="369"/>
      <c r="H8" s="296">
        <f t="shared" si="5"/>
        <v>0</v>
      </c>
      <c r="I8" s="297">
        <v>2196954000</v>
      </c>
      <c r="J8" s="297"/>
      <c r="K8" s="297">
        <v>0</v>
      </c>
      <c r="L8" s="297">
        <v>0</v>
      </c>
      <c r="M8" s="297">
        <v>0</v>
      </c>
      <c r="N8" s="318">
        <f t="shared" si="0"/>
        <v>0</v>
      </c>
      <c r="O8" s="296">
        <f t="shared" si="1"/>
        <v>0</v>
      </c>
      <c r="P8" s="297">
        <v>0</v>
      </c>
      <c r="Q8" s="297">
        <v>0</v>
      </c>
      <c r="R8" s="297">
        <v>0</v>
      </c>
      <c r="S8" s="297">
        <v>0</v>
      </c>
      <c r="T8" s="319">
        <f t="shared" si="2"/>
        <v>0</v>
      </c>
      <c r="U8" s="296">
        <f t="shared" si="3"/>
        <v>0</v>
      </c>
      <c r="V8" s="299">
        <v>0</v>
      </c>
      <c r="W8" s="300">
        <v>0</v>
      </c>
      <c r="X8" s="300">
        <v>0</v>
      </c>
      <c r="Y8" s="300">
        <v>0</v>
      </c>
      <c r="Z8" s="300">
        <v>0</v>
      </c>
      <c r="AA8" s="300">
        <v>0</v>
      </c>
      <c r="AB8" s="299">
        <f>V8-AA8</f>
        <v>0</v>
      </c>
      <c r="AC8" s="301">
        <f t="shared" si="6"/>
        <v>0</v>
      </c>
      <c r="AD8" s="296" t="str">
        <f t="shared" si="4"/>
        <v/>
      </c>
      <c r="AE8" s="302"/>
    </row>
    <row r="9" spans="1:31" s="186" customFormat="1" ht="15" customHeight="1" x14ac:dyDescent="0.2">
      <c r="A9" s="776"/>
      <c r="B9" s="766"/>
      <c r="C9" s="763"/>
      <c r="D9" s="768"/>
      <c r="E9" s="316">
        <v>2024</v>
      </c>
      <c r="F9" s="295">
        <v>0.05</v>
      </c>
      <c r="G9" s="369"/>
      <c r="H9" s="296">
        <f>IFERROR(G9/F9,"")</f>
        <v>0</v>
      </c>
      <c r="I9" s="297">
        <v>2836184357.0633001</v>
      </c>
      <c r="J9" s="297"/>
      <c r="K9" s="297">
        <v>0</v>
      </c>
      <c r="L9" s="297">
        <v>0</v>
      </c>
      <c r="M9" s="297">
        <v>0</v>
      </c>
      <c r="N9" s="318">
        <f t="shared" si="0"/>
        <v>0</v>
      </c>
      <c r="O9" s="296">
        <f t="shared" si="1"/>
        <v>0</v>
      </c>
      <c r="P9" s="297">
        <v>0</v>
      </c>
      <c r="Q9" s="297">
        <v>0</v>
      </c>
      <c r="R9" s="297">
        <v>0</v>
      </c>
      <c r="S9" s="297">
        <v>0</v>
      </c>
      <c r="T9" s="319">
        <f t="shared" si="2"/>
        <v>0</v>
      </c>
      <c r="U9" s="296">
        <f t="shared" si="3"/>
        <v>0</v>
      </c>
      <c r="V9" s="299">
        <v>0</v>
      </c>
      <c r="W9" s="300">
        <v>0</v>
      </c>
      <c r="X9" s="300">
        <v>0</v>
      </c>
      <c r="Y9" s="300">
        <v>0</v>
      </c>
      <c r="Z9" s="300">
        <v>0</v>
      </c>
      <c r="AA9" s="300">
        <v>0</v>
      </c>
      <c r="AB9" s="299">
        <f>V9-AA9</f>
        <v>0</v>
      </c>
      <c r="AC9" s="301">
        <f t="shared" si="6"/>
        <v>0</v>
      </c>
      <c r="AD9" s="296" t="str">
        <f t="shared" si="4"/>
        <v/>
      </c>
      <c r="AE9" s="302"/>
    </row>
    <row r="10" spans="1:31" s="186" customFormat="1" ht="15" customHeight="1" x14ac:dyDescent="0.2">
      <c r="A10" s="777"/>
      <c r="B10" s="767"/>
      <c r="C10" s="764"/>
      <c r="D10" s="769"/>
      <c r="E10" s="320" t="s">
        <v>116</v>
      </c>
      <c r="F10" s="321">
        <f>SUM(F5+F6+F7+F8+F9)</f>
        <v>0.8</v>
      </c>
      <c r="G10" s="322">
        <f>SUM(G5+G6+G7+G8+G9)</f>
        <v>0.55000000000000004</v>
      </c>
      <c r="H10" s="322">
        <f t="shared" si="5"/>
        <v>0.6875</v>
      </c>
      <c r="I10" s="324">
        <f>SUM(I5:I9)</f>
        <v>8084002490.0633001</v>
      </c>
      <c r="J10" s="324">
        <f>SUM(J5:J9)</f>
        <v>362759285</v>
      </c>
      <c r="K10" s="324">
        <f>SUM(K5:K9)</f>
        <v>208122200</v>
      </c>
      <c r="L10" s="324">
        <f>SUM(L5:L9)</f>
        <v>967063304</v>
      </c>
      <c r="M10" s="324">
        <f>SUM(M5:M9)</f>
        <v>1466838043</v>
      </c>
      <c r="N10" s="325">
        <f t="shared" si="0"/>
        <v>3004782832</v>
      </c>
      <c r="O10" s="322">
        <f t="shared" si="1"/>
        <v>0.37169494142207665</v>
      </c>
      <c r="P10" s="324">
        <f>SUM(P5:P9)</f>
        <v>31192573</v>
      </c>
      <c r="Q10" s="324">
        <f>SUM(Q5:Q9)</f>
        <v>226322339</v>
      </c>
      <c r="R10" s="324">
        <f>SUM(R5:R9)</f>
        <v>190322330</v>
      </c>
      <c r="S10" s="324">
        <f>SUM(S5:S9)</f>
        <v>1185240147</v>
      </c>
      <c r="T10" s="325">
        <f t="shared" si="2"/>
        <v>1633077389</v>
      </c>
      <c r="U10" s="322">
        <f t="shared" si="3"/>
        <v>0.20201346931886119</v>
      </c>
      <c r="V10" s="325">
        <f t="shared" ref="V10:AA10" si="7">SUM(V5+V6+V7+V8+V9)</f>
        <v>1220646484</v>
      </c>
      <c r="W10" s="325">
        <f t="shared" si="7"/>
        <v>1096800567</v>
      </c>
      <c r="X10" s="325">
        <f t="shared" si="7"/>
        <v>123842173</v>
      </c>
      <c r="Y10" s="325">
        <f t="shared" si="7"/>
        <v>3000</v>
      </c>
      <c r="Z10" s="325">
        <f t="shared" si="7"/>
        <v>0</v>
      </c>
      <c r="AA10" s="325">
        <f t="shared" si="7"/>
        <v>0</v>
      </c>
      <c r="AB10" s="325">
        <f>SUM(AB5:AB9)</f>
        <v>1220646484</v>
      </c>
      <c r="AC10" s="326">
        <f>W10+X10+Y10+Z10</f>
        <v>1220645740</v>
      </c>
      <c r="AD10" s="322">
        <f t="shared" si="4"/>
        <v>0.99999939048691844</v>
      </c>
      <c r="AE10" s="302"/>
    </row>
    <row r="11" spans="1:31" s="186" customFormat="1" ht="15" customHeight="1" x14ac:dyDescent="0.2">
      <c r="A11" s="762" t="s">
        <v>1393</v>
      </c>
      <c r="B11" s="765">
        <v>2</v>
      </c>
      <c r="C11" s="762" t="s">
        <v>1375</v>
      </c>
      <c r="D11" s="765" t="s">
        <v>115</v>
      </c>
      <c r="E11" s="294">
        <v>2020</v>
      </c>
      <c r="F11" s="332">
        <v>0.1</v>
      </c>
      <c r="G11" s="400">
        <v>0.1</v>
      </c>
      <c r="H11" s="296">
        <f t="shared" si="5"/>
        <v>1</v>
      </c>
      <c r="I11" s="392">
        <v>26623440</v>
      </c>
      <c r="J11" s="297"/>
      <c r="K11" s="297">
        <v>0</v>
      </c>
      <c r="L11" s="297">
        <v>26623440</v>
      </c>
      <c r="M11" s="297">
        <v>0</v>
      </c>
      <c r="N11" s="298">
        <f t="shared" si="0"/>
        <v>26623440</v>
      </c>
      <c r="O11" s="296">
        <f t="shared" si="1"/>
        <v>1</v>
      </c>
      <c r="P11" s="297">
        <v>0</v>
      </c>
      <c r="Q11" s="297">
        <v>0</v>
      </c>
      <c r="R11" s="297"/>
      <c r="S11" s="297">
        <v>23665280</v>
      </c>
      <c r="T11" s="298">
        <f t="shared" si="2"/>
        <v>23665280</v>
      </c>
      <c r="U11" s="296">
        <f t="shared" si="3"/>
        <v>0.88888888888888884</v>
      </c>
      <c r="V11" s="327">
        <v>0</v>
      </c>
      <c r="W11" s="300">
        <v>0</v>
      </c>
      <c r="X11" s="300">
        <v>0</v>
      </c>
      <c r="Y11" s="300">
        <v>0</v>
      </c>
      <c r="Z11" s="300">
        <v>0</v>
      </c>
      <c r="AA11" s="300">
        <v>0</v>
      </c>
      <c r="AB11" s="299">
        <f>V11-AA11</f>
        <v>0</v>
      </c>
      <c r="AC11" s="301">
        <f t="shared" si="6"/>
        <v>0</v>
      </c>
      <c r="AD11" s="296" t="str">
        <f t="shared" si="4"/>
        <v/>
      </c>
      <c r="AE11" s="302"/>
    </row>
    <row r="12" spans="1:31" s="314" customFormat="1" ht="15" customHeight="1" x14ac:dyDescent="0.2">
      <c r="A12" s="763"/>
      <c r="B12" s="766"/>
      <c r="C12" s="763"/>
      <c r="D12" s="768"/>
      <c r="E12" s="303">
        <v>2021</v>
      </c>
      <c r="F12" s="332">
        <v>0.3</v>
      </c>
      <c r="G12" s="401">
        <f>'[4]4. Metas Proyecto de Inv'!AE5</f>
        <v>0.3</v>
      </c>
      <c r="H12" s="296">
        <f t="shared" si="5"/>
        <v>1</v>
      </c>
      <c r="I12" s="393">
        <v>54524808</v>
      </c>
      <c r="J12" s="304">
        <v>54524808</v>
      </c>
      <c r="K12" s="394">
        <v>0</v>
      </c>
      <c r="L12" s="304">
        <v>0</v>
      </c>
      <c r="M12" s="304">
        <v>0</v>
      </c>
      <c r="N12" s="305">
        <f t="shared" si="0"/>
        <v>54524808</v>
      </c>
      <c r="O12" s="333">
        <f t="shared" si="1"/>
        <v>1</v>
      </c>
      <c r="P12" s="304">
        <v>5906854</v>
      </c>
      <c r="Q12" s="304">
        <v>13631202</v>
      </c>
      <c r="R12" s="304">
        <v>13631202</v>
      </c>
      <c r="S12" s="304">
        <v>18174936</v>
      </c>
      <c r="T12" s="306">
        <f t="shared" si="2"/>
        <v>51344194</v>
      </c>
      <c r="U12" s="296">
        <f t="shared" si="3"/>
        <v>0.94166666299861157</v>
      </c>
      <c r="V12" s="307">
        <v>2958160</v>
      </c>
      <c r="W12" s="308">
        <v>2958160</v>
      </c>
      <c r="X12" s="300">
        <v>0</v>
      </c>
      <c r="Y12" s="310"/>
      <c r="Z12" s="310"/>
      <c r="AA12" s="311">
        <v>0</v>
      </c>
      <c r="AB12" s="307">
        <f>V12-AA12</f>
        <v>2958160</v>
      </c>
      <c r="AC12" s="312">
        <f t="shared" si="6"/>
        <v>2958160</v>
      </c>
      <c r="AD12" s="296">
        <f t="shared" si="4"/>
        <v>1</v>
      </c>
      <c r="AE12" s="313"/>
    </row>
    <row r="13" spans="1:31" s="186" customFormat="1" ht="15" customHeight="1" x14ac:dyDescent="0.2">
      <c r="A13" s="763"/>
      <c r="B13" s="766"/>
      <c r="C13" s="763"/>
      <c r="D13" s="768"/>
      <c r="E13" s="395">
        <v>2022</v>
      </c>
      <c r="F13" s="402">
        <v>0.3</v>
      </c>
      <c r="G13" s="864">
        <f>'3. Metas Proyecto de Inv'!AW6</f>
        <v>0.30000000000000004</v>
      </c>
      <c r="H13" s="397">
        <f t="shared" si="5"/>
        <v>1.0000000000000002</v>
      </c>
      <c r="I13" s="398">
        <v>196493600</v>
      </c>
      <c r="J13" s="398">
        <v>118725600</v>
      </c>
      <c r="K13" s="398">
        <v>0</v>
      </c>
      <c r="L13" s="398">
        <v>0</v>
      </c>
      <c r="M13" s="398">
        <v>77768000</v>
      </c>
      <c r="N13" s="406">
        <f t="shared" si="0"/>
        <v>196493600</v>
      </c>
      <c r="O13" s="407">
        <f t="shared" si="1"/>
        <v>1</v>
      </c>
      <c r="P13" s="398">
        <v>13568640</v>
      </c>
      <c r="Q13" s="398">
        <v>33921600</v>
      </c>
      <c r="R13" s="398">
        <v>33921600</v>
      </c>
      <c r="S13" s="398">
        <v>72651360</v>
      </c>
      <c r="T13" s="556">
        <f t="shared" si="2"/>
        <v>154063200</v>
      </c>
      <c r="U13" s="407">
        <f t="shared" si="3"/>
        <v>0.78406217810656431</v>
      </c>
      <c r="V13" s="399">
        <v>3180614</v>
      </c>
      <c r="W13" s="399">
        <v>3180614</v>
      </c>
      <c r="X13" s="399">
        <v>0</v>
      </c>
      <c r="Y13" s="399">
        <v>0</v>
      </c>
      <c r="Z13" s="399">
        <v>0</v>
      </c>
      <c r="AA13" s="399">
        <v>0</v>
      </c>
      <c r="AB13" s="399">
        <f>V13-AA13</f>
        <v>3180614</v>
      </c>
      <c r="AC13" s="408">
        <f t="shared" si="6"/>
        <v>3180614</v>
      </c>
      <c r="AD13" s="407">
        <f t="shared" si="4"/>
        <v>1</v>
      </c>
      <c r="AE13" s="302"/>
    </row>
    <row r="14" spans="1:31" s="186" customFormat="1" ht="15" customHeight="1" x14ac:dyDescent="0.2">
      <c r="A14" s="763"/>
      <c r="B14" s="766"/>
      <c r="C14" s="763"/>
      <c r="D14" s="768"/>
      <c r="E14" s="316">
        <v>2023</v>
      </c>
      <c r="F14" s="332">
        <v>0.27</v>
      </c>
      <c r="G14" s="369"/>
      <c r="H14" s="296">
        <f t="shared" si="5"/>
        <v>0</v>
      </c>
      <c r="I14" s="297">
        <v>155188000</v>
      </c>
      <c r="J14" s="297"/>
      <c r="K14" s="297">
        <v>0</v>
      </c>
      <c r="L14" s="297">
        <v>0</v>
      </c>
      <c r="M14" s="297">
        <v>0</v>
      </c>
      <c r="N14" s="318">
        <f t="shared" si="0"/>
        <v>0</v>
      </c>
      <c r="O14" s="296">
        <f t="shared" si="1"/>
        <v>0</v>
      </c>
      <c r="P14" s="297">
        <v>0</v>
      </c>
      <c r="Q14" s="297">
        <v>0</v>
      </c>
      <c r="R14" s="297">
        <v>0</v>
      </c>
      <c r="S14" s="297">
        <v>0</v>
      </c>
      <c r="T14" s="319">
        <f t="shared" si="2"/>
        <v>0</v>
      </c>
      <c r="U14" s="296">
        <f t="shared" si="3"/>
        <v>0</v>
      </c>
      <c r="V14" s="299">
        <v>0</v>
      </c>
      <c r="W14" s="300">
        <v>0</v>
      </c>
      <c r="X14" s="300">
        <v>0</v>
      </c>
      <c r="Y14" s="300">
        <v>0</v>
      </c>
      <c r="Z14" s="300">
        <v>0</v>
      </c>
      <c r="AA14" s="300">
        <v>0</v>
      </c>
      <c r="AB14" s="299">
        <f>V14-AA14</f>
        <v>0</v>
      </c>
      <c r="AC14" s="301">
        <f t="shared" si="6"/>
        <v>0</v>
      </c>
      <c r="AD14" s="296" t="str">
        <f t="shared" si="4"/>
        <v/>
      </c>
      <c r="AE14" s="302"/>
    </row>
    <row r="15" spans="1:31" s="186" customFormat="1" ht="15" customHeight="1" x14ac:dyDescent="0.2">
      <c r="A15" s="763"/>
      <c r="B15" s="766"/>
      <c r="C15" s="763"/>
      <c r="D15" s="768"/>
      <c r="E15" s="316">
        <v>2024</v>
      </c>
      <c r="F15" s="332">
        <v>0.03</v>
      </c>
      <c r="G15" s="369"/>
      <c r="H15" s="296">
        <f t="shared" si="5"/>
        <v>0</v>
      </c>
      <c r="I15" s="297">
        <v>425427653.55949497</v>
      </c>
      <c r="J15" s="297"/>
      <c r="K15" s="297">
        <v>0</v>
      </c>
      <c r="L15" s="297">
        <v>0</v>
      </c>
      <c r="M15" s="297">
        <v>0</v>
      </c>
      <c r="N15" s="318">
        <f t="shared" si="0"/>
        <v>0</v>
      </c>
      <c r="O15" s="296">
        <f t="shared" si="1"/>
        <v>0</v>
      </c>
      <c r="P15" s="297">
        <v>0</v>
      </c>
      <c r="Q15" s="297">
        <v>0</v>
      </c>
      <c r="R15" s="297">
        <v>0</v>
      </c>
      <c r="S15" s="297">
        <v>0</v>
      </c>
      <c r="T15" s="319">
        <f t="shared" si="2"/>
        <v>0</v>
      </c>
      <c r="U15" s="296">
        <f t="shared" si="3"/>
        <v>0</v>
      </c>
      <c r="V15" s="299">
        <v>0</v>
      </c>
      <c r="W15" s="300">
        <v>0</v>
      </c>
      <c r="X15" s="300">
        <v>0</v>
      </c>
      <c r="Y15" s="300">
        <v>0</v>
      </c>
      <c r="Z15" s="300">
        <v>0</v>
      </c>
      <c r="AA15" s="300">
        <v>0</v>
      </c>
      <c r="AB15" s="299">
        <f>V15-AA15</f>
        <v>0</v>
      </c>
      <c r="AC15" s="301">
        <f t="shared" si="6"/>
        <v>0</v>
      </c>
      <c r="AD15" s="296" t="str">
        <f t="shared" si="4"/>
        <v/>
      </c>
      <c r="AE15" s="302"/>
    </row>
    <row r="16" spans="1:31" s="186" customFormat="1" ht="15" customHeight="1" x14ac:dyDescent="0.2">
      <c r="A16" s="764"/>
      <c r="B16" s="767"/>
      <c r="C16" s="764"/>
      <c r="D16" s="769"/>
      <c r="E16" s="320" t="s">
        <v>116</v>
      </c>
      <c r="F16" s="403">
        <f>SUM(F11+F12+F13+F14+F15)</f>
        <v>1</v>
      </c>
      <c r="G16" s="404">
        <f>SUM(G11+G12+G13+G14+G15)</f>
        <v>0.70000000000000007</v>
      </c>
      <c r="H16" s="328">
        <f t="shared" si="5"/>
        <v>0.70000000000000007</v>
      </c>
      <c r="I16" s="324">
        <f>SUM(I11:I15)</f>
        <v>858257501.55949497</v>
      </c>
      <c r="J16" s="324">
        <f>SUM(J11:J15)</f>
        <v>173250408</v>
      </c>
      <c r="K16" s="324">
        <f>SUM(K11:K15)</f>
        <v>0</v>
      </c>
      <c r="L16" s="324">
        <f>SUM(L11:L15)</f>
        <v>26623440</v>
      </c>
      <c r="M16" s="324">
        <f>SUM(M11:M15)</f>
        <v>77768000</v>
      </c>
      <c r="N16" s="325">
        <f t="shared" si="0"/>
        <v>277641848</v>
      </c>
      <c r="O16" s="322">
        <f t="shared" si="1"/>
        <v>0.32349481070134717</v>
      </c>
      <c r="P16" s="323">
        <v>0</v>
      </c>
      <c r="Q16" s="324">
        <f>SUM(Q11:Q15)</f>
        <v>47552802</v>
      </c>
      <c r="R16" s="324">
        <f>SUM(R11:R15)</f>
        <v>47552802</v>
      </c>
      <c r="S16" s="324">
        <f>SUM(S11:S15)</f>
        <v>114491576</v>
      </c>
      <c r="T16" s="325">
        <f t="shared" si="2"/>
        <v>209597180</v>
      </c>
      <c r="U16" s="322">
        <f t="shared" si="3"/>
        <v>0.2442124649294086</v>
      </c>
      <c r="V16" s="325">
        <f t="shared" ref="V16:AA16" si="8">SUM(V11+V12+V13+V14+V15)</f>
        <v>6138774</v>
      </c>
      <c r="W16" s="325">
        <f t="shared" si="8"/>
        <v>6138774</v>
      </c>
      <c r="X16" s="325">
        <f t="shared" si="8"/>
        <v>0</v>
      </c>
      <c r="Y16" s="325">
        <f t="shared" si="8"/>
        <v>0</v>
      </c>
      <c r="Z16" s="325">
        <f t="shared" si="8"/>
        <v>0</v>
      </c>
      <c r="AA16" s="325">
        <f t="shared" si="8"/>
        <v>0</v>
      </c>
      <c r="AB16" s="325">
        <f>SUM(AB11:AB15)</f>
        <v>6138774</v>
      </c>
      <c r="AC16" s="326">
        <f t="shared" si="6"/>
        <v>6138774</v>
      </c>
      <c r="AD16" s="322">
        <f t="shared" si="4"/>
        <v>1</v>
      </c>
      <c r="AE16" s="302"/>
    </row>
    <row r="17" spans="1:31" s="186" customFormat="1" ht="15" customHeight="1" x14ac:dyDescent="0.2">
      <c r="A17" s="762" t="s">
        <v>1326</v>
      </c>
      <c r="B17" s="765">
        <v>3</v>
      </c>
      <c r="C17" s="762" t="s">
        <v>1340</v>
      </c>
      <c r="D17" s="765" t="s">
        <v>115</v>
      </c>
      <c r="E17" s="294">
        <v>2020</v>
      </c>
      <c r="F17" s="295">
        <v>0.1</v>
      </c>
      <c r="G17" s="391">
        <v>9.9999999999999992E-2</v>
      </c>
      <c r="H17" s="296">
        <f t="shared" si="5"/>
        <v>0.99999999999999989</v>
      </c>
      <c r="I17" s="392">
        <v>1315443158</v>
      </c>
      <c r="J17" s="297"/>
      <c r="K17" s="297">
        <v>0</v>
      </c>
      <c r="L17" s="297">
        <v>990078056</v>
      </c>
      <c r="M17" s="297">
        <v>318467721</v>
      </c>
      <c r="N17" s="298">
        <f t="shared" si="0"/>
        <v>1308545777</v>
      </c>
      <c r="O17" s="296">
        <f t="shared" si="1"/>
        <v>0.99475661038027152</v>
      </c>
      <c r="P17" s="297">
        <v>0</v>
      </c>
      <c r="Q17" s="297">
        <v>0</v>
      </c>
      <c r="R17" s="297"/>
      <c r="S17" s="297">
        <v>990078056</v>
      </c>
      <c r="T17" s="298">
        <f t="shared" si="2"/>
        <v>990078056</v>
      </c>
      <c r="U17" s="296">
        <f t="shared" si="3"/>
        <v>0.75265742193324026</v>
      </c>
      <c r="V17" s="299">
        <v>0</v>
      </c>
      <c r="W17" s="300">
        <v>0</v>
      </c>
      <c r="X17" s="300">
        <v>0</v>
      </c>
      <c r="Y17" s="300">
        <v>0</v>
      </c>
      <c r="Z17" s="300">
        <v>0</v>
      </c>
      <c r="AA17" s="300">
        <v>0</v>
      </c>
      <c r="AB17" s="299">
        <f>V17-AA17</f>
        <v>0</v>
      </c>
      <c r="AC17" s="301">
        <f t="shared" si="6"/>
        <v>0</v>
      </c>
      <c r="AD17" s="296" t="str">
        <f t="shared" si="4"/>
        <v/>
      </c>
      <c r="AE17" s="302"/>
    </row>
    <row r="18" spans="1:31" s="314" customFormat="1" ht="15" customHeight="1" x14ac:dyDescent="0.2">
      <c r="A18" s="763"/>
      <c r="B18" s="766"/>
      <c r="C18" s="763"/>
      <c r="D18" s="768"/>
      <c r="E18" s="303">
        <v>2021</v>
      </c>
      <c r="F18" s="295">
        <v>0.3</v>
      </c>
      <c r="G18" s="296">
        <f>'[4]4. Metas Proyecto de Inv'!AE6</f>
        <v>0.3</v>
      </c>
      <c r="H18" s="296">
        <f t="shared" si="5"/>
        <v>1</v>
      </c>
      <c r="I18" s="393">
        <v>2741323765</v>
      </c>
      <c r="J18" s="304">
        <v>218322170</v>
      </c>
      <c r="K18" s="394">
        <v>1960914994</v>
      </c>
      <c r="L18" s="304">
        <v>499497720</v>
      </c>
      <c r="M18" s="304">
        <v>49912200</v>
      </c>
      <c r="N18" s="305">
        <f t="shared" si="0"/>
        <v>2728647084</v>
      </c>
      <c r="O18" s="333">
        <f t="shared" si="1"/>
        <v>0.99537570820278498</v>
      </c>
      <c r="P18" s="304">
        <v>3800000</v>
      </c>
      <c r="Q18" s="304">
        <v>784792145</v>
      </c>
      <c r="R18" s="304">
        <v>1104796359</v>
      </c>
      <c r="S18" s="304">
        <v>728718616</v>
      </c>
      <c r="T18" s="306">
        <f t="shared" si="2"/>
        <v>2622107120</v>
      </c>
      <c r="U18" s="296">
        <f t="shared" si="3"/>
        <v>0.95651128607204117</v>
      </c>
      <c r="V18" s="307">
        <v>318467721</v>
      </c>
      <c r="W18" s="308">
        <v>0</v>
      </c>
      <c r="X18" s="309">
        <v>318467721</v>
      </c>
      <c r="Y18" s="310"/>
      <c r="Z18" s="310"/>
      <c r="AA18" s="311">
        <v>0</v>
      </c>
      <c r="AB18" s="307">
        <f>V18-AA18</f>
        <v>318467721</v>
      </c>
      <c r="AC18" s="312">
        <f t="shared" si="6"/>
        <v>318467721</v>
      </c>
      <c r="AD18" s="296">
        <f t="shared" si="4"/>
        <v>1</v>
      </c>
      <c r="AE18" s="313"/>
    </row>
    <row r="19" spans="1:31" s="186" customFormat="1" ht="15" customHeight="1" x14ac:dyDescent="0.2">
      <c r="A19" s="763"/>
      <c r="B19" s="766"/>
      <c r="C19" s="763"/>
      <c r="D19" s="768"/>
      <c r="E19" s="395">
        <v>2022</v>
      </c>
      <c r="F19" s="396">
        <v>0.3</v>
      </c>
      <c r="G19" s="397">
        <f>'3. Metas Proyecto de Inv'!AW7</f>
        <v>0.3</v>
      </c>
      <c r="H19" s="397">
        <f t="shared" si="5"/>
        <v>1</v>
      </c>
      <c r="I19" s="398">
        <v>4744553031</v>
      </c>
      <c r="J19" s="398">
        <v>660429027</v>
      </c>
      <c r="K19" s="398">
        <v>2575176127</v>
      </c>
      <c r="L19" s="398">
        <v>1236099969</v>
      </c>
      <c r="M19" s="398">
        <v>272847908</v>
      </c>
      <c r="N19" s="406">
        <f t="shared" si="0"/>
        <v>4744553031</v>
      </c>
      <c r="O19" s="407">
        <f t="shared" si="1"/>
        <v>1</v>
      </c>
      <c r="P19" s="398">
        <v>52330210</v>
      </c>
      <c r="Q19" s="398">
        <v>2723690580</v>
      </c>
      <c r="R19" s="398">
        <v>1192677271</v>
      </c>
      <c r="S19" s="398">
        <v>722620246</v>
      </c>
      <c r="T19" s="556">
        <f t="shared" si="2"/>
        <v>4691318307</v>
      </c>
      <c r="U19" s="407">
        <f t="shared" si="3"/>
        <v>0.98877982316728796</v>
      </c>
      <c r="V19" s="399">
        <v>110339964</v>
      </c>
      <c r="W19" s="399">
        <v>99959477</v>
      </c>
      <c r="X19" s="399">
        <v>10380487</v>
      </c>
      <c r="Y19" s="399">
        <v>0</v>
      </c>
      <c r="Z19" s="399">
        <v>0</v>
      </c>
      <c r="AA19" s="399">
        <v>0</v>
      </c>
      <c r="AB19" s="399">
        <f>V19-AA19</f>
        <v>110339964</v>
      </c>
      <c r="AC19" s="408">
        <f t="shared" si="6"/>
        <v>110339964</v>
      </c>
      <c r="AD19" s="407">
        <f t="shared" si="4"/>
        <v>1</v>
      </c>
      <c r="AE19" s="302"/>
    </row>
    <row r="20" spans="1:31" s="186" customFormat="1" ht="15" customHeight="1" x14ac:dyDescent="0.2">
      <c r="A20" s="763"/>
      <c r="B20" s="766"/>
      <c r="C20" s="763"/>
      <c r="D20" s="768"/>
      <c r="E20" s="316">
        <v>2023</v>
      </c>
      <c r="F20" s="295">
        <v>0.28000000000000003</v>
      </c>
      <c r="G20" s="369"/>
      <c r="H20" s="296">
        <f t="shared" si="5"/>
        <v>0</v>
      </c>
      <c r="I20" s="297">
        <v>3913634000</v>
      </c>
      <c r="J20" s="297"/>
      <c r="K20" s="297">
        <v>0</v>
      </c>
      <c r="L20" s="297">
        <v>0</v>
      </c>
      <c r="M20" s="297">
        <v>0</v>
      </c>
      <c r="N20" s="318">
        <f t="shared" si="0"/>
        <v>0</v>
      </c>
      <c r="O20" s="296">
        <f t="shared" si="1"/>
        <v>0</v>
      </c>
      <c r="P20" s="297">
        <v>0</v>
      </c>
      <c r="Q20" s="297">
        <v>0</v>
      </c>
      <c r="R20" s="297">
        <v>0</v>
      </c>
      <c r="S20" s="297">
        <v>0</v>
      </c>
      <c r="T20" s="319">
        <f t="shared" si="2"/>
        <v>0</v>
      </c>
      <c r="U20" s="296">
        <f t="shared" si="3"/>
        <v>0</v>
      </c>
      <c r="V20" s="299">
        <v>0</v>
      </c>
      <c r="W20" s="300">
        <v>0</v>
      </c>
      <c r="X20" s="300">
        <v>0</v>
      </c>
      <c r="Y20" s="300">
        <v>0</v>
      </c>
      <c r="Z20" s="300">
        <v>0</v>
      </c>
      <c r="AA20" s="300">
        <v>0</v>
      </c>
      <c r="AB20" s="299">
        <f>V20-AA20</f>
        <v>0</v>
      </c>
      <c r="AC20" s="301">
        <f t="shared" si="6"/>
        <v>0</v>
      </c>
      <c r="AD20" s="296" t="str">
        <f t="shared" si="4"/>
        <v/>
      </c>
      <c r="AE20" s="302"/>
    </row>
    <row r="21" spans="1:31" s="186" customFormat="1" ht="15" customHeight="1" x14ac:dyDescent="0.2">
      <c r="A21" s="763"/>
      <c r="B21" s="766"/>
      <c r="C21" s="763"/>
      <c r="D21" s="768"/>
      <c r="E21" s="316">
        <v>2024</v>
      </c>
      <c r="F21" s="295">
        <v>0.02</v>
      </c>
      <c r="G21" s="369"/>
      <c r="H21" s="296">
        <f t="shared" si="5"/>
        <v>0</v>
      </c>
      <c r="I21" s="297">
        <v>1418092178.5316501</v>
      </c>
      <c r="J21" s="297"/>
      <c r="K21" s="297">
        <v>0</v>
      </c>
      <c r="L21" s="297">
        <v>0</v>
      </c>
      <c r="M21" s="297">
        <v>0</v>
      </c>
      <c r="N21" s="318">
        <f t="shared" si="0"/>
        <v>0</v>
      </c>
      <c r="O21" s="296">
        <f t="shared" si="1"/>
        <v>0</v>
      </c>
      <c r="P21" s="297">
        <v>0</v>
      </c>
      <c r="Q21" s="297">
        <v>0</v>
      </c>
      <c r="R21" s="297">
        <v>0</v>
      </c>
      <c r="S21" s="297">
        <v>0</v>
      </c>
      <c r="T21" s="319">
        <f t="shared" si="2"/>
        <v>0</v>
      </c>
      <c r="U21" s="296">
        <f t="shared" si="3"/>
        <v>0</v>
      </c>
      <c r="V21" s="299">
        <v>0</v>
      </c>
      <c r="W21" s="300">
        <v>0</v>
      </c>
      <c r="X21" s="300">
        <v>0</v>
      </c>
      <c r="Y21" s="300">
        <v>0</v>
      </c>
      <c r="Z21" s="300">
        <v>0</v>
      </c>
      <c r="AA21" s="300">
        <v>0</v>
      </c>
      <c r="AB21" s="299">
        <f>V21-AA21</f>
        <v>0</v>
      </c>
      <c r="AC21" s="301">
        <f t="shared" si="6"/>
        <v>0</v>
      </c>
      <c r="AD21" s="296" t="str">
        <f t="shared" si="4"/>
        <v/>
      </c>
      <c r="AE21" s="302"/>
    </row>
    <row r="22" spans="1:31" s="186" customFormat="1" ht="15" customHeight="1" x14ac:dyDescent="0.2">
      <c r="A22" s="764"/>
      <c r="B22" s="767"/>
      <c r="C22" s="764"/>
      <c r="D22" s="769"/>
      <c r="E22" s="320" t="s">
        <v>116</v>
      </c>
      <c r="F22" s="322">
        <f>SUM(F17+F18+F19+F20+F21)</f>
        <v>1</v>
      </c>
      <c r="G22" s="322">
        <f>SUM(G17+G18+G19+G20+G21)</f>
        <v>0.7</v>
      </c>
      <c r="H22" s="328">
        <f t="shared" si="5"/>
        <v>0.7</v>
      </c>
      <c r="I22" s="324">
        <f>SUM(I17:I21)</f>
        <v>14133046132.531651</v>
      </c>
      <c r="J22" s="324">
        <f>SUM(J17:J21)</f>
        <v>878751197</v>
      </c>
      <c r="K22" s="324">
        <f>SUM(K17:K21)</f>
        <v>4536091121</v>
      </c>
      <c r="L22" s="324">
        <f>SUM(L17:L21)</f>
        <v>2725675745</v>
      </c>
      <c r="M22" s="324">
        <f>SUM(M17:M21)</f>
        <v>641227829</v>
      </c>
      <c r="N22" s="325">
        <f t="shared" si="0"/>
        <v>8781745892</v>
      </c>
      <c r="O22" s="322">
        <f t="shared" si="1"/>
        <v>0.62136257178033616</v>
      </c>
      <c r="P22" s="324">
        <f>SUM(P17:P21)</f>
        <v>56130210</v>
      </c>
      <c r="Q22" s="324">
        <f>SUM(Q17:Q21)</f>
        <v>3508482725</v>
      </c>
      <c r="R22" s="324">
        <f>SUM(R17:R21)</f>
        <v>2297473630</v>
      </c>
      <c r="S22" s="324">
        <f>SUM(S17:S21)</f>
        <v>2441416918</v>
      </c>
      <c r="T22" s="325">
        <f t="shared" si="2"/>
        <v>8303503483</v>
      </c>
      <c r="U22" s="322">
        <f t="shared" si="3"/>
        <v>0.58752397785547983</v>
      </c>
      <c r="V22" s="325">
        <f t="shared" ref="V22:AA22" si="9">SUM(V17+V18+V19+V20+V21)</f>
        <v>428807685</v>
      </c>
      <c r="W22" s="325">
        <f t="shared" si="9"/>
        <v>99959477</v>
      </c>
      <c r="X22" s="325">
        <f t="shared" si="9"/>
        <v>328848208</v>
      </c>
      <c r="Y22" s="325">
        <f t="shared" si="9"/>
        <v>0</v>
      </c>
      <c r="Z22" s="325">
        <f t="shared" si="9"/>
        <v>0</v>
      </c>
      <c r="AA22" s="325">
        <f t="shared" si="9"/>
        <v>0</v>
      </c>
      <c r="AB22" s="325">
        <f>SUM(AB17:AB21)</f>
        <v>428807685</v>
      </c>
      <c r="AC22" s="326">
        <f t="shared" si="6"/>
        <v>428807685</v>
      </c>
      <c r="AD22" s="322">
        <f t="shared" si="4"/>
        <v>1</v>
      </c>
      <c r="AE22" s="302"/>
    </row>
    <row r="23" spans="1:31" s="186" customFormat="1" ht="15" customHeight="1" x14ac:dyDescent="0.2">
      <c r="A23" s="762" t="s">
        <v>1326</v>
      </c>
      <c r="B23" s="765">
        <v>4</v>
      </c>
      <c r="C23" s="762" t="s">
        <v>1347</v>
      </c>
      <c r="D23" s="765" t="s">
        <v>716</v>
      </c>
      <c r="E23" s="294">
        <v>2020</v>
      </c>
      <c r="F23" s="295">
        <v>0.97</v>
      </c>
      <c r="G23" s="391">
        <v>0.97</v>
      </c>
      <c r="H23" s="296">
        <f t="shared" si="5"/>
        <v>1</v>
      </c>
      <c r="I23" s="392">
        <v>2736466775</v>
      </c>
      <c r="J23" s="297"/>
      <c r="K23" s="297">
        <v>0</v>
      </c>
      <c r="L23" s="297">
        <v>2736466775</v>
      </c>
      <c r="M23" s="297">
        <v>0</v>
      </c>
      <c r="N23" s="298">
        <f t="shared" ref="N23:N28" si="10">SUM(J23+K23+L23+M23)</f>
        <v>2736466775</v>
      </c>
      <c r="O23" s="296">
        <f t="shared" si="1"/>
        <v>1</v>
      </c>
      <c r="P23" s="297">
        <v>0</v>
      </c>
      <c r="Q23" s="297">
        <v>0</v>
      </c>
      <c r="R23" s="297"/>
      <c r="S23" s="297">
        <v>514787037</v>
      </c>
      <c r="T23" s="298">
        <f t="shared" si="2"/>
        <v>514787037</v>
      </c>
      <c r="U23" s="296">
        <f t="shared" si="3"/>
        <v>0.18812106242364299</v>
      </c>
      <c r="V23" s="299">
        <v>0</v>
      </c>
      <c r="W23" s="300">
        <v>0</v>
      </c>
      <c r="X23" s="300">
        <v>0</v>
      </c>
      <c r="Y23" s="300">
        <v>0</v>
      </c>
      <c r="Z23" s="300">
        <v>0</v>
      </c>
      <c r="AA23" s="300">
        <v>0</v>
      </c>
      <c r="AB23" s="299">
        <f>V23-AA23</f>
        <v>0</v>
      </c>
      <c r="AC23" s="301">
        <f t="shared" si="6"/>
        <v>0</v>
      </c>
      <c r="AD23" s="296" t="str">
        <f t="shared" si="4"/>
        <v/>
      </c>
      <c r="AE23" s="302"/>
    </row>
    <row r="24" spans="1:31" s="314" customFormat="1" ht="15" customHeight="1" x14ac:dyDescent="0.2">
      <c r="A24" s="763"/>
      <c r="B24" s="766"/>
      <c r="C24" s="763"/>
      <c r="D24" s="768"/>
      <c r="E24" s="303">
        <v>2021</v>
      </c>
      <c r="F24" s="295">
        <v>0.97</v>
      </c>
      <c r="G24" s="296">
        <f>'[4]4. Metas Proyecto de Inv'!AE7</f>
        <v>0.97</v>
      </c>
      <c r="H24" s="296">
        <f t="shared" si="5"/>
        <v>1</v>
      </c>
      <c r="I24" s="393">
        <v>6957427282</v>
      </c>
      <c r="J24" s="304">
        <v>78293040</v>
      </c>
      <c r="K24" s="394">
        <v>6570362742</v>
      </c>
      <c r="L24" s="304">
        <v>62300766</v>
      </c>
      <c r="M24" s="304">
        <v>217112969</v>
      </c>
      <c r="N24" s="305">
        <f t="shared" si="10"/>
        <v>6928069517</v>
      </c>
      <c r="O24" s="333">
        <f t="shared" si="1"/>
        <v>0.9957803705579571</v>
      </c>
      <c r="P24" s="304">
        <v>0</v>
      </c>
      <c r="Q24" s="304">
        <v>203558300</v>
      </c>
      <c r="R24" s="304">
        <v>1182989582</v>
      </c>
      <c r="S24" s="304">
        <v>1317612040</v>
      </c>
      <c r="T24" s="306">
        <f t="shared" si="2"/>
        <v>2704159922</v>
      </c>
      <c r="U24" s="296">
        <f t="shared" si="3"/>
        <v>0.38867239460714209</v>
      </c>
      <c r="V24" s="307">
        <v>2221679788</v>
      </c>
      <c r="W24" s="308">
        <v>1616985079</v>
      </c>
      <c r="X24" s="309">
        <v>598257497</v>
      </c>
      <c r="Y24" s="310"/>
      <c r="Z24" s="310"/>
      <c r="AA24" s="311">
        <v>6437212</v>
      </c>
      <c r="AB24" s="307">
        <f>V24-AA24</f>
        <v>2215242576</v>
      </c>
      <c r="AC24" s="312">
        <f t="shared" si="6"/>
        <v>2215242576</v>
      </c>
      <c r="AD24" s="296">
        <f t="shared" si="4"/>
        <v>1</v>
      </c>
      <c r="AE24" s="313"/>
    </row>
    <row r="25" spans="1:31" s="186" customFormat="1" ht="15" customHeight="1" x14ac:dyDescent="0.2">
      <c r="A25" s="763"/>
      <c r="B25" s="766"/>
      <c r="C25" s="763"/>
      <c r="D25" s="768"/>
      <c r="E25" s="395">
        <v>2022</v>
      </c>
      <c r="F25" s="396">
        <v>0.97</v>
      </c>
      <c r="G25" s="397">
        <f>'3. Metas Proyecto de Inv'!AW8</f>
        <v>0.97000000000000008</v>
      </c>
      <c r="H25" s="397">
        <f t="shared" si="5"/>
        <v>1.0000000000000002</v>
      </c>
      <c r="I25" s="398">
        <v>4104640435</v>
      </c>
      <c r="J25" s="398">
        <v>77981680</v>
      </c>
      <c r="K25" s="398">
        <v>42929250</v>
      </c>
      <c r="L25" s="398">
        <v>2647267290</v>
      </c>
      <c r="M25" s="398">
        <v>1288903017</v>
      </c>
      <c r="N25" s="406">
        <f t="shared" si="10"/>
        <v>4057081237</v>
      </c>
      <c r="O25" s="407">
        <f t="shared" si="1"/>
        <v>0.98841330958140305</v>
      </c>
      <c r="P25" s="398">
        <v>0</v>
      </c>
      <c r="Q25" s="398">
        <v>71022299</v>
      </c>
      <c r="R25" s="398">
        <v>620572424</v>
      </c>
      <c r="S25" s="398">
        <v>1344329546</v>
      </c>
      <c r="T25" s="556">
        <f t="shared" si="2"/>
        <v>2035924269</v>
      </c>
      <c r="U25" s="407">
        <f t="shared" si="3"/>
        <v>0.4960055091890162</v>
      </c>
      <c r="V25" s="399">
        <v>4223909595</v>
      </c>
      <c r="W25" s="399">
        <v>1256904181</v>
      </c>
      <c r="X25" s="399">
        <v>989946652</v>
      </c>
      <c r="Y25" s="399">
        <v>1505194748</v>
      </c>
      <c r="Z25" s="399">
        <v>468424012</v>
      </c>
      <c r="AA25" s="399">
        <v>2413334</v>
      </c>
      <c r="AB25" s="399">
        <f>V25-AA25</f>
        <v>4221496261</v>
      </c>
      <c r="AC25" s="408">
        <f t="shared" si="6"/>
        <v>4220469593</v>
      </c>
      <c r="AD25" s="407">
        <f t="shared" si="4"/>
        <v>0.99975679997410283</v>
      </c>
      <c r="AE25" s="302"/>
    </row>
    <row r="26" spans="1:31" s="186" customFormat="1" ht="15" customHeight="1" x14ac:dyDescent="0.2">
      <c r="A26" s="763"/>
      <c r="B26" s="766"/>
      <c r="C26" s="763"/>
      <c r="D26" s="768"/>
      <c r="E26" s="316">
        <v>2023</v>
      </c>
      <c r="F26" s="295">
        <v>0.97</v>
      </c>
      <c r="G26" s="369"/>
      <c r="H26" s="296">
        <f t="shared" si="5"/>
        <v>0</v>
      </c>
      <c r="I26" s="297">
        <v>9412852000</v>
      </c>
      <c r="J26" s="297"/>
      <c r="K26" s="297">
        <v>0</v>
      </c>
      <c r="L26" s="297">
        <v>0</v>
      </c>
      <c r="M26" s="297">
        <v>0</v>
      </c>
      <c r="N26" s="318">
        <f t="shared" si="10"/>
        <v>0</v>
      </c>
      <c r="O26" s="296">
        <f t="shared" si="1"/>
        <v>0</v>
      </c>
      <c r="P26" s="297">
        <v>0</v>
      </c>
      <c r="Q26" s="297">
        <v>0</v>
      </c>
      <c r="R26" s="297">
        <v>0</v>
      </c>
      <c r="S26" s="297">
        <v>0</v>
      </c>
      <c r="T26" s="319">
        <f t="shared" si="2"/>
        <v>0</v>
      </c>
      <c r="U26" s="296">
        <f t="shared" si="3"/>
        <v>0</v>
      </c>
      <c r="V26" s="299">
        <v>0</v>
      </c>
      <c r="W26" s="300">
        <v>0</v>
      </c>
      <c r="X26" s="300">
        <v>0</v>
      </c>
      <c r="Y26" s="300">
        <v>0</v>
      </c>
      <c r="Z26" s="300">
        <v>0</v>
      </c>
      <c r="AA26" s="300">
        <v>0</v>
      </c>
      <c r="AB26" s="299">
        <f>V26-AA26</f>
        <v>0</v>
      </c>
      <c r="AC26" s="301">
        <f t="shared" si="6"/>
        <v>0</v>
      </c>
      <c r="AD26" s="296" t="str">
        <f t="shared" si="4"/>
        <v/>
      </c>
      <c r="AE26" s="302"/>
    </row>
    <row r="27" spans="1:31" s="186" customFormat="1" ht="15" customHeight="1" x14ac:dyDescent="0.2">
      <c r="A27" s="763"/>
      <c r="B27" s="766"/>
      <c r="C27" s="763"/>
      <c r="D27" s="768"/>
      <c r="E27" s="316">
        <v>2024</v>
      </c>
      <c r="F27" s="295">
        <v>0.97</v>
      </c>
      <c r="G27" s="369"/>
      <c r="H27" s="296">
        <f t="shared" si="5"/>
        <v>0</v>
      </c>
      <c r="I27" s="297">
        <v>1985329049.9443099</v>
      </c>
      <c r="J27" s="297"/>
      <c r="K27" s="297">
        <v>0</v>
      </c>
      <c r="L27" s="297">
        <v>0</v>
      </c>
      <c r="M27" s="297">
        <v>0</v>
      </c>
      <c r="N27" s="318">
        <f t="shared" si="10"/>
        <v>0</v>
      </c>
      <c r="O27" s="296">
        <f t="shared" si="1"/>
        <v>0</v>
      </c>
      <c r="P27" s="297">
        <v>0</v>
      </c>
      <c r="Q27" s="297">
        <v>0</v>
      </c>
      <c r="R27" s="297">
        <v>0</v>
      </c>
      <c r="S27" s="297">
        <v>0</v>
      </c>
      <c r="T27" s="319">
        <f t="shared" si="2"/>
        <v>0</v>
      </c>
      <c r="U27" s="296">
        <f t="shared" si="3"/>
        <v>0</v>
      </c>
      <c r="V27" s="299">
        <v>0</v>
      </c>
      <c r="W27" s="300">
        <v>0</v>
      </c>
      <c r="X27" s="300">
        <v>0</v>
      </c>
      <c r="Y27" s="300">
        <v>0</v>
      </c>
      <c r="Z27" s="300">
        <v>0</v>
      </c>
      <c r="AA27" s="300">
        <v>0</v>
      </c>
      <c r="AB27" s="299">
        <f>V27-AA27</f>
        <v>0</v>
      </c>
      <c r="AC27" s="301">
        <f t="shared" si="6"/>
        <v>0</v>
      </c>
      <c r="AD27" s="296" t="str">
        <f t="shared" si="4"/>
        <v/>
      </c>
      <c r="AE27" s="302"/>
    </row>
    <row r="28" spans="1:31" s="186" customFormat="1" ht="15" customHeight="1" x14ac:dyDescent="0.2">
      <c r="A28" s="764"/>
      <c r="B28" s="767"/>
      <c r="C28" s="764"/>
      <c r="D28" s="769"/>
      <c r="E28" s="320" t="s">
        <v>116</v>
      </c>
      <c r="F28" s="321">
        <f>AVERAGE(F23:F27)</f>
        <v>0.97</v>
      </c>
      <c r="G28" s="405">
        <f>SUMIFS($G$23:$G$27,$E$23:$E$27,2021)</f>
        <v>0.97</v>
      </c>
      <c r="H28" s="328">
        <f t="shared" si="5"/>
        <v>1</v>
      </c>
      <c r="I28" s="324">
        <f>SUM(I23:I27)</f>
        <v>25196715541.944309</v>
      </c>
      <c r="J28" s="324">
        <f>SUM(J23:J27)</f>
        <v>156274720</v>
      </c>
      <c r="K28" s="324">
        <f>SUM(K23:K27)</f>
        <v>6613291992</v>
      </c>
      <c r="L28" s="324">
        <f>SUM(L23:L27)</f>
        <v>5446034831</v>
      </c>
      <c r="M28" s="324">
        <f>SUM(M23:M27)</f>
        <v>1506015986</v>
      </c>
      <c r="N28" s="325">
        <f t="shared" si="10"/>
        <v>13721617529</v>
      </c>
      <c r="O28" s="322">
        <f t="shared" si="1"/>
        <v>0.54457961023364276</v>
      </c>
      <c r="P28" s="324">
        <f>SUM(P23:P27)</f>
        <v>0</v>
      </c>
      <c r="Q28" s="324">
        <f>SUM(Q23:Q27)</f>
        <v>274580599</v>
      </c>
      <c r="R28" s="324">
        <f>SUM(R23:R27)</f>
        <v>1803562006</v>
      </c>
      <c r="S28" s="324">
        <f>SUM(S23:S27)</f>
        <v>3176728623</v>
      </c>
      <c r="T28" s="325">
        <f t="shared" si="2"/>
        <v>5254871228</v>
      </c>
      <c r="U28" s="322">
        <f t="shared" si="3"/>
        <v>0.20855381802649453</v>
      </c>
      <c r="V28" s="325">
        <f t="shared" ref="V28:AA28" si="11">SUM(V23+V24+V25+V26+V27)</f>
        <v>6445589383</v>
      </c>
      <c r="W28" s="325">
        <f t="shared" si="11"/>
        <v>2873889260</v>
      </c>
      <c r="X28" s="325">
        <f t="shared" si="11"/>
        <v>1588204149</v>
      </c>
      <c r="Y28" s="325">
        <f t="shared" si="11"/>
        <v>1505194748</v>
      </c>
      <c r="Z28" s="325">
        <f t="shared" si="11"/>
        <v>468424012</v>
      </c>
      <c r="AA28" s="325">
        <f t="shared" si="11"/>
        <v>8850546</v>
      </c>
      <c r="AB28" s="325">
        <f>SUM(AB23:AB27)</f>
        <v>6436738837</v>
      </c>
      <c r="AC28" s="326">
        <f t="shared" si="6"/>
        <v>6435712169</v>
      </c>
      <c r="AD28" s="322">
        <f t="shared" si="4"/>
        <v>0.99984049873297665</v>
      </c>
      <c r="AE28" s="302"/>
    </row>
    <row r="29" spans="1:31" s="186" customFormat="1" ht="15" customHeight="1" x14ac:dyDescent="0.2">
      <c r="A29" s="762" t="s">
        <v>1326</v>
      </c>
      <c r="B29" s="765">
        <v>5</v>
      </c>
      <c r="C29" s="762" t="s">
        <v>1369</v>
      </c>
      <c r="D29" s="765" t="s">
        <v>115</v>
      </c>
      <c r="E29" s="294">
        <v>2020</v>
      </c>
      <c r="F29" s="295">
        <v>0.05</v>
      </c>
      <c r="G29" s="391">
        <v>0.05</v>
      </c>
      <c r="H29" s="296">
        <f t="shared" si="5"/>
        <v>1</v>
      </c>
      <c r="I29" s="392">
        <v>208554908</v>
      </c>
      <c r="J29" s="297"/>
      <c r="K29" s="297">
        <v>0</v>
      </c>
      <c r="L29" s="297">
        <v>151177240</v>
      </c>
      <c r="M29" s="297">
        <v>57377668</v>
      </c>
      <c r="N29" s="298">
        <f t="shared" si="0"/>
        <v>208554908</v>
      </c>
      <c r="O29" s="296">
        <f t="shared" si="1"/>
        <v>1</v>
      </c>
      <c r="P29" s="297">
        <v>0</v>
      </c>
      <c r="Q29" s="297">
        <v>0</v>
      </c>
      <c r="R29" s="297"/>
      <c r="S29" s="297">
        <v>101099106</v>
      </c>
      <c r="T29" s="298">
        <f t="shared" si="2"/>
        <v>101099106</v>
      </c>
      <c r="U29" s="296">
        <f t="shared" si="3"/>
        <v>0.48476013808315649</v>
      </c>
      <c r="V29" s="299">
        <v>0</v>
      </c>
      <c r="W29" s="300">
        <v>0</v>
      </c>
      <c r="X29" s="300">
        <v>0</v>
      </c>
      <c r="Y29" s="300">
        <v>0</v>
      </c>
      <c r="Z29" s="300">
        <v>0</v>
      </c>
      <c r="AA29" s="300">
        <v>0</v>
      </c>
      <c r="AB29" s="299">
        <f>V29-AA29</f>
        <v>0</v>
      </c>
      <c r="AC29" s="301">
        <f t="shared" si="6"/>
        <v>0</v>
      </c>
      <c r="AD29" s="296" t="str">
        <f t="shared" si="4"/>
        <v/>
      </c>
      <c r="AE29" s="302"/>
    </row>
    <row r="30" spans="1:31" s="314" customFormat="1" ht="15" customHeight="1" x14ac:dyDescent="0.2">
      <c r="A30" s="763"/>
      <c r="B30" s="766"/>
      <c r="C30" s="763"/>
      <c r="D30" s="768"/>
      <c r="E30" s="303">
        <v>2021</v>
      </c>
      <c r="F30" s="295">
        <v>0.3</v>
      </c>
      <c r="G30" s="296">
        <f>'[4]4. Metas Proyecto de Inv'!AE8</f>
        <v>0.3</v>
      </c>
      <c r="H30" s="296">
        <f t="shared" si="5"/>
        <v>1</v>
      </c>
      <c r="I30" s="393">
        <v>1117407249</v>
      </c>
      <c r="J30" s="304">
        <v>282133180</v>
      </c>
      <c r="K30" s="394">
        <v>519516507</v>
      </c>
      <c r="L30" s="304">
        <v>197819991</v>
      </c>
      <c r="M30" s="304">
        <v>115514008</v>
      </c>
      <c r="N30" s="305">
        <f t="shared" si="0"/>
        <v>1114983686</v>
      </c>
      <c r="O30" s="333">
        <f t="shared" si="1"/>
        <v>0.99783108351751881</v>
      </c>
      <c r="P30" s="304">
        <v>12246887</v>
      </c>
      <c r="Q30" s="304">
        <v>70658621</v>
      </c>
      <c r="R30" s="304">
        <v>534747646</v>
      </c>
      <c r="S30" s="304">
        <v>365170616</v>
      </c>
      <c r="T30" s="306">
        <f t="shared" si="2"/>
        <v>982823770</v>
      </c>
      <c r="U30" s="296">
        <f t="shared" si="3"/>
        <v>0.87955736002210239</v>
      </c>
      <c r="V30" s="307">
        <v>107455802</v>
      </c>
      <c r="W30" s="308">
        <v>53625940</v>
      </c>
      <c r="X30" s="309">
        <v>53829858</v>
      </c>
      <c r="Y30" s="310"/>
      <c r="Z30" s="310"/>
      <c r="AA30" s="311">
        <v>0</v>
      </c>
      <c r="AB30" s="307">
        <f>V30-AA30</f>
        <v>107455802</v>
      </c>
      <c r="AC30" s="312">
        <f t="shared" si="6"/>
        <v>107455798</v>
      </c>
      <c r="AD30" s="296">
        <f t="shared" si="4"/>
        <v>0.99999996277539305</v>
      </c>
      <c r="AE30" s="313"/>
    </row>
    <row r="31" spans="1:31" s="186" customFormat="1" ht="15" customHeight="1" x14ac:dyDescent="0.2">
      <c r="A31" s="763"/>
      <c r="B31" s="766"/>
      <c r="C31" s="763"/>
      <c r="D31" s="768"/>
      <c r="E31" s="395">
        <v>2022</v>
      </c>
      <c r="F31" s="396">
        <v>0.3</v>
      </c>
      <c r="G31" s="397">
        <f>'3. Metas Proyecto de Inv'!AW9</f>
        <v>0.3</v>
      </c>
      <c r="H31" s="397">
        <f t="shared" si="5"/>
        <v>1</v>
      </c>
      <c r="I31" s="398">
        <v>2400119018</v>
      </c>
      <c r="J31" s="398">
        <v>297137478</v>
      </c>
      <c r="K31" s="398">
        <v>1493604768</v>
      </c>
      <c r="L31" s="398">
        <v>226967815</v>
      </c>
      <c r="M31" s="398">
        <v>284437708</v>
      </c>
      <c r="N31" s="406">
        <f t="shared" si="0"/>
        <v>2302147769</v>
      </c>
      <c r="O31" s="407">
        <f t="shared" si="1"/>
        <v>0.95918067051456524</v>
      </c>
      <c r="P31" s="398">
        <v>76717966</v>
      </c>
      <c r="Q31" s="398">
        <v>191114477</v>
      </c>
      <c r="R31" s="398">
        <v>997870492</v>
      </c>
      <c r="S31" s="398">
        <v>342700929</v>
      </c>
      <c r="T31" s="556">
        <f t="shared" si="2"/>
        <v>1608403864</v>
      </c>
      <c r="U31" s="407">
        <f t="shared" si="3"/>
        <v>0.67013504411138336</v>
      </c>
      <c r="V31" s="399">
        <v>137015532</v>
      </c>
      <c r="W31" s="399">
        <v>58486774</v>
      </c>
      <c r="X31" s="399">
        <v>78056990</v>
      </c>
      <c r="Y31" s="399">
        <v>0</v>
      </c>
      <c r="Z31" s="399">
        <v>0</v>
      </c>
      <c r="AA31" s="399">
        <v>0</v>
      </c>
      <c r="AB31" s="399">
        <f>V31-AA31</f>
        <v>137015532</v>
      </c>
      <c r="AC31" s="408">
        <f t="shared" si="6"/>
        <v>136543764</v>
      </c>
      <c r="AD31" s="407">
        <f t="shared" si="4"/>
        <v>0.99655682831636927</v>
      </c>
      <c r="AE31" s="302"/>
    </row>
    <row r="32" spans="1:31" s="186" customFormat="1" ht="15" customHeight="1" x14ac:dyDescent="0.2">
      <c r="A32" s="763"/>
      <c r="B32" s="766"/>
      <c r="C32" s="763"/>
      <c r="D32" s="768"/>
      <c r="E32" s="316">
        <v>2023</v>
      </c>
      <c r="F32" s="295">
        <v>0.25</v>
      </c>
      <c r="G32" s="369"/>
      <c r="H32" s="296">
        <f t="shared" si="5"/>
        <v>0</v>
      </c>
      <c r="I32" s="297">
        <v>1987677000</v>
      </c>
      <c r="J32" s="297"/>
      <c r="K32" s="297">
        <v>0</v>
      </c>
      <c r="L32" s="297">
        <v>0</v>
      </c>
      <c r="M32" s="297">
        <v>0</v>
      </c>
      <c r="N32" s="318">
        <f t="shared" si="0"/>
        <v>0</v>
      </c>
      <c r="O32" s="296">
        <f t="shared" si="1"/>
        <v>0</v>
      </c>
      <c r="P32" s="297">
        <v>0</v>
      </c>
      <c r="Q32" s="297">
        <v>0</v>
      </c>
      <c r="R32" s="297">
        <v>0</v>
      </c>
      <c r="S32" s="297">
        <v>0</v>
      </c>
      <c r="T32" s="319">
        <f t="shared" si="2"/>
        <v>0</v>
      </c>
      <c r="U32" s="296">
        <f t="shared" si="3"/>
        <v>0</v>
      </c>
      <c r="V32" s="299">
        <v>0</v>
      </c>
      <c r="W32" s="300">
        <v>0</v>
      </c>
      <c r="X32" s="300">
        <v>0</v>
      </c>
      <c r="Y32" s="300">
        <v>0</v>
      </c>
      <c r="Z32" s="300">
        <v>0</v>
      </c>
      <c r="AA32" s="300">
        <v>0</v>
      </c>
      <c r="AB32" s="299">
        <f>V32-AA32</f>
        <v>0</v>
      </c>
      <c r="AC32" s="301">
        <f t="shared" si="6"/>
        <v>0</v>
      </c>
      <c r="AD32" s="296" t="str">
        <f t="shared" si="4"/>
        <v/>
      </c>
      <c r="AE32" s="302"/>
    </row>
    <row r="33" spans="1:31" s="186" customFormat="1" ht="15" customHeight="1" x14ac:dyDescent="0.2">
      <c r="A33" s="763"/>
      <c r="B33" s="766"/>
      <c r="C33" s="763"/>
      <c r="D33" s="768"/>
      <c r="E33" s="316">
        <v>2024</v>
      </c>
      <c r="F33" s="295">
        <v>0.1</v>
      </c>
      <c r="G33" s="369"/>
      <c r="H33" s="296">
        <f t="shared" si="5"/>
        <v>0</v>
      </c>
      <c r="I33" s="297">
        <v>1985329049.9443099</v>
      </c>
      <c r="J33" s="297"/>
      <c r="K33" s="297">
        <v>0</v>
      </c>
      <c r="L33" s="297">
        <v>0</v>
      </c>
      <c r="M33" s="297">
        <v>0</v>
      </c>
      <c r="N33" s="318">
        <f t="shared" si="0"/>
        <v>0</v>
      </c>
      <c r="O33" s="296">
        <f t="shared" si="1"/>
        <v>0</v>
      </c>
      <c r="P33" s="297">
        <v>0</v>
      </c>
      <c r="Q33" s="297">
        <v>0</v>
      </c>
      <c r="R33" s="297">
        <v>0</v>
      </c>
      <c r="S33" s="297">
        <v>0</v>
      </c>
      <c r="T33" s="319">
        <f t="shared" si="2"/>
        <v>0</v>
      </c>
      <c r="U33" s="296">
        <f t="shared" si="3"/>
        <v>0</v>
      </c>
      <c r="V33" s="299">
        <v>0</v>
      </c>
      <c r="W33" s="300">
        <v>0</v>
      </c>
      <c r="X33" s="300">
        <v>0</v>
      </c>
      <c r="Y33" s="300">
        <v>0</v>
      </c>
      <c r="Z33" s="300">
        <v>0</v>
      </c>
      <c r="AA33" s="300">
        <v>0</v>
      </c>
      <c r="AB33" s="299">
        <f>V33-AA33</f>
        <v>0</v>
      </c>
      <c r="AC33" s="301">
        <f t="shared" si="6"/>
        <v>0</v>
      </c>
      <c r="AD33" s="296" t="str">
        <f t="shared" si="4"/>
        <v/>
      </c>
      <c r="AE33" s="302"/>
    </row>
    <row r="34" spans="1:31" s="186" customFormat="1" ht="15" customHeight="1" x14ac:dyDescent="0.2">
      <c r="A34" s="764"/>
      <c r="B34" s="767"/>
      <c r="C34" s="764"/>
      <c r="D34" s="769"/>
      <c r="E34" s="320" t="s">
        <v>116</v>
      </c>
      <c r="F34" s="322">
        <f>SUM(F29+F30+F31+F32+F33)</f>
        <v>0.99999999999999989</v>
      </c>
      <c r="G34" s="322">
        <f>SUM(G29+G30+G31+G32+G33)</f>
        <v>0.64999999999999991</v>
      </c>
      <c r="H34" s="328">
        <f t="shared" si="5"/>
        <v>0.65</v>
      </c>
      <c r="I34" s="324">
        <f>SUM(I29:I33)</f>
        <v>7699087224.9443102</v>
      </c>
      <c r="J34" s="324">
        <f>SUM(J29:J33)</f>
        <v>579270658</v>
      </c>
      <c r="K34" s="323">
        <f>SUM(K29:K33)</f>
        <v>2013121275</v>
      </c>
      <c r="L34" s="324">
        <f>SUM(L29:L33)</f>
        <v>575965046</v>
      </c>
      <c r="M34" s="324">
        <f>SUM(M29:M33)</f>
        <v>457329384</v>
      </c>
      <c r="N34" s="325">
        <f t="shared" si="0"/>
        <v>3625686363</v>
      </c>
      <c r="O34" s="322">
        <f t="shared" si="1"/>
        <v>0.47092418322695723</v>
      </c>
      <c r="P34" s="324">
        <f>SUM(P29:P33)</f>
        <v>88964853</v>
      </c>
      <c r="Q34" s="324">
        <f>SUM(Q29:Q33)</f>
        <v>261773098</v>
      </c>
      <c r="R34" s="324">
        <f>SUM(R29:R33)</f>
        <v>1532618138</v>
      </c>
      <c r="S34" s="324">
        <f>SUM(S29:S33)</f>
        <v>808970651</v>
      </c>
      <c r="T34" s="325">
        <f t="shared" si="2"/>
        <v>2692326740</v>
      </c>
      <c r="U34" s="322">
        <f t="shared" si="3"/>
        <v>0.3496942769107898</v>
      </c>
      <c r="V34" s="325">
        <f t="shared" ref="V34:AA34" si="12">SUM(V29+V30+V31+V32+V33)</f>
        <v>244471334</v>
      </c>
      <c r="W34" s="325">
        <f t="shared" si="12"/>
        <v>112112714</v>
      </c>
      <c r="X34" s="325">
        <f t="shared" si="12"/>
        <v>131886848</v>
      </c>
      <c r="Y34" s="325">
        <f t="shared" si="12"/>
        <v>0</v>
      </c>
      <c r="Z34" s="325">
        <f t="shared" si="12"/>
        <v>0</v>
      </c>
      <c r="AA34" s="325">
        <f t="shared" si="12"/>
        <v>0</v>
      </c>
      <c r="AB34" s="325">
        <f>SUM(AB29:AB33)</f>
        <v>244471334</v>
      </c>
      <c r="AC34" s="326">
        <f t="shared" si="6"/>
        <v>243999562</v>
      </c>
      <c r="AD34" s="322">
        <f t="shared" si="4"/>
        <v>0.9980702359156759</v>
      </c>
      <c r="AE34" s="302"/>
    </row>
    <row r="35" spans="1:31" s="186" customFormat="1" ht="15" customHeight="1" x14ac:dyDescent="0.2">
      <c r="A35" s="762" t="s">
        <v>1326</v>
      </c>
      <c r="B35" s="765">
        <v>6</v>
      </c>
      <c r="C35" s="762" t="s">
        <v>1361</v>
      </c>
      <c r="D35" s="765" t="s">
        <v>115</v>
      </c>
      <c r="E35" s="294">
        <v>2020</v>
      </c>
      <c r="F35" s="295">
        <v>0.05</v>
      </c>
      <c r="G35" s="391">
        <v>0.05</v>
      </c>
      <c r="H35" s="296">
        <f t="shared" si="5"/>
        <v>1</v>
      </c>
      <c r="I35" s="392">
        <v>1377021173</v>
      </c>
      <c r="J35" s="297"/>
      <c r="K35" s="297">
        <v>0</v>
      </c>
      <c r="L35" s="297">
        <v>1377021173</v>
      </c>
      <c r="M35" s="297">
        <v>0</v>
      </c>
      <c r="N35" s="298">
        <f t="shared" ref="N35:N52" si="13">SUM(J35+K35+L35+M35)</f>
        <v>1377021173</v>
      </c>
      <c r="O35" s="296">
        <f t="shared" si="1"/>
        <v>1</v>
      </c>
      <c r="P35" s="297">
        <v>0</v>
      </c>
      <c r="Q35" s="297">
        <v>0</v>
      </c>
      <c r="R35" s="297">
        <v>0</v>
      </c>
      <c r="S35" s="297">
        <v>1360205402</v>
      </c>
      <c r="T35" s="298">
        <f t="shared" si="2"/>
        <v>1360205402</v>
      </c>
      <c r="U35" s="296">
        <f t="shared" si="3"/>
        <v>0.98778829888042685</v>
      </c>
      <c r="V35" s="299">
        <v>0</v>
      </c>
      <c r="W35" s="300">
        <v>0</v>
      </c>
      <c r="X35" s="300">
        <v>0</v>
      </c>
      <c r="Y35" s="300">
        <v>0</v>
      </c>
      <c r="Z35" s="300">
        <v>0</v>
      </c>
      <c r="AA35" s="300">
        <v>0</v>
      </c>
      <c r="AB35" s="299">
        <f>V35-AA35</f>
        <v>0</v>
      </c>
      <c r="AC35" s="301">
        <f t="shared" si="6"/>
        <v>0</v>
      </c>
      <c r="AD35" s="296" t="str">
        <f t="shared" si="4"/>
        <v/>
      </c>
      <c r="AE35" s="302"/>
    </row>
    <row r="36" spans="1:31" s="314" customFormat="1" ht="15" customHeight="1" x14ac:dyDescent="0.2">
      <c r="A36" s="763"/>
      <c r="B36" s="766"/>
      <c r="C36" s="763"/>
      <c r="D36" s="768"/>
      <c r="E36" s="303">
        <v>2021</v>
      </c>
      <c r="F36" s="295">
        <v>0.3</v>
      </c>
      <c r="G36" s="296">
        <f>'[4]4. Metas Proyecto de Inv'!AE9</f>
        <v>0.3</v>
      </c>
      <c r="H36" s="296">
        <f t="shared" si="5"/>
        <v>1</v>
      </c>
      <c r="I36" s="393">
        <v>1788326640</v>
      </c>
      <c r="J36" s="304">
        <v>174516120</v>
      </c>
      <c r="K36" s="394">
        <v>74686920</v>
      </c>
      <c r="L36" s="304">
        <v>1456000000</v>
      </c>
      <c r="M36" s="304">
        <v>83123600</v>
      </c>
      <c r="N36" s="305">
        <f t="shared" si="13"/>
        <v>1788326640</v>
      </c>
      <c r="O36" s="333">
        <f t="shared" si="1"/>
        <v>1</v>
      </c>
      <c r="P36" s="304"/>
      <c r="Q36" s="304">
        <v>51657886</v>
      </c>
      <c r="R36" s="304">
        <v>62300760</v>
      </c>
      <c r="S36" s="304">
        <v>1622191280</v>
      </c>
      <c r="T36" s="306">
        <f t="shared" si="2"/>
        <v>1736149926</v>
      </c>
      <c r="U36" s="296">
        <f t="shared" si="3"/>
        <v>0.97082372267294526</v>
      </c>
      <c r="V36" s="307">
        <v>16815721</v>
      </c>
      <c r="W36" s="308">
        <v>12156080</v>
      </c>
      <c r="X36" s="309">
        <v>4659641</v>
      </c>
      <c r="Y36" s="310"/>
      <c r="Z36" s="310"/>
      <c r="AA36" s="311">
        <v>0</v>
      </c>
      <c r="AB36" s="307">
        <f>V36-AA36</f>
        <v>16815721</v>
      </c>
      <c r="AC36" s="312">
        <f t="shared" si="6"/>
        <v>16815721</v>
      </c>
      <c r="AD36" s="296">
        <f t="shared" si="4"/>
        <v>1</v>
      </c>
      <c r="AE36" s="313"/>
    </row>
    <row r="37" spans="1:31" s="186" customFormat="1" ht="15" customHeight="1" x14ac:dyDescent="0.2">
      <c r="A37" s="763"/>
      <c r="B37" s="766"/>
      <c r="C37" s="763"/>
      <c r="D37" s="768"/>
      <c r="E37" s="395">
        <v>2022</v>
      </c>
      <c r="F37" s="396">
        <v>0.3</v>
      </c>
      <c r="G37" s="397">
        <f>'3. Metas Proyecto de Inv'!AW10</f>
        <v>0.30000000000000004</v>
      </c>
      <c r="H37" s="397">
        <f t="shared" si="5"/>
        <v>1.0000000000000002</v>
      </c>
      <c r="I37" s="398">
        <v>2713415816</v>
      </c>
      <c r="J37" s="398">
        <v>105539680</v>
      </c>
      <c r="K37" s="398">
        <v>212180000</v>
      </c>
      <c r="L37" s="398">
        <v>2332184363</v>
      </c>
      <c r="M37" s="398">
        <v>63511773</v>
      </c>
      <c r="N37" s="406">
        <f t="shared" si="13"/>
        <v>2713415816</v>
      </c>
      <c r="O37" s="407">
        <f t="shared" ref="O37:O53" si="14">IFERROR(N37/I37,"")</f>
        <v>1</v>
      </c>
      <c r="P37" s="398">
        <v>0</v>
      </c>
      <c r="Q37" s="398">
        <v>51657886</v>
      </c>
      <c r="R37" s="398">
        <v>2389660879</v>
      </c>
      <c r="S37" s="398">
        <v>205475936</v>
      </c>
      <c r="T37" s="556">
        <f t="shared" si="2"/>
        <v>2646794701</v>
      </c>
      <c r="U37" s="407">
        <f t="shared" ref="U37:U53" si="15">IFERROR(T37/I37,"")</f>
        <v>0.97544750988508278</v>
      </c>
      <c r="V37" s="399">
        <v>52176714</v>
      </c>
      <c r="W37" s="399">
        <v>41533840</v>
      </c>
      <c r="X37" s="399">
        <v>10642874</v>
      </c>
      <c r="Y37" s="399">
        <v>0</v>
      </c>
      <c r="Z37" s="399">
        <v>0</v>
      </c>
      <c r="AA37" s="399">
        <v>0</v>
      </c>
      <c r="AB37" s="399">
        <f>V37-AA37</f>
        <v>52176714</v>
      </c>
      <c r="AC37" s="408">
        <f>W37+X37+Y37+Z37</f>
        <v>52176714</v>
      </c>
      <c r="AD37" s="407">
        <f t="shared" ref="AD37:AD53" si="16">IFERROR(AC37/AB37,"")</f>
        <v>1</v>
      </c>
      <c r="AE37" s="302"/>
    </row>
    <row r="38" spans="1:31" s="186" customFormat="1" ht="15" customHeight="1" x14ac:dyDescent="0.2">
      <c r="A38" s="763"/>
      <c r="B38" s="766"/>
      <c r="C38" s="763"/>
      <c r="D38" s="768"/>
      <c r="E38" s="316">
        <v>2023</v>
      </c>
      <c r="F38" s="295">
        <v>0.25</v>
      </c>
      <c r="G38" s="369"/>
      <c r="H38" s="296">
        <f t="shared" si="5"/>
        <v>0</v>
      </c>
      <c r="I38" s="297">
        <v>2744343000</v>
      </c>
      <c r="J38" s="297"/>
      <c r="K38" s="297">
        <v>0</v>
      </c>
      <c r="L38" s="297">
        <v>0</v>
      </c>
      <c r="M38" s="297">
        <v>0</v>
      </c>
      <c r="N38" s="318">
        <f t="shared" si="13"/>
        <v>0</v>
      </c>
      <c r="O38" s="296">
        <f t="shared" si="14"/>
        <v>0</v>
      </c>
      <c r="P38" s="297">
        <v>0</v>
      </c>
      <c r="Q38" s="297">
        <v>0</v>
      </c>
      <c r="R38" s="297">
        <v>0</v>
      </c>
      <c r="S38" s="297">
        <v>0</v>
      </c>
      <c r="T38" s="319">
        <f t="shared" si="2"/>
        <v>0</v>
      </c>
      <c r="U38" s="296">
        <f t="shared" si="15"/>
        <v>0</v>
      </c>
      <c r="V38" s="299">
        <v>0</v>
      </c>
      <c r="W38" s="300">
        <v>0</v>
      </c>
      <c r="X38" s="300">
        <v>0</v>
      </c>
      <c r="Y38" s="300">
        <v>0</v>
      </c>
      <c r="Z38" s="300">
        <v>0</v>
      </c>
      <c r="AA38" s="300">
        <v>0</v>
      </c>
      <c r="AB38" s="299">
        <f>V38-AA38</f>
        <v>0</v>
      </c>
      <c r="AC38" s="301">
        <f t="shared" si="6"/>
        <v>0</v>
      </c>
      <c r="AD38" s="296" t="str">
        <f t="shared" si="16"/>
        <v/>
      </c>
      <c r="AE38" s="302"/>
    </row>
    <row r="39" spans="1:31" s="186" customFormat="1" ht="15" customHeight="1" x14ac:dyDescent="0.2">
      <c r="A39" s="763"/>
      <c r="B39" s="766"/>
      <c r="C39" s="763"/>
      <c r="D39" s="768"/>
      <c r="E39" s="316">
        <v>2024</v>
      </c>
      <c r="F39" s="295">
        <v>0.1</v>
      </c>
      <c r="G39" s="369"/>
      <c r="H39" s="296">
        <f t="shared" si="5"/>
        <v>0</v>
      </c>
      <c r="I39" s="297">
        <v>2127138267.7974801</v>
      </c>
      <c r="J39" s="297"/>
      <c r="K39" s="297">
        <v>0</v>
      </c>
      <c r="L39" s="297">
        <v>0</v>
      </c>
      <c r="M39" s="297">
        <v>0</v>
      </c>
      <c r="N39" s="318">
        <f t="shared" si="13"/>
        <v>0</v>
      </c>
      <c r="O39" s="296">
        <f t="shared" si="14"/>
        <v>0</v>
      </c>
      <c r="P39" s="297">
        <v>0</v>
      </c>
      <c r="Q39" s="297">
        <v>0</v>
      </c>
      <c r="R39" s="297">
        <v>0</v>
      </c>
      <c r="S39" s="297">
        <v>0</v>
      </c>
      <c r="T39" s="319">
        <f t="shared" si="2"/>
        <v>0</v>
      </c>
      <c r="U39" s="296">
        <f t="shared" si="15"/>
        <v>0</v>
      </c>
      <c r="V39" s="299">
        <v>0</v>
      </c>
      <c r="W39" s="300">
        <v>0</v>
      </c>
      <c r="X39" s="300">
        <v>0</v>
      </c>
      <c r="Y39" s="300">
        <v>0</v>
      </c>
      <c r="Z39" s="300">
        <v>0</v>
      </c>
      <c r="AA39" s="300">
        <v>0</v>
      </c>
      <c r="AB39" s="299">
        <f>V39-AA39</f>
        <v>0</v>
      </c>
      <c r="AC39" s="301">
        <f t="shared" si="6"/>
        <v>0</v>
      </c>
      <c r="AD39" s="296" t="str">
        <f t="shared" si="16"/>
        <v/>
      </c>
      <c r="AE39" s="302"/>
    </row>
    <row r="40" spans="1:31" s="186" customFormat="1" ht="15" customHeight="1" x14ac:dyDescent="0.2">
      <c r="A40" s="764"/>
      <c r="B40" s="767"/>
      <c r="C40" s="764"/>
      <c r="D40" s="769"/>
      <c r="E40" s="320" t="s">
        <v>116</v>
      </c>
      <c r="F40" s="321">
        <f>SUM(F35:F39)</f>
        <v>0.99999999999999989</v>
      </c>
      <c r="G40" s="322">
        <f>SUM(G35+G36+G37+G38+G39)</f>
        <v>0.65</v>
      </c>
      <c r="H40" s="328">
        <f t="shared" si="5"/>
        <v>0.65000000000000013</v>
      </c>
      <c r="I40" s="324">
        <f>SUM(I35:I39)</f>
        <v>10750244896.79748</v>
      </c>
      <c r="J40" s="324">
        <f>SUM(J35:J39)</f>
        <v>280055800</v>
      </c>
      <c r="K40" s="324">
        <f>SUM(K35:K39)</f>
        <v>286866920</v>
      </c>
      <c r="L40" s="324">
        <f>SUM(L35:L39)</f>
        <v>5165205536</v>
      </c>
      <c r="M40" s="323">
        <f>SUM(M35:M39)</f>
        <v>146635373</v>
      </c>
      <c r="N40" s="325">
        <f t="shared" si="13"/>
        <v>5878763629</v>
      </c>
      <c r="O40" s="322">
        <f t="shared" si="14"/>
        <v>0.54684927510361148</v>
      </c>
      <c r="P40" s="324">
        <f>SUM(P35:P39)</f>
        <v>0</v>
      </c>
      <c r="Q40" s="324">
        <f>SUM(Q35:Q39)</f>
        <v>103315772</v>
      </c>
      <c r="R40" s="324">
        <f>SUM(R35:R39)</f>
        <v>2451961639</v>
      </c>
      <c r="S40" s="324">
        <f>SUM(S35:S39)</f>
        <v>3187872618</v>
      </c>
      <c r="T40" s="325">
        <f t="shared" si="2"/>
        <v>5743150029</v>
      </c>
      <c r="U40" s="322">
        <f t="shared" si="15"/>
        <v>0.53423434388093771</v>
      </c>
      <c r="V40" s="325">
        <f t="shared" ref="V40:AA40" si="17">SUM(V35+V36+V37+V38+V39)</f>
        <v>68992435</v>
      </c>
      <c r="W40" s="325">
        <f t="shared" si="17"/>
        <v>53689920</v>
      </c>
      <c r="X40" s="325">
        <f t="shared" si="17"/>
        <v>15302515</v>
      </c>
      <c r="Y40" s="325">
        <f t="shared" si="17"/>
        <v>0</v>
      </c>
      <c r="Z40" s="325">
        <f t="shared" si="17"/>
        <v>0</v>
      </c>
      <c r="AA40" s="325">
        <f t="shared" si="17"/>
        <v>0</v>
      </c>
      <c r="AB40" s="325">
        <f>SUM(AB35:AB39)</f>
        <v>68992435</v>
      </c>
      <c r="AC40" s="326">
        <f t="shared" si="6"/>
        <v>68992435</v>
      </c>
      <c r="AD40" s="322">
        <f t="shared" si="16"/>
        <v>1</v>
      </c>
      <c r="AE40" s="302"/>
    </row>
    <row r="41" spans="1:31" s="186" customFormat="1" ht="15" customHeight="1" x14ac:dyDescent="0.2">
      <c r="A41" s="762" t="s">
        <v>1326</v>
      </c>
      <c r="B41" s="765">
        <v>7</v>
      </c>
      <c r="C41" s="762" t="s">
        <v>1370</v>
      </c>
      <c r="D41" s="765" t="s">
        <v>115</v>
      </c>
      <c r="E41" s="294">
        <v>2020</v>
      </c>
      <c r="F41" s="295">
        <v>0.05</v>
      </c>
      <c r="G41" s="391">
        <v>5.000000000000001E-2</v>
      </c>
      <c r="H41" s="296">
        <f t="shared" si="5"/>
        <v>1.0000000000000002</v>
      </c>
      <c r="I41" s="392">
        <v>578275880</v>
      </c>
      <c r="J41" s="297"/>
      <c r="K41" s="297">
        <v>0</v>
      </c>
      <c r="L41" s="297">
        <v>428275880</v>
      </c>
      <c r="M41" s="297">
        <v>149510386</v>
      </c>
      <c r="N41" s="298">
        <f t="shared" si="13"/>
        <v>577786266</v>
      </c>
      <c r="O41" s="296">
        <f t="shared" si="14"/>
        <v>0.99915332107574673</v>
      </c>
      <c r="P41" s="297">
        <v>0</v>
      </c>
      <c r="Q41" s="297">
        <v>0</v>
      </c>
      <c r="R41" s="297">
        <v>0</v>
      </c>
      <c r="S41" s="297">
        <v>242412217</v>
      </c>
      <c r="T41" s="298">
        <f t="shared" si="2"/>
        <v>242412217</v>
      </c>
      <c r="U41" s="296">
        <f t="shared" si="15"/>
        <v>0.4191982155645157</v>
      </c>
      <c r="V41" s="299">
        <v>0</v>
      </c>
      <c r="W41" s="300">
        <v>0</v>
      </c>
      <c r="X41" s="300">
        <v>0</v>
      </c>
      <c r="Y41" s="300">
        <v>0</v>
      </c>
      <c r="Z41" s="300">
        <v>0</v>
      </c>
      <c r="AA41" s="300">
        <v>0</v>
      </c>
      <c r="AB41" s="299">
        <f>V41-AA41</f>
        <v>0</v>
      </c>
      <c r="AC41" s="301">
        <f t="shared" si="6"/>
        <v>0</v>
      </c>
      <c r="AD41" s="296" t="str">
        <f t="shared" si="16"/>
        <v/>
      </c>
      <c r="AE41" s="302"/>
    </row>
    <row r="42" spans="1:31" s="314" customFormat="1" ht="15" customHeight="1" x14ac:dyDescent="0.2">
      <c r="A42" s="763"/>
      <c r="B42" s="766"/>
      <c r="C42" s="763"/>
      <c r="D42" s="768"/>
      <c r="E42" s="303">
        <v>2021</v>
      </c>
      <c r="F42" s="295">
        <v>0.3</v>
      </c>
      <c r="G42" s="296">
        <f>'[4]4. Metas Proyecto de Inv'!AE10</f>
        <v>0.3</v>
      </c>
      <c r="H42" s="296">
        <f t="shared" si="5"/>
        <v>1</v>
      </c>
      <c r="I42" s="393">
        <v>1054942968</v>
      </c>
      <c r="J42" s="304">
        <v>180388440</v>
      </c>
      <c r="K42" s="394">
        <v>882000000</v>
      </c>
      <c r="L42" s="304">
        <v>206000000</v>
      </c>
      <c r="M42" s="304">
        <f>232454528-445900000</f>
        <v>-213445472</v>
      </c>
      <c r="N42" s="305">
        <f t="shared" si="13"/>
        <v>1054942968</v>
      </c>
      <c r="O42" s="333">
        <f t="shared" si="14"/>
        <v>1</v>
      </c>
      <c r="P42" s="304">
        <v>5115433</v>
      </c>
      <c r="Q42" s="304">
        <v>170836720</v>
      </c>
      <c r="R42" s="304">
        <v>178597110</v>
      </c>
      <c r="S42" s="304">
        <v>417936006</v>
      </c>
      <c r="T42" s="306">
        <f t="shared" si="2"/>
        <v>772485269</v>
      </c>
      <c r="U42" s="296">
        <f t="shared" si="15"/>
        <v>0.73225310981929781</v>
      </c>
      <c r="V42" s="307">
        <v>335374049</v>
      </c>
      <c r="W42" s="308">
        <v>335374049</v>
      </c>
      <c r="X42" s="300">
        <v>0</v>
      </c>
      <c r="Y42" s="310"/>
      <c r="Z42" s="310"/>
      <c r="AA42" s="311">
        <v>0</v>
      </c>
      <c r="AB42" s="307">
        <f>V42-AA42</f>
        <v>335374049</v>
      </c>
      <c r="AC42" s="312">
        <f t="shared" si="6"/>
        <v>335374049</v>
      </c>
      <c r="AD42" s="296">
        <f t="shared" si="16"/>
        <v>1</v>
      </c>
      <c r="AE42" s="313"/>
    </row>
    <row r="43" spans="1:31" s="186" customFormat="1" ht="15" customHeight="1" x14ac:dyDescent="0.2">
      <c r="A43" s="763"/>
      <c r="B43" s="766"/>
      <c r="C43" s="763"/>
      <c r="D43" s="768"/>
      <c r="E43" s="395">
        <v>2022</v>
      </c>
      <c r="F43" s="396">
        <v>0.3</v>
      </c>
      <c r="G43" s="397">
        <f>'3. Metas Proyecto de Inv'!AW11</f>
        <v>0.30000000000000004</v>
      </c>
      <c r="H43" s="397">
        <f t="shared" si="5"/>
        <v>1.0000000000000002</v>
      </c>
      <c r="I43" s="398">
        <v>391594934</v>
      </c>
      <c r="J43" s="398">
        <v>66580680</v>
      </c>
      <c r="K43" s="398">
        <v>212180000</v>
      </c>
      <c r="L43" s="398">
        <v>92900046</v>
      </c>
      <c r="M43" s="398">
        <v>19934208</v>
      </c>
      <c r="N43" s="406">
        <f t="shared" si="13"/>
        <v>391594934</v>
      </c>
      <c r="O43" s="407">
        <f t="shared" si="14"/>
        <v>1</v>
      </c>
      <c r="P43" s="398">
        <v>6451200</v>
      </c>
      <c r="Q43" s="398">
        <v>41376560</v>
      </c>
      <c r="R43" s="398">
        <v>45784488</v>
      </c>
      <c r="S43" s="398">
        <v>273700200</v>
      </c>
      <c r="T43" s="556">
        <f t="shared" si="2"/>
        <v>367312448</v>
      </c>
      <c r="U43" s="407">
        <f t="shared" si="15"/>
        <v>0.93799080659199741</v>
      </c>
      <c r="V43" s="399">
        <v>273802083</v>
      </c>
      <c r="W43" s="399">
        <v>266065879</v>
      </c>
      <c r="X43" s="399">
        <v>7736204</v>
      </c>
      <c r="Y43" s="399">
        <v>0</v>
      </c>
      <c r="Z43" s="399">
        <v>0</v>
      </c>
      <c r="AA43" s="399">
        <v>0</v>
      </c>
      <c r="AB43" s="399">
        <f>V43-AA43</f>
        <v>273802083</v>
      </c>
      <c r="AC43" s="408">
        <f t="shared" si="6"/>
        <v>273802083</v>
      </c>
      <c r="AD43" s="407">
        <f t="shared" si="16"/>
        <v>1</v>
      </c>
      <c r="AE43" s="302"/>
    </row>
    <row r="44" spans="1:31" s="186" customFormat="1" ht="15" customHeight="1" x14ac:dyDescent="0.2">
      <c r="A44" s="763"/>
      <c r="B44" s="766"/>
      <c r="C44" s="763"/>
      <c r="D44" s="768"/>
      <c r="E44" s="316">
        <v>2023</v>
      </c>
      <c r="F44" s="295">
        <v>0.25</v>
      </c>
      <c r="G44" s="369"/>
      <c r="H44" s="296">
        <f t="shared" si="5"/>
        <v>0</v>
      </c>
      <c r="I44" s="297">
        <v>1025849000</v>
      </c>
      <c r="J44" s="297"/>
      <c r="K44" s="297">
        <v>0</v>
      </c>
      <c r="L44" s="297">
        <v>0</v>
      </c>
      <c r="M44" s="297">
        <v>0</v>
      </c>
      <c r="N44" s="318">
        <f t="shared" si="13"/>
        <v>0</v>
      </c>
      <c r="O44" s="296">
        <f t="shared" si="14"/>
        <v>0</v>
      </c>
      <c r="P44" s="297">
        <v>0</v>
      </c>
      <c r="Q44" s="297">
        <v>0</v>
      </c>
      <c r="R44" s="297">
        <v>0</v>
      </c>
      <c r="S44" s="297">
        <v>0</v>
      </c>
      <c r="T44" s="319">
        <f t="shared" si="2"/>
        <v>0</v>
      </c>
      <c r="U44" s="296">
        <f t="shared" si="15"/>
        <v>0</v>
      </c>
      <c r="V44" s="299">
        <v>0</v>
      </c>
      <c r="W44" s="300">
        <v>0</v>
      </c>
      <c r="X44" s="300">
        <v>0</v>
      </c>
      <c r="Y44" s="300">
        <v>0</v>
      </c>
      <c r="Z44" s="300">
        <v>0</v>
      </c>
      <c r="AA44" s="300">
        <v>0</v>
      </c>
      <c r="AB44" s="299">
        <f>V44-AA44</f>
        <v>0</v>
      </c>
      <c r="AC44" s="301">
        <f t="shared" si="6"/>
        <v>0</v>
      </c>
      <c r="AD44" s="296" t="str">
        <f t="shared" si="16"/>
        <v/>
      </c>
      <c r="AE44" s="302"/>
    </row>
    <row r="45" spans="1:31" s="186" customFormat="1" ht="15" customHeight="1" x14ac:dyDescent="0.2">
      <c r="A45" s="763"/>
      <c r="B45" s="766"/>
      <c r="C45" s="763"/>
      <c r="D45" s="768"/>
      <c r="E45" s="316">
        <v>2024</v>
      </c>
      <c r="F45" s="295">
        <v>0.1</v>
      </c>
      <c r="G45" s="369"/>
      <c r="H45" s="296">
        <f t="shared" si="5"/>
        <v>0</v>
      </c>
      <c r="I45" s="297">
        <v>1418092178.5316501</v>
      </c>
      <c r="J45" s="297"/>
      <c r="K45" s="297">
        <v>0</v>
      </c>
      <c r="L45" s="297">
        <v>0</v>
      </c>
      <c r="M45" s="297">
        <v>0</v>
      </c>
      <c r="N45" s="318">
        <f t="shared" si="13"/>
        <v>0</v>
      </c>
      <c r="O45" s="296">
        <f t="shared" si="14"/>
        <v>0</v>
      </c>
      <c r="P45" s="297">
        <v>0</v>
      </c>
      <c r="Q45" s="297">
        <v>0</v>
      </c>
      <c r="R45" s="297">
        <v>0</v>
      </c>
      <c r="S45" s="297">
        <v>0</v>
      </c>
      <c r="T45" s="319">
        <f t="shared" si="2"/>
        <v>0</v>
      </c>
      <c r="U45" s="296">
        <f t="shared" si="15"/>
        <v>0</v>
      </c>
      <c r="V45" s="299">
        <v>0</v>
      </c>
      <c r="W45" s="300">
        <v>0</v>
      </c>
      <c r="X45" s="300">
        <v>0</v>
      </c>
      <c r="Y45" s="300">
        <v>0</v>
      </c>
      <c r="Z45" s="300">
        <v>0</v>
      </c>
      <c r="AA45" s="300">
        <v>0</v>
      </c>
      <c r="AB45" s="299">
        <f>V45-AA45</f>
        <v>0</v>
      </c>
      <c r="AC45" s="301">
        <f t="shared" si="6"/>
        <v>0</v>
      </c>
      <c r="AD45" s="296" t="str">
        <f t="shared" si="16"/>
        <v/>
      </c>
      <c r="AE45" s="302"/>
    </row>
    <row r="46" spans="1:31" s="186" customFormat="1" ht="15" customHeight="1" x14ac:dyDescent="0.2">
      <c r="A46" s="764"/>
      <c r="B46" s="767"/>
      <c r="C46" s="764"/>
      <c r="D46" s="769"/>
      <c r="E46" s="320" t="s">
        <v>116</v>
      </c>
      <c r="F46" s="321">
        <f>SUM(F41:F45)</f>
        <v>0.99999999999999989</v>
      </c>
      <c r="G46" s="322">
        <f>SUM(G41+G42+G43+G44+G45)</f>
        <v>0.65</v>
      </c>
      <c r="H46" s="328">
        <f t="shared" si="5"/>
        <v>0.65000000000000013</v>
      </c>
      <c r="I46" s="324">
        <f>SUM(I41:I45)</f>
        <v>4468754960.5316505</v>
      </c>
      <c r="J46" s="324">
        <f>SUM(J41:J45)</f>
        <v>246969120</v>
      </c>
      <c r="K46" s="324">
        <f>SUM(K41:K45)</f>
        <v>1094180000</v>
      </c>
      <c r="L46" s="324">
        <f>SUM(L41:L45)</f>
        <v>727175926</v>
      </c>
      <c r="M46" s="324">
        <f>SUM(M41:M45)</f>
        <v>-44000878</v>
      </c>
      <c r="N46" s="325">
        <f t="shared" si="13"/>
        <v>2024324168</v>
      </c>
      <c r="O46" s="322">
        <f t="shared" si="14"/>
        <v>0.45299511516719299</v>
      </c>
      <c r="P46" s="324">
        <f>SUM(P41:P45)</f>
        <v>11566633</v>
      </c>
      <c r="Q46" s="324">
        <f>SUM(Q41:Q45)</f>
        <v>212213280</v>
      </c>
      <c r="R46" s="324">
        <f>SUM(R41:R45)</f>
        <v>224381598</v>
      </c>
      <c r="S46" s="324">
        <f>SUM(S41:S45)</f>
        <v>934048423</v>
      </c>
      <c r="T46" s="325">
        <f t="shared" si="2"/>
        <v>1382209934</v>
      </c>
      <c r="U46" s="322">
        <f t="shared" si="15"/>
        <v>0.30930537615236742</v>
      </c>
      <c r="V46" s="325">
        <f t="shared" ref="V46:AA46" si="18">SUM(V41+V42+V43+V44+V45)</f>
        <v>609176132</v>
      </c>
      <c r="W46" s="325">
        <f t="shared" si="18"/>
        <v>601439928</v>
      </c>
      <c r="X46" s="325">
        <f t="shared" si="18"/>
        <v>7736204</v>
      </c>
      <c r="Y46" s="325">
        <f t="shared" si="18"/>
        <v>0</v>
      </c>
      <c r="Z46" s="325">
        <f t="shared" si="18"/>
        <v>0</v>
      </c>
      <c r="AA46" s="325">
        <f t="shared" si="18"/>
        <v>0</v>
      </c>
      <c r="AB46" s="325">
        <f>SUM(AB41:AB45)</f>
        <v>609176132</v>
      </c>
      <c r="AC46" s="326">
        <f t="shared" si="6"/>
        <v>609176132</v>
      </c>
      <c r="AD46" s="322">
        <f t="shared" si="16"/>
        <v>1</v>
      </c>
      <c r="AE46" s="302"/>
    </row>
    <row r="47" spans="1:31" s="37" customFormat="1" ht="15" customHeight="1" x14ac:dyDescent="0.2">
      <c r="A47" s="762" t="s">
        <v>1326</v>
      </c>
      <c r="B47" s="765">
        <v>8</v>
      </c>
      <c r="C47" s="762" t="s">
        <v>1365</v>
      </c>
      <c r="D47" s="765" t="s">
        <v>115</v>
      </c>
      <c r="E47" s="294">
        <v>2020</v>
      </c>
      <c r="F47" s="295">
        <v>0.05</v>
      </c>
      <c r="G47" s="391">
        <v>0.05</v>
      </c>
      <c r="H47" s="296">
        <f t="shared" si="5"/>
        <v>1</v>
      </c>
      <c r="I47" s="392">
        <v>173460763</v>
      </c>
      <c r="J47" s="297"/>
      <c r="K47" s="297">
        <v>0</v>
      </c>
      <c r="L47" s="297">
        <v>173460763</v>
      </c>
      <c r="M47" s="297">
        <v>0</v>
      </c>
      <c r="N47" s="298">
        <f t="shared" si="13"/>
        <v>173460763</v>
      </c>
      <c r="O47" s="296">
        <f t="shared" si="14"/>
        <v>1</v>
      </c>
      <c r="P47" s="297">
        <v>0</v>
      </c>
      <c r="Q47" s="297">
        <v>0</v>
      </c>
      <c r="R47" s="297">
        <v>0</v>
      </c>
      <c r="S47" s="297">
        <v>173460763</v>
      </c>
      <c r="T47" s="298">
        <f t="shared" si="2"/>
        <v>173460763</v>
      </c>
      <c r="U47" s="296">
        <f t="shared" si="15"/>
        <v>1</v>
      </c>
      <c r="V47" s="299">
        <v>0</v>
      </c>
      <c r="W47" s="300">
        <v>0</v>
      </c>
      <c r="X47" s="300">
        <v>0</v>
      </c>
      <c r="Y47" s="300">
        <v>0</v>
      </c>
      <c r="Z47" s="300">
        <v>0</v>
      </c>
      <c r="AA47" s="300">
        <v>0</v>
      </c>
      <c r="AB47" s="299">
        <f>V47-AA47</f>
        <v>0</v>
      </c>
      <c r="AC47" s="301">
        <f t="shared" si="6"/>
        <v>0</v>
      </c>
      <c r="AD47" s="296" t="str">
        <f t="shared" si="16"/>
        <v/>
      </c>
    </row>
    <row r="48" spans="1:31" ht="15" customHeight="1" x14ac:dyDescent="0.2">
      <c r="A48" s="763"/>
      <c r="B48" s="766"/>
      <c r="C48" s="763"/>
      <c r="D48" s="768"/>
      <c r="E48" s="303">
        <v>2021</v>
      </c>
      <c r="F48" s="295">
        <v>0.3</v>
      </c>
      <c r="G48" s="296">
        <f>'[4]4. Metas Proyecto de Inv'!AE11</f>
        <v>0.3</v>
      </c>
      <c r="H48" s="296">
        <f t="shared" si="5"/>
        <v>1</v>
      </c>
      <c r="I48" s="393">
        <v>1696077223</v>
      </c>
      <c r="J48" s="304">
        <v>225842915</v>
      </c>
      <c r="K48" s="394">
        <v>791826000</v>
      </c>
      <c r="L48" s="304">
        <v>678407423</v>
      </c>
      <c r="M48" s="304">
        <v>0</v>
      </c>
      <c r="N48" s="305">
        <f t="shared" si="13"/>
        <v>1696076338</v>
      </c>
      <c r="O48" s="333">
        <f t="shared" si="14"/>
        <v>0.99999947820772073</v>
      </c>
      <c r="P48" s="304">
        <v>0</v>
      </c>
      <c r="Q48" s="304">
        <v>140592799</v>
      </c>
      <c r="R48" s="304">
        <v>189618260</v>
      </c>
      <c r="S48" s="304">
        <v>685850650</v>
      </c>
      <c r="T48" s="306">
        <f t="shared" si="2"/>
        <v>1016061709</v>
      </c>
      <c r="U48" s="296">
        <f t="shared" si="15"/>
        <v>0.59906571188003033</v>
      </c>
      <c r="V48" s="307">
        <v>0</v>
      </c>
      <c r="W48" s="308">
        <v>0</v>
      </c>
      <c r="X48" s="300">
        <v>0</v>
      </c>
      <c r="Y48" s="310"/>
      <c r="Z48" s="310"/>
      <c r="AA48" s="311">
        <v>0</v>
      </c>
      <c r="AB48" s="307">
        <f>V48-AA48</f>
        <v>0</v>
      </c>
      <c r="AC48" s="312">
        <f t="shared" si="6"/>
        <v>0</v>
      </c>
      <c r="AD48" s="296" t="str">
        <f t="shared" si="16"/>
        <v/>
      </c>
    </row>
    <row r="49" spans="1:30" ht="15" customHeight="1" x14ac:dyDescent="0.2">
      <c r="A49" s="763"/>
      <c r="B49" s="766"/>
      <c r="C49" s="763"/>
      <c r="D49" s="768"/>
      <c r="E49" s="395">
        <v>2022</v>
      </c>
      <c r="F49" s="396">
        <v>0.3</v>
      </c>
      <c r="G49" s="397">
        <f>'3. Metas Proyecto de Inv'!AW12</f>
        <v>0.3</v>
      </c>
      <c r="H49" s="397">
        <f t="shared" si="5"/>
        <v>1</v>
      </c>
      <c r="I49" s="398">
        <v>746351530</v>
      </c>
      <c r="J49" s="398">
        <v>36999600</v>
      </c>
      <c r="K49" s="398">
        <v>395913000</v>
      </c>
      <c r="L49" s="398">
        <v>299819428</v>
      </c>
      <c r="M49" s="398">
        <v>13619502</v>
      </c>
      <c r="N49" s="406">
        <f t="shared" si="13"/>
        <v>746351530</v>
      </c>
      <c r="O49" s="407">
        <f t="shared" si="14"/>
        <v>1</v>
      </c>
      <c r="P49" s="398">
        <v>0</v>
      </c>
      <c r="Q49" s="398">
        <v>25748684</v>
      </c>
      <c r="R49" s="398">
        <v>266258062</v>
      </c>
      <c r="S49" s="398">
        <v>250279894</v>
      </c>
      <c r="T49" s="556">
        <f t="shared" si="2"/>
        <v>542286640</v>
      </c>
      <c r="U49" s="407">
        <f t="shared" si="15"/>
        <v>0.72658341036696206</v>
      </c>
      <c r="V49" s="399">
        <v>680014629</v>
      </c>
      <c r="W49" s="399">
        <v>239409853</v>
      </c>
      <c r="X49" s="399">
        <v>253090526</v>
      </c>
      <c r="Y49" s="399">
        <v>187514250</v>
      </c>
      <c r="Z49" s="399">
        <v>0</v>
      </c>
      <c r="AA49" s="399">
        <v>0</v>
      </c>
      <c r="AB49" s="399">
        <f>V49-AA49</f>
        <v>680014629</v>
      </c>
      <c r="AC49" s="408">
        <f t="shared" si="6"/>
        <v>680014629</v>
      </c>
      <c r="AD49" s="407">
        <f t="shared" si="16"/>
        <v>1</v>
      </c>
    </row>
    <row r="50" spans="1:30" ht="15" customHeight="1" x14ac:dyDescent="0.2">
      <c r="A50" s="763"/>
      <c r="B50" s="766"/>
      <c r="C50" s="763"/>
      <c r="D50" s="768"/>
      <c r="E50" s="316">
        <v>2023</v>
      </c>
      <c r="F50" s="295">
        <v>0.25</v>
      </c>
      <c r="G50" s="369"/>
      <c r="H50" s="296">
        <f t="shared" si="5"/>
        <v>0</v>
      </c>
      <c r="I50" s="297">
        <v>1787688000</v>
      </c>
      <c r="J50" s="297"/>
      <c r="K50" s="297">
        <v>0</v>
      </c>
      <c r="L50" s="297">
        <v>0</v>
      </c>
      <c r="M50" s="297">
        <v>0</v>
      </c>
      <c r="N50" s="318">
        <f t="shared" si="13"/>
        <v>0</v>
      </c>
      <c r="O50" s="296">
        <f t="shared" si="14"/>
        <v>0</v>
      </c>
      <c r="P50" s="297">
        <v>0</v>
      </c>
      <c r="Q50" s="297">
        <v>0</v>
      </c>
      <c r="R50" s="297">
        <v>0</v>
      </c>
      <c r="S50" s="297">
        <v>0</v>
      </c>
      <c r="T50" s="319">
        <f t="shared" si="2"/>
        <v>0</v>
      </c>
      <c r="U50" s="296">
        <f t="shared" si="15"/>
        <v>0</v>
      </c>
      <c r="V50" s="299">
        <v>0</v>
      </c>
      <c r="W50" s="300">
        <v>0</v>
      </c>
      <c r="X50" s="300">
        <v>0</v>
      </c>
      <c r="Y50" s="300">
        <v>0</v>
      </c>
      <c r="Z50" s="300">
        <v>0</v>
      </c>
      <c r="AA50" s="300">
        <v>0</v>
      </c>
      <c r="AB50" s="299">
        <f>V50-AA50</f>
        <v>0</v>
      </c>
      <c r="AC50" s="301">
        <f t="shared" si="6"/>
        <v>0</v>
      </c>
      <c r="AD50" s="296" t="str">
        <f t="shared" si="16"/>
        <v/>
      </c>
    </row>
    <row r="51" spans="1:30" ht="15" customHeight="1" x14ac:dyDescent="0.2">
      <c r="A51" s="763"/>
      <c r="B51" s="766"/>
      <c r="C51" s="763"/>
      <c r="D51" s="768"/>
      <c r="E51" s="316">
        <v>2024</v>
      </c>
      <c r="F51" s="295">
        <v>0.1</v>
      </c>
      <c r="G51" s="369"/>
      <c r="H51" s="296">
        <f t="shared" si="5"/>
        <v>0</v>
      </c>
      <c r="I51" s="297">
        <v>1985329049.9443099</v>
      </c>
      <c r="J51" s="297"/>
      <c r="K51" s="297">
        <v>0</v>
      </c>
      <c r="L51" s="297">
        <v>0</v>
      </c>
      <c r="M51" s="297">
        <v>0</v>
      </c>
      <c r="N51" s="318">
        <f t="shared" si="13"/>
        <v>0</v>
      </c>
      <c r="O51" s="296">
        <f t="shared" si="14"/>
        <v>0</v>
      </c>
      <c r="P51" s="297">
        <v>0</v>
      </c>
      <c r="Q51" s="297">
        <v>0</v>
      </c>
      <c r="R51" s="297">
        <v>0</v>
      </c>
      <c r="S51" s="297">
        <v>0</v>
      </c>
      <c r="T51" s="319">
        <f t="shared" si="2"/>
        <v>0</v>
      </c>
      <c r="U51" s="296">
        <f t="shared" si="15"/>
        <v>0</v>
      </c>
      <c r="V51" s="299">
        <v>0</v>
      </c>
      <c r="W51" s="300">
        <v>0</v>
      </c>
      <c r="X51" s="300">
        <v>0</v>
      </c>
      <c r="Y51" s="300">
        <v>0</v>
      </c>
      <c r="Z51" s="300">
        <v>0</v>
      </c>
      <c r="AA51" s="300">
        <v>0</v>
      </c>
      <c r="AB51" s="299">
        <f>V51-AA51</f>
        <v>0</v>
      </c>
      <c r="AC51" s="301">
        <f t="shared" si="6"/>
        <v>0</v>
      </c>
      <c r="AD51" s="296" t="str">
        <f t="shared" si="16"/>
        <v/>
      </c>
    </row>
    <row r="52" spans="1:30" ht="15" customHeight="1" x14ac:dyDescent="0.2">
      <c r="A52" s="764"/>
      <c r="B52" s="767"/>
      <c r="C52" s="764"/>
      <c r="D52" s="769"/>
      <c r="E52" s="320" t="s">
        <v>116</v>
      </c>
      <c r="F52" s="321">
        <v>0.99999999999999989</v>
      </c>
      <c r="G52" s="322">
        <v>0.128</v>
      </c>
      <c r="H52" s="328">
        <f t="shared" si="5"/>
        <v>0.12800000000000003</v>
      </c>
      <c r="I52" s="324">
        <f>SUM(I47:I51)</f>
        <v>6388906565.9443102</v>
      </c>
      <c r="J52" s="324">
        <f>SUM(J47:J51)</f>
        <v>262842515</v>
      </c>
      <c r="K52" s="324">
        <f>SUM(K47:K51)</f>
        <v>1187739000</v>
      </c>
      <c r="L52" s="324">
        <f>SUM(L47:L51)</f>
        <v>1151687614</v>
      </c>
      <c r="M52" s="324">
        <f>SUM(M47:M51)</f>
        <v>13619502</v>
      </c>
      <c r="N52" s="325">
        <f t="shared" si="13"/>
        <v>2615888631</v>
      </c>
      <c r="O52" s="322">
        <f t="shared" si="14"/>
        <v>0.40944230503288936</v>
      </c>
      <c r="P52" s="324">
        <f>SUM(P47:P51)</f>
        <v>0</v>
      </c>
      <c r="Q52" s="324">
        <f>SUM(Q47:Q51)</f>
        <v>166341483</v>
      </c>
      <c r="R52" s="324">
        <f>SUM(R47:R51)</f>
        <v>455876322</v>
      </c>
      <c r="S52" s="324">
        <f>SUM(S47:S51)</f>
        <v>1109591307</v>
      </c>
      <c r="T52" s="325">
        <f t="shared" si="2"/>
        <v>1731809112</v>
      </c>
      <c r="U52" s="322">
        <f t="shared" si="15"/>
        <v>0.27106502405768562</v>
      </c>
      <c r="V52" s="325">
        <f t="shared" ref="V52:AA52" si="19">SUM(V47+V48+V49+V50+V51)</f>
        <v>680014629</v>
      </c>
      <c r="W52" s="325">
        <f t="shared" si="19"/>
        <v>239409853</v>
      </c>
      <c r="X52" s="325">
        <f t="shared" si="19"/>
        <v>253090526</v>
      </c>
      <c r="Y52" s="325">
        <f t="shared" si="19"/>
        <v>187514250</v>
      </c>
      <c r="Z52" s="325">
        <f t="shared" si="19"/>
        <v>0</v>
      </c>
      <c r="AA52" s="325">
        <f t="shared" si="19"/>
        <v>0</v>
      </c>
      <c r="AB52" s="325">
        <f>SUM(AB47:AB51)</f>
        <v>680014629</v>
      </c>
      <c r="AC52" s="326">
        <f t="shared" si="6"/>
        <v>680014629</v>
      </c>
      <c r="AD52" s="322">
        <f t="shared" si="16"/>
        <v>1</v>
      </c>
    </row>
    <row r="53" spans="1:30" ht="21.75" customHeight="1" x14ac:dyDescent="0.2">
      <c r="A53" s="37"/>
      <c r="B53" s="37"/>
      <c r="C53" s="37"/>
      <c r="D53" s="37"/>
      <c r="E53" s="779" t="s">
        <v>966</v>
      </c>
      <c r="F53" s="780"/>
      <c r="G53" s="780"/>
      <c r="H53" s="781"/>
      <c r="I53" s="329">
        <f>SUMIFS(I$5:I$51,$E$5:$E$51,2022)</f>
        <v>16086412889</v>
      </c>
      <c r="J53" s="329">
        <f t="shared" ref="J53:AC53" si="20">SUMIFS(J$5:J$51,$E$5:$E$51,2022)</f>
        <v>1486979455</v>
      </c>
      <c r="K53" s="329">
        <f t="shared" si="20"/>
        <v>5089110145</v>
      </c>
      <c r="L53" s="329">
        <f t="shared" si="20"/>
        <v>7281034492</v>
      </c>
      <c r="M53" s="329">
        <f t="shared" si="20"/>
        <v>2082822116</v>
      </c>
      <c r="N53" s="329">
        <f t="shared" si="20"/>
        <v>15939946208</v>
      </c>
      <c r="O53" s="322">
        <f t="shared" si="14"/>
        <v>0.99089500673576802</v>
      </c>
      <c r="P53" s="329">
        <f t="shared" si="20"/>
        <v>168636949</v>
      </c>
      <c r="Q53" s="329">
        <f t="shared" si="20"/>
        <v>3196704623</v>
      </c>
      <c r="R53" s="329">
        <f t="shared" si="20"/>
        <v>5646469221</v>
      </c>
      <c r="S53" s="329">
        <f t="shared" si="20"/>
        <v>3671541968</v>
      </c>
      <c r="T53" s="329">
        <f t="shared" si="20"/>
        <v>12683352761</v>
      </c>
      <c r="U53" s="322">
        <f t="shared" si="15"/>
        <v>0.78845127552786887</v>
      </c>
      <c r="V53" s="329">
        <f t="shared" si="20"/>
        <v>5716731350</v>
      </c>
      <c r="W53" s="329">
        <f t="shared" si="20"/>
        <v>2196591115</v>
      </c>
      <c r="X53" s="329">
        <f t="shared" si="20"/>
        <v>1355094906</v>
      </c>
      <c r="Y53" s="329">
        <f t="shared" si="20"/>
        <v>1692708998</v>
      </c>
      <c r="Z53" s="329">
        <f t="shared" si="20"/>
        <v>468424012</v>
      </c>
      <c r="AA53" s="329">
        <f t="shared" si="20"/>
        <v>2413334</v>
      </c>
      <c r="AB53" s="329">
        <f t="shared" si="20"/>
        <v>5714318016</v>
      </c>
      <c r="AC53" s="329">
        <f t="shared" si="20"/>
        <v>5712819031</v>
      </c>
      <c r="AD53" s="322">
        <f t="shared" si="16"/>
        <v>0.9997376791078475</v>
      </c>
    </row>
    <row r="54" spans="1:30" ht="12.75" customHeight="1" x14ac:dyDescent="0.2">
      <c r="H54" s="236"/>
      <c r="I54" s="229"/>
      <c r="J54" s="229"/>
      <c r="K54" s="229"/>
      <c r="L54" s="229"/>
      <c r="M54" s="229"/>
      <c r="N54" s="229"/>
      <c r="O54" s="229"/>
      <c r="P54" s="229"/>
      <c r="Q54" s="229"/>
      <c r="R54" s="229"/>
      <c r="S54" s="229"/>
      <c r="T54" s="229"/>
      <c r="U54" s="230"/>
      <c r="V54" s="229"/>
      <c r="W54" s="229"/>
    </row>
    <row r="55" spans="1:30" ht="12.75" customHeight="1" x14ac:dyDescent="0.2">
      <c r="H55" s="236"/>
      <c r="I55" s="229"/>
      <c r="J55" s="229"/>
      <c r="K55" s="229"/>
      <c r="L55" s="229"/>
      <c r="M55" s="229"/>
      <c r="N55" s="229"/>
      <c r="O55" s="229"/>
      <c r="P55" s="229"/>
      <c r="Q55" s="229"/>
      <c r="R55" s="229"/>
      <c r="S55" s="229"/>
      <c r="T55" s="229"/>
      <c r="U55" s="230"/>
      <c r="V55" s="229"/>
      <c r="W55" s="229"/>
    </row>
    <row r="56" spans="1:30" ht="12.75" customHeight="1" x14ac:dyDescent="0.2">
      <c r="H56" s="236"/>
      <c r="I56" s="229"/>
      <c r="J56" s="229"/>
      <c r="K56" s="229"/>
      <c r="L56" s="229"/>
      <c r="M56" s="229"/>
      <c r="N56" s="229"/>
      <c r="O56" s="229"/>
      <c r="P56" s="229"/>
      <c r="Q56" s="229"/>
      <c r="R56" s="229"/>
      <c r="S56" s="229"/>
      <c r="T56" s="229"/>
      <c r="U56" s="230"/>
      <c r="V56" s="229"/>
      <c r="W56" s="229"/>
    </row>
    <row r="57" spans="1:30" ht="12.75" customHeight="1" x14ac:dyDescent="0.2">
      <c r="H57" s="236"/>
      <c r="I57" s="229"/>
      <c r="J57" s="229"/>
      <c r="K57" s="229"/>
      <c r="L57" s="229"/>
      <c r="M57" s="229"/>
      <c r="N57" s="229"/>
      <c r="O57" s="229"/>
      <c r="P57" s="229"/>
      <c r="Q57" s="229"/>
      <c r="R57" s="229"/>
      <c r="S57" s="229"/>
      <c r="T57" s="229"/>
      <c r="U57" s="230"/>
      <c r="V57" s="229"/>
      <c r="W57" s="229"/>
    </row>
    <row r="58" spans="1:30" ht="12.75" customHeight="1" x14ac:dyDescent="0.2">
      <c r="H58" s="236"/>
      <c r="I58" s="229"/>
      <c r="J58" s="229"/>
      <c r="K58" s="229"/>
      <c r="L58" s="229"/>
      <c r="M58" s="229"/>
      <c r="N58" s="229"/>
      <c r="O58" s="229"/>
      <c r="P58" s="229"/>
      <c r="Q58" s="229"/>
      <c r="R58" s="229"/>
      <c r="S58" s="229"/>
      <c r="T58" s="229"/>
      <c r="U58" s="230"/>
      <c r="V58" s="229"/>
      <c r="W58" s="229"/>
    </row>
    <row r="59" spans="1:30" ht="12.75" customHeight="1" x14ac:dyDescent="0.2">
      <c r="H59" s="236"/>
      <c r="I59" s="229"/>
      <c r="J59" s="229"/>
      <c r="K59" s="229"/>
      <c r="L59" s="229"/>
      <c r="M59" s="229"/>
      <c r="N59" s="229"/>
      <c r="O59" s="229"/>
      <c r="P59" s="229"/>
      <c r="Q59" s="229"/>
      <c r="R59" s="229"/>
      <c r="S59" s="229"/>
      <c r="T59" s="229"/>
      <c r="U59" s="230"/>
      <c r="V59" s="229"/>
      <c r="W59" s="229"/>
    </row>
    <row r="60" spans="1:30" ht="12.75" customHeight="1" x14ac:dyDescent="0.2">
      <c r="H60" s="236"/>
      <c r="I60" s="229"/>
      <c r="J60" s="229"/>
      <c r="K60" s="229"/>
      <c r="L60" s="229"/>
      <c r="M60" s="229"/>
      <c r="N60" s="229"/>
      <c r="O60" s="229"/>
      <c r="P60" s="229"/>
      <c r="Q60" s="229"/>
      <c r="R60" s="229"/>
      <c r="S60" s="229"/>
      <c r="T60" s="229"/>
      <c r="U60" s="230"/>
      <c r="V60" s="229"/>
      <c r="W60" s="229"/>
    </row>
    <row r="61" spans="1:30" ht="12.75" customHeight="1" x14ac:dyDescent="0.2">
      <c r="H61" s="236"/>
      <c r="I61" s="229"/>
      <c r="J61" s="229"/>
      <c r="K61" s="229"/>
      <c r="L61" s="229"/>
      <c r="M61" s="229"/>
      <c r="N61" s="229"/>
      <c r="O61" s="229"/>
      <c r="P61" s="229"/>
      <c r="Q61" s="229"/>
      <c r="R61" s="229"/>
      <c r="S61" s="229"/>
      <c r="T61" s="229"/>
      <c r="U61" s="230"/>
      <c r="V61" s="229"/>
      <c r="W61" s="229"/>
    </row>
    <row r="62" spans="1:30" ht="12.75" customHeight="1" x14ac:dyDescent="0.2">
      <c r="H62" s="236"/>
      <c r="I62" s="229"/>
      <c r="J62" s="229"/>
      <c r="K62" s="229"/>
      <c r="L62" s="229"/>
      <c r="M62" s="229"/>
      <c r="N62" s="229"/>
      <c r="O62" s="229"/>
      <c r="P62" s="229"/>
      <c r="Q62" s="229"/>
      <c r="R62" s="229"/>
      <c r="S62" s="229"/>
      <c r="T62" s="229"/>
      <c r="U62" s="230"/>
      <c r="V62" s="229"/>
      <c r="W62" s="229"/>
    </row>
    <row r="63" spans="1:30" ht="12.75" customHeight="1" x14ac:dyDescent="0.2">
      <c r="H63" s="236"/>
      <c r="I63" s="229"/>
      <c r="J63" s="229"/>
      <c r="K63" s="229"/>
      <c r="L63" s="229"/>
      <c r="M63" s="229"/>
      <c r="N63" s="229"/>
      <c r="O63" s="229"/>
      <c r="P63" s="229"/>
      <c r="Q63" s="229"/>
      <c r="R63" s="229"/>
      <c r="S63" s="229"/>
      <c r="T63" s="229"/>
      <c r="U63" s="230"/>
      <c r="V63" s="229"/>
      <c r="W63" s="229"/>
    </row>
    <row r="64" spans="1:30" ht="12.75" customHeight="1" x14ac:dyDescent="0.2">
      <c r="H64" s="236"/>
      <c r="I64" s="229"/>
      <c r="J64" s="229"/>
      <c r="K64" s="229"/>
      <c r="L64" s="229"/>
      <c r="M64" s="229"/>
      <c r="N64" s="229"/>
      <c r="O64" s="229"/>
      <c r="P64" s="229"/>
      <c r="Q64" s="229"/>
      <c r="R64" s="229"/>
      <c r="S64" s="229"/>
      <c r="T64" s="229"/>
      <c r="U64" s="230"/>
      <c r="V64" s="229"/>
      <c r="W64" s="229"/>
    </row>
    <row r="65" spans="8:23" ht="12.75" customHeight="1" x14ac:dyDescent="0.2">
      <c r="H65" s="236"/>
      <c r="I65" s="229"/>
      <c r="J65" s="229"/>
      <c r="K65" s="229"/>
      <c r="L65" s="229"/>
      <c r="M65" s="229"/>
      <c r="N65" s="229"/>
      <c r="O65" s="229"/>
      <c r="P65" s="229"/>
      <c r="Q65" s="229"/>
      <c r="R65" s="229"/>
      <c r="S65" s="229"/>
      <c r="T65" s="229"/>
      <c r="U65" s="230"/>
      <c r="V65" s="229"/>
      <c r="W65" s="229"/>
    </row>
    <row r="66" spans="8:23" ht="12.75" customHeight="1" x14ac:dyDescent="0.2">
      <c r="H66" s="236"/>
      <c r="I66" s="229"/>
      <c r="J66" s="229"/>
      <c r="K66" s="229"/>
      <c r="L66" s="229"/>
      <c r="M66" s="229"/>
      <c r="N66" s="229"/>
      <c r="O66" s="229"/>
      <c r="P66" s="229"/>
      <c r="Q66" s="229"/>
      <c r="R66" s="229"/>
      <c r="S66" s="229"/>
      <c r="T66" s="229"/>
      <c r="U66" s="230"/>
      <c r="V66" s="229"/>
      <c r="W66" s="229"/>
    </row>
    <row r="67" spans="8:23" ht="12.75" customHeight="1" x14ac:dyDescent="0.2">
      <c r="H67" s="236"/>
      <c r="I67" s="229"/>
      <c r="J67" s="229"/>
      <c r="K67" s="229"/>
      <c r="L67" s="229"/>
      <c r="M67" s="229"/>
      <c r="N67" s="229"/>
      <c r="O67" s="229"/>
      <c r="P67" s="229"/>
      <c r="Q67" s="229"/>
      <c r="R67" s="229"/>
      <c r="S67" s="229"/>
      <c r="T67" s="229"/>
      <c r="U67" s="230"/>
      <c r="V67" s="229"/>
      <c r="W67" s="229"/>
    </row>
    <row r="68" spans="8:23" ht="12.75" customHeight="1" x14ac:dyDescent="0.2">
      <c r="H68" s="236"/>
      <c r="I68" s="229"/>
      <c r="J68" s="229"/>
      <c r="K68" s="229"/>
      <c r="L68" s="229"/>
      <c r="M68" s="229"/>
      <c r="N68" s="229"/>
      <c r="O68" s="229"/>
      <c r="P68" s="229"/>
      <c r="Q68" s="229"/>
      <c r="R68" s="229"/>
      <c r="S68" s="229"/>
      <c r="T68" s="229"/>
      <c r="U68" s="230"/>
      <c r="V68" s="229"/>
      <c r="W68" s="229"/>
    </row>
    <row r="69" spans="8:23" ht="12.75" customHeight="1" x14ac:dyDescent="0.2">
      <c r="H69" s="236"/>
      <c r="I69" s="229"/>
      <c r="J69" s="229"/>
      <c r="K69" s="229"/>
      <c r="L69" s="229"/>
      <c r="M69" s="229"/>
      <c r="N69" s="229"/>
      <c r="O69" s="229"/>
      <c r="P69" s="229"/>
      <c r="Q69" s="229"/>
      <c r="R69" s="229"/>
      <c r="S69" s="229"/>
      <c r="T69" s="229"/>
      <c r="U69" s="230"/>
      <c r="V69" s="229"/>
      <c r="W69" s="229"/>
    </row>
    <row r="70" spans="8:23" ht="12.75" customHeight="1" x14ac:dyDescent="0.2">
      <c r="H70" s="236"/>
      <c r="I70" s="229"/>
      <c r="J70" s="229"/>
      <c r="K70" s="229"/>
      <c r="L70" s="229"/>
      <c r="M70" s="229"/>
      <c r="N70" s="229"/>
      <c r="O70" s="229"/>
      <c r="P70" s="229"/>
      <c r="Q70" s="229"/>
      <c r="R70" s="229"/>
      <c r="S70" s="229"/>
      <c r="T70" s="229"/>
      <c r="U70" s="230"/>
      <c r="V70" s="229"/>
      <c r="W70" s="229"/>
    </row>
    <row r="71" spans="8:23" ht="12.75" customHeight="1" x14ac:dyDescent="0.2">
      <c r="H71" s="236"/>
      <c r="I71" s="229"/>
      <c r="J71" s="229"/>
      <c r="K71" s="229"/>
      <c r="L71" s="229"/>
      <c r="M71" s="229"/>
      <c r="N71" s="229"/>
      <c r="O71" s="229"/>
      <c r="P71" s="229"/>
      <c r="Q71" s="229"/>
      <c r="R71" s="229"/>
      <c r="S71" s="229"/>
      <c r="T71" s="229"/>
      <c r="U71" s="230"/>
      <c r="V71" s="229"/>
      <c r="W71" s="229"/>
    </row>
    <row r="72" spans="8:23" ht="12.75" customHeight="1" x14ac:dyDescent="0.2">
      <c r="H72" s="236"/>
      <c r="I72" s="229"/>
      <c r="J72" s="229"/>
      <c r="K72" s="229"/>
      <c r="L72" s="229"/>
      <c r="M72" s="229"/>
      <c r="N72" s="229"/>
      <c r="O72" s="229"/>
      <c r="P72" s="229"/>
      <c r="Q72" s="229"/>
      <c r="R72" s="229"/>
      <c r="S72" s="229"/>
      <c r="T72" s="229"/>
      <c r="U72" s="230"/>
      <c r="V72" s="229"/>
      <c r="W72" s="229"/>
    </row>
    <row r="73" spans="8:23" ht="12.75" customHeight="1" x14ac:dyDescent="0.2">
      <c r="H73" s="236"/>
      <c r="I73" s="229"/>
      <c r="J73" s="229"/>
      <c r="K73" s="229"/>
      <c r="L73" s="229"/>
      <c r="M73" s="229"/>
      <c r="N73" s="229"/>
      <c r="O73" s="229"/>
      <c r="P73" s="229"/>
      <c r="Q73" s="229"/>
      <c r="R73" s="229"/>
      <c r="S73" s="229"/>
      <c r="T73" s="229"/>
      <c r="U73" s="230"/>
      <c r="V73" s="229"/>
      <c r="W73" s="229"/>
    </row>
    <row r="74" spans="8:23" ht="12.75" customHeight="1" x14ac:dyDescent="0.2">
      <c r="H74" s="236"/>
      <c r="I74" s="229"/>
      <c r="J74" s="229"/>
      <c r="K74" s="229"/>
      <c r="L74" s="229"/>
      <c r="M74" s="229"/>
      <c r="N74" s="229"/>
      <c r="O74" s="229"/>
      <c r="P74" s="229"/>
      <c r="Q74" s="229"/>
      <c r="R74" s="229"/>
      <c r="S74" s="229"/>
      <c r="T74" s="229"/>
      <c r="U74" s="230"/>
      <c r="V74" s="229"/>
      <c r="W74" s="229"/>
    </row>
    <row r="75" spans="8:23" ht="12.75" customHeight="1" x14ac:dyDescent="0.2">
      <c r="H75" s="236"/>
      <c r="I75" s="229"/>
      <c r="J75" s="229"/>
      <c r="K75" s="229"/>
      <c r="L75" s="229"/>
      <c r="M75" s="229"/>
      <c r="N75" s="229"/>
      <c r="O75" s="229"/>
      <c r="P75" s="229"/>
      <c r="Q75" s="229"/>
      <c r="R75" s="229"/>
      <c r="S75" s="229"/>
      <c r="T75" s="229"/>
      <c r="U75" s="230"/>
      <c r="V75" s="229"/>
      <c r="W75" s="229"/>
    </row>
    <row r="76" spans="8:23" ht="12.75" customHeight="1" x14ac:dyDescent="0.2">
      <c r="H76" s="236"/>
      <c r="I76" s="229"/>
      <c r="J76" s="229"/>
      <c r="K76" s="229"/>
      <c r="L76" s="229"/>
      <c r="M76" s="229"/>
      <c r="N76" s="229"/>
      <c r="O76" s="229"/>
      <c r="P76" s="229"/>
      <c r="Q76" s="229"/>
      <c r="R76" s="229"/>
      <c r="S76" s="229"/>
      <c r="T76" s="229"/>
      <c r="U76" s="230"/>
      <c r="V76" s="229"/>
      <c r="W76" s="229"/>
    </row>
    <row r="77" spans="8:23" ht="12.75" customHeight="1" x14ac:dyDescent="0.2">
      <c r="H77" s="236"/>
      <c r="I77" s="229"/>
      <c r="J77" s="229"/>
      <c r="K77" s="229"/>
      <c r="L77" s="229"/>
      <c r="M77" s="229"/>
      <c r="N77" s="229"/>
      <c r="O77" s="229"/>
      <c r="P77" s="229"/>
      <c r="Q77" s="229"/>
      <c r="R77" s="229"/>
      <c r="S77" s="229"/>
      <c r="T77" s="229"/>
      <c r="U77" s="230"/>
      <c r="V77" s="229"/>
      <c r="W77" s="229"/>
    </row>
    <row r="78" spans="8:23" ht="12.75" customHeight="1" x14ac:dyDescent="0.2">
      <c r="H78" s="236"/>
      <c r="I78" s="229"/>
      <c r="J78" s="229"/>
      <c r="K78" s="229"/>
      <c r="L78" s="229"/>
      <c r="M78" s="229"/>
      <c r="N78" s="229"/>
      <c r="O78" s="229"/>
      <c r="P78" s="229"/>
      <c r="Q78" s="229"/>
      <c r="R78" s="229"/>
      <c r="S78" s="229"/>
      <c r="T78" s="229"/>
      <c r="U78" s="230"/>
      <c r="V78" s="229"/>
      <c r="W78" s="229"/>
    </row>
    <row r="79" spans="8:23" ht="12.75" customHeight="1" x14ac:dyDescent="0.2">
      <c r="H79" s="236"/>
      <c r="I79" s="229"/>
      <c r="J79" s="229"/>
      <c r="K79" s="229"/>
      <c r="L79" s="229"/>
      <c r="M79" s="229"/>
      <c r="N79" s="229"/>
      <c r="O79" s="229"/>
      <c r="P79" s="229"/>
      <c r="Q79" s="229"/>
      <c r="R79" s="229"/>
      <c r="S79" s="229"/>
      <c r="T79" s="229"/>
      <c r="U79" s="230"/>
      <c r="V79" s="229"/>
      <c r="W79" s="229"/>
    </row>
    <row r="80" spans="8:23" ht="12.75" customHeight="1" x14ac:dyDescent="0.2">
      <c r="H80" s="236"/>
      <c r="I80" s="229"/>
      <c r="J80" s="229"/>
      <c r="K80" s="229"/>
      <c r="L80" s="229"/>
      <c r="M80" s="229"/>
      <c r="N80" s="229"/>
      <c r="O80" s="229"/>
      <c r="P80" s="229"/>
      <c r="Q80" s="229"/>
      <c r="R80" s="229"/>
      <c r="S80" s="229"/>
      <c r="T80" s="229"/>
      <c r="U80" s="230"/>
      <c r="V80" s="229"/>
      <c r="W80" s="229"/>
    </row>
    <row r="81" spans="8:23" ht="12.75" customHeight="1" x14ac:dyDescent="0.2">
      <c r="H81" s="236"/>
      <c r="I81" s="229"/>
      <c r="J81" s="229"/>
      <c r="K81" s="229"/>
      <c r="L81" s="229"/>
      <c r="M81" s="229"/>
      <c r="N81" s="229"/>
      <c r="O81" s="229"/>
      <c r="P81" s="229"/>
      <c r="Q81" s="229"/>
      <c r="R81" s="229"/>
      <c r="S81" s="229"/>
      <c r="T81" s="229"/>
      <c r="U81" s="230"/>
      <c r="V81" s="229"/>
      <c r="W81" s="229"/>
    </row>
    <row r="82" spans="8:23" ht="12.75" customHeight="1" x14ac:dyDescent="0.2">
      <c r="H82" s="236"/>
      <c r="I82" s="229"/>
      <c r="J82" s="229"/>
      <c r="K82" s="229"/>
      <c r="L82" s="229"/>
      <c r="M82" s="229"/>
      <c r="N82" s="229"/>
      <c r="O82" s="229"/>
      <c r="P82" s="229"/>
      <c r="Q82" s="229"/>
      <c r="R82" s="229"/>
      <c r="S82" s="229"/>
      <c r="T82" s="229"/>
      <c r="U82" s="230"/>
      <c r="V82" s="229"/>
      <c r="W82" s="229"/>
    </row>
    <row r="83" spans="8:23" ht="12.75" customHeight="1" x14ac:dyDescent="0.2">
      <c r="H83" s="236"/>
      <c r="I83" s="229"/>
      <c r="J83" s="229"/>
      <c r="K83" s="229"/>
      <c r="L83" s="229"/>
      <c r="M83" s="229"/>
      <c r="N83" s="229"/>
      <c r="O83" s="229"/>
      <c r="P83" s="229"/>
      <c r="Q83" s="229"/>
      <c r="R83" s="229"/>
      <c r="S83" s="229"/>
      <c r="T83" s="229"/>
      <c r="U83" s="230"/>
      <c r="V83" s="229"/>
      <c r="W83" s="229"/>
    </row>
    <row r="84" spans="8:23" ht="12.75" customHeight="1" x14ac:dyDescent="0.2">
      <c r="H84" s="236"/>
      <c r="I84" s="229"/>
      <c r="J84" s="229"/>
      <c r="K84" s="229"/>
      <c r="L84" s="229"/>
      <c r="M84" s="229"/>
      <c r="N84" s="229"/>
      <c r="O84" s="229"/>
      <c r="P84" s="229"/>
      <c r="Q84" s="229"/>
      <c r="R84" s="229"/>
      <c r="S84" s="229"/>
      <c r="T84" s="229"/>
      <c r="U84" s="230"/>
      <c r="V84" s="229"/>
      <c r="W84" s="229"/>
    </row>
    <row r="85" spans="8:23" ht="12.75" customHeight="1" x14ac:dyDescent="0.2">
      <c r="H85" s="236"/>
      <c r="I85" s="229"/>
      <c r="J85" s="229"/>
      <c r="K85" s="229"/>
      <c r="L85" s="229"/>
      <c r="M85" s="229"/>
      <c r="N85" s="229"/>
      <c r="O85" s="229"/>
      <c r="P85" s="229"/>
      <c r="Q85" s="229"/>
      <c r="R85" s="229"/>
      <c r="S85" s="229"/>
      <c r="T85" s="229"/>
      <c r="U85" s="230"/>
      <c r="V85" s="229"/>
      <c r="W85" s="229"/>
    </row>
    <row r="86" spans="8:23" ht="12.75" customHeight="1" x14ac:dyDescent="0.2">
      <c r="H86" s="236"/>
      <c r="I86" s="229"/>
      <c r="J86" s="229"/>
      <c r="K86" s="229"/>
      <c r="L86" s="229"/>
      <c r="M86" s="229"/>
      <c r="N86" s="229"/>
      <c r="O86" s="229"/>
      <c r="P86" s="229"/>
      <c r="Q86" s="229"/>
      <c r="R86" s="229"/>
      <c r="S86" s="229"/>
      <c r="T86" s="229"/>
      <c r="U86" s="230"/>
      <c r="V86" s="229"/>
      <c r="W86" s="229"/>
    </row>
    <row r="87" spans="8:23" ht="12.75" customHeight="1" x14ac:dyDescent="0.2">
      <c r="H87" s="236"/>
      <c r="I87" s="229"/>
      <c r="J87" s="229"/>
      <c r="K87" s="229"/>
      <c r="L87" s="229"/>
      <c r="M87" s="229"/>
      <c r="N87" s="229"/>
      <c r="O87" s="229"/>
      <c r="P87" s="229"/>
      <c r="Q87" s="229"/>
      <c r="R87" s="229"/>
      <c r="S87" s="229"/>
      <c r="T87" s="229"/>
      <c r="U87" s="230"/>
      <c r="V87" s="229"/>
      <c r="W87" s="229"/>
    </row>
    <row r="88" spans="8:23" ht="12.75" customHeight="1" x14ac:dyDescent="0.2">
      <c r="H88" s="236"/>
      <c r="I88" s="229"/>
      <c r="J88" s="229"/>
      <c r="K88" s="229"/>
      <c r="L88" s="229"/>
      <c r="M88" s="229"/>
      <c r="N88" s="229"/>
      <c r="O88" s="229"/>
      <c r="P88" s="229"/>
      <c r="Q88" s="229"/>
      <c r="R88" s="229"/>
      <c r="S88" s="229"/>
      <c r="T88" s="229"/>
      <c r="U88" s="230"/>
      <c r="V88" s="229"/>
      <c r="W88" s="229"/>
    </row>
    <row r="89" spans="8:23" ht="12.75" customHeight="1" x14ac:dyDescent="0.2">
      <c r="H89" s="236"/>
      <c r="I89" s="229"/>
      <c r="J89" s="229"/>
      <c r="K89" s="229"/>
      <c r="L89" s="229"/>
      <c r="M89" s="229"/>
      <c r="N89" s="229"/>
      <c r="O89" s="229"/>
      <c r="P89" s="229"/>
      <c r="Q89" s="229"/>
      <c r="R89" s="229"/>
      <c r="S89" s="229"/>
      <c r="T89" s="229"/>
      <c r="U89" s="230"/>
      <c r="V89" s="229"/>
      <c r="W89" s="229"/>
    </row>
    <row r="90" spans="8:23" ht="12.75" customHeight="1" x14ac:dyDescent="0.2">
      <c r="H90" s="236"/>
      <c r="I90" s="229"/>
      <c r="J90" s="229"/>
      <c r="K90" s="229"/>
      <c r="L90" s="229"/>
      <c r="M90" s="229"/>
      <c r="N90" s="229"/>
      <c r="O90" s="229"/>
      <c r="P90" s="229"/>
      <c r="Q90" s="229"/>
      <c r="R90" s="229"/>
      <c r="S90" s="229"/>
      <c r="T90" s="229"/>
      <c r="U90" s="230"/>
      <c r="V90" s="229"/>
      <c r="W90" s="229"/>
    </row>
    <row r="91" spans="8:23" ht="12.75" customHeight="1" x14ac:dyDescent="0.2">
      <c r="H91" s="236"/>
      <c r="I91" s="229"/>
      <c r="J91" s="229"/>
      <c r="K91" s="229"/>
      <c r="L91" s="229"/>
      <c r="M91" s="229"/>
      <c r="N91" s="229"/>
      <c r="O91" s="229"/>
      <c r="P91" s="229"/>
      <c r="Q91" s="229"/>
      <c r="R91" s="229"/>
      <c r="S91" s="229"/>
      <c r="T91" s="229"/>
      <c r="U91" s="230"/>
      <c r="V91" s="229"/>
      <c r="W91" s="229"/>
    </row>
    <row r="92" spans="8:23" ht="12.75" customHeight="1" x14ac:dyDescent="0.2">
      <c r="H92" s="236"/>
      <c r="I92" s="229"/>
      <c r="J92" s="229"/>
      <c r="K92" s="229"/>
      <c r="L92" s="229"/>
      <c r="M92" s="229"/>
      <c r="N92" s="229"/>
      <c r="O92" s="229"/>
      <c r="P92" s="229"/>
      <c r="Q92" s="229"/>
      <c r="R92" s="229"/>
      <c r="S92" s="229"/>
      <c r="T92" s="229"/>
      <c r="U92" s="230"/>
      <c r="V92" s="229"/>
      <c r="W92" s="229"/>
    </row>
    <row r="93" spans="8:23" ht="12.75" customHeight="1" x14ac:dyDescent="0.2">
      <c r="H93" s="236"/>
      <c r="I93" s="229"/>
      <c r="J93" s="229"/>
      <c r="K93" s="229"/>
      <c r="L93" s="229"/>
      <c r="M93" s="229"/>
      <c r="N93" s="229"/>
      <c r="O93" s="229"/>
      <c r="P93" s="229"/>
      <c r="Q93" s="229"/>
      <c r="R93" s="229"/>
      <c r="S93" s="229"/>
      <c r="T93" s="229"/>
      <c r="U93" s="230"/>
      <c r="V93" s="229"/>
      <c r="W93" s="229"/>
    </row>
    <row r="94" spans="8:23" ht="12.75" customHeight="1" x14ac:dyDescent="0.2">
      <c r="H94" s="236"/>
      <c r="I94" s="229"/>
      <c r="J94" s="229"/>
      <c r="K94" s="229"/>
      <c r="L94" s="229"/>
      <c r="M94" s="229"/>
      <c r="N94" s="229"/>
      <c r="O94" s="229"/>
      <c r="P94" s="229"/>
      <c r="Q94" s="229"/>
      <c r="R94" s="229"/>
      <c r="S94" s="229"/>
      <c r="T94" s="229"/>
      <c r="U94" s="230"/>
      <c r="V94" s="229"/>
      <c r="W94" s="229"/>
    </row>
    <row r="95" spans="8:23" ht="12.75" customHeight="1" x14ac:dyDescent="0.2">
      <c r="H95" s="236"/>
      <c r="I95" s="229"/>
      <c r="J95" s="229"/>
      <c r="K95" s="229"/>
      <c r="L95" s="229"/>
      <c r="M95" s="229"/>
      <c r="N95" s="229"/>
      <c r="O95" s="229"/>
      <c r="P95" s="229"/>
      <c r="Q95" s="229"/>
      <c r="R95" s="229"/>
      <c r="S95" s="229"/>
      <c r="T95" s="229"/>
      <c r="U95" s="230"/>
      <c r="V95" s="229"/>
      <c r="W95" s="229"/>
    </row>
    <row r="96" spans="8:23" ht="12.75" customHeight="1" x14ac:dyDescent="0.2">
      <c r="H96" s="236"/>
      <c r="I96" s="229"/>
      <c r="J96" s="229"/>
      <c r="K96" s="229"/>
      <c r="L96" s="229"/>
      <c r="M96" s="229"/>
      <c r="N96" s="229"/>
      <c r="O96" s="229"/>
      <c r="P96" s="229"/>
      <c r="Q96" s="229"/>
      <c r="R96" s="229"/>
      <c r="S96" s="229"/>
      <c r="T96" s="229"/>
      <c r="U96" s="230"/>
      <c r="V96" s="229"/>
      <c r="W96" s="229"/>
    </row>
    <row r="97" spans="8:23" ht="12.75" customHeight="1" x14ac:dyDescent="0.2">
      <c r="H97" s="236"/>
      <c r="I97" s="229"/>
      <c r="J97" s="229"/>
      <c r="K97" s="229"/>
      <c r="L97" s="229"/>
      <c r="M97" s="229"/>
      <c r="N97" s="229"/>
      <c r="O97" s="229"/>
      <c r="P97" s="229"/>
      <c r="Q97" s="229"/>
      <c r="R97" s="229"/>
      <c r="S97" s="229"/>
      <c r="T97" s="229"/>
      <c r="U97" s="230"/>
      <c r="V97" s="229"/>
      <c r="W97" s="229"/>
    </row>
    <row r="98" spans="8:23" ht="12.75" customHeight="1" x14ac:dyDescent="0.2">
      <c r="H98" s="236"/>
      <c r="I98" s="229"/>
      <c r="J98" s="229"/>
      <c r="K98" s="229"/>
      <c r="L98" s="229"/>
      <c r="M98" s="229"/>
      <c r="N98" s="229"/>
      <c r="O98" s="229"/>
      <c r="P98" s="229"/>
      <c r="Q98" s="229"/>
      <c r="R98" s="229"/>
      <c r="S98" s="229"/>
      <c r="T98" s="229"/>
      <c r="U98" s="230"/>
      <c r="V98" s="229"/>
      <c r="W98" s="229"/>
    </row>
    <row r="99" spans="8:23" ht="12.75" customHeight="1" x14ac:dyDescent="0.2">
      <c r="H99" s="236"/>
      <c r="I99" s="229"/>
      <c r="J99" s="229"/>
      <c r="K99" s="229"/>
      <c r="L99" s="229"/>
      <c r="M99" s="229"/>
      <c r="N99" s="229"/>
      <c r="O99" s="229"/>
      <c r="P99" s="229"/>
      <c r="Q99" s="229"/>
      <c r="R99" s="229"/>
      <c r="S99" s="229"/>
      <c r="T99" s="229"/>
      <c r="U99" s="230"/>
      <c r="V99" s="229"/>
      <c r="W99" s="229"/>
    </row>
    <row r="100" spans="8:23" ht="12.75" customHeight="1" x14ac:dyDescent="0.2">
      <c r="H100" s="236"/>
      <c r="I100" s="229"/>
      <c r="J100" s="229"/>
      <c r="K100" s="229"/>
      <c r="L100" s="229"/>
      <c r="M100" s="229"/>
      <c r="N100" s="229"/>
      <c r="O100" s="229"/>
      <c r="P100" s="229"/>
      <c r="Q100" s="229"/>
      <c r="R100" s="229"/>
      <c r="S100" s="229"/>
      <c r="T100" s="229"/>
      <c r="U100" s="230"/>
      <c r="V100" s="229"/>
      <c r="W100" s="229"/>
    </row>
    <row r="101" spans="8:23" ht="12.75" customHeight="1" x14ac:dyDescent="0.2">
      <c r="H101" s="236"/>
      <c r="I101" s="229"/>
      <c r="J101" s="229"/>
      <c r="K101" s="229"/>
      <c r="L101" s="229"/>
      <c r="M101" s="229"/>
      <c r="N101" s="229"/>
      <c r="O101" s="229"/>
      <c r="P101" s="229"/>
      <c r="Q101" s="229"/>
      <c r="R101" s="229"/>
      <c r="S101" s="229"/>
      <c r="T101" s="229"/>
      <c r="U101" s="230"/>
      <c r="V101" s="229"/>
      <c r="W101" s="229"/>
    </row>
    <row r="102" spans="8:23" ht="12.75" customHeight="1" x14ac:dyDescent="0.2">
      <c r="H102" s="236"/>
      <c r="I102" s="229"/>
      <c r="J102" s="229"/>
      <c r="K102" s="229"/>
      <c r="L102" s="229"/>
      <c r="M102" s="229"/>
      <c r="N102" s="229"/>
      <c r="O102" s="229"/>
      <c r="P102" s="229"/>
      <c r="Q102" s="229"/>
      <c r="R102" s="229"/>
      <c r="S102" s="229"/>
      <c r="T102" s="229"/>
      <c r="U102" s="230"/>
      <c r="V102" s="229"/>
      <c r="W102" s="229"/>
    </row>
    <row r="103" spans="8:23" ht="12.75" customHeight="1" x14ac:dyDescent="0.2">
      <c r="H103" s="236"/>
      <c r="I103" s="229"/>
      <c r="J103" s="229"/>
      <c r="K103" s="229"/>
      <c r="L103" s="229"/>
      <c r="M103" s="229"/>
      <c r="N103" s="229"/>
      <c r="O103" s="229"/>
      <c r="P103" s="229"/>
      <c r="Q103" s="229"/>
      <c r="R103" s="229"/>
      <c r="S103" s="229"/>
      <c r="T103" s="229"/>
      <c r="U103" s="230"/>
      <c r="V103" s="229"/>
      <c r="W103" s="229"/>
    </row>
    <row r="104" spans="8:23" ht="12.75" customHeight="1" x14ac:dyDescent="0.2">
      <c r="H104" s="236"/>
      <c r="I104" s="229"/>
      <c r="J104" s="229"/>
      <c r="K104" s="229"/>
      <c r="L104" s="229"/>
      <c r="M104" s="229"/>
      <c r="N104" s="229"/>
      <c r="O104" s="229"/>
      <c r="P104" s="229"/>
      <c r="Q104" s="229"/>
      <c r="R104" s="229"/>
      <c r="S104" s="229"/>
      <c r="T104" s="229"/>
      <c r="U104" s="230"/>
      <c r="V104" s="229"/>
      <c r="W104" s="229"/>
    </row>
    <row r="105" spans="8:23" ht="12.75" customHeight="1" x14ac:dyDescent="0.2">
      <c r="H105" s="236"/>
      <c r="I105" s="229"/>
      <c r="J105" s="229"/>
      <c r="K105" s="229"/>
      <c r="L105" s="229"/>
      <c r="M105" s="229"/>
      <c r="N105" s="229"/>
      <c r="O105" s="229"/>
      <c r="P105" s="229"/>
      <c r="Q105" s="229"/>
      <c r="R105" s="229"/>
      <c r="S105" s="229"/>
      <c r="T105" s="229"/>
      <c r="U105" s="230"/>
      <c r="V105" s="229"/>
      <c r="W105" s="229"/>
    </row>
    <row r="106" spans="8:23" ht="12.75" customHeight="1" x14ac:dyDescent="0.2">
      <c r="H106" s="236"/>
      <c r="I106" s="229"/>
      <c r="J106" s="229"/>
      <c r="K106" s="229"/>
      <c r="L106" s="229"/>
      <c r="M106" s="229"/>
      <c r="N106" s="229"/>
      <c r="O106" s="229"/>
      <c r="P106" s="229"/>
      <c r="Q106" s="229"/>
      <c r="R106" s="229"/>
      <c r="S106" s="229"/>
      <c r="T106" s="229"/>
      <c r="U106" s="230"/>
      <c r="V106" s="229"/>
      <c r="W106" s="229"/>
    </row>
    <row r="107" spans="8:23" ht="12.75" customHeight="1" x14ac:dyDescent="0.2">
      <c r="H107" s="236"/>
      <c r="I107" s="229"/>
      <c r="J107" s="229"/>
      <c r="K107" s="229"/>
      <c r="L107" s="229"/>
      <c r="M107" s="229"/>
      <c r="N107" s="229"/>
      <c r="O107" s="229"/>
      <c r="P107" s="229"/>
      <c r="Q107" s="229"/>
      <c r="R107" s="229"/>
      <c r="S107" s="229"/>
      <c r="T107" s="229"/>
      <c r="U107" s="230"/>
      <c r="V107" s="229"/>
      <c r="W107" s="229"/>
    </row>
    <row r="108" spans="8:23" ht="12.75" customHeight="1" x14ac:dyDescent="0.2">
      <c r="H108" s="236"/>
      <c r="I108" s="229"/>
      <c r="J108" s="229"/>
      <c r="K108" s="229"/>
      <c r="L108" s="229"/>
      <c r="M108" s="229"/>
      <c r="N108" s="229"/>
      <c r="O108" s="229"/>
      <c r="P108" s="229"/>
      <c r="Q108" s="229"/>
      <c r="R108" s="229"/>
      <c r="S108" s="229"/>
      <c r="T108" s="229"/>
      <c r="U108" s="230"/>
      <c r="V108" s="229"/>
      <c r="W108" s="229"/>
    </row>
    <row r="109" spans="8:23" ht="12.75" customHeight="1" x14ac:dyDescent="0.2">
      <c r="H109" s="236"/>
      <c r="I109" s="229"/>
      <c r="J109" s="229"/>
      <c r="K109" s="229"/>
      <c r="L109" s="229"/>
      <c r="M109" s="229"/>
      <c r="N109" s="229"/>
      <c r="O109" s="229"/>
      <c r="P109" s="229"/>
      <c r="Q109" s="229"/>
      <c r="R109" s="229"/>
      <c r="S109" s="229"/>
      <c r="T109" s="229"/>
      <c r="U109" s="230"/>
      <c r="V109" s="229"/>
      <c r="W109" s="229"/>
    </row>
    <row r="110" spans="8:23" ht="12.75" customHeight="1" x14ac:dyDescent="0.2">
      <c r="H110" s="236"/>
      <c r="I110" s="229"/>
      <c r="J110" s="229"/>
      <c r="K110" s="229"/>
      <c r="L110" s="229"/>
      <c r="M110" s="229"/>
      <c r="N110" s="229"/>
      <c r="O110" s="229"/>
      <c r="P110" s="229"/>
      <c r="Q110" s="229"/>
      <c r="R110" s="229"/>
      <c r="S110" s="229"/>
      <c r="T110" s="229"/>
      <c r="U110" s="230"/>
      <c r="V110" s="229"/>
      <c r="W110" s="229"/>
    </row>
    <row r="111" spans="8:23" ht="12.75" customHeight="1" x14ac:dyDescent="0.2">
      <c r="H111" s="236"/>
      <c r="I111" s="229"/>
      <c r="J111" s="229"/>
      <c r="K111" s="229"/>
      <c r="L111" s="229"/>
      <c r="M111" s="229"/>
      <c r="N111" s="229"/>
      <c r="O111" s="229"/>
      <c r="P111" s="229"/>
      <c r="Q111" s="229"/>
      <c r="R111" s="229"/>
      <c r="S111" s="229"/>
      <c r="T111" s="229"/>
      <c r="U111" s="230"/>
      <c r="V111" s="229"/>
      <c r="W111" s="229"/>
    </row>
    <row r="112" spans="8:23" ht="12.75" customHeight="1" x14ac:dyDescent="0.2">
      <c r="H112" s="236"/>
      <c r="I112" s="229"/>
      <c r="J112" s="229"/>
      <c r="K112" s="229"/>
      <c r="L112" s="229"/>
      <c r="M112" s="229"/>
      <c r="N112" s="229"/>
      <c r="O112" s="229"/>
      <c r="P112" s="229"/>
      <c r="Q112" s="229"/>
      <c r="R112" s="229"/>
      <c r="S112" s="229"/>
      <c r="T112" s="229"/>
      <c r="U112" s="230"/>
      <c r="V112" s="229"/>
      <c r="W112" s="229"/>
    </row>
    <row r="113" spans="8:23" ht="12.75" customHeight="1" x14ac:dyDescent="0.2">
      <c r="H113" s="236"/>
      <c r="I113" s="229"/>
      <c r="J113" s="229"/>
      <c r="K113" s="229"/>
      <c r="L113" s="229"/>
      <c r="M113" s="229"/>
      <c r="N113" s="229"/>
      <c r="O113" s="229"/>
      <c r="P113" s="229"/>
      <c r="Q113" s="229"/>
      <c r="R113" s="229"/>
      <c r="S113" s="229"/>
      <c r="T113" s="229"/>
      <c r="U113" s="230"/>
      <c r="V113" s="229"/>
      <c r="W113" s="229"/>
    </row>
    <row r="114" spans="8:23" ht="12.75" customHeight="1" x14ac:dyDescent="0.2">
      <c r="H114" s="236"/>
      <c r="I114" s="229"/>
      <c r="J114" s="229"/>
      <c r="K114" s="229"/>
      <c r="L114" s="229"/>
      <c r="M114" s="229"/>
      <c r="N114" s="229"/>
      <c r="O114" s="229"/>
      <c r="P114" s="229"/>
      <c r="Q114" s="229"/>
      <c r="R114" s="229"/>
      <c r="S114" s="229"/>
      <c r="T114" s="229"/>
      <c r="U114" s="230"/>
      <c r="V114" s="229"/>
      <c r="W114" s="229"/>
    </row>
    <row r="115" spans="8:23" ht="12.75" customHeight="1" x14ac:dyDescent="0.2">
      <c r="H115" s="236"/>
      <c r="I115" s="229"/>
      <c r="J115" s="229"/>
      <c r="K115" s="229"/>
      <c r="L115" s="229"/>
      <c r="M115" s="229"/>
      <c r="N115" s="229"/>
      <c r="O115" s="229"/>
      <c r="P115" s="229"/>
      <c r="Q115" s="229"/>
      <c r="R115" s="229"/>
      <c r="S115" s="229"/>
      <c r="T115" s="229"/>
      <c r="U115" s="230"/>
      <c r="V115" s="229"/>
      <c r="W115" s="229"/>
    </row>
    <row r="116" spans="8:23" ht="12.75" customHeight="1" x14ac:dyDescent="0.2">
      <c r="H116" s="236"/>
      <c r="I116" s="229"/>
      <c r="J116" s="229"/>
      <c r="K116" s="229"/>
      <c r="L116" s="229"/>
      <c r="M116" s="229"/>
      <c r="N116" s="229"/>
      <c r="O116" s="229"/>
      <c r="P116" s="229"/>
      <c r="Q116" s="229"/>
      <c r="R116" s="229"/>
      <c r="S116" s="229"/>
      <c r="T116" s="229"/>
      <c r="U116" s="230"/>
      <c r="V116" s="229"/>
      <c r="W116" s="229"/>
    </row>
    <row r="117" spans="8:23" ht="12.75" customHeight="1" x14ac:dyDescent="0.2">
      <c r="H117" s="236"/>
      <c r="I117" s="229"/>
      <c r="J117" s="229"/>
      <c r="K117" s="229"/>
      <c r="L117" s="229"/>
      <c r="M117" s="229"/>
      <c r="N117" s="229"/>
      <c r="O117" s="229"/>
      <c r="P117" s="229"/>
      <c r="Q117" s="229"/>
      <c r="R117" s="229"/>
      <c r="S117" s="229"/>
      <c r="T117" s="229"/>
      <c r="U117" s="230"/>
      <c r="V117" s="229"/>
      <c r="W117" s="229"/>
    </row>
    <row r="118" spans="8:23" ht="12.75" customHeight="1" x14ac:dyDescent="0.2">
      <c r="H118" s="236"/>
      <c r="I118" s="229"/>
      <c r="J118" s="229"/>
      <c r="K118" s="229"/>
      <c r="L118" s="229"/>
      <c r="M118" s="229"/>
      <c r="N118" s="229"/>
      <c r="O118" s="229"/>
      <c r="P118" s="229"/>
      <c r="Q118" s="229"/>
      <c r="R118" s="229"/>
      <c r="S118" s="229"/>
      <c r="T118" s="229"/>
      <c r="U118" s="230"/>
      <c r="V118" s="229"/>
      <c r="W118" s="229"/>
    </row>
    <row r="119" spans="8:23" ht="12.75" customHeight="1" x14ac:dyDescent="0.2">
      <c r="H119" s="236"/>
      <c r="I119" s="229"/>
      <c r="J119" s="229"/>
      <c r="K119" s="229"/>
      <c r="L119" s="229"/>
      <c r="M119" s="229"/>
      <c r="N119" s="229"/>
      <c r="O119" s="229"/>
      <c r="P119" s="229"/>
      <c r="Q119" s="229"/>
      <c r="R119" s="229"/>
      <c r="S119" s="229"/>
      <c r="T119" s="229"/>
      <c r="U119" s="230"/>
      <c r="V119" s="229"/>
      <c r="W119" s="229"/>
    </row>
    <row r="120" spans="8:23" ht="12.75" customHeight="1" x14ac:dyDescent="0.2">
      <c r="H120" s="236"/>
      <c r="I120" s="229"/>
      <c r="J120" s="229"/>
      <c r="K120" s="229"/>
      <c r="L120" s="229"/>
      <c r="M120" s="229"/>
      <c r="N120" s="229"/>
      <c r="O120" s="229"/>
      <c r="P120" s="229"/>
      <c r="Q120" s="229"/>
      <c r="R120" s="229"/>
      <c r="S120" s="229"/>
      <c r="T120" s="229"/>
      <c r="U120" s="230"/>
      <c r="V120" s="229"/>
      <c r="W120" s="229"/>
    </row>
    <row r="121" spans="8:23" ht="12.75" customHeight="1" x14ac:dyDescent="0.2">
      <c r="H121" s="236"/>
      <c r="I121" s="229"/>
      <c r="J121" s="229"/>
      <c r="K121" s="229"/>
      <c r="L121" s="229"/>
      <c r="M121" s="229"/>
      <c r="N121" s="229"/>
      <c r="O121" s="229"/>
      <c r="P121" s="229"/>
      <c r="Q121" s="229"/>
      <c r="R121" s="229"/>
      <c r="S121" s="229"/>
      <c r="T121" s="229"/>
      <c r="U121" s="230"/>
      <c r="V121" s="229"/>
      <c r="W121" s="229"/>
    </row>
    <row r="122" spans="8:23" ht="12.75" customHeight="1" x14ac:dyDescent="0.2">
      <c r="H122" s="236"/>
      <c r="I122" s="229"/>
      <c r="J122" s="229"/>
      <c r="K122" s="229"/>
      <c r="L122" s="229"/>
      <c r="M122" s="229"/>
      <c r="N122" s="229"/>
      <c r="O122" s="229"/>
      <c r="P122" s="229"/>
      <c r="Q122" s="229"/>
      <c r="R122" s="229"/>
      <c r="S122" s="229"/>
      <c r="T122" s="229"/>
      <c r="U122" s="230"/>
      <c r="V122" s="229"/>
      <c r="W122" s="229"/>
    </row>
    <row r="123" spans="8:23" ht="12.75" customHeight="1" x14ac:dyDescent="0.2">
      <c r="H123" s="236"/>
      <c r="I123" s="229"/>
      <c r="J123" s="229"/>
      <c r="K123" s="229"/>
      <c r="L123" s="229"/>
      <c r="M123" s="229"/>
      <c r="N123" s="229"/>
      <c r="O123" s="229"/>
      <c r="P123" s="229"/>
      <c r="Q123" s="229"/>
      <c r="R123" s="229"/>
      <c r="S123" s="229"/>
      <c r="T123" s="229"/>
      <c r="U123" s="230"/>
      <c r="V123" s="229"/>
      <c r="W123" s="229"/>
    </row>
    <row r="124" spans="8:23" ht="12.75" customHeight="1" x14ac:dyDescent="0.2">
      <c r="H124" s="236"/>
      <c r="I124" s="229"/>
      <c r="J124" s="229"/>
      <c r="K124" s="229"/>
      <c r="L124" s="229"/>
      <c r="M124" s="229"/>
      <c r="N124" s="229"/>
      <c r="O124" s="229"/>
      <c r="P124" s="229"/>
      <c r="Q124" s="229"/>
      <c r="R124" s="229"/>
      <c r="S124" s="229"/>
      <c r="T124" s="229"/>
      <c r="U124" s="230"/>
      <c r="V124" s="229"/>
      <c r="W124" s="229"/>
    </row>
    <row r="125" spans="8:23" ht="12.75" customHeight="1" x14ac:dyDescent="0.2">
      <c r="H125" s="236"/>
      <c r="I125" s="229"/>
      <c r="J125" s="229"/>
      <c r="K125" s="229"/>
      <c r="L125" s="229"/>
      <c r="M125" s="229"/>
      <c r="N125" s="229"/>
      <c r="O125" s="229"/>
      <c r="P125" s="229"/>
      <c r="Q125" s="229"/>
      <c r="R125" s="229"/>
      <c r="S125" s="229"/>
      <c r="T125" s="229"/>
      <c r="U125" s="230"/>
      <c r="V125" s="229"/>
      <c r="W125" s="229"/>
    </row>
    <row r="126" spans="8:23" ht="12.75" customHeight="1" x14ac:dyDescent="0.2">
      <c r="H126" s="236"/>
      <c r="I126" s="229"/>
      <c r="J126" s="229"/>
      <c r="K126" s="229"/>
      <c r="L126" s="229"/>
      <c r="M126" s="229"/>
      <c r="N126" s="229"/>
      <c r="O126" s="229"/>
      <c r="P126" s="229"/>
      <c r="Q126" s="229"/>
      <c r="R126" s="229"/>
      <c r="S126" s="229"/>
      <c r="T126" s="229"/>
      <c r="U126" s="230"/>
      <c r="V126" s="229"/>
      <c r="W126" s="229"/>
    </row>
    <row r="127" spans="8:23" ht="12.75" customHeight="1" x14ac:dyDescent="0.2">
      <c r="H127" s="236"/>
      <c r="I127" s="229"/>
      <c r="J127" s="229"/>
      <c r="K127" s="229"/>
      <c r="L127" s="229"/>
      <c r="M127" s="229"/>
      <c r="N127" s="229"/>
      <c r="O127" s="229"/>
      <c r="P127" s="229"/>
      <c r="Q127" s="229"/>
      <c r="R127" s="229"/>
      <c r="S127" s="229"/>
      <c r="T127" s="229"/>
      <c r="U127" s="230"/>
      <c r="V127" s="229"/>
      <c r="W127" s="229"/>
    </row>
    <row r="128" spans="8:23" ht="12.75" customHeight="1" x14ac:dyDescent="0.2">
      <c r="H128" s="236"/>
      <c r="I128" s="229"/>
      <c r="J128" s="229"/>
      <c r="K128" s="229"/>
      <c r="L128" s="229"/>
      <c r="M128" s="229"/>
      <c r="N128" s="229"/>
      <c r="O128" s="229"/>
      <c r="P128" s="229"/>
      <c r="Q128" s="229"/>
      <c r="R128" s="229"/>
      <c r="S128" s="229"/>
      <c r="T128" s="229"/>
      <c r="U128" s="230"/>
      <c r="V128" s="229"/>
      <c r="W128" s="229"/>
    </row>
    <row r="129" spans="8:23" ht="12.75" customHeight="1" x14ac:dyDescent="0.2">
      <c r="H129" s="236"/>
      <c r="I129" s="229"/>
      <c r="J129" s="229"/>
      <c r="K129" s="229"/>
      <c r="L129" s="229"/>
      <c r="M129" s="229"/>
      <c r="N129" s="229"/>
      <c r="O129" s="229"/>
      <c r="P129" s="229"/>
      <c r="Q129" s="229"/>
      <c r="R129" s="229"/>
      <c r="S129" s="229"/>
      <c r="T129" s="229"/>
      <c r="U129" s="230"/>
      <c r="V129" s="229"/>
      <c r="W129" s="229"/>
    </row>
    <row r="130" spans="8:23" ht="12.75" customHeight="1" x14ac:dyDescent="0.2">
      <c r="H130" s="236"/>
      <c r="I130" s="229"/>
      <c r="J130" s="229"/>
      <c r="K130" s="229"/>
      <c r="L130" s="229"/>
      <c r="M130" s="229"/>
      <c r="N130" s="229"/>
      <c r="O130" s="229"/>
      <c r="P130" s="229"/>
      <c r="Q130" s="229"/>
      <c r="R130" s="229"/>
      <c r="S130" s="229"/>
      <c r="T130" s="229"/>
      <c r="U130" s="230"/>
      <c r="V130" s="229"/>
      <c r="W130" s="229"/>
    </row>
    <row r="131" spans="8:23" ht="12.75" customHeight="1" x14ac:dyDescent="0.2">
      <c r="H131" s="236"/>
      <c r="I131" s="229"/>
      <c r="J131" s="229"/>
      <c r="K131" s="229"/>
      <c r="L131" s="229"/>
      <c r="M131" s="229"/>
      <c r="N131" s="229"/>
      <c r="O131" s="229"/>
      <c r="P131" s="229"/>
      <c r="Q131" s="229"/>
      <c r="R131" s="229"/>
      <c r="S131" s="229"/>
      <c r="T131" s="229"/>
      <c r="U131" s="230"/>
      <c r="V131" s="229"/>
      <c r="W131" s="229"/>
    </row>
    <row r="132" spans="8:23" ht="12.75" customHeight="1" x14ac:dyDescent="0.2">
      <c r="H132" s="236"/>
      <c r="I132" s="229"/>
      <c r="J132" s="229"/>
      <c r="K132" s="229"/>
      <c r="L132" s="229"/>
      <c r="M132" s="229"/>
      <c r="N132" s="229"/>
      <c r="O132" s="229"/>
      <c r="P132" s="229"/>
      <c r="Q132" s="229"/>
      <c r="R132" s="229"/>
      <c r="S132" s="229"/>
      <c r="T132" s="229"/>
      <c r="U132" s="230"/>
      <c r="V132" s="229"/>
      <c r="W132" s="229"/>
    </row>
    <row r="133" spans="8:23" ht="12.75" customHeight="1" x14ac:dyDescent="0.2">
      <c r="H133" s="236"/>
      <c r="I133" s="229"/>
      <c r="J133" s="229"/>
      <c r="K133" s="229"/>
      <c r="L133" s="229"/>
      <c r="M133" s="229"/>
      <c r="N133" s="229"/>
      <c r="O133" s="229"/>
      <c r="P133" s="229"/>
      <c r="Q133" s="229"/>
      <c r="R133" s="229"/>
      <c r="S133" s="229"/>
      <c r="T133" s="229"/>
      <c r="U133" s="230"/>
      <c r="V133" s="229"/>
      <c r="W133" s="229"/>
    </row>
    <row r="134" spans="8:23" ht="12.75" customHeight="1" x14ac:dyDescent="0.2">
      <c r="H134" s="236"/>
      <c r="I134" s="229"/>
      <c r="J134" s="229"/>
      <c r="K134" s="229"/>
      <c r="L134" s="229"/>
      <c r="M134" s="229"/>
      <c r="N134" s="229"/>
      <c r="O134" s="229"/>
      <c r="P134" s="229"/>
      <c r="Q134" s="229"/>
      <c r="R134" s="229"/>
      <c r="S134" s="229"/>
      <c r="T134" s="229"/>
      <c r="U134" s="230"/>
      <c r="V134" s="229"/>
      <c r="W134" s="229"/>
    </row>
    <row r="135" spans="8:23" ht="12.75" customHeight="1" x14ac:dyDescent="0.2">
      <c r="H135" s="236"/>
      <c r="I135" s="229"/>
      <c r="J135" s="229"/>
      <c r="K135" s="229"/>
      <c r="L135" s="229"/>
      <c r="M135" s="229"/>
      <c r="N135" s="229"/>
      <c r="O135" s="229"/>
      <c r="P135" s="229"/>
      <c r="Q135" s="229"/>
      <c r="R135" s="229"/>
      <c r="S135" s="229"/>
      <c r="T135" s="229"/>
      <c r="U135" s="230"/>
      <c r="V135" s="229"/>
      <c r="W135" s="229"/>
    </row>
    <row r="136" spans="8:23" ht="12.75" customHeight="1" x14ac:dyDescent="0.2">
      <c r="H136" s="236"/>
      <c r="I136" s="229"/>
      <c r="J136" s="229"/>
      <c r="K136" s="229"/>
      <c r="L136" s="229"/>
      <c r="M136" s="229"/>
      <c r="N136" s="229"/>
      <c r="O136" s="229"/>
      <c r="P136" s="229"/>
      <c r="Q136" s="229"/>
      <c r="R136" s="229"/>
      <c r="S136" s="229"/>
      <c r="T136" s="229"/>
      <c r="U136" s="230"/>
      <c r="V136" s="229"/>
      <c r="W136" s="229"/>
    </row>
    <row r="137" spans="8:23" ht="12.75" customHeight="1" x14ac:dyDescent="0.2">
      <c r="H137" s="236"/>
      <c r="I137" s="229"/>
      <c r="J137" s="229"/>
      <c r="K137" s="229"/>
      <c r="L137" s="229"/>
      <c r="M137" s="229"/>
      <c r="N137" s="229"/>
      <c r="O137" s="229"/>
      <c r="P137" s="229"/>
      <c r="Q137" s="229"/>
      <c r="R137" s="229"/>
      <c r="S137" s="229"/>
      <c r="T137" s="229"/>
      <c r="U137" s="230"/>
      <c r="V137" s="229"/>
      <c r="W137" s="229"/>
    </row>
    <row r="138" spans="8:23" ht="12.75" customHeight="1" x14ac:dyDescent="0.2">
      <c r="H138" s="236"/>
      <c r="I138" s="229"/>
      <c r="J138" s="229"/>
      <c r="K138" s="229"/>
      <c r="L138" s="229"/>
      <c r="M138" s="229"/>
      <c r="N138" s="229"/>
      <c r="O138" s="229"/>
      <c r="P138" s="229"/>
      <c r="Q138" s="229"/>
      <c r="R138" s="229"/>
      <c r="S138" s="229"/>
      <c r="T138" s="229"/>
      <c r="U138" s="230"/>
      <c r="V138" s="229"/>
      <c r="W138" s="229"/>
    </row>
    <row r="139" spans="8:23" ht="12.75" customHeight="1" x14ac:dyDescent="0.2">
      <c r="H139" s="236"/>
      <c r="I139" s="229"/>
      <c r="J139" s="229"/>
      <c r="K139" s="229"/>
      <c r="L139" s="229"/>
      <c r="M139" s="229"/>
      <c r="N139" s="229"/>
      <c r="O139" s="229"/>
      <c r="P139" s="229"/>
      <c r="Q139" s="229"/>
      <c r="R139" s="229"/>
      <c r="S139" s="229"/>
      <c r="T139" s="229"/>
      <c r="U139" s="230"/>
      <c r="V139" s="229"/>
      <c r="W139" s="229"/>
    </row>
    <row r="140" spans="8:23" ht="12.75" customHeight="1" x14ac:dyDescent="0.2">
      <c r="H140" s="236"/>
      <c r="I140" s="229"/>
      <c r="J140" s="229"/>
      <c r="K140" s="229"/>
      <c r="L140" s="229"/>
      <c r="M140" s="229"/>
      <c r="N140" s="229"/>
      <c r="O140" s="229"/>
      <c r="P140" s="229"/>
      <c r="Q140" s="229"/>
      <c r="R140" s="229"/>
      <c r="S140" s="229"/>
      <c r="T140" s="229"/>
      <c r="U140" s="230"/>
      <c r="V140" s="229"/>
      <c r="W140" s="229"/>
    </row>
    <row r="141" spans="8:23" ht="12.75" customHeight="1" x14ac:dyDescent="0.2">
      <c r="H141" s="236"/>
      <c r="I141" s="229"/>
      <c r="J141" s="229"/>
      <c r="K141" s="229"/>
      <c r="L141" s="229"/>
      <c r="M141" s="229"/>
      <c r="N141" s="229"/>
      <c r="O141" s="229"/>
      <c r="P141" s="229"/>
      <c r="Q141" s="229"/>
      <c r="R141" s="229"/>
      <c r="S141" s="229"/>
      <c r="T141" s="229"/>
      <c r="U141" s="230"/>
      <c r="V141" s="229"/>
      <c r="W141" s="229"/>
    </row>
    <row r="142" spans="8:23" ht="12.75" customHeight="1" x14ac:dyDescent="0.2">
      <c r="H142" s="236"/>
      <c r="I142" s="229"/>
      <c r="J142" s="229"/>
      <c r="K142" s="229"/>
      <c r="L142" s="229"/>
      <c r="M142" s="229"/>
      <c r="N142" s="229"/>
      <c r="O142" s="229"/>
      <c r="P142" s="229"/>
      <c r="Q142" s="229"/>
      <c r="R142" s="229"/>
      <c r="S142" s="229"/>
      <c r="T142" s="229"/>
      <c r="U142" s="230"/>
      <c r="V142" s="229"/>
      <c r="W142" s="229"/>
    </row>
    <row r="143" spans="8:23" ht="12.75" customHeight="1" x14ac:dyDescent="0.2">
      <c r="H143" s="236"/>
      <c r="I143" s="229"/>
      <c r="J143" s="229"/>
      <c r="K143" s="229"/>
      <c r="L143" s="229"/>
      <c r="M143" s="229"/>
      <c r="N143" s="229"/>
      <c r="O143" s="229"/>
      <c r="P143" s="229"/>
      <c r="Q143" s="229"/>
      <c r="R143" s="229"/>
      <c r="S143" s="229"/>
      <c r="T143" s="229"/>
      <c r="U143" s="230"/>
      <c r="V143" s="229"/>
      <c r="W143" s="229"/>
    </row>
    <row r="144" spans="8:23" ht="12.75" customHeight="1" x14ac:dyDescent="0.2">
      <c r="H144" s="236"/>
      <c r="I144" s="229"/>
      <c r="J144" s="229"/>
      <c r="K144" s="229"/>
      <c r="L144" s="229"/>
      <c r="M144" s="229"/>
      <c r="N144" s="229"/>
      <c r="O144" s="229"/>
      <c r="P144" s="229"/>
      <c r="Q144" s="229"/>
      <c r="R144" s="229"/>
      <c r="S144" s="229"/>
      <c r="T144" s="229"/>
      <c r="U144" s="230"/>
      <c r="V144" s="229"/>
      <c r="W144" s="229"/>
    </row>
    <row r="145" spans="8:23" ht="12.75" customHeight="1" x14ac:dyDescent="0.2">
      <c r="H145" s="236"/>
      <c r="I145" s="229"/>
      <c r="J145" s="229"/>
      <c r="K145" s="229"/>
      <c r="L145" s="229"/>
      <c r="M145" s="229"/>
      <c r="N145" s="229"/>
      <c r="O145" s="229"/>
      <c r="P145" s="229"/>
      <c r="Q145" s="229"/>
      <c r="R145" s="229"/>
      <c r="S145" s="229"/>
      <c r="T145" s="229"/>
      <c r="U145" s="230"/>
      <c r="V145" s="229"/>
      <c r="W145" s="229"/>
    </row>
    <row r="146" spans="8:23" ht="12.75" customHeight="1" x14ac:dyDescent="0.2">
      <c r="H146" s="236"/>
      <c r="I146" s="229"/>
      <c r="J146" s="229"/>
      <c r="K146" s="229"/>
      <c r="L146" s="229"/>
      <c r="M146" s="229"/>
      <c r="N146" s="229"/>
      <c r="O146" s="229"/>
      <c r="P146" s="229"/>
      <c r="Q146" s="229"/>
      <c r="R146" s="229"/>
      <c r="S146" s="229"/>
      <c r="T146" s="229"/>
      <c r="U146" s="230"/>
      <c r="V146" s="229"/>
      <c r="W146" s="229"/>
    </row>
    <row r="147" spans="8:23" ht="12.75" customHeight="1" x14ac:dyDescent="0.2">
      <c r="H147" s="236"/>
      <c r="I147" s="229"/>
      <c r="J147" s="229"/>
      <c r="K147" s="229"/>
      <c r="L147" s="229"/>
      <c r="M147" s="229"/>
      <c r="N147" s="229"/>
      <c r="O147" s="229"/>
      <c r="P147" s="229"/>
      <c r="Q147" s="229"/>
      <c r="R147" s="229"/>
      <c r="S147" s="229"/>
      <c r="T147" s="229"/>
      <c r="U147" s="230"/>
      <c r="V147" s="229"/>
      <c r="W147" s="229"/>
    </row>
    <row r="148" spans="8:23" ht="12.75" customHeight="1" x14ac:dyDescent="0.2">
      <c r="H148" s="236"/>
      <c r="I148" s="229"/>
      <c r="J148" s="229"/>
      <c r="K148" s="229"/>
      <c r="L148" s="229"/>
      <c r="M148" s="229"/>
      <c r="N148" s="229"/>
      <c r="O148" s="229"/>
      <c r="P148" s="229"/>
      <c r="Q148" s="229"/>
      <c r="R148" s="229"/>
      <c r="S148" s="229"/>
      <c r="T148" s="229"/>
      <c r="U148" s="230"/>
      <c r="V148" s="229"/>
      <c r="W148" s="229"/>
    </row>
    <row r="149" spans="8:23" ht="12.75" customHeight="1" x14ac:dyDescent="0.2">
      <c r="H149" s="236"/>
      <c r="I149" s="229"/>
      <c r="J149" s="229"/>
      <c r="K149" s="229"/>
      <c r="L149" s="229"/>
      <c r="M149" s="229"/>
      <c r="N149" s="229"/>
      <c r="O149" s="229"/>
      <c r="P149" s="229"/>
      <c r="Q149" s="229"/>
      <c r="R149" s="229"/>
      <c r="S149" s="229"/>
      <c r="T149" s="229"/>
      <c r="U149" s="230"/>
      <c r="V149" s="229"/>
      <c r="W149" s="229"/>
    </row>
    <row r="150" spans="8:23" ht="12.75" customHeight="1" x14ac:dyDescent="0.2">
      <c r="H150" s="236"/>
      <c r="I150" s="229"/>
      <c r="J150" s="229"/>
      <c r="K150" s="229"/>
      <c r="L150" s="229"/>
      <c r="M150" s="229"/>
      <c r="N150" s="229"/>
      <c r="O150" s="229"/>
      <c r="P150" s="229"/>
      <c r="Q150" s="229"/>
      <c r="R150" s="229"/>
      <c r="S150" s="229"/>
      <c r="T150" s="229"/>
      <c r="U150" s="230"/>
      <c r="V150" s="229"/>
      <c r="W150" s="229"/>
    </row>
    <row r="151" spans="8:23" ht="12.75" customHeight="1" x14ac:dyDescent="0.2">
      <c r="H151" s="236"/>
      <c r="I151" s="229"/>
      <c r="J151" s="229"/>
      <c r="K151" s="229"/>
      <c r="L151" s="229"/>
      <c r="M151" s="229"/>
      <c r="N151" s="229"/>
      <c r="O151" s="229"/>
      <c r="P151" s="229"/>
      <c r="Q151" s="229"/>
      <c r="R151" s="229"/>
      <c r="S151" s="229"/>
      <c r="T151" s="229"/>
      <c r="U151" s="230"/>
      <c r="V151" s="229"/>
      <c r="W151" s="229"/>
    </row>
    <row r="152" spans="8:23" ht="12.75" customHeight="1" x14ac:dyDescent="0.2">
      <c r="H152" s="236"/>
      <c r="I152" s="229"/>
      <c r="J152" s="229"/>
      <c r="K152" s="229"/>
      <c r="L152" s="229"/>
      <c r="M152" s="229"/>
      <c r="N152" s="229"/>
      <c r="O152" s="229"/>
      <c r="P152" s="229"/>
      <c r="Q152" s="229"/>
      <c r="R152" s="229"/>
      <c r="S152" s="229"/>
      <c r="T152" s="229"/>
      <c r="U152" s="230"/>
      <c r="V152" s="229"/>
      <c r="W152" s="229"/>
    </row>
    <row r="153" spans="8:23" ht="12.75" customHeight="1" x14ac:dyDescent="0.2">
      <c r="H153" s="236"/>
      <c r="I153" s="229"/>
      <c r="J153" s="229"/>
      <c r="K153" s="229"/>
      <c r="L153" s="229"/>
      <c r="M153" s="229"/>
      <c r="N153" s="229"/>
      <c r="O153" s="229"/>
      <c r="P153" s="229"/>
      <c r="Q153" s="229"/>
      <c r="R153" s="229"/>
      <c r="S153" s="229"/>
      <c r="T153" s="229"/>
      <c r="U153" s="230"/>
      <c r="V153" s="229"/>
      <c r="W153" s="229"/>
    </row>
    <row r="154" spans="8:23" ht="12.75" customHeight="1" x14ac:dyDescent="0.2">
      <c r="H154" s="236"/>
      <c r="I154" s="229"/>
      <c r="J154" s="229"/>
      <c r="K154" s="229"/>
      <c r="L154" s="229"/>
      <c r="M154" s="229"/>
      <c r="N154" s="229"/>
      <c r="O154" s="229"/>
      <c r="P154" s="229"/>
      <c r="Q154" s="229"/>
      <c r="R154" s="229"/>
      <c r="S154" s="229"/>
      <c r="T154" s="229"/>
      <c r="U154" s="230"/>
      <c r="V154" s="229"/>
      <c r="W154" s="229"/>
    </row>
    <row r="155" spans="8:23" ht="12.75" customHeight="1" x14ac:dyDescent="0.2">
      <c r="H155" s="236"/>
      <c r="I155" s="229"/>
      <c r="J155" s="229"/>
      <c r="K155" s="229"/>
      <c r="L155" s="229"/>
      <c r="M155" s="229"/>
      <c r="N155" s="229"/>
      <c r="O155" s="229"/>
      <c r="P155" s="229"/>
      <c r="Q155" s="229"/>
      <c r="R155" s="229"/>
      <c r="S155" s="229"/>
      <c r="T155" s="229"/>
      <c r="U155" s="230"/>
      <c r="V155" s="229"/>
      <c r="W155" s="229"/>
    </row>
    <row r="156" spans="8:23" ht="12.75" customHeight="1" x14ac:dyDescent="0.2">
      <c r="H156" s="236"/>
      <c r="I156" s="229"/>
      <c r="J156" s="229"/>
      <c r="K156" s="229"/>
      <c r="L156" s="229"/>
      <c r="M156" s="229"/>
      <c r="N156" s="229"/>
      <c r="O156" s="229"/>
      <c r="P156" s="229"/>
      <c r="Q156" s="229"/>
      <c r="R156" s="229"/>
      <c r="S156" s="229"/>
      <c r="T156" s="229"/>
      <c r="U156" s="230"/>
      <c r="V156" s="229"/>
      <c r="W156" s="229"/>
    </row>
    <row r="157" spans="8:23" ht="12.75" customHeight="1" x14ac:dyDescent="0.2">
      <c r="H157" s="236"/>
      <c r="I157" s="229"/>
      <c r="J157" s="229"/>
      <c r="K157" s="229"/>
      <c r="L157" s="229"/>
      <c r="M157" s="229"/>
      <c r="N157" s="229"/>
      <c r="O157" s="229"/>
      <c r="P157" s="229"/>
      <c r="Q157" s="229"/>
      <c r="R157" s="229"/>
      <c r="S157" s="229"/>
      <c r="T157" s="229"/>
      <c r="U157" s="230"/>
      <c r="V157" s="229"/>
      <c r="W157" s="229"/>
    </row>
    <row r="158" spans="8:23" ht="12.75" customHeight="1" x14ac:dyDescent="0.2">
      <c r="H158" s="236"/>
      <c r="I158" s="229"/>
      <c r="J158" s="229"/>
      <c r="K158" s="229"/>
      <c r="L158" s="229"/>
      <c r="M158" s="229"/>
      <c r="N158" s="229"/>
      <c r="O158" s="229"/>
      <c r="P158" s="229"/>
      <c r="Q158" s="229"/>
      <c r="R158" s="229"/>
      <c r="S158" s="229"/>
      <c r="T158" s="229"/>
      <c r="U158" s="230"/>
      <c r="V158" s="229"/>
      <c r="W158" s="229"/>
    </row>
    <row r="159" spans="8:23" ht="12.75" customHeight="1" x14ac:dyDescent="0.2">
      <c r="H159" s="236"/>
      <c r="I159" s="229"/>
      <c r="J159" s="229"/>
      <c r="K159" s="229"/>
      <c r="L159" s="229"/>
      <c r="M159" s="229"/>
      <c r="N159" s="229"/>
      <c r="O159" s="229"/>
      <c r="P159" s="229"/>
      <c r="Q159" s="229"/>
      <c r="R159" s="229"/>
      <c r="S159" s="229"/>
      <c r="T159" s="229"/>
      <c r="U159" s="230"/>
      <c r="V159" s="229"/>
      <c r="W159" s="229"/>
    </row>
    <row r="160" spans="8:23" ht="12.75" customHeight="1" x14ac:dyDescent="0.2">
      <c r="H160" s="236"/>
      <c r="I160" s="229"/>
      <c r="J160" s="229"/>
      <c r="K160" s="229"/>
      <c r="L160" s="229"/>
      <c r="M160" s="229"/>
      <c r="N160" s="229"/>
      <c r="O160" s="229"/>
      <c r="P160" s="229"/>
      <c r="Q160" s="229"/>
      <c r="R160" s="229"/>
      <c r="S160" s="229"/>
      <c r="T160" s="229"/>
      <c r="U160" s="230"/>
      <c r="V160" s="229"/>
      <c r="W160" s="229"/>
    </row>
    <row r="161" spans="8:23" ht="12.75" customHeight="1" x14ac:dyDescent="0.2">
      <c r="H161" s="236"/>
      <c r="I161" s="229"/>
      <c r="J161" s="229"/>
      <c r="K161" s="229"/>
      <c r="L161" s="229"/>
      <c r="M161" s="229"/>
      <c r="N161" s="229"/>
      <c r="O161" s="229"/>
      <c r="P161" s="229"/>
      <c r="Q161" s="229"/>
      <c r="R161" s="229"/>
      <c r="S161" s="229"/>
      <c r="T161" s="229"/>
      <c r="U161" s="230"/>
      <c r="V161" s="229"/>
      <c r="W161" s="229"/>
    </row>
    <row r="162" spans="8:23" ht="12.75" customHeight="1" x14ac:dyDescent="0.2">
      <c r="H162" s="236"/>
      <c r="I162" s="229"/>
      <c r="J162" s="229"/>
      <c r="K162" s="229"/>
      <c r="L162" s="229"/>
      <c r="M162" s="229"/>
      <c r="N162" s="229"/>
      <c r="O162" s="229"/>
      <c r="P162" s="229"/>
      <c r="Q162" s="229"/>
      <c r="R162" s="229"/>
      <c r="S162" s="229"/>
      <c r="T162" s="229"/>
      <c r="U162" s="230"/>
      <c r="V162" s="229"/>
      <c r="W162" s="229"/>
    </row>
    <row r="163" spans="8:23" ht="12.75" customHeight="1" x14ac:dyDescent="0.2">
      <c r="H163" s="236"/>
      <c r="I163" s="229"/>
      <c r="J163" s="229"/>
      <c r="K163" s="229"/>
      <c r="L163" s="229"/>
      <c r="M163" s="229"/>
      <c r="N163" s="229"/>
      <c r="O163" s="229"/>
      <c r="P163" s="229"/>
      <c r="Q163" s="229"/>
      <c r="R163" s="229"/>
      <c r="S163" s="229"/>
      <c r="T163" s="229"/>
      <c r="U163" s="230"/>
      <c r="V163" s="229"/>
      <c r="W163" s="229"/>
    </row>
    <row r="164" spans="8:23" ht="12.75" customHeight="1" x14ac:dyDescent="0.2">
      <c r="H164" s="236"/>
      <c r="I164" s="229"/>
      <c r="J164" s="229"/>
      <c r="K164" s="229"/>
      <c r="L164" s="229"/>
      <c r="M164" s="229"/>
      <c r="N164" s="229"/>
      <c r="O164" s="229"/>
      <c r="P164" s="229"/>
      <c r="Q164" s="229"/>
      <c r="R164" s="229"/>
      <c r="S164" s="229"/>
      <c r="T164" s="229"/>
      <c r="U164" s="230"/>
      <c r="V164" s="229"/>
      <c r="W164" s="229"/>
    </row>
    <row r="165" spans="8:23" ht="12.75" customHeight="1" x14ac:dyDescent="0.2">
      <c r="H165" s="236"/>
      <c r="I165" s="229"/>
      <c r="J165" s="229"/>
      <c r="K165" s="229"/>
      <c r="L165" s="229"/>
      <c r="M165" s="229"/>
      <c r="N165" s="229"/>
      <c r="O165" s="229"/>
      <c r="P165" s="229"/>
      <c r="Q165" s="229"/>
      <c r="R165" s="229"/>
      <c r="S165" s="229"/>
      <c r="T165" s="229"/>
      <c r="U165" s="230"/>
      <c r="V165" s="229"/>
      <c r="W165" s="229"/>
    </row>
    <row r="166" spans="8:23" ht="12.75" customHeight="1" x14ac:dyDescent="0.2">
      <c r="H166" s="236"/>
      <c r="I166" s="229"/>
      <c r="J166" s="229"/>
      <c r="K166" s="229"/>
      <c r="L166" s="229"/>
      <c r="M166" s="229"/>
      <c r="N166" s="229"/>
      <c r="O166" s="229"/>
      <c r="P166" s="229"/>
      <c r="Q166" s="229"/>
      <c r="R166" s="229"/>
      <c r="S166" s="229"/>
      <c r="T166" s="229"/>
      <c r="U166" s="230"/>
      <c r="V166" s="229"/>
      <c r="W166" s="229"/>
    </row>
    <row r="167" spans="8:23" ht="12.75" customHeight="1" x14ac:dyDescent="0.2">
      <c r="H167" s="236"/>
      <c r="I167" s="229"/>
      <c r="J167" s="229"/>
      <c r="K167" s="229"/>
      <c r="L167" s="229"/>
      <c r="M167" s="229"/>
      <c r="N167" s="229"/>
      <c r="O167" s="229"/>
      <c r="P167" s="229"/>
      <c r="Q167" s="229"/>
      <c r="R167" s="229"/>
      <c r="S167" s="229"/>
      <c r="T167" s="229"/>
      <c r="U167" s="230"/>
      <c r="V167" s="229"/>
      <c r="W167" s="229"/>
    </row>
    <row r="168" spans="8:23" ht="12.75" customHeight="1" x14ac:dyDescent="0.2">
      <c r="H168" s="236"/>
      <c r="I168" s="229"/>
      <c r="J168" s="229"/>
      <c r="K168" s="229"/>
      <c r="L168" s="229"/>
      <c r="M168" s="229"/>
      <c r="N168" s="229"/>
      <c r="O168" s="229"/>
      <c r="P168" s="229"/>
      <c r="Q168" s="229"/>
      <c r="R168" s="229"/>
      <c r="S168" s="229"/>
      <c r="T168" s="229"/>
      <c r="U168" s="230"/>
      <c r="V168" s="229"/>
      <c r="W168" s="229"/>
    </row>
    <row r="169" spans="8:23" ht="12.75" customHeight="1" x14ac:dyDescent="0.2">
      <c r="H169" s="236"/>
      <c r="I169" s="229"/>
      <c r="J169" s="229"/>
      <c r="K169" s="229"/>
      <c r="L169" s="229"/>
      <c r="M169" s="229"/>
      <c r="N169" s="229"/>
      <c r="O169" s="229"/>
      <c r="P169" s="229"/>
      <c r="Q169" s="229"/>
      <c r="R169" s="229"/>
      <c r="S169" s="229"/>
      <c r="T169" s="229"/>
      <c r="U169" s="230"/>
      <c r="V169" s="229"/>
      <c r="W169" s="229"/>
    </row>
    <row r="170" spans="8:23" ht="12.75" customHeight="1" x14ac:dyDescent="0.2">
      <c r="H170" s="236"/>
      <c r="I170" s="229"/>
      <c r="J170" s="229"/>
      <c r="K170" s="229"/>
      <c r="L170" s="229"/>
      <c r="M170" s="229"/>
      <c r="N170" s="229"/>
      <c r="O170" s="229"/>
      <c r="P170" s="229"/>
      <c r="Q170" s="229"/>
      <c r="R170" s="229"/>
      <c r="S170" s="229"/>
      <c r="T170" s="229"/>
      <c r="U170" s="230"/>
      <c r="V170" s="229"/>
      <c r="W170" s="229"/>
    </row>
    <row r="171" spans="8:23" ht="12.75" customHeight="1" x14ac:dyDescent="0.2">
      <c r="H171" s="236"/>
      <c r="I171" s="229"/>
      <c r="J171" s="229"/>
      <c r="K171" s="229"/>
      <c r="L171" s="229"/>
      <c r="M171" s="229"/>
      <c r="N171" s="229"/>
      <c r="O171" s="229"/>
      <c r="P171" s="229"/>
      <c r="Q171" s="229"/>
      <c r="R171" s="229"/>
      <c r="S171" s="229"/>
      <c r="T171" s="229"/>
      <c r="U171" s="230"/>
      <c r="V171" s="229"/>
      <c r="W171" s="229"/>
    </row>
    <row r="172" spans="8:23" ht="12.75" customHeight="1" x14ac:dyDescent="0.2">
      <c r="H172" s="236"/>
      <c r="I172" s="229"/>
      <c r="J172" s="229"/>
      <c r="K172" s="229"/>
      <c r="L172" s="229"/>
      <c r="M172" s="229"/>
      <c r="N172" s="229"/>
      <c r="O172" s="229"/>
      <c r="P172" s="229"/>
      <c r="Q172" s="229"/>
      <c r="R172" s="229"/>
      <c r="S172" s="229"/>
      <c r="T172" s="229"/>
      <c r="U172" s="230"/>
      <c r="V172" s="229"/>
      <c r="W172" s="229"/>
    </row>
    <row r="173" spans="8:23" ht="12.75" customHeight="1" x14ac:dyDescent="0.2">
      <c r="H173" s="236"/>
      <c r="I173" s="229"/>
      <c r="J173" s="229"/>
      <c r="K173" s="229"/>
      <c r="L173" s="229"/>
      <c r="M173" s="229"/>
      <c r="N173" s="229"/>
      <c r="O173" s="229"/>
      <c r="P173" s="229"/>
      <c r="Q173" s="229"/>
      <c r="R173" s="229"/>
      <c r="S173" s="229"/>
      <c r="T173" s="229"/>
      <c r="U173" s="230"/>
      <c r="V173" s="229"/>
      <c r="W173" s="229"/>
    </row>
    <row r="174" spans="8:23" ht="12.75" customHeight="1" x14ac:dyDescent="0.2">
      <c r="H174" s="236"/>
      <c r="I174" s="229"/>
      <c r="J174" s="229"/>
      <c r="K174" s="229"/>
      <c r="L174" s="229"/>
      <c r="M174" s="229"/>
      <c r="N174" s="229"/>
      <c r="O174" s="229"/>
      <c r="P174" s="229"/>
      <c r="Q174" s="229"/>
      <c r="R174" s="229"/>
      <c r="S174" s="229"/>
      <c r="T174" s="229"/>
      <c r="U174" s="230"/>
      <c r="V174" s="229"/>
      <c r="W174" s="229"/>
    </row>
    <row r="175" spans="8:23" ht="12.75" customHeight="1" x14ac:dyDescent="0.2">
      <c r="H175" s="236"/>
      <c r="I175" s="229"/>
      <c r="J175" s="229"/>
      <c r="K175" s="229"/>
      <c r="L175" s="229"/>
      <c r="M175" s="229"/>
      <c r="N175" s="229"/>
      <c r="O175" s="229"/>
      <c r="P175" s="229"/>
      <c r="Q175" s="229"/>
      <c r="R175" s="229"/>
      <c r="S175" s="229"/>
      <c r="T175" s="229"/>
      <c r="U175" s="230"/>
      <c r="V175" s="229"/>
      <c r="W175" s="229"/>
    </row>
    <row r="176" spans="8:23" ht="12.75" customHeight="1" x14ac:dyDescent="0.2">
      <c r="H176" s="236"/>
      <c r="I176" s="229"/>
      <c r="J176" s="229"/>
      <c r="K176" s="229"/>
      <c r="L176" s="229"/>
      <c r="M176" s="229"/>
      <c r="N176" s="229"/>
      <c r="O176" s="229"/>
      <c r="P176" s="229"/>
      <c r="Q176" s="229"/>
      <c r="R176" s="229"/>
      <c r="S176" s="229"/>
      <c r="T176" s="229"/>
      <c r="U176" s="230"/>
      <c r="V176" s="229"/>
      <c r="W176" s="229"/>
    </row>
    <row r="177" spans="8:23" ht="12.75" customHeight="1" x14ac:dyDescent="0.2">
      <c r="H177" s="236"/>
      <c r="I177" s="229"/>
      <c r="J177" s="229"/>
      <c r="K177" s="229"/>
      <c r="L177" s="229"/>
      <c r="M177" s="229"/>
      <c r="N177" s="229"/>
      <c r="O177" s="229"/>
      <c r="P177" s="229"/>
      <c r="Q177" s="229"/>
      <c r="R177" s="229"/>
      <c r="S177" s="229"/>
      <c r="T177" s="229"/>
      <c r="U177" s="230"/>
      <c r="V177" s="229"/>
      <c r="W177" s="229"/>
    </row>
    <row r="178" spans="8:23" ht="12.75" customHeight="1" x14ac:dyDescent="0.2">
      <c r="H178" s="236"/>
      <c r="I178" s="229"/>
      <c r="J178" s="229"/>
      <c r="K178" s="229"/>
      <c r="L178" s="229"/>
      <c r="M178" s="229"/>
      <c r="N178" s="229"/>
      <c r="O178" s="229"/>
      <c r="P178" s="229"/>
      <c r="Q178" s="229"/>
      <c r="R178" s="229"/>
      <c r="S178" s="229"/>
      <c r="T178" s="229"/>
      <c r="U178" s="230"/>
      <c r="V178" s="229"/>
      <c r="W178" s="229"/>
    </row>
    <row r="179" spans="8:23" ht="12.75" customHeight="1" x14ac:dyDescent="0.2">
      <c r="H179" s="236"/>
      <c r="I179" s="229"/>
      <c r="J179" s="229"/>
      <c r="K179" s="229"/>
      <c r="L179" s="229"/>
      <c r="M179" s="229"/>
      <c r="N179" s="229"/>
      <c r="O179" s="229"/>
      <c r="P179" s="229"/>
      <c r="Q179" s="229"/>
      <c r="R179" s="229"/>
      <c r="S179" s="229"/>
      <c r="T179" s="229"/>
      <c r="U179" s="230"/>
      <c r="V179" s="229"/>
      <c r="W179" s="229"/>
    </row>
    <row r="180" spans="8:23" ht="12.75" customHeight="1" x14ac:dyDescent="0.2">
      <c r="H180" s="236"/>
      <c r="I180" s="229"/>
      <c r="J180" s="229"/>
      <c r="K180" s="229"/>
      <c r="L180" s="229"/>
      <c r="M180" s="229"/>
      <c r="N180" s="229"/>
      <c r="O180" s="229"/>
      <c r="P180" s="229"/>
      <c r="Q180" s="229"/>
      <c r="R180" s="229"/>
      <c r="S180" s="229"/>
      <c r="T180" s="229"/>
      <c r="U180" s="230"/>
      <c r="V180" s="229"/>
      <c r="W180" s="229"/>
    </row>
    <row r="181" spans="8:23" ht="12.75" customHeight="1" x14ac:dyDescent="0.2">
      <c r="H181" s="236"/>
      <c r="I181" s="229"/>
      <c r="J181" s="229"/>
      <c r="K181" s="229"/>
      <c r="L181" s="229"/>
      <c r="M181" s="229"/>
      <c r="N181" s="229"/>
      <c r="O181" s="229"/>
      <c r="P181" s="229"/>
      <c r="Q181" s="229"/>
      <c r="R181" s="229"/>
      <c r="S181" s="229"/>
      <c r="T181" s="229"/>
      <c r="U181" s="230"/>
      <c r="V181" s="229"/>
      <c r="W181" s="229"/>
    </row>
    <row r="182" spans="8:23" ht="12.75" customHeight="1" x14ac:dyDescent="0.2">
      <c r="H182" s="236"/>
      <c r="I182" s="229"/>
      <c r="J182" s="229"/>
      <c r="K182" s="229"/>
      <c r="L182" s="229"/>
      <c r="M182" s="229"/>
      <c r="N182" s="229"/>
      <c r="O182" s="229"/>
      <c r="P182" s="229"/>
      <c r="Q182" s="229"/>
      <c r="R182" s="229"/>
      <c r="S182" s="229"/>
      <c r="T182" s="229"/>
      <c r="U182" s="230"/>
      <c r="V182" s="229"/>
      <c r="W182" s="229"/>
    </row>
    <row r="183" spans="8:23" ht="12.75" customHeight="1" x14ac:dyDescent="0.2">
      <c r="H183" s="236"/>
      <c r="I183" s="229"/>
      <c r="J183" s="229"/>
      <c r="K183" s="229"/>
      <c r="L183" s="229"/>
      <c r="M183" s="229"/>
      <c r="N183" s="229"/>
      <c r="O183" s="229"/>
      <c r="P183" s="229"/>
      <c r="Q183" s="229"/>
      <c r="R183" s="229"/>
      <c r="S183" s="229"/>
      <c r="T183" s="229"/>
      <c r="U183" s="230"/>
      <c r="V183" s="229"/>
      <c r="W183" s="229"/>
    </row>
    <row r="184" spans="8:23" ht="12.75" customHeight="1" x14ac:dyDescent="0.2">
      <c r="H184" s="236"/>
      <c r="I184" s="229"/>
      <c r="J184" s="229"/>
      <c r="K184" s="229"/>
      <c r="L184" s="229"/>
      <c r="M184" s="229"/>
      <c r="N184" s="229"/>
      <c r="O184" s="229"/>
      <c r="P184" s="229"/>
      <c r="Q184" s="229"/>
      <c r="R184" s="229"/>
      <c r="S184" s="229"/>
      <c r="T184" s="229"/>
      <c r="U184" s="230"/>
      <c r="V184" s="229"/>
      <c r="W184" s="229"/>
    </row>
    <row r="185" spans="8:23" ht="12.75" customHeight="1" x14ac:dyDescent="0.2">
      <c r="H185" s="236"/>
      <c r="I185" s="229"/>
      <c r="J185" s="229"/>
      <c r="K185" s="229"/>
      <c r="L185" s="229"/>
      <c r="M185" s="229"/>
      <c r="N185" s="229"/>
      <c r="O185" s="229"/>
      <c r="P185" s="229"/>
      <c r="Q185" s="229"/>
      <c r="R185" s="229"/>
      <c r="S185" s="229"/>
      <c r="T185" s="229"/>
      <c r="U185" s="230"/>
      <c r="V185" s="229"/>
      <c r="W185" s="229"/>
    </row>
    <row r="186" spans="8:23" ht="12.75" customHeight="1" x14ac:dyDescent="0.2">
      <c r="H186" s="236"/>
      <c r="I186" s="229"/>
      <c r="J186" s="229"/>
      <c r="K186" s="229"/>
      <c r="L186" s="229"/>
      <c r="M186" s="229"/>
      <c r="N186" s="229"/>
      <c r="O186" s="229"/>
      <c r="P186" s="229"/>
      <c r="Q186" s="229"/>
      <c r="R186" s="229"/>
      <c r="S186" s="229"/>
      <c r="T186" s="229"/>
      <c r="U186" s="230"/>
      <c r="V186" s="229"/>
      <c r="W186" s="229"/>
    </row>
    <row r="187" spans="8:23" ht="12.75" customHeight="1" x14ac:dyDescent="0.2">
      <c r="H187" s="236"/>
      <c r="I187" s="229"/>
      <c r="J187" s="229"/>
      <c r="K187" s="229"/>
      <c r="L187" s="229"/>
      <c r="M187" s="229"/>
      <c r="N187" s="229"/>
      <c r="O187" s="229"/>
      <c r="P187" s="229"/>
      <c r="Q187" s="229"/>
      <c r="R187" s="229"/>
      <c r="S187" s="229"/>
      <c r="T187" s="229"/>
      <c r="U187" s="230"/>
      <c r="V187" s="229"/>
      <c r="W187" s="229"/>
    </row>
    <row r="188" spans="8:23" ht="12.75" customHeight="1" x14ac:dyDescent="0.2">
      <c r="H188" s="236"/>
      <c r="I188" s="229"/>
      <c r="J188" s="229"/>
      <c r="K188" s="229"/>
      <c r="L188" s="229"/>
      <c r="M188" s="229"/>
      <c r="N188" s="229"/>
      <c r="O188" s="229"/>
      <c r="P188" s="229"/>
      <c r="Q188" s="229"/>
      <c r="R188" s="229"/>
      <c r="S188" s="229"/>
      <c r="T188" s="229"/>
      <c r="U188" s="230"/>
      <c r="V188" s="229"/>
      <c r="W188" s="229"/>
    </row>
    <row r="189" spans="8:23" ht="12.75" customHeight="1" x14ac:dyDescent="0.2">
      <c r="H189" s="236"/>
      <c r="I189" s="229"/>
      <c r="J189" s="229"/>
      <c r="K189" s="229"/>
      <c r="L189" s="229"/>
      <c r="M189" s="229"/>
      <c r="N189" s="229"/>
      <c r="O189" s="229"/>
      <c r="P189" s="229"/>
      <c r="Q189" s="229"/>
      <c r="R189" s="229"/>
      <c r="S189" s="229"/>
      <c r="T189" s="229"/>
      <c r="U189" s="230"/>
      <c r="V189" s="229"/>
      <c r="W189" s="229"/>
    </row>
    <row r="190" spans="8:23" ht="12.75" customHeight="1" x14ac:dyDescent="0.2">
      <c r="H190" s="236"/>
      <c r="I190" s="229"/>
      <c r="J190" s="229"/>
      <c r="K190" s="229"/>
      <c r="L190" s="229"/>
      <c r="M190" s="229"/>
      <c r="N190" s="229"/>
      <c r="O190" s="229"/>
      <c r="P190" s="229"/>
      <c r="Q190" s="229"/>
      <c r="R190" s="229"/>
      <c r="S190" s="229"/>
      <c r="T190" s="229"/>
      <c r="U190" s="230"/>
      <c r="V190" s="229"/>
      <c r="W190" s="229"/>
    </row>
    <row r="191" spans="8:23" ht="12.75" customHeight="1" x14ac:dyDescent="0.2">
      <c r="H191" s="236"/>
      <c r="I191" s="229"/>
      <c r="J191" s="229"/>
      <c r="K191" s="229"/>
      <c r="L191" s="229"/>
      <c r="M191" s="229"/>
      <c r="N191" s="229"/>
      <c r="O191" s="229"/>
      <c r="P191" s="229"/>
      <c r="Q191" s="229"/>
      <c r="R191" s="229"/>
      <c r="S191" s="229"/>
      <c r="T191" s="229"/>
      <c r="U191" s="230"/>
      <c r="V191" s="229"/>
      <c r="W191" s="229"/>
    </row>
    <row r="192" spans="8:23" ht="12.75" customHeight="1" x14ac:dyDescent="0.2">
      <c r="H192" s="236"/>
      <c r="I192" s="229"/>
      <c r="J192" s="229"/>
      <c r="K192" s="229"/>
      <c r="L192" s="229"/>
      <c r="M192" s="229"/>
      <c r="N192" s="229"/>
      <c r="O192" s="229"/>
      <c r="P192" s="229"/>
      <c r="Q192" s="229"/>
      <c r="R192" s="229"/>
      <c r="S192" s="229"/>
      <c r="T192" s="229"/>
      <c r="U192" s="230"/>
      <c r="V192" s="229"/>
      <c r="W192" s="229"/>
    </row>
    <row r="193" spans="8:23" ht="12.75" customHeight="1" x14ac:dyDescent="0.2">
      <c r="H193" s="236"/>
      <c r="I193" s="229"/>
      <c r="J193" s="229"/>
      <c r="K193" s="229"/>
      <c r="L193" s="229"/>
      <c r="M193" s="229"/>
      <c r="N193" s="229"/>
      <c r="O193" s="229"/>
      <c r="P193" s="229"/>
      <c r="Q193" s="229"/>
      <c r="R193" s="229"/>
      <c r="S193" s="229"/>
      <c r="T193" s="229"/>
      <c r="U193" s="230"/>
      <c r="V193" s="229"/>
      <c r="W193" s="229"/>
    </row>
    <row r="194" spans="8:23" ht="12.75" customHeight="1" x14ac:dyDescent="0.2">
      <c r="H194" s="236"/>
      <c r="I194" s="229"/>
      <c r="J194" s="229"/>
      <c r="K194" s="229"/>
      <c r="L194" s="229"/>
      <c r="M194" s="229"/>
      <c r="N194" s="229"/>
      <c r="O194" s="229"/>
      <c r="P194" s="229"/>
      <c r="Q194" s="229"/>
      <c r="R194" s="229"/>
      <c r="S194" s="229"/>
      <c r="T194" s="229"/>
      <c r="U194" s="230"/>
      <c r="V194" s="229"/>
      <c r="W194" s="229"/>
    </row>
    <row r="195" spans="8:23" ht="12.75" customHeight="1" x14ac:dyDescent="0.2">
      <c r="H195" s="236"/>
      <c r="I195" s="229"/>
      <c r="J195" s="229"/>
      <c r="K195" s="229"/>
      <c r="L195" s="229"/>
      <c r="M195" s="229"/>
      <c r="N195" s="229"/>
      <c r="O195" s="229"/>
      <c r="P195" s="229"/>
      <c r="Q195" s="229"/>
      <c r="R195" s="229"/>
      <c r="S195" s="229"/>
      <c r="T195" s="229"/>
      <c r="U195" s="230"/>
      <c r="V195" s="229"/>
      <c r="W195" s="229"/>
    </row>
    <row r="196" spans="8:23" ht="12.75" customHeight="1" x14ac:dyDescent="0.2">
      <c r="H196" s="236"/>
      <c r="I196" s="229"/>
      <c r="J196" s="229"/>
      <c r="K196" s="229"/>
      <c r="L196" s="229"/>
      <c r="M196" s="229"/>
      <c r="N196" s="229"/>
      <c r="O196" s="229"/>
      <c r="P196" s="229"/>
      <c r="Q196" s="229"/>
      <c r="R196" s="229"/>
      <c r="S196" s="229"/>
      <c r="T196" s="229"/>
      <c r="U196" s="230"/>
      <c r="V196" s="229"/>
      <c r="W196" s="229"/>
    </row>
    <row r="197" spans="8:23" ht="12.75" customHeight="1" x14ac:dyDescent="0.2">
      <c r="H197" s="236"/>
      <c r="I197" s="229"/>
      <c r="J197" s="229"/>
      <c r="K197" s="229"/>
      <c r="L197" s="229"/>
      <c r="M197" s="229"/>
      <c r="N197" s="229"/>
      <c r="O197" s="229"/>
      <c r="P197" s="229"/>
      <c r="Q197" s="229"/>
      <c r="R197" s="229"/>
      <c r="S197" s="229"/>
      <c r="T197" s="229"/>
      <c r="U197" s="230"/>
      <c r="V197" s="229"/>
      <c r="W197" s="229"/>
    </row>
    <row r="198" spans="8:23" ht="12.75" customHeight="1" x14ac:dyDescent="0.2">
      <c r="H198" s="236"/>
      <c r="I198" s="229"/>
      <c r="J198" s="229"/>
      <c r="K198" s="229"/>
      <c r="L198" s="229"/>
      <c r="M198" s="229"/>
      <c r="N198" s="229"/>
      <c r="O198" s="229"/>
      <c r="P198" s="229"/>
      <c r="Q198" s="229"/>
      <c r="R198" s="229"/>
      <c r="S198" s="229"/>
      <c r="T198" s="229"/>
      <c r="U198" s="230"/>
      <c r="V198" s="229"/>
      <c r="W198" s="229"/>
    </row>
    <row r="199" spans="8:23" ht="12.75" customHeight="1" x14ac:dyDescent="0.2">
      <c r="H199" s="236"/>
      <c r="I199" s="229"/>
      <c r="J199" s="229"/>
      <c r="K199" s="229"/>
      <c r="L199" s="229"/>
      <c r="M199" s="229"/>
      <c r="N199" s="229"/>
      <c r="O199" s="229"/>
      <c r="P199" s="229"/>
      <c r="Q199" s="229"/>
      <c r="R199" s="229"/>
      <c r="S199" s="229"/>
      <c r="T199" s="229"/>
      <c r="U199" s="230"/>
      <c r="V199" s="229"/>
      <c r="W199" s="229"/>
    </row>
    <row r="200" spans="8:23" ht="12.75" customHeight="1" x14ac:dyDescent="0.2">
      <c r="H200" s="236"/>
      <c r="I200" s="229"/>
      <c r="J200" s="229"/>
      <c r="K200" s="229"/>
      <c r="L200" s="229"/>
      <c r="M200" s="229"/>
      <c r="N200" s="229"/>
      <c r="O200" s="229"/>
      <c r="P200" s="229"/>
      <c r="Q200" s="229"/>
      <c r="R200" s="229"/>
      <c r="S200" s="229"/>
      <c r="T200" s="229"/>
      <c r="U200" s="230"/>
      <c r="V200" s="229"/>
      <c r="W200" s="229"/>
    </row>
    <row r="201" spans="8:23" ht="12.75" customHeight="1" x14ac:dyDescent="0.2">
      <c r="H201" s="236"/>
      <c r="I201" s="229"/>
      <c r="J201" s="229"/>
      <c r="K201" s="229"/>
      <c r="L201" s="229"/>
      <c r="M201" s="229"/>
      <c r="N201" s="229"/>
      <c r="O201" s="229"/>
      <c r="P201" s="229"/>
      <c r="Q201" s="229"/>
      <c r="R201" s="229"/>
      <c r="S201" s="229"/>
      <c r="T201" s="229"/>
      <c r="U201" s="230"/>
      <c r="V201" s="229"/>
      <c r="W201" s="229"/>
    </row>
    <row r="202" spans="8:23" ht="12.75" customHeight="1" x14ac:dyDescent="0.2">
      <c r="H202" s="236"/>
      <c r="I202" s="229"/>
      <c r="J202" s="229"/>
      <c r="K202" s="229"/>
      <c r="L202" s="229"/>
      <c r="M202" s="229"/>
      <c r="N202" s="229"/>
      <c r="O202" s="229"/>
      <c r="P202" s="229"/>
      <c r="Q202" s="229"/>
      <c r="R202" s="229"/>
      <c r="S202" s="229"/>
      <c r="T202" s="229"/>
      <c r="U202" s="230"/>
      <c r="V202" s="229"/>
      <c r="W202" s="229"/>
    </row>
    <row r="203" spans="8:23" ht="12.75" customHeight="1" x14ac:dyDescent="0.2">
      <c r="H203" s="236"/>
      <c r="I203" s="229"/>
      <c r="J203" s="229"/>
      <c r="K203" s="229"/>
      <c r="L203" s="229"/>
      <c r="M203" s="229"/>
      <c r="N203" s="229"/>
      <c r="O203" s="229"/>
      <c r="P203" s="229"/>
      <c r="Q203" s="229"/>
      <c r="R203" s="229"/>
      <c r="S203" s="229"/>
      <c r="T203" s="229"/>
      <c r="U203" s="230"/>
      <c r="V203" s="229"/>
      <c r="W203" s="229"/>
    </row>
    <row r="204" spans="8:23" ht="12.75" customHeight="1" x14ac:dyDescent="0.2">
      <c r="H204" s="236"/>
      <c r="I204" s="229"/>
      <c r="J204" s="229"/>
      <c r="K204" s="229"/>
      <c r="L204" s="229"/>
      <c r="M204" s="229"/>
      <c r="N204" s="229"/>
      <c r="O204" s="229"/>
      <c r="P204" s="229"/>
      <c r="Q204" s="229"/>
      <c r="R204" s="229"/>
      <c r="S204" s="229"/>
      <c r="T204" s="229"/>
      <c r="U204" s="230"/>
      <c r="V204" s="229"/>
      <c r="W204" s="229"/>
    </row>
    <row r="205" spans="8:23" ht="12.75" customHeight="1" x14ac:dyDescent="0.2">
      <c r="H205" s="236"/>
      <c r="I205" s="229"/>
      <c r="J205" s="229"/>
      <c r="K205" s="229"/>
      <c r="L205" s="229"/>
      <c r="M205" s="229"/>
      <c r="N205" s="229"/>
      <c r="O205" s="229"/>
      <c r="P205" s="229"/>
      <c r="Q205" s="229"/>
      <c r="R205" s="229"/>
      <c r="S205" s="229"/>
      <c r="T205" s="229"/>
      <c r="U205" s="230"/>
      <c r="V205" s="229"/>
      <c r="W205" s="229"/>
    </row>
    <row r="206" spans="8:23" ht="12.75" customHeight="1" x14ac:dyDescent="0.2">
      <c r="H206" s="236"/>
      <c r="I206" s="229"/>
      <c r="J206" s="229"/>
      <c r="K206" s="229"/>
      <c r="L206" s="229"/>
      <c r="M206" s="229"/>
      <c r="N206" s="229"/>
      <c r="O206" s="229"/>
      <c r="P206" s="229"/>
      <c r="Q206" s="229"/>
      <c r="R206" s="229"/>
      <c r="S206" s="229"/>
      <c r="T206" s="229"/>
      <c r="U206" s="230"/>
      <c r="V206" s="229"/>
      <c r="W206" s="229"/>
    </row>
    <row r="207" spans="8:23" ht="12.75" customHeight="1" x14ac:dyDescent="0.2">
      <c r="H207" s="236"/>
      <c r="I207" s="229"/>
      <c r="J207" s="229"/>
      <c r="K207" s="229"/>
      <c r="L207" s="229"/>
      <c r="M207" s="229"/>
      <c r="N207" s="229"/>
      <c r="O207" s="229"/>
      <c r="P207" s="229"/>
      <c r="Q207" s="229"/>
      <c r="R207" s="229"/>
      <c r="S207" s="229"/>
      <c r="T207" s="229"/>
      <c r="U207" s="230"/>
      <c r="V207" s="229"/>
      <c r="W207" s="229"/>
    </row>
    <row r="208" spans="8:23" ht="12.75" customHeight="1" x14ac:dyDescent="0.2">
      <c r="H208" s="236"/>
      <c r="I208" s="229"/>
      <c r="J208" s="229"/>
      <c r="K208" s="229"/>
      <c r="L208" s="229"/>
      <c r="M208" s="229"/>
      <c r="N208" s="229"/>
      <c r="O208" s="229"/>
      <c r="P208" s="229"/>
      <c r="Q208" s="229"/>
      <c r="R208" s="229"/>
      <c r="S208" s="229"/>
      <c r="T208" s="229"/>
      <c r="U208" s="230"/>
      <c r="V208" s="229"/>
      <c r="W208" s="229"/>
    </row>
    <row r="209" spans="8:23" ht="12.75" customHeight="1" x14ac:dyDescent="0.2">
      <c r="H209" s="236"/>
      <c r="I209" s="229"/>
      <c r="J209" s="229"/>
      <c r="K209" s="229"/>
      <c r="L209" s="229"/>
      <c r="M209" s="229"/>
      <c r="N209" s="229"/>
      <c r="O209" s="229"/>
      <c r="P209" s="229"/>
      <c r="Q209" s="229"/>
      <c r="R209" s="229"/>
      <c r="S209" s="229"/>
      <c r="T209" s="229"/>
      <c r="U209" s="230"/>
      <c r="V209" s="229"/>
      <c r="W209" s="229"/>
    </row>
    <row r="210" spans="8:23" ht="12.75" customHeight="1" x14ac:dyDescent="0.2">
      <c r="H210" s="236"/>
      <c r="I210" s="229"/>
      <c r="J210" s="229"/>
      <c r="K210" s="229"/>
      <c r="L210" s="229"/>
      <c r="M210" s="229"/>
      <c r="N210" s="229"/>
      <c r="O210" s="229"/>
      <c r="P210" s="229"/>
      <c r="Q210" s="229"/>
      <c r="R210" s="229"/>
      <c r="S210" s="229"/>
      <c r="T210" s="229"/>
      <c r="U210" s="230"/>
      <c r="V210" s="229"/>
      <c r="W210" s="229"/>
    </row>
    <row r="211" spans="8:23" ht="12.75" customHeight="1" x14ac:dyDescent="0.2">
      <c r="H211" s="236"/>
      <c r="I211" s="229"/>
      <c r="J211" s="229"/>
      <c r="K211" s="229"/>
      <c r="L211" s="229"/>
      <c r="M211" s="229"/>
      <c r="N211" s="229"/>
      <c r="O211" s="229"/>
      <c r="P211" s="229"/>
      <c r="Q211" s="229"/>
      <c r="R211" s="229"/>
      <c r="S211" s="229"/>
      <c r="T211" s="229"/>
      <c r="U211" s="230"/>
      <c r="V211" s="229"/>
      <c r="W211" s="229"/>
    </row>
    <row r="212" spans="8:23" ht="12.75" customHeight="1" x14ac:dyDescent="0.2">
      <c r="H212" s="236"/>
      <c r="I212" s="229"/>
      <c r="J212" s="229"/>
      <c r="K212" s="229"/>
      <c r="L212" s="229"/>
      <c r="M212" s="229"/>
      <c r="N212" s="229"/>
      <c r="O212" s="229"/>
      <c r="P212" s="229"/>
      <c r="Q212" s="229"/>
      <c r="R212" s="229"/>
      <c r="S212" s="229"/>
      <c r="T212" s="229"/>
      <c r="U212" s="230"/>
      <c r="V212" s="229"/>
      <c r="W212" s="229"/>
    </row>
    <row r="213" spans="8:23" ht="12.75" customHeight="1" x14ac:dyDescent="0.2">
      <c r="H213" s="236"/>
      <c r="I213" s="229"/>
      <c r="J213" s="229"/>
      <c r="K213" s="229"/>
      <c r="L213" s="229"/>
      <c r="M213" s="229"/>
      <c r="N213" s="229"/>
      <c r="O213" s="229"/>
      <c r="P213" s="229"/>
      <c r="Q213" s="229"/>
      <c r="R213" s="229"/>
      <c r="S213" s="229"/>
      <c r="T213" s="229"/>
      <c r="U213" s="230"/>
      <c r="V213" s="229"/>
      <c r="W213" s="229"/>
    </row>
    <row r="214" spans="8:23" ht="12.75" customHeight="1" x14ac:dyDescent="0.2">
      <c r="H214" s="236"/>
      <c r="I214" s="229"/>
      <c r="J214" s="229"/>
      <c r="K214" s="229"/>
      <c r="L214" s="229"/>
      <c r="M214" s="229"/>
      <c r="N214" s="229"/>
      <c r="O214" s="229"/>
      <c r="P214" s="229"/>
      <c r="Q214" s="229"/>
      <c r="R214" s="229"/>
      <c r="S214" s="229"/>
      <c r="T214" s="229"/>
      <c r="U214" s="230"/>
      <c r="V214" s="229"/>
      <c r="W214" s="229"/>
    </row>
    <row r="215" spans="8:23" ht="12.75" customHeight="1" x14ac:dyDescent="0.2">
      <c r="H215" s="236"/>
      <c r="I215" s="229"/>
      <c r="J215" s="229"/>
      <c r="K215" s="229"/>
      <c r="L215" s="229"/>
      <c r="M215" s="229"/>
      <c r="N215" s="229"/>
      <c r="O215" s="229"/>
      <c r="P215" s="229"/>
      <c r="Q215" s="229"/>
      <c r="R215" s="229"/>
      <c r="S215" s="229"/>
      <c r="T215" s="229"/>
      <c r="U215" s="230"/>
      <c r="V215" s="229"/>
      <c r="W215" s="229"/>
    </row>
    <row r="216" spans="8:23" ht="12.75" customHeight="1" x14ac:dyDescent="0.2">
      <c r="H216" s="236"/>
      <c r="I216" s="229"/>
      <c r="J216" s="229"/>
      <c r="K216" s="229"/>
      <c r="L216" s="229"/>
      <c r="M216" s="229"/>
      <c r="N216" s="229"/>
      <c r="O216" s="229"/>
      <c r="P216" s="229"/>
      <c r="Q216" s="229"/>
      <c r="R216" s="229"/>
      <c r="S216" s="229"/>
      <c r="T216" s="229"/>
      <c r="U216" s="230"/>
      <c r="V216" s="229"/>
      <c r="W216" s="229"/>
    </row>
    <row r="217" spans="8:23" ht="12.75" customHeight="1" x14ac:dyDescent="0.2">
      <c r="H217" s="236"/>
      <c r="I217" s="229"/>
      <c r="J217" s="229"/>
      <c r="K217" s="229"/>
      <c r="L217" s="229"/>
      <c r="M217" s="229"/>
      <c r="N217" s="229"/>
      <c r="O217" s="229"/>
      <c r="P217" s="229"/>
      <c r="Q217" s="229"/>
      <c r="R217" s="229"/>
      <c r="S217" s="229"/>
      <c r="T217" s="229"/>
      <c r="U217" s="230"/>
      <c r="V217" s="229"/>
      <c r="W217" s="229"/>
    </row>
    <row r="218" spans="8:23" ht="12.75" customHeight="1" x14ac:dyDescent="0.2">
      <c r="H218" s="236"/>
      <c r="I218" s="229"/>
      <c r="J218" s="229"/>
      <c r="K218" s="229"/>
      <c r="L218" s="229"/>
      <c r="M218" s="229"/>
      <c r="N218" s="229"/>
      <c r="O218" s="229"/>
      <c r="P218" s="229"/>
      <c r="Q218" s="229"/>
      <c r="R218" s="229"/>
      <c r="S218" s="229"/>
      <c r="T218" s="229"/>
      <c r="U218" s="230"/>
      <c r="V218" s="229"/>
      <c r="W218" s="229"/>
    </row>
    <row r="219" spans="8:23" ht="12.75" customHeight="1" x14ac:dyDescent="0.2">
      <c r="H219" s="236"/>
      <c r="I219" s="229"/>
      <c r="J219" s="229"/>
      <c r="K219" s="229"/>
      <c r="L219" s="229"/>
      <c r="M219" s="229"/>
      <c r="N219" s="229"/>
      <c r="O219" s="229"/>
      <c r="P219" s="229"/>
      <c r="Q219" s="229"/>
      <c r="R219" s="229"/>
      <c r="S219" s="229"/>
      <c r="T219" s="229"/>
      <c r="U219" s="230"/>
      <c r="V219" s="229"/>
      <c r="W219" s="229"/>
    </row>
    <row r="220" spans="8:23" ht="12.75" customHeight="1" x14ac:dyDescent="0.2">
      <c r="H220" s="236"/>
      <c r="I220" s="229"/>
      <c r="J220" s="229"/>
      <c r="K220" s="229"/>
      <c r="L220" s="229"/>
      <c r="M220" s="229"/>
      <c r="N220" s="229"/>
      <c r="O220" s="229"/>
      <c r="P220" s="229"/>
      <c r="Q220" s="229"/>
      <c r="R220" s="229"/>
      <c r="S220" s="229"/>
      <c r="T220" s="229"/>
      <c r="U220" s="230"/>
      <c r="V220" s="229"/>
      <c r="W220" s="229"/>
    </row>
    <row r="221" spans="8:23" ht="15.75" customHeight="1" x14ac:dyDescent="0.2"/>
    <row r="222" spans="8:23" ht="15.75" customHeight="1" x14ac:dyDescent="0.2"/>
    <row r="223" spans="8:23" ht="15.75" customHeight="1" x14ac:dyDescent="0.2"/>
    <row r="224" spans="8: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formatCells="0" formatColumns="0" formatRows="0" sort="0" autoFilter="0" pivotTables="0"/>
  <autoFilter ref="A4:AE11"/>
  <mergeCells count="37">
    <mergeCell ref="E53:H53"/>
    <mergeCell ref="A41:A46"/>
    <mergeCell ref="B41:B46"/>
    <mergeCell ref="C41:C46"/>
    <mergeCell ref="D41:D46"/>
    <mergeCell ref="A47:A52"/>
    <mergeCell ref="B47:B52"/>
    <mergeCell ref="C47:C52"/>
    <mergeCell ref="D47:D52"/>
    <mergeCell ref="A29:A34"/>
    <mergeCell ref="B29:B34"/>
    <mergeCell ref="C29:C34"/>
    <mergeCell ref="D29:D34"/>
    <mergeCell ref="A35:A40"/>
    <mergeCell ref="B35:B40"/>
    <mergeCell ref="C35:C40"/>
    <mergeCell ref="D35:D40"/>
    <mergeCell ref="A17:A22"/>
    <mergeCell ref="B17:B22"/>
    <mergeCell ref="C17:C22"/>
    <mergeCell ref="D17:D22"/>
    <mergeCell ref="A23:A28"/>
    <mergeCell ref="B23:B28"/>
    <mergeCell ref="C23:C28"/>
    <mergeCell ref="D23:D28"/>
    <mergeCell ref="P3:U3"/>
    <mergeCell ref="V3:AD3"/>
    <mergeCell ref="A5:A10"/>
    <mergeCell ref="B5:B10"/>
    <mergeCell ref="C5:C10"/>
    <mergeCell ref="D5:D10"/>
    <mergeCell ref="F3:H3"/>
    <mergeCell ref="A11:A16"/>
    <mergeCell ref="B11:B16"/>
    <mergeCell ref="C11:C16"/>
    <mergeCell ref="D11:D16"/>
    <mergeCell ref="I3:O3"/>
  </mergeCells>
  <dataValidations disablePrompts="1" count="21">
    <dataValidation allowBlank="1" showInputMessage="1" showErrorMessage="1" prompt="Se estandariza en porcentaje (%)." sqref="G6 G12 G36 G18 G24 G30 G42 G48"/>
    <dataValidation allowBlank="1" showInputMessage="1" showErrorMessage="1" prompt="Muestra los resultados de la ejecución de giros de las reservas, frente al total de la reservas constituidas." sqref="AD4"/>
    <dataValidation allowBlank="1" showInputMessage="1" showErrorMessage="1" prompt="Muestra los resultados de la ejecución de giros, frente al total de recursos comprometidos." sqref="U4"/>
    <dataValidation allowBlank="1" showInputMessage="1" showErrorMessage="1" prompt="Corresponde al presupuesto total girado en la vigencia. " sqref="T4"/>
    <dataValidation allowBlank="1" showInputMessage="1" showErrorMessage="1" prompt="Muestra los resultados de la ejecución del presupuesto frente a la programación." sqref="O4"/>
    <dataValidation allowBlank="1" showInputMessage="1" showErrorMessage="1" prompt="Corresponde al presupuesto total ejecutado en la vigencia. Debe guardar coherencia con el Plan Anual de Adquisiciones. " sqref="N4"/>
    <dataValidation allowBlank="1" showInputMessage="1" showErrorMessage="1" prompt="Ingrese las reservas definitivas después de anulaciones. Debe coincidir con la Herramienta Financiera" sqref="AB4"/>
    <dataValidation allowBlank="1" showInputMessage="1" showErrorMessage="1" prompt="Debe coincidir con la Herramienta Financiera_PAA" sqref="AA4"/>
    <dataValidation allowBlank="1" showInputMessage="1" showErrorMessage="1" prompt="Corresponde a los recursos girados de la reserva en el período" sqref="W4:Z4"/>
    <dataValidation allowBlank="1" showInputMessage="1" showErrorMessage="1" prompt="RESERVA PRESUPUESTAL:_x000a_Indica los saldos de los compromisos y las obligaciones pendientes de autorización de pago con cargo al presupuesto de la vigencia anterior" sqref="V4"/>
    <dataValidation allowBlank="1" showInputMessage="1" showErrorMessage="1" prompt="Corresponde al valor total de  los recursos girados para la meta en el período (GIROS)_x000a_" sqref="P4:S4"/>
    <dataValidation allowBlank="1" showInputMessage="1" showErrorMessage="1" prompt="Recuerde los tipos de anualización de las metas, indicador tipo suma, tipo constante, tipo creciente, tipo decreciente" sqref="D4"/>
    <dataValidation allowBlank="1" showInputMessage="1" showErrorMessage="1" prompt="Corresponde a la descripción de la meta tal como se encuentra en ficha EBI-D" sqref="C4"/>
    <dataValidation allowBlank="1" showInputMessage="1" showErrorMessage="1" prompt="Corresponde al número de meta asignado en la ficha EBI-D del proyecto de inversión" sqref="B4"/>
    <dataValidation allowBlank="1" showInputMessage="1" showErrorMessage="1" prompt="Relacionar el objetivo específico al cual está asociada la meta proyecto de inversión. Esta información se encuentra en la Ficha de formulación del proyecto." sqref="A4"/>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I4"/>
    <dataValidation allowBlank="1" showInputMessage="1" showErrorMessage="1" promptTitle="VIGENCIA" prompt="Años que comprenden el plan de desarrollo actual. " sqref="E4"/>
    <dataValidation allowBlank="1" showInputMessage="1" showErrorMessage="1" promptTitle="MAGNITUD PROGRAMADA" prompt="Transcriba, literalmente, la magnitud según como se encuentra en Ficha EBI. " sqref="F4"/>
    <dataValidation allowBlank="1" showInputMessage="1" showErrorMessage="1" promptTitle="MAGNITUD EJECUTADA" prompt="Ingrese la magnitud alcanzada al periodo del reporte (acumulado)" sqref="G4"/>
    <dataValidation allowBlank="1" showInputMessage="1" showErrorMessage="1" prompt="Ingrese el presupuesto ejecutado al periodo del reporte. _x000a_" sqref="J4:M4"/>
    <dataValidation allowBlank="1" showInputMessage="1" showErrorMessage="1" prompt="Corresponde al total de los giros de la reserva en la vigencia_x000a_" sqref="AC4"/>
  </dataValidations>
  <pageMargins left="0.70866141732283472" right="0.70866141732283472" top="0.74803149606299213" bottom="0.7480314960629921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738030"/>
  </sheetPr>
  <dimension ref="A1:Z929"/>
  <sheetViews>
    <sheetView showGridLines="0" topLeftCell="C1" zoomScale="71" zoomScaleNormal="71" workbookViewId="0">
      <selection activeCell="K28" sqref="K28"/>
    </sheetView>
  </sheetViews>
  <sheetFormatPr baseColWidth="10" defaultColWidth="12.625" defaultRowHeight="15" customHeight="1" x14ac:dyDescent="0.2"/>
  <cols>
    <col min="1" max="1" width="54.875" customWidth="1"/>
    <col min="2" max="2" width="16.375" customWidth="1"/>
    <col min="3" max="3" width="19.625" customWidth="1"/>
    <col min="4" max="4" width="16.75" customWidth="1"/>
    <col min="5" max="5" width="19.625" customWidth="1"/>
    <col min="6" max="9" width="8.875" customWidth="1"/>
    <col min="10" max="10" width="17.375" customWidth="1"/>
    <col min="11" max="11" width="73" customWidth="1"/>
    <col min="12" max="12" width="34.625" customWidth="1"/>
    <col min="13" max="13" width="50.625" customWidth="1"/>
    <col min="14" max="14" width="6.625" customWidth="1"/>
    <col min="15" max="18" width="11.875" customWidth="1"/>
    <col min="19" max="26" width="10" customWidth="1"/>
  </cols>
  <sheetData>
    <row r="1" spans="1:26" ht="20.25" customHeight="1" x14ac:dyDescent="0.2">
      <c r="A1" s="51"/>
      <c r="B1" s="51"/>
      <c r="C1" s="51"/>
      <c r="D1" s="51"/>
      <c r="E1" s="43"/>
      <c r="F1" s="39"/>
      <c r="G1" s="39"/>
      <c r="H1" s="39"/>
      <c r="I1" s="39"/>
      <c r="J1" s="52"/>
      <c r="K1" s="52"/>
      <c r="L1" s="52"/>
      <c r="M1" s="52"/>
      <c r="N1" s="37"/>
      <c r="O1" s="37"/>
      <c r="P1" s="37"/>
      <c r="Q1" s="37"/>
      <c r="R1" s="37"/>
      <c r="S1" s="37"/>
      <c r="T1" s="37"/>
      <c r="U1" s="37"/>
      <c r="V1" s="37"/>
      <c r="W1" s="37"/>
      <c r="X1" s="37"/>
      <c r="Y1" s="37"/>
      <c r="Z1" s="37"/>
    </row>
    <row r="2" spans="1:26" ht="20.25" customHeight="1" x14ac:dyDescent="0.2">
      <c r="A2" s="44"/>
      <c r="B2" s="44"/>
      <c r="C2" s="44"/>
      <c r="D2" s="44"/>
      <c r="E2" s="43"/>
      <c r="F2" s="786" t="s">
        <v>117</v>
      </c>
      <c r="G2" s="716"/>
      <c r="H2" s="716"/>
      <c r="I2" s="783"/>
      <c r="J2" s="787" t="s">
        <v>118</v>
      </c>
      <c r="K2" s="579"/>
      <c r="L2" s="579"/>
      <c r="M2" s="580"/>
      <c r="N2" s="53"/>
      <c r="O2" s="782" t="s">
        <v>119</v>
      </c>
      <c r="P2" s="716"/>
      <c r="Q2" s="716"/>
      <c r="R2" s="783"/>
      <c r="S2" s="50"/>
      <c r="T2" s="50"/>
      <c r="U2" s="50"/>
      <c r="V2" s="50"/>
      <c r="W2" s="50"/>
      <c r="X2" s="50"/>
      <c r="Y2" s="50"/>
      <c r="Z2" s="50"/>
    </row>
    <row r="3" spans="1:26" ht="89.25" customHeight="1" x14ac:dyDescent="0.2">
      <c r="A3" s="48" t="s">
        <v>120</v>
      </c>
      <c r="B3" s="48" t="s">
        <v>121</v>
      </c>
      <c r="C3" s="48" t="s">
        <v>122</v>
      </c>
      <c r="D3" s="48" t="s">
        <v>123</v>
      </c>
      <c r="E3" s="48" t="s">
        <v>124</v>
      </c>
      <c r="F3" s="48" t="s">
        <v>125</v>
      </c>
      <c r="G3" s="48" t="s">
        <v>126</v>
      </c>
      <c r="H3" s="48" t="s">
        <v>127</v>
      </c>
      <c r="I3" s="48" t="s">
        <v>128</v>
      </c>
      <c r="J3" s="237" t="s">
        <v>129</v>
      </c>
      <c r="K3" s="237" t="s">
        <v>130</v>
      </c>
      <c r="L3" s="237" t="s">
        <v>131</v>
      </c>
      <c r="M3" s="237" t="s">
        <v>132</v>
      </c>
      <c r="N3" s="54"/>
      <c r="O3" s="187" t="s">
        <v>97</v>
      </c>
      <c r="P3" s="187" t="s">
        <v>133</v>
      </c>
      <c r="Q3" s="187" t="s">
        <v>134</v>
      </c>
      <c r="R3" s="187" t="s">
        <v>135</v>
      </c>
      <c r="S3" s="55"/>
      <c r="T3" s="55"/>
      <c r="U3" s="55"/>
      <c r="V3" s="55"/>
      <c r="W3" s="55"/>
      <c r="X3" s="55"/>
      <c r="Y3" s="55"/>
      <c r="Z3" s="55"/>
    </row>
    <row r="4" spans="1:26" s="37" customFormat="1" ht="15.75" customHeight="1" x14ac:dyDescent="0.2">
      <c r="A4" s="784" t="s">
        <v>1376</v>
      </c>
      <c r="B4" s="788">
        <v>483</v>
      </c>
      <c r="C4" s="788" t="s">
        <v>1267</v>
      </c>
      <c r="D4" s="788">
        <v>529</v>
      </c>
      <c r="E4" s="788" t="s">
        <v>1261</v>
      </c>
      <c r="F4" s="789">
        <v>97.9</v>
      </c>
      <c r="G4" s="790">
        <v>98.5</v>
      </c>
      <c r="H4" s="790">
        <v>98.5</v>
      </c>
      <c r="I4" s="790">
        <v>98.5</v>
      </c>
      <c r="J4" s="791" t="s">
        <v>1298</v>
      </c>
      <c r="K4" s="854" t="s">
        <v>1560</v>
      </c>
      <c r="L4" s="855" t="s">
        <v>1513</v>
      </c>
      <c r="M4" s="856" t="s">
        <v>1591</v>
      </c>
      <c r="N4" s="186"/>
      <c r="O4" s="409">
        <v>2020</v>
      </c>
      <c r="P4" s="330">
        <v>86.3</v>
      </c>
      <c r="Q4" s="410">
        <v>96.6</v>
      </c>
      <c r="R4" s="422">
        <f t="shared" ref="R4:R9" si="0">+Q4/P4</f>
        <v>1.1193511008111239</v>
      </c>
    </row>
    <row r="5" spans="1:26" s="37" customFormat="1" ht="15.75" customHeight="1" x14ac:dyDescent="0.2">
      <c r="A5" s="785"/>
      <c r="B5" s="788"/>
      <c r="C5" s="788"/>
      <c r="D5" s="788"/>
      <c r="E5" s="788"/>
      <c r="F5" s="789"/>
      <c r="G5" s="790"/>
      <c r="H5" s="790"/>
      <c r="I5" s="790"/>
      <c r="J5" s="792"/>
      <c r="K5" s="857"/>
      <c r="L5" s="858"/>
      <c r="M5" s="859"/>
      <c r="N5" s="186"/>
      <c r="O5" s="419">
        <v>2021</v>
      </c>
      <c r="P5" s="331">
        <v>87.3</v>
      </c>
      <c r="Q5" s="420">
        <v>97.9</v>
      </c>
      <c r="R5" s="296">
        <f t="shared" si="0"/>
        <v>1.1214203894616266</v>
      </c>
    </row>
    <row r="6" spans="1:26" s="37" customFormat="1" ht="15.75" customHeight="1" x14ac:dyDescent="0.2">
      <c r="A6" s="785"/>
      <c r="B6" s="788"/>
      <c r="C6" s="788"/>
      <c r="D6" s="788"/>
      <c r="E6" s="788"/>
      <c r="F6" s="789"/>
      <c r="G6" s="790"/>
      <c r="H6" s="790"/>
      <c r="I6" s="790"/>
      <c r="J6" s="792"/>
      <c r="K6" s="857"/>
      <c r="L6" s="858"/>
      <c r="M6" s="859"/>
      <c r="N6" s="186"/>
      <c r="O6" s="421">
        <v>2022</v>
      </c>
      <c r="P6" s="334">
        <v>88.3</v>
      </c>
      <c r="Q6" s="335">
        <f>I4</f>
        <v>98.5</v>
      </c>
      <c r="R6" s="315">
        <f t="shared" si="0"/>
        <v>1.115515288788222</v>
      </c>
    </row>
    <row r="7" spans="1:26" s="37" customFormat="1" ht="15.75" customHeight="1" x14ac:dyDescent="0.2">
      <c r="A7" s="785"/>
      <c r="B7" s="788"/>
      <c r="C7" s="788"/>
      <c r="D7" s="788"/>
      <c r="E7" s="788"/>
      <c r="F7" s="789"/>
      <c r="G7" s="790"/>
      <c r="H7" s="790"/>
      <c r="I7" s="790"/>
      <c r="J7" s="792"/>
      <c r="K7" s="857"/>
      <c r="L7" s="858"/>
      <c r="M7" s="859"/>
      <c r="N7" s="186"/>
      <c r="O7" s="411">
        <v>2023</v>
      </c>
      <c r="P7" s="336">
        <v>89.3</v>
      </c>
      <c r="Q7" s="337">
        <f>F7+G7+H7+I7</f>
        <v>0</v>
      </c>
      <c r="R7" s="369">
        <f t="shared" si="0"/>
        <v>0</v>
      </c>
    </row>
    <row r="8" spans="1:26" s="37" customFormat="1" ht="15.75" customHeight="1" x14ac:dyDescent="0.2">
      <c r="A8" s="785"/>
      <c r="B8" s="788"/>
      <c r="C8" s="788"/>
      <c r="D8" s="788"/>
      <c r="E8" s="788"/>
      <c r="F8" s="789"/>
      <c r="G8" s="790"/>
      <c r="H8" s="790"/>
      <c r="I8" s="790"/>
      <c r="J8" s="792"/>
      <c r="K8" s="857"/>
      <c r="L8" s="858"/>
      <c r="M8" s="859"/>
      <c r="N8" s="186"/>
      <c r="O8" s="411">
        <v>2024</v>
      </c>
      <c r="P8" s="336">
        <v>90.3</v>
      </c>
      <c r="Q8" s="337">
        <f>F8+G8+H8+I8</f>
        <v>0</v>
      </c>
      <c r="R8" s="369">
        <f t="shared" si="0"/>
        <v>0</v>
      </c>
    </row>
    <row r="9" spans="1:26" s="37" customFormat="1" ht="12.75" x14ac:dyDescent="0.2">
      <c r="A9" s="785"/>
      <c r="B9" s="788"/>
      <c r="C9" s="788"/>
      <c r="D9" s="788"/>
      <c r="E9" s="788"/>
      <c r="F9" s="789"/>
      <c r="G9" s="790"/>
      <c r="H9" s="790"/>
      <c r="I9" s="790"/>
      <c r="J9" s="792"/>
      <c r="K9" s="857"/>
      <c r="L9" s="858"/>
      <c r="M9" s="859"/>
      <c r="N9" s="186"/>
      <c r="O9" s="412" t="s">
        <v>137</v>
      </c>
      <c r="P9" s="413">
        <v>90.3</v>
      </c>
      <c r="Q9" s="414">
        <f>Q6</f>
        <v>98.5</v>
      </c>
      <c r="R9" s="423">
        <f t="shared" si="0"/>
        <v>1.0908084163898117</v>
      </c>
    </row>
    <row r="10" spans="1:26" s="37" customFormat="1" ht="58.5" customHeight="1" x14ac:dyDescent="0.2">
      <c r="A10" s="374" t="s">
        <v>1514</v>
      </c>
      <c r="B10" s="788"/>
      <c r="C10" s="788"/>
      <c r="D10" s="788"/>
      <c r="E10" s="788"/>
      <c r="F10" s="789"/>
      <c r="G10" s="790"/>
      <c r="H10" s="790"/>
      <c r="I10" s="790"/>
      <c r="J10" s="792"/>
      <c r="K10" s="857"/>
      <c r="L10" s="858"/>
      <c r="M10" s="859"/>
      <c r="O10" s="415"/>
      <c r="P10" s="416"/>
      <c r="Q10" s="417"/>
      <c r="R10" s="338"/>
    </row>
    <row r="11" spans="1:26" s="37" customFormat="1" ht="44.25" customHeight="1" x14ac:dyDescent="0.2">
      <c r="A11" s="374" t="s">
        <v>1378</v>
      </c>
      <c r="B11" s="788"/>
      <c r="C11" s="788"/>
      <c r="D11" s="788"/>
      <c r="E11" s="788"/>
      <c r="F11" s="789"/>
      <c r="G11" s="790"/>
      <c r="H11" s="790"/>
      <c r="I11" s="790"/>
      <c r="J11" s="792"/>
      <c r="K11" s="857"/>
      <c r="L11" s="858"/>
      <c r="M11" s="859"/>
      <c r="O11" s="415"/>
      <c r="P11" s="416"/>
      <c r="Q11" s="417"/>
      <c r="R11" s="338"/>
    </row>
    <row r="12" spans="1:26" s="37" customFormat="1" ht="27.75" customHeight="1" x14ac:dyDescent="0.2">
      <c r="A12" s="374" t="s">
        <v>1379</v>
      </c>
      <c r="B12" s="788"/>
      <c r="C12" s="788"/>
      <c r="D12" s="788"/>
      <c r="E12" s="788"/>
      <c r="F12" s="789"/>
      <c r="G12" s="790"/>
      <c r="H12" s="790"/>
      <c r="I12" s="790"/>
      <c r="J12" s="792"/>
      <c r="K12" s="857"/>
      <c r="L12" s="858"/>
      <c r="M12" s="859"/>
      <c r="O12" s="418"/>
      <c r="P12" s="418"/>
      <c r="Q12" s="418"/>
      <c r="R12" s="418"/>
    </row>
    <row r="13" spans="1:26" s="37" customFormat="1" ht="66" customHeight="1" x14ac:dyDescent="0.2">
      <c r="A13" s="374" t="s">
        <v>1380</v>
      </c>
      <c r="B13" s="788"/>
      <c r="C13" s="788"/>
      <c r="D13" s="788"/>
      <c r="E13" s="788"/>
      <c r="F13" s="789"/>
      <c r="G13" s="790"/>
      <c r="H13" s="790"/>
      <c r="I13" s="790"/>
      <c r="J13" s="792"/>
      <c r="K13" s="857"/>
      <c r="L13" s="858"/>
      <c r="M13" s="859"/>
    </row>
    <row r="14" spans="1:26" s="37" customFormat="1" ht="48.75" customHeight="1" x14ac:dyDescent="0.2">
      <c r="A14" s="374" t="s">
        <v>1381</v>
      </c>
      <c r="B14" s="788"/>
      <c r="C14" s="788"/>
      <c r="D14" s="788"/>
      <c r="E14" s="788"/>
      <c r="F14" s="789"/>
      <c r="G14" s="790"/>
      <c r="H14" s="790"/>
      <c r="I14" s="790"/>
      <c r="J14" s="792"/>
      <c r="K14" s="857"/>
      <c r="L14" s="858"/>
      <c r="M14" s="859"/>
    </row>
    <row r="15" spans="1:26" s="37" customFormat="1" ht="69.75" customHeight="1" x14ac:dyDescent="0.2">
      <c r="A15" s="374" t="s">
        <v>1382</v>
      </c>
      <c r="B15" s="788"/>
      <c r="C15" s="788"/>
      <c r="D15" s="788"/>
      <c r="E15" s="788"/>
      <c r="F15" s="789"/>
      <c r="G15" s="790"/>
      <c r="H15" s="790"/>
      <c r="I15" s="790"/>
      <c r="J15" s="792"/>
      <c r="K15" s="857"/>
      <c r="L15" s="858"/>
      <c r="M15" s="859"/>
    </row>
    <row r="16" spans="1:26" s="37" customFormat="1" ht="37.5" customHeight="1" x14ac:dyDescent="0.2">
      <c r="A16" s="374" t="s">
        <v>1383</v>
      </c>
      <c r="B16" s="788"/>
      <c r="C16" s="788"/>
      <c r="D16" s="788"/>
      <c r="E16" s="788"/>
      <c r="F16" s="789"/>
      <c r="G16" s="790"/>
      <c r="H16" s="790"/>
      <c r="I16" s="790"/>
      <c r="J16" s="793"/>
      <c r="K16" s="860"/>
      <c r="L16" s="861"/>
      <c r="M16" s="862"/>
    </row>
    <row r="17" spans="1:26" ht="12.75" customHeight="1" x14ac:dyDescent="0.2">
      <c r="A17" s="37"/>
      <c r="B17" s="37"/>
      <c r="C17" s="37"/>
      <c r="D17" s="37"/>
      <c r="E17" s="43"/>
      <c r="F17" s="39"/>
      <c r="G17" s="39"/>
      <c r="H17" s="39"/>
      <c r="I17" s="39"/>
      <c r="J17" s="37"/>
      <c r="K17" s="56"/>
      <c r="L17" s="56"/>
      <c r="M17" s="56"/>
      <c r="N17" s="37"/>
      <c r="O17" s="37"/>
      <c r="P17" s="37"/>
      <c r="Q17" s="37"/>
      <c r="R17" s="37"/>
      <c r="S17" s="37"/>
      <c r="T17" s="37"/>
      <c r="U17" s="37"/>
      <c r="V17" s="37"/>
      <c r="W17" s="37"/>
      <c r="X17" s="37"/>
      <c r="Y17" s="37"/>
      <c r="Z17" s="37"/>
    </row>
    <row r="18" spans="1:26" ht="12.75" customHeight="1" x14ac:dyDescent="0.2">
      <c r="A18" s="37"/>
      <c r="B18" s="37"/>
      <c r="C18" s="37"/>
      <c r="D18" s="37"/>
      <c r="E18" s="43"/>
      <c r="F18" s="39"/>
      <c r="G18" s="39"/>
      <c r="H18" s="39"/>
      <c r="I18" s="39"/>
      <c r="J18" s="37"/>
      <c r="K18" s="56"/>
      <c r="L18" s="56"/>
      <c r="M18" s="56"/>
      <c r="N18" s="37"/>
      <c r="O18" s="37"/>
      <c r="P18" s="37"/>
      <c r="Q18" s="37"/>
      <c r="R18" s="37"/>
      <c r="S18" s="37"/>
      <c r="T18" s="37"/>
      <c r="U18" s="37"/>
      <c r="V18" s="37"/>
      <c r="W18" s="37"/>
      <c r="X18" s="37"/>
      <c r="Y18" s="37"/>
      <c r="Z18" s="37"/>
    </row>
    <row r="19" spans="1:26" ht="12.75" customHeight="1" x14ac:dyDescent="0.2">
      <c r="A19" s="37"/>
      <c r="B19" s="37"/>
      <c r="C19" s="37"/>
      <c r="D19" s="37"/>
      <c r="E19" s="43"/>
      <c r="F19" s="39"/>
      <c r="G19" s="39"/>
      <c r="H19" s="39"/>
      <c r="I19" s="39"/>
      <c r="J19" s="37"/>
      <c r="K19" s="56"/>
      <c r="L19" s="56"/>
      <c r="M19" s="56"/>
      <c r="N19" s="37"/>
      <c r="O19" s="37"/>
      <c r="P19" s="37"/>
      <c r="Q19" s="37"/>
      <c r="R19" s="37"/>
      <c r="S19" s="37"/>
      <c r="T19" s="37"/>
      <c r="U19" s="37"/>
      <c r="V19" s="37"/>
      <c r="W19" s="37"/>
      <c r="X19" s="37"/>
      <c r="Y19" s="37"/>
      <c r="Z19" s="37"/>
    </row>
    <row r="20" spans="1:26" ht="12.75" customHeight="1" x14ac:dyDescent="0.2">
      <c r="A20" s="37"/>
      <c r="B20" s="37"/>
      <c r="C20" s="37"/>
      <c r="D20" s="37"/>
      <c r="E20" s="43"/>
      <c r="F20" s="39"/>
      <c r="G20" s="39"/>
      <c r="H20" s="39"/>
      <c r="I20" s="39"/>
      <c r="J20" s="37"/>
      <c r="K20" s="56"/>
      <c r="L20" s="56"/>
      <c r="M20" s="56"/>
      <c r="N20" s="37"/>
      <c r="O20" s="37"/>
      <c r="P20" s="37"/>
      <c r="Q20" s="37"/>
      <c r="R20" s="37"/>
      <c r="S20" s="37"/>
      <c r="T20" s="37"/>
      <c r="U20" s="37"/>
      <c r="V20" s="37"/>
      <c r="W20" s="37"/>
      <c r="X20" s="37"/>
      <c r="Y20" s="37"/>
      <c r="Z20" s="37"/>
    </row>
    <row r="21" spans="1:26" ht="12.75" customHeight="1" x14ac:dyDescent="0.2">
      <c r="A21" s="37"/>
      <c r="B21" s="37"/>
      <c r="C21" s="37"/>
      <c r="D21" s="37"/>
      <c r="E21" s="43"/>
      <c r="F21" s="39"/>
      <c r="G21" s="39"/>
      <c r="H21" s="39"/>
      <c r="I21" s="39"/>
      <c r="J21" s="37"/>
      <c r="K21" s="56"/>
      <c r="L21" s="56"/>
      <c r="M21" s="56"/>
      <c r="N21" s="37"/>
      <c r="O21" s="37"/>
      <c r="P21" s="37"/>
      <c r="Q21" s="37"/>
      <c r="R21" s="37"/>
      <c r="S21" s="37"/>
      <c r="T21" s="37"/>
      <c r="U21" s="37"/>
      <c r="V21" s="37"/>
      <c r="W21" s="37"/>
      <c r="X21" s="37"/>
      <c r="Y21" s="37"/>
      <c r="Z21" s="37"/>
    </row>
    <row r="22" spans="1:26" ht="12.75" customHeight="1" x14ac:dyDescent="0.2">
      <c r="A22" s="37"/>
      <c r="B22" s="37"/>
      <c r="C22" s="37"/>
      <c r="D22" s="37"/>
      <c r="E22" s="43"/>
      <c r="F22" s="39"/>
      <c r="G22" s="39"/>
      <c r="H22" s="39"/>
      <c r="I22" s="39"/>
      <c r="J22" s="37"/>
      <c r="K22" s="56"/>
      <c r="L22" s="56"/>
      <c r="M22" s="56"/>
      <c r="N22" s="37"/>
      <c r="O22" s="37"/>
      <c r="P22" s="37"/>
      <c r="Q22" s="37"/>
      <c r="R22" s="37"/>
      <c r="S22" s="37"/>
      <c r="T22" s="37"/>
      <c r="U22" s="37"/>
      <c r="V22" s="37"/>
      <c r="W22" s="37"/>
      <c r="X22" s="37"/>
      <c r="Y22" s="37"/>
      <c r="Z22" s="37"/>
    </row>
    <row r="23" spans="1:26" ht="12.75" customHeight="1" x14ac:dyDescent="0.2">
      <c r="A23" s="37"/>
      <c r="B23" s="37"/>
      <c r="C23" s="37"/>
      <c r="D23" s="37"/>
      <c r="E23" s="43"/>
      <c r="F23" s="39"/>
      <c r="G23" s="39"/>
      <c r="H23" s="39"/>
      <c r="I23" s="39"/>
      <c r="J23" s="37"/>
      <c r="K23" s="56"/>
      <c r="L23" s="56"/>
      <c r="M23" s="56"/>
      <c r="N23" s="37"/>
      <c r="O23" s="37"/>
      <c r="P23" s="37"/>
      <c r="Q23" s="37"/>
      <c r="R23" s="37"/>
      <c r="S23" s="37"/>
      <c r="T23" s="37"/>
      <c r="U23" s="37"/>
      <c r="V23" s="37"/>
      <c r="W23" s="37"/>
      <c r="X23" s="37"/>
      <c r="Y23" s="37"/>
      <c r="Z23" s="37"/>
    </row>
    <row r="24" spans="1:26" ht="12.75" customHeight="1" x14ac:dyDescent="0.2">
      <c r="A24" s="37"/>
      <c r="B24" s="37"/>
      <c r="C24" s="37"/>
      <c r="D24" s="37"/>
      <c r="E24" s="43"/>
      <c r="F24" s="39"/>
      <c r="G24" s="39"/>
      <c r="H24" s="39"/>
      <c r="I24" s="39"/>
      <c r="J24" s="37"/>
      <c r="K24" s="56"/>
      <c r="L24" s="56"/>
      <c r="M24" s="56"/>
      <c r="N24" s="37"/>
      <c r="O24" s="37"/>
      <c r="P24" s="37"/>
      <c r="Q24" s="37"/>
      <c r="R24" s="37"/>
      <c r="S24" s="37"/>
      <c r="T24" s="37"/>
      <c r="U24" s="37"/>
      <c r="V24" s="37"/>
      <c r="W24" s="37"/>
      <c r="X24" s="37"/>
      <c r="Y24" s="37"/>
      <c r="Z24" s="37"/>
    </row>
    <row r="25" spans="1:26" ht="12.75" customHeight="1" x14ac:dyDescent="0.2">
      <c r="A25" s="37"/>
      <c r="B25" s="37"/>
      <c r="C25" s="37"/>
      <c r="D25" s="37"/>
      <c r="E25" s="43"/>
      <c r="F25" s="39"/>
      <c r="G25" s="39"/>
      <c r="H25" s="39"/>
      <c r="I25" s="39"/>
      <c r="J25" s="37"/>
      <c r="K25" s="56"/>
      <c r="L25" s="56"/>
      <c r="M25" s="56"/>
      <c r="N25" s="37"/>
      <c r="O25" s="37"/>
      <c r="P25" s="37"/>
      <c r="Q25" s="37"/>
      <c r="R25" s="37"/>
      <c r="S25" s="37"/>
      <c r="T25" s="37"/>
      <c r="U25" s="37"/>
      <c r="V25" s="37"/>
      <c r="W25" s="37"/>
      <c r="X25" s="37"/>
      <c r="Y25" s="37"/>
      <c r="Z25" s="37"/>
    </row>
    <row r="26" spans="1:26" ht="12.75" customHeight="1" x14ac:dyDescent="0.2">
      <c r="A26" s="37"/>
      <c r="B26" s="37"/>
      <c r="C26" s="37"/>
      <c r="D26" s="37"/>
      <c r="E26" s="43"/>
      <c r="F26" s="39"/>
      <c r="G26" s="39"/>
      <c r="H26" s="39"/>
      <c r="I26" s="39"/>
      <c r="J26" s="37"/>
      <c r="K26" s="56"/>
      <c r="L26" s="56"/>
      <c r="M26" s="56"/>
      <c r="N26" s="37"/>
      <c r="O26" s="37"/>
      <c r="P26" s="37"/>
      <c r="Q26" s="37"/>
      <c r="R26" s="37"/>
      <c r="S26" s="37"/>
      <c r="T26" s="37"/>
      <c r="U26" s="37"/>
      <c r="V26" s="37"/>
      <c r="W26" s="37"/>
      <c r="X26" s="37"/>
      <c r="Y26" s="37"/>
      <c r="Z26" s="37"/>
    </row>
    <row r="27" spans="1:26" ht="12.75" customHeight="1" x14ac:dyDescent="0.2">
      <c r="A27" s="37"/>
      <c r="B27" s="37"/>
      <c r="C27" s="37"/>
      <c r="D27" s="37"/>
      <c r="E27" s="43"/>
      <c r="F27" s="39"/>
      <c r="G27" s="39"/>
      <c r="H27" s="39"/>
      <c r="I27" s="39"/>
      <c r="J27" s="37"/>
      <c r="K27" s="56"/>
      <c r="L27" s="56"/>
      <c r="M27" s="56"/>
      <c r="N27" s="37"/>
      <c r="O27" s="37"/>
      <c r="P27" s="37"/>
      <c r="Q27" s="37"/>
      <c r="R27" s="37"/>
      <c r="S27" s="37"/>
      <c r="T27" s="37"/>
      <c r="U27" s="37"/>
      <c r="V27" s="37"/>
      <c r="W27" s="37"/>
      <c r="X27" s="37"/>
      <c r="Y27" s="37"/>
      <c r="Z27" s="37"/>
    </row>
    <row r="28" spans="1:26" ht="12.75" customHeight="1" x14ac:dyDescent="0.2">
      <c r="A28" s="37"/>
      <c r="B28" s="37"/>
      <c r="C28" s="37"/>
      <c r="D28" s="37"/>
      <c r="E28" s="43"/>
      <c r="F28" s="39"/>
      <c r="G28" s="39"/>
      <c r="H28" s="39"/>
      <c r="I28" s="39"/>
      <c r="J28" s="37"/>
      <c r="K28" s="56"/>
      <c r="L28" s="56"/>
      <c r="M28" s="56"/>
      <c r="N28" s="37"/>
      <c r="O28" s="37"/>
      <c r="P28" s="37"/>
      <c r="Q28" s="37"/>
      <c r="R28" s="37"/>
      <c r="S28" s="37"/>
      <c r="T28" s="37"/>
      <c r="U28" s="37"/>
      <c r="V28" s="37"/>
      <c r="W28" s="37"/>
      <c r="X28" s="37"/>
      <c r="Y28" s="37"/>
      <c r="Z28" s="37"/>
    </row>
    <row r="29" spans="1:26" ht="12.75" customHeight="1" x14ac:dyDescent="0.2">
      <c r="A29" s="37"/>
      <c r="B29" s="37"/>
      <c r="C29" s="37"/>
      <c r="D29" s="37"/>
      <c r="E29" s="43"/>
      <c r="F29" s="39"/>
      <c r="G29" s="39"/>
      <c r="H29" s="39"/>
      <c r="I29" s="39"/>
      <c r="J29" s="37"/>
      <c r="K29" s="56"/>
      <c r="L29" s="56"/>
      <c r="M29" s="56"/>
      <c r="N29" s="37"/>
      <c r="O29" s="37"/>
      <c r="P29" s="37"/>
      <c r="Q29" s="37"/>
      <c r="R29" s="37"/>
      <c r="S29" s="37"/>
      <c r="T29" s="37"/>
      <c r="U29" s="37"/>
      <c r="V29" s="37"/>
      <c r="W29" s="37"/>
      <c r="X29" s="37"/>
      <c r="Y29" s="37"/>
      <c r="Z29" s="37"/>
    </row>
    <row r="30" spans="1:26" ht="12.75" customHeight="1" x14ac:dyDescent="0.2">
      <c r="A30" s="37"/>
      <c r="B30" s="37"/>
      <c r="C30" s="37"/>
      <c r="D30" s="37"/>
      <c r="E30" s="43"/>
      <c r="F30" s="39"/>
      <c r="G30" s="39"/>
      <c r="H30" s="39"/>
      <c r="I30" s="39"/>
      <c r="J30" s="37"/>
      <c r="K30" s="56"/>
      <c r="L30" s="56"/>
      <c r="M30" s="56"/>
      <c r="N30" s="37"/>
      <c r="O30" s="37"/>
      <c r="P30" s="37"/>
      <c r="Q30" s="37"/>
      <c r="R30" s="37"/>
      <c r="S30" s="37"/>
      <c r="T30" s="37"/>
      <c r="U30" s="37"/>
      <c r="V30" s="37"/>
      <c r="W30" s="37"/>
      <c r="X30" s="37"/>
      <c r="Y30" s="37"/>
      <c r="Z30" s="37"/>
    </row>
    <row r="31" spans="1:26" ht="12.75" customHeight="1" x14ac:dyDescent="0.2">
      <c r="A31" s="37"/>
      <c r="B31" s="37"/>
      <c r="C31" s="37"/>
      <c r="D31" s="37"/>
      <c r="E31" s="43"/>
      <c r="F31" s="39"/>
      <c r="G31" s="39"/>
      <c r="H31" s="39"/>
      <c r="I31" s="39"/>
      <c r="J31" s="37"/>
      <c r="K31" s="56"/>
      <c r="L31" s="56"/>
      <c r="M31" s="56"/>
      <c r="N31" s="37"/>
      <c r="O31" s="37"/>
      <c r="P31" s="37"/>
      <c r="Q31" s="37"/>
      <c r="R31" s="37"/>
      <c r="S31" s="37"/>
      <c r="T31" s="37"/>
      <c r="U31" s="37"/>
      <c r="V31" s="37"/>
      <c r="W31" s="37"/>
      <c r="X31" s="37"/>
      <c r="Y31" s="37"/>
      <c r="Z31" s="37"/>
    </row>
    <row r="32" spans="1:26" ht="12.75" customHeight="1" x14ac:dyDescent="0.2">
      <c r="A32" s="37"/>
      <c r="B32" s="37"/>
      <c r="C32" s="37"/>
      <c r="D32" s="37"/>
      <c r="E32" s="43"/>
      <c r="F32" s="39"/>
      <c r="G32" s="39"/>
      <c r="H32" s="39"/>
      <c r="I32" s="39"/>
      <c r="J32" s="37"/>
      <c r="K32" s="56"/>
      <c r="L32" s="56"/>
      <c r="M32" s="56"/>
      <c r="N32" s="37"/>
      <c r="O32" s="37"/>
      <c r="P32" s="37"/>
      <c r="Q32" s="37"/>
      <c r="R32" s="37"/>
      <c r="S32" s="37"/>
      <c r="T32" s="37"/>
      <c r="U32" s="37"/>
      <c r="V32" s="37"/>
      <c r="W32" s="37"/>
      <c r="X32" s="37"/>
      <c r="Y32" s="37"/>
      <c r="Z32" s="37"/>
    </row>
    <row r="33" spans="1:26" ht="12.75" customHeight="1" x14ac:dyDescent="0.2">
      <c r="A33" s="37"/>
      <c r="B33" s="37"/>
      <c r="C33" s="37"/>
      <c r="D33" s="37"/>
      <c r="E33" s="43"/>
      <c r="F33" s="39"/>
      <c r="G33" s="39"/>
      <c r="H33" s="39"/>
      <c r="I33" s="39"/>
      <c r="J33" s="37"/>
      <c r="K33" s="56"/>
      <c r="L33" s="56"/>
      <c r="M33" s="56"/>
      <c r="N33" s="37"/>
      <c r="O33" s="37"/>
      <c r="P33" s="37"/>
      <c r="Q33" s="37"/>
      <c r="R33" s="37"/>
      <c r="S33" s="37"/>
      <c r="T33" s="37"/>
      <c r="U33" s="37"/>
      <c r="V33" s="37"/>
      <c r="W33" s="37"/>
      <c r="X33" s="37"/>
      <c r="Y33" s="37"/>
      <c r="Z33" s="37"/>
    </row>
    <row r="34" spans="1:26" ht="12.75" customHeight="1" x14ac:dyDescent="0.2">
      <c r="A34" s="37"/>
      <c r="B34" s="37"/>
      <c r="C34" s="37"/>
      <c r="D34" s="37"/>
      <c r="E34" s="43"/>
      <c r="F34" s="39"/>
      <c r="G34" s="39"/>
      <c r="H34" s="39"/>
      <c r="I34" s="39"/>
      <c r="J34" s="37"/>
      <c r="K34" s="56"/>
      <c r="L34" s="56"/>
      <c r="M34" s="56"/>
      <c r="N34" s="37"/>
      <c r="O34" s="37"/>
      <c r="P34" s="37"/>
      <c r="Q34" s="37"/>
      <c r="R34" s="37"/>
      <c r="S34" s="37"/>
      <c r="T34" s="37"/>
      <c r="U34" s="37"/>
      <c r="V34" s="37"/>
      <c r="W34" s="37"/>
      <c r="X34" s="37"/>
      <c r="Y34" s="37"/>
      <c r="Z34" s="37"/>
    </row>
    <row r="35" spans="1:26" ht="12.75" customHeight="1" x14ac:dyDescent="0.2">
      <c r="A35" s="37"/>
      <c r="B35" s="37"/>
      <c r="C35" s="37"/>
      <c r="D35" s="37"/>
      <c r="E35" s="43"/>
      <c r="F35" s="39"/>
      <c r="G35" s="39"/>
      <c r="H35" s="39"/>
      <c r="I35" s="39"/>
      <c r="J35" s="37"/>
      <c r="K35" s="56"/>
      <c r="L35" s="56"/>
      <c r="M35" s="56"/>
      <c r="N35" s="37"/>
      <c r="O35" s="37"/>
      <c r="P35" s="37"/>
      <c r="Q35" s="37"/>
      <c r="R35" s="37"/>
      <c r="S35" s="37"/>
      <c r="T35" s="37"/>
      <c r="U35" s="37"/>
      <c r="V35" s="37"/>
      <c r="W35" s="37"/>
      <c r="X35" s="37"/>
      <c r="Y35" s="37"/>
      <c r="Z35" s="37"/>
    </row>
    <row r="36" spans="1:26" ht="12.75" customHeight="1" x14ac:dyDescent="0.2">
      <c r="A36" s="37"/>
      <c r="B36" s="37"/>
      <c r="C36" s="37"/>
      <c r="D36" s="37"/>
      <c r="E36" s="43"/>
      <c r="F36" s="39"/>
      <c r="G36" s="39"/>
      <c r="H36" s="39"/>
      <c r="I36" s="39"/>
      <c r="J36" s="37"/>
      <c r="K36" s="56"/>
      <c r="L36" s="56"/>
      <c r="M36" s="56"/>
      <c r="N36" s="37"/>
      <c r="O36" s="37"/>
      <c r="P36" s="37"/>
      <c r="Q36" s="37"/>
      <c r="R36" s="37"/>
      <c r="S36" s="37"/>
      <c r="T36" s="37"/>
      <c r="U36" s="37"/>
      <c r="V36" s="37"/>
      <c r="W36" s="37"/>
      <c r="X36" s="37"/>
      <c r="Y36" s="37"/>
      <c r="Z36" s="37"/>
    </row>
    <row r="37" spans="1:26" ht="12.75" customHeight="1" x14ac:dyDescent="0.2">
      <c r="A37" s="37"/>
      <c r="B37" s="37"/>
      <c r="C37" s="37"/>
      <c r="D37" s="37"/>
      <c r="E37" s="43"/>
      <c r="F37" s="39"/>
      <c r="G37" s="39"/>
      <c r="H37" s="39"/>
      <c r="I37" s="39"/>
      <c r="J37" s="37"/>
      <c r="K37" s="56"/>
      <c r="L37" s="56"/>
      <c r="M37" s="56"/>
      <c r="N37" s="37"/>
      <c r="O37" s="37"/>
      <c r="P37" s="37"/>
      <c r="Q37" s="37"/>
      <c r="R37" s="37"/>
      <c r="S37" s="37"/>
      <c r="T37" s="37"/>
      <c r="U37" s="37"/>
      <c r="V37" s="37"/>
      <c r="W37" s="37"/>
      <c r="X37" s="37"/>
      <c r="Y37" s="37"/>
      <c r="Z37" s="37"/>
    </row>
    <row r="38" spans="1:26" ht="12.75" customHeight="1" x14ac:dyDescent="0.2">
      <c r="A38" s="37"/>
      <c r="B38" s="37"/>
      <c r="C38" s="37"/>
      <c r="D38" s="37"/>
      <c r="E38" s="43"/>
      <c r="F38" s="39"/>
      <c r="G38" s="39"/>
      <c r="H38" s="39"/>
      <c r="I38" s="39"/>
      <c r="J38" s="37"/>
      <c r="K38" s="56"/>
      <c r="L38" s="56"/>
      <c r="M38" s="56"/>
      <c r="N38" s="37"/>
      <c r="O38" s="37"/>
      <c r="P38" s="37"/>
      <c r="Q38" s="37"/>
      <c r="R38" s="37"/>
      <c r="S38" s="37"/>
      <c r="T38" s="37"/>
      <c r="U38" s="37"/>
      <c r="V38" s="37"/>
      <c r="W38" s="37"/>
      <c r="X38" s="37"/>
      <c r="Y38" s="37"/>
      <c r="Z38" s="37"/>
    </row>
    <row r="39" spans="1:26" ht="12.75" customHeight="1" x14ac:dyDescent="0.2">
      <c r="A39" s="37"/>
      <c r="B39" s="37"/>
      <c r="C39" s="37"/>
      <c r="D39" s="37"/>
      <c r="E39" s="43"/>
      <c r="F39" s="39"/>
      <c r="G39" s="39"/>
      <c r="H39" s="39"/>
      <c r="I39" s="39"/>
      <c r="J39" s="37"/>
      <c r="K39" s="56"/>
      <c r="L39" s="56"/>
      <c r="M39" s="56"/>
      <c r="N39" s="37"/>
      <c r="O39" s="37"/>
      <c r="P39" s="37"/>
      <c r="Q39" s="37"/>
      <c r="R39" s="37"/>
      <c r="S39" s="37"/>
      <c r="T39" s="37"/>
      <c r="U39" s="37"/>
      <c r="V39" s="37"/>
      <c r="W39" s="37"/>
      <c r="X39" s="37"/>
      <c r="Y39" s="37"/>
      <c r="Z39" s="37"/>
    </row>
    <row r="40" spans="1:26" ht="12.75" customHeight="1" x14ac:dyDescent="0.2">
      <c r="A40" s="37"/>
      <c r="B40" s="37"/>
      <c r="C40" s="37"/>
      <c r="D40" s="37"/>
      <c r="E40" s="43"/>
      <c r="F40" s="39"/>
      <c r="G40" s="39"/>
      <c r="H40" s="39"/>
      <c r="I40" s="39"/>
      <c r="J40" s="37"/>
      <c r="K40" s="56"/>
      <c r="L40" s="56"/>
      <c r="M40" s="56"/>
      <c r="N40" s="37"/>
      <c r="O40" s="37"/>
      <c r="P40" s="37"/>
      <c r="Q40" s="37"/>
      <c r="R40" s="37"/>
      <c r="S40" s="37"/>
      <c r="T40" s="37"/>
      <c r="U40" s="37"/>
      <c r="V40" s="37"/>
      <c r="W40" s="37"/>
      <c r="X40" s="37"/>
      <c r="Y40" s="37"/>
      <c r="Z40" s="37"/>
    </row>
    <row r="41" spans="1:26" ht="12.75" customHeight="1" x14ac:dyDescent="0.2">
      <c r="A41" s="37"/>
      <c r="B41" s="37"/>
      <c r="C41" s="37"/>
      <c r="D41" s="37"/>
      <c r="E41" s="43"/>
      <c r="F41" s="39"/>
      <c r="G41" s="39"/>
      <c r="H41" s="39"/>
      <c r="I41" s="39"/>
      <c r="J41" s="37"/>
      <c r="K41" s="56"/>
      <c r="L41" s="56"/>
      <c r="M41" s="56"/>
      <c r="N41" s="37"/>
      <c r="O41" s="37"/>
      <c r="P41" s="37"/>
      <c r="Q41" s="37"/>
      <c r="R41" s="37"/>
      <c r="S41" s="37"/>
      <c r="T41" s="37"/>
      <c r="U41" s="37"/>
      <c r="V41" s="37"/>
      <c r="W41" s="37"/>
      <c r="X41" s="37"/>
      <c r="Y41" s="37"/>
      <c r="Z41" s="37"/>
    </row>
    <row r="42" spans="1:26" ht="12.75" customHeight="1" x14ac:dyDescent="0.2">
      <c r="A42" s="37"/>
      <c r="B42" s="37"/>
      <c r="C42" s="37"/>
      <c r="D42" s="37"/>
      <c r="E42" s="43"/>
      <c r="F42" s="39"/>
      <c r="G42" s="39"/>
      <c r="H42" s="39"/>
      <c r="I42" s="39"/>
      <c r="J42" s="37"/>
      <c r="K42" s="56"/>
      <c r="L42" s="56"/>
      <c r="M42" s="56"/>
      <c r="N42" s="37"/>
      <c r="O42" s="37"/>
      <c r="P42" s="37"/>
      <c r="Q42" s="37"/>
      <c r="R42" s="37"/>
      <c r="S42" s="37"/>
      <c r="T42" s="37"/>
      <c r="U42" s="37"/>
      <c r="V42" s="37"/>
      <c r="W42" s="37"/>
      <c r="X42" s="37"/>
      <c r="Y42" s="37"/>
      <c r="Z42" s="37"/>
    </row>
    <row r="43" spans="1:26" ht="12.75" customHeight="1" x14ac:dyDescent="0.2">
      <c r="A43" s="37"/>
      <c r="B43" s="37"/>
      <c r="C43" s="37"/>
      <c r="D43" s="37"/>
      <c r="E43" s="43"/>
      <c r="F43" s="39"/>
      <c r="G43" s="39"/>
      <c r="H43" s="39"/>
      <c r="I43" s="39"/>
      <c r="J43" s="37"/>
      <c r="K43" s="56"/>
      <c r="L43" s="56"/>
      <c r="M43" s="56"/>
      <c r="N43" s="37"/>
      <c r="O43" s="37"/>
      <c r="P43" s="37"/>
      <c r="Q43" s="37"/>
      <c r="R43" s="37"/>
      <c r="S43" s="37"/>
      <c r="T43" s="37"/>
      <c r="U43" s="37"/>
      <c r="V43" s="37"/>
      <c r="W43" s="37"/>
      <c r="X43" s="37"/>
      <c r="Y43" s="37"/>
      <c r="Z43" s="37"/>
    </row>
    <row r="44" spans="1:26" ht="12.75" customHeight="1" x14ac:dyDescent="0.2">
      <c r="A44" s="37"/>
      <c r="B44" s="37"/>
      <c r="C44" s="37"/>
      <c r="D44" s="37"/>
      <c r="E44" s="43"/>
      <c r="F44" s="39"/>
      <c r="G44" s="39"/>
      <c r="H44" s="39"/>
      <c r="I44" s="39"/>
      <c r="J44" s="37"/>
      <c r="K44" s="56"/>
      <c r="L44" s="56"/>
      <c r="M44" s="56"/>
      <c r="N44" s="37"/>
      <c r="O44" s="37"/>
      <c r="P44" s="37"/>
      <c r="Q44" s="37"/>
      <c r="R44" s="37"/>
      <c r="S44" s="37"/>
      <c r="T44" s="37"/>
      <c r="U44" s="37"/>
      <c r="V44" s="37"/>
      <c r="W44" s="37"/>
      <c r="X44" s="37"/>
      <c r="Y44" s="37"/>
      <c r="Z44" s="37"/>
    </row>
    <row r="45" spans="1:26" ht="12.75" customHeight="1" x14ac:dyDescent="0.2">
      <c r="A45" s="37"/>
      <c r="B45" s="37"/>
      <c r="C45" s="37"/>
      <c r="D45" s="37"/>
      <c r="E45" s="43"/>
      <c r="F45" s="39"/>
      <c r="G45" s="39"/>
      <c r="H45" s="39"/>
      <c r="I45" s="39"/>
      <c r="J45" s="37"/>
      <c r="K45" s="56"/>
      <c r="L45" s="56"/>
      <c r="M45" s="56"/>
      <c r="N45" s="37"/>
      <c r="O45" s="37"/>
      <c r="P45" s="37"/>
      <c r="Q45" s="37"/>
      <c r="R45" s="37"/>
      <c r="S45" s="37"/>
      <c r="T45" s="37"/>
      <c r="U45" s="37"/>
      <c r="V45" s="37"/>
      <c r="W45" s="37"/>
      <c r="X45" s="37"/>
      <c r="Y45" s="37"/>
      <c r="Z45" s="37"/>
    </row>
    <row r="46" spans="1:26" ht="12.75" customHeight="1" x14ac:dyDescent="0.2">
      <c r="A46" s="37"/>
      <c r="B46" s="37"/>
      <c r="C46" s="37"/>
      <c r="D46" s="37"/>
      <c r="E46" s="43"/>
      <c r="F46" s="39"/>
      <c r="G46" s="39"/>
      <c r="H46" s="39"/>
      <c r="I46" s="39"/>
      <c r="J46" s="37"/>
      <c r="K46" s="56"/>
      <c r="L46" s="56"/>
      <c r="M46" s="56"/>
      <c r="N46" s="37"/>
      <c r="O46" s="37"/>
      <c r="P46" s="37"/>
      <c r="Q46" s="37"/>
      <c r="R46" s="37"/>
      <c r="S46" s="37"/>
      <c r="T46" s="37"/>
      <c r="U46" s="37"/>
      <c r="V46" s="37"/>
      <c r="W46" s="37"/>
      <c r="X46" s="37"/>
      <c r="Y46" s="37"/>
      <c r="Z46" s="37"/>
    </row>
    <row r="47" spans="1:26" ht="12.75" customHeight="1" x14ac:dyDescent="0.2">
      <c r="A47" s="37"/>
      <c r="B47" s="37"/>
      <c r="C47" s="37"/>
      <c r="D47" s="37"/>
      <c r="E47" s="43"/>
      <c r="F47" s="39"/>
      <c r="G47" s="39"/>
      <c r="H47" s="39"/>
      <c r="I47" s="39"/>
      <c r="J47" s="37"/>
      <c r="K47" s="56"/>
      <c r="L47" s="56"/>
      <c r="M47" s="56"/>
      <c r="N47" s="37"/>
      <c r="O47" s="37"/>
      <c r="P47" s="37"/>
      <c r="Q47" s="37"/>
      <c r="R47" s="37"/>
      <c r="S47" s="37"/>
      <c r="T47" s="37"/>
      <c r="U47" s="37"/>
      <c r="V47" s="37"/>
      <c r="W47" s="37"/>
      <c r="X47" s="37"/>
      <c r="Y47" s="37"/>
      <c r="Z47" s="37"/>
    </row>
    <row r="48" spans="1:26" ht="12.75" customHeight="1" x14ac:dyDescent="0.2">
      <c r="A48" s="37"/>
      <c r="B48" s="37"/>
      <c r="C48" s="37"/>
      <c r="D48" s="37"/>
      <c r="E48" s="43"/>
      <c r="F48" s="39"/>
      <c r="G48" s="39"/>
      <c r="H48" s="39"/>
      <c r="I48" s="39"/>
      <c r="J48" s="37"/>
      <c r="K48" s="56"/>
      <c r="L48" s="56"/>
      <c r="M48" s="56"/>
      <c r="N48" s="37"/>
      <c r="O48" s="37"/>
      <c r="P48" s="37"/>
      <c r="Q48" s="37"/>
      <c r="R48" s="37"/>
      <c r="S48" s="37"/>
      <c r="T48" s="37"/>
      <c r="U48" s="37"/>
      <c r="V48" s="37"/>
      <c r="W48" s="37"/>
      <c r="X48" s="37"/>
      <c r="Y48" s="37"/>
      <c r="Z48" s="37"/>
    </row>
    <row r="49" spans="1:26" ht="12.75" customHeight="1" x14ac:dyDescent="0.2">
      <c r="A49" s="37"/>
      <c r="B49" s="37"/>
      <c r="C49" s="37"/>
      <c r="D49" s="37"/>
      <c r="E49" s="43"/>
      <c r="F49" s="39"/>
      <c r="G49" s="39"/>
      <c r="H49" s="39"/>
      <c r="I49" s="39"/>
      <c r="J49" s="37"/>
      <c r="K49" s="56"/>
      <c r="L49" s="56"/>
      <c r="M49" s="56"/>
      <c r="N49" s="37"/>
      <c r="O49" s="37"/>
      <c r="P49" s="37"/>
      <c r="Q49" s="37"/>
      <c r="R49" s="37"/>
      <c r="S49" s="37"/>
      <c r="T49" s="37"/>
      <c r="U49" s="37"/>
      <c r="V49" s="37"/>
      <c r="W49" s="37"/>
      <c r="X49" s="37"/>
      <c r="Y49" s="37"/>
      <c r="Z49" s="37"/>
    </row>
    <row r="50" spans="1:26" ht="12.75" customHeight="1" x14ac:dyDescent="0.2">
      <c r="A50" s="37"/>
      <c r="B50" s="37"/>
      <c r="C50" s="37"/>
      <c r="D50" s="37"/>
      <c r="E50" s="43"/>
      <c r="F50" s="39"/>
      <c r="G50" s="39"/>
      <c r="H50" s="39"/>
      <c r="I50" s="39"/>
      <c r="J50" s="37"/>
      <c r="K50" s="56"/>
      <c r="L50" s="56"/>
      <c r="M50" s="56"/>
      <c r="N50" s="37"/>
      <c r="O50" s="37"/>
      <c r="P50" s="37"/>
      <c r="Q50" s="37"/>
      <c r="R50" s="37"/>
      <c r="S50" s="37"/>
      <c r="T50" s="37"/>
      <c r="U50" s="37"/>
      <c r="V50" s="37"/>
      <c r="W50" s="37"/>
      <c r="X50" s="37"/>
      <c r="Y50" s="37"/>
      <c r="Z50" s="37"/>
    </row>
    <row r="51" spans="1:26" ht="12.75" customHeight="1" x14ac:dyDescent="0.2">
      <c r="A51" s="37"/>
      <c r="B51" s="37"/>
      <c r="C51" s="37"/>
      <c r="D51" s="37"/>
      <c r="E51" s="43"/>
      <c r="F51" s="39"/>
      <c r="G51" s="39"/>
      <c r="H51" s="39"/>
      <c r="I51" s="39"/>
      <c r="J51" s="37"/>
      <c r="K51" s="56"/>
      <c r="L51" s="56"/>
      <c r="M51" s="56"/>
      <c r="N51" s="37"/>
      <c r="O51" s="37"/>
      <c r="P51" s="37"/>
      <c r="Q51" s="37"/>
      <c r="R51" s="37"/>
      <c r="S51" s="37"/>
      <c r="T51" s="37"/>
      <c r="U51" s="37"/>
      <c r="V51" s="37"/>
      <c r="W51" s="37"/>
      <c r="X51" s="37"/>
      <c r="Y51" s="37"/>
      <c r="Z51" s="37"/>
    </row>
    <row r="52" spans="1:26" ht="12.75" customHeight="1" x14ac:dyDescent="0.2">
      <c r="A52" s="37"/>
      <c r="B52" s="37"/>
      <c r="C52" s="37"/>
      <c r="D52" s="37"/>
      <c r="E52" s="43"/>
      <c r="F52" s="39"/>
      <c r="G52" s="39"/>
      <c r="H52" s="39"/>
      <c r="I52" s="39"/>
      <c r="J52" s="37"/>
      <c r="K52" s="56"/>
      <c r="L52" s="56"/>
      <c r="M52" s="56"/>
      <c r="N52" s="37"/>
      <c r="O52" s="37"/>
      <c r="P52" s="37"/>
      <c r="Q52" s="37"/>
      <c r="R52" s="37"/>
      <c r="S52" s="37"/>
      <c r="T52" s="37"/>
      <c r="U52" s="37"/>
      <c r="V52" s="37"/>
      <c r="W52" s="37"/>
      <c r="X52" s="37"/>
      <c r="Y52" s="37"/>
      <c r="Z52" s="37"/>
    </row>
    <row r="53" spans="1:26" ht="12.75" customHeight="1" x14ac:dyDescent="0.2">
      <c r="A53" s="37"/>
      <c r="B53" s="37"/>
      <c r="C53" s="37"/>
      <c r="D53" s="37"/>
      <c r="E53" s="43"/>
      <c r="F53" s="39"/>
      <c r="G53" s="39"/>
      <c r="H53" s="39"/>
      <c r="I53" s="39"/>
      <c r="J53" s="37"/>
      <c r="K53" s="56"/>
      <c r="L53" s="56"/>
      <c r="M53" s="56"/>
      <c r="N53" s="37"/>
      <c r="O53" s="37"/>
      <c r="P53" s="37"/>
      <c r="Q53" s="37"/>
      <c r="R53" s="37"/>
      <c r="S53" s="37"/>
      <c r="T53" s="37"/>
      <c r="U53" s="37"/>
      <c r="V53" s="37"/>
      <c r="W53" s="37"/>
      <c r="X53" s="37"/>
      <c r="Y53" s="37"/>
      <c r="Z53" s="37"/>
    </row>
    <row r="54" spans="1:26" ht="12.75" customHeight="1" x14ac:dyDescent="0.2">
      <c r="A54" s="37"/>
      <c r="B54" s="37"/>
      <c r="C54" s="37"/>
      <c r="D54" s="37"/>
      <c r="E54" s="43"/>
      <c r="F54" s="39"/>
      <c r="G54" s="39"/>
      <c r="H54" s="39"/>
      <c r="I54" s="39"/>
      <c r="J54" s="37"/>
      <c r="K54" s="56"/>
      <c r="L54" s="56"/>
      <c r="M54" s="56"/>
      <c r="N54" s="37"/>
      <c r="O54" s="37"/>
      <c r="P54" s="37"/>
      <c r="Q54" s="37"/>
      <c r="R54" s="37"/>
      <c r="S54" s="37"/>
      <c r="T54" s="37"/>
      <c r="U54" s="37"/>
      <c r="V54" s="37"/>
      <c r="W54" s="37"/>
      <c r="X54" s="37"/>
      <c r="Y54" s="37"/>
      <c r="Z54" s="37"/>
    </row>
    <row r="55" spans="1:26" ht="12.75" customHeight="1" x14ac:dyDescent="0.2">
      <c r="A55" s="37"/>
      <c r="B55" s="37"/>
      <c r="C55" s="37"/>
      <c r="D55" s="37"/>
      <c r="E55" s="43"/>
      <c r="F55" s="39"/>
      <c r="G55" s="39"/>
      <c r="H55" s="39"/>
      <c r="I55" s="39"/>
      <c r="J55" s="37"/>
      <c r="K55" s="56"/>
      <c r="L55" s="56"/>
      <c r="M55" s="56"/>
      <c r="N55" s="37"/>
      <c r="O55" s="37"/>
      <c r="P55" s="37"/>
      <c r="Q55" s="37"/>
      <c r="R55" s="37"/>
      <c r="S55" s="37"/>
      <c r="T55" s="37"/>
      <c r="U55" s="37"/>
      <c r="V55" s="37"/>
      <c r="W55" s="37"/>
      <c r="X55" s="37"/>
      <c r="Y55" s="37"/>
      <c r="Z55" s="37"/>
    </row>
    <row r="56" spans="1:26" ht="12.75" customHeight="1" x14ac:dyDescent="0.2">
      <c r="A56" s="37"/>
      <c r="B56" s="37"/>
      <c r="C56" s="37"/>
      <c r="D56" s="37"/>
      <c r="E56" s="43"/>
      <c r="F56" s="39"/>
      <c r="G56" s="39"/>
      <c r="H56" s="39"/>
      <c r="I56" s="39"/>
      <c r="J56" s="37"/>
      <c r="K56" s="56"/>
      <c r="L56" s="56"/>
      <c r="M56" s="56"/>
      <c r="N56" s="37"/>
      <c r="O56" s="37"/>
      <c r="P56" s="37"/>
      <c r="Q56" s="37"/>
      <c r="R56" s="37"/>
      <c r="S56" s="37"/>
      <c r="T56" s="37"/>
      <c r="U56" s="37"/>
      <c r="V56" s="37"/>
      <c r="W56" s="37"/>
      <c r="X56" s="37"/>
      <c r="Y56" s="37"/>
      <c r="Z56" s="37"/>
    </row>
    <row r="57" spans="1:26" ht="12.75" customHeight="1" x14ac:dyDescent="0.2">
      <c r="A57" s="37"/>
      <c r="B57" s="37"/>
      <c r="C57" s="37"/>
      <c r="D57" s="37"/>
      <c r="E57" s="43"/>
      <c r="F57" s="39"/>
      <c r="G57" s="39"/>
      <c r="H57" s="39"/>
      <c r="I57" s="39"/>
      <c r="J57" s="37"/>
      <c r="K57" s="56"/>
      <c r="L57" s="56"/>
      <c r="M57" s="56"/>
      <c r="N57" s="37"/>
      <c r="O57" s="37"/>
      <c r="P57" s="37"/>
      <c r="Q57" s="37"/>
      <c r="R57" s="37"/>
      <c r="S57" s="37"/>
      <c r="T57" s="37"/>
      <c r="U57" s="37"/>
      <c r="V57" s="37"/>
      <c r="W57" s="37"/>
      <c r="X57" s="37"/>
      <c r="Y57" s="37"/>
      <c r="Z57" s="37"/>
    </row>
    <row r="58" spans="1:26" ht="12.75" customHeight="1" x14ac:dyDescent="0.2">
      <c r="A58" s="37"/>
      <c r="B58" s="37"/>
      <c r="C58" s="37"/>
      <c r="D58" s="37"/>
      <c r="E58" s="43"/>
      <c r="F58" s="39"/>
      <c r="G58" s="39"/>
      <c r="H58" s="39"/>
      <c r="I58" s="39"/>
      <c r="J58" s="37"/>
      <c r="K58" s="56"/>
      <c r="L58" s="56"/>
      <c r="M58" s="56"/>
      <c r="N58" s="37"/>
      <c r="O58" s="37"/>
      <c r="P58" s="37"/>
      <c r="Q58" s="37"/>
      <c r="R58" s="37"/>
      <c r="S58" s="37"/>
      <c r="T58" s="37"/>
      <c r="U58" s="37"/>
      <c r="V58" s="37"/>
      <c r="W58" s="37"/>
      <c r="X58" s="37"/>
      <c r="Y58" s="37"/>
      <c r="Z58" s="37"/>
    </row>
    <row r="59" spans="1:26" ht="12.75" customHeight="1" x14ac:dyDescent="0.2">
      <c r="A59" s="37"/>
      <c r="B59" s="37"/>
      <c r="C59" s="37"/>
      <c r="D59" s="37"/>
      <c r="E59" s="43"/>
      <c r="F59" s="39"/>
      <c r="G59" s="39"/>
      <c r="H59" s="39"/>
      <c r="I59" s="39"/>
      <c r="J59" s="37"/>
      <c r="K59" s="56"/>
      <c r="L59" s="56"/>
      <c r="M59" s="56"/>
      <c r="N59" s="37"/>
      <c r="O59" s="37"/>
      <c r="P59" s="37"/>
      <c r="Q59" s="37"/>
      <c r="R59" s="37"/>
      <c r="S59" s="37"/>
      <c r="T59" s="37"/>
      <c r="U59" s="37"/>
      <c r="V59" s="37"/>
      <c r="W59" s="37"/>
      <c r="X59" s="37"/>
      <c r="Y59" s="37"/>
      <c r="Z59" s="37"/>
    </row>
    <row r="60" spans="1:26" ht="12.75" customHeight="1" x14ac:dyDescent="0.2">
      <c r="A60" s="37"/>
      <c r="B60" s="37"/>
      <c r="C60" s="37"/>
      <c r="D60" s="37"/>
      <c r="E60" s="43"/>
      <c r="F60" s="39"/>
      <c r="G60" s="39"/>
      <c r="H60" s="39"/>
      <c r="I60" s="39"/>
      <c r="J60" s="37"/>
      <c r="K60" s="56"/>
      <c r="L60" s="56"/>
      <c r="M60" s="56"/>
      <c r="N60" s="37"/>
      <c r="O60" s="37"/>
      <c r="P60" s="37"/>
      <c r="Q60" s="37"/>
      <c r="R60" s="37"/>
      <c r="S60" s="37"/>
      <c r="T60" s="37"/>
      <c r="U60" s="37"/>
      <c r="V60" s="37"/>
      <c r="W60" s="37"/>
      <c r="X60" s="37"/>
      <c r="Y60" s="37"/>
      <c r="Z60" s="37"/>
    </row>
    <row r="61" spans="1:26" ht="12.75" customHeight="1" x14ac:dyDescent="0.2">
      <c r="A61" s="37"/>
      <c r="B61" s="37"/>
      <c r="C61" s="37"/>
      <c r="D61" s="37"/>
      <c r="E61" s="43"/>
      <c r="F61" s="39"/>
      <c r="G61" s="39"/>
      <c r="H61" s="39"/>
      <c r="I61" s="39"/>
      <c r="J61" s="37"/>
      <c r="K61" s="56"/>
      <c r="L61" s="56"/>
      <c r="M61" s="56"/>
      <c r="N61" s="37"/>
      <c r="O61" s="37"/>
      <c r="P61" s="37"/>
      <c r="Q61" s="37"/>
      <c r="R61" s="37"/>
      <c r="S61" s="37"/>
      <c r="T61" s="37"/>
      <c r="U61" s="37"/>
      <c r="V61" s="37"/>
      <c r="W61" s="37"/>
      <c r="X61" s="37"/>
      <c r="Y61" s="37"/>
      <c r="Z61" s="37"/>
    </row>
    <row r="62" spans="1:26" ht="12.75" customHeight="1" x14ac:dyDescent="0.2">
      <c r="A62" s="37"/>
      <c r="B62" s="37"/>
      <c r="C62" s="37"/>
      <c r="D62" s="37"/>
      <c r="E62" s="43"/>
      <c r="F62" s="39"/>
      <c r="G62" s="39"/>
      <c r="H62" s="39"/>
      <c r="I62" s="39"/>
      <c r="J62" s="37"/>
      <c r="K62" s="56"/>
      <c r="L62" s="56"/>
      <c r="M62" s="56"/>
      <c r="N62" s="37"/>
      <c r="O62" s="37"/>
      <c r="P62" s="37"/>
      <c r="Q62" s="37"/>
      <c r="R62" s="37"/>
      <c r="S62" s="37"/>
      <c r="T62" s="37"/>
      <c r="U62" s="37"/>
      <c r="V62" s="37"/>
      <c r="W62" s="37"/>
      <c r="X62" s="37"/>
      <c r="Y62" s="37"/>
      <c r="Z62" s="37"/>
    </row>
    <row r="63" spans="1:26" ht="12.75" customHeight="1" x14ac:dyDescent="0.2">
      <c r="A63" s="37"/>
      <c r="B63" s="37"/>
      <c r="C63" s="37"/>
      <c r="D63" s="37"/>
      <c r="E63" s="43"/>
      <c r="F63" s="39"/>
      <c r="G63" s="39"/>
      <c r="H63" s="39"/>
      <c r="I63" s="39"/>
      <c r="J63" s="37"/>
      <c r="K63" s="56"/>
      <c r="L63" s="56"/>
      <c r="M63" s="56"/>
      <c r="N63" s="37"/>
      <c r="O63" s="37"/>
      <c r="P63" s="37"/>
      <c r="Q63" s="37"/>
      <c r="R63" s="37"/>
      <c r="S63" s="37"/>
      <c r="T63" s="37"/>
      <c r="U63" s="37"/>
      <c r="V63" s="37"/>
      <c r="W63" s="37"/>
      <c r="X63" s="37"/>
      <c r="Y63" s="37"/>
      <c r="Z63" s="37"/>
    </row>
    <row r="64" spans="1:26" ht="12.75" customHeight="1" x14ac:dyDescent="0.2">
      <c r="A64" s="37"/>
      <c r="B64" s="37"/>
      <c r="C64" s="37"/>
      <c r="D64" s="37"/>
      <c r="E64" s="43"/>
      <c r="F64" s="39"/>
      <c r="G64" s="39"/>
      <c r="H64" s="39"/>
      <c r="I64" s="39"/>
      <c r="J64" s="37"/>
      <c r="K64" s="56"/>
      <c r="L64" s="56"/>
      <c r="M64" s="56"/>
      <c r="N64" s="37"/>
      <c r="O64" s="37"/>
      <c r="P64" s="37"/>
      <c r="Q64" s="37"/>
      <c r="R64" s="37"/>
      <c r="S64" s="37"/>
      <c r="T64" s="37"/>
      <c r="U64" s="37"/>
      <c r="V64" s="37"/>
      <c r="W64" s="37"/>
      <c r="X64" s="37"/>
      <c r="Y64" s="37"/>
      <c r="Z64" s="37"/>
    </row>
    <row r="65" spans="1:26" ht="12.75" customHeight="1" x14ac:dyDescent="0.2">
      <c r="A65" s="37"/>
      <c r="B65" s="37"/>
      <c r="C65" s="37"/>
      <c r="D65" s="37"/>
      <c r="E65" s="43"/>
      <c r="F65" s="39"/>
      <c r="G65" s="39"/>
      <c r="H65" s="39"/>
      <c r="I65" s="39"/>
      <c r="J65" s="37"/>
      <c r="K65" s="56"/>
      <c r="L65" s="56"/>
      <c r="M65" s="56"/>
      <c r="N65" s="37"/>
      <c r="O65" s="37"/>
      <c r="P65" s="37"/>
      <c r="Q65" s="37"/>
      <c r="R65" s="37"/>
      <c r="S65" s="37"/>
      <c r="T65" s="37"/>
      <c r="U65" s="37"/>
      <c r="V65" s="37"/>
      <c r="W65" s="37"/>
      <c r="X65" s="37"/>
      <c r="Y65" s="37"/>
      <c r="Z65" s="37"/>
    </row>
    <row r="66" spans="1:26" ht="12.75" customHeight="1" x14ac:dyDescent="0.2">
      <c r="A66" s="37"/>
      <c r="B66" s="37"/>
      <c r="C66" s="37"/>
      <c r="D66" s="37"/>
      <c r="E66" s="43"/>
      <c r="F66" s="39"/>
      <c r="G66" s="39"/>
      <c r="H66" s="39"/>
      <c r="I66" s="39"/>
      <c r="J66" s="37"/>
      <c r="K66" s="56"/>
      <c r="L66" s="56"/>
      <c r="M66" s="56"/>
      <c r="N66" s="37"/>
      <c r="O66" s="37"/>
      <c r="P66" s="37"/>
      <c r="Q66" s="37"/>
      <c r="R66" s="37"/>
      <c r="S66" s="37"/>
      <c r="T66" s="37"/>
      <c r="U66" s="37"/>
      <c r="V66" s="37"/>
      <c r="W66" s="37"/>
      <c r="X66" s="37"/>
      <c r="Y66" s="37"/>
      <c r="Z66" s="37"/>
    </row>
    <row r="67" spans="1:26" ht="12.75" customHeight="1" x14ac:dyDescent="0.2">
      <c r="A67" s="37"/>
      <c r="B67" s="37"/>
      <c r="C67" s="37"/>
      <c r="D67" s="37"/>
      <c r="E67" s="43"/>
      <c r="F67" s="39"/>
      <c r="G67" s="39"/>
      <c r="H67" s="39"/>
      <c r="I67" s="39"/>
      <c r="J67" s="37"/>
      <c r="K67" s="56"/>
      <c r="L67" s="56"/>
      <c r="M67" s="56"/>
      <c r="N67" s="37"/>
      <c r="O67" s="37"/>
      <c r="P67" s="37"/>
      <c r="Q67" s="37"/>
      <c r="R67" s="37"/>
      <c r="S67" s="37"/>
      <c r="T67" s="37"/>
      <c r="U67" s="37"/>
      <c r="V67" s="37"/>
      <c r="W67" s="37"/>
      <c r="X67" s="37"/>
      <c r="Y67" s="37"/>
      <c r="Z67" s="37"/>
    </row>
    <row r="68" spans="1:26" ht="12.75" customHeight="1" x14ac:dyDescent="0.2">
      <c r="A68" s="37"/>
      <c r="B68" s="37"/>
      <c r="C68" s="37"/>
      <c r="D68" s="37"/>
      <c r="E68" s="43"/>
      <c r="F68" s="39"/>
      <c r="G68" s="39"/>
      <c r="H68" s="39"/>
      <c r="I68" s="39"/>
      <c r="J68" s="37"/>
      <c r="K68" s="56"/>
      <c r="L68" s="56"/>
      <c r="M68" s="56"/>
      <c r="N68" s="37"/>
      <c r="O68" s="37"/>
      <c r="P68" s="37"/>
      <c r="Q68" s="37"/>
      <c r="R68" s="37"/>
      <c r="S68" s="37"/>
      <c r="T68" s="37"/>
      <c r="U68" s="37"/>
      <c r="V68" s="37"/>
      <c r="W68" s="37"/>
      <c r="X68" s="37"/>
      <c r="Y68" s="37"/>
      <c r="Z68" s="37"/>
    </row>
    <row r="69" spans="1:26" ht="12.75" customHeight="1" x14ac:dyDescent="0.2">
      <c r="A69" s="37"/>
      <c r="B69" s="37"/>
      <c r="C69" s="37"/>
      <c r="D69" s="37"/>
      <c r="E69" s="43"/>
      <c r="F69" s="39"/>
      <c r="G69" s="39"/>
      <c r="H69" s="39"/>
      <c r="I69" s="39"/>
      <c r="J69" s="37"/>
      <c r="K69" s="56"/>
      <c r="L69" s="56"/>
      <c r="M69" s="56"/>
      <c r="N69" s="37"/>
      <c r="O69" s="37"/>
      <c r="P69" s="37"/>
      <c r="Q69" s="37"/>
      <c r="R69" s="37"/>
      <c r="S69" s="37"/>
      <c r="T69" s="37"/>
      <c r="U69" s="37"/>
      <c r="V69" s="37"/>
      <c r="W69" s="37"/>
      <c r="X69" s="37"/>
      <c r="Y69" s="37"/>
      <c r="Z69" s="37"/>
    </row>
    <row r="70" spans="1:26" ht="12.75" customHeight="1" x14ac:dyDescent="0.2">
      <c r="A70" s="37"/>
      <c r="B70" s="37"/>
      <c r="C70" s="37"/>
      <c r="D70" s="37"/>
      <c r="E70" s="43"/>
      <c r="F70" s="39"/>
      <c r="G70" s="39"/>
      <c r="H70" s="39"/>
      <c r="I70" s="39"/>
      <c r="J70" s="37"/>
      <c r="K70" s="56"/>
      <c r="L70" s="56"/>
      <c r="M70" s="56"/>
      <c r="N70" s="37"/>
      <c r="O70" s="37"/>
      <c r="P70" s="37"/>
      <c r="Q70" s="37"/>
      <c r="R70" s="37"/>
      <c r="S70" s="37"/>
      <c r="T70" s="37"/>
      <c r="U70" s="37"/>
      <c r="V70" s="37"/>
      <c r="W70" s="37"/>
      <c r="X70" s="37"/>
      <c r="Y70" s="37"/>
      <c r="Z70" s="37"/>
    </row>
    <row r="71" spans="1:26" ht="12.75" customHeight="1" x14ac:dyDescent="0.2">
      <c r="A71" s="37"/>
      <c r="B71" s="37"/>
      <c r="C71" s="37"/>
      <c r="D71" s="37"/>
      <c r="E71" s="43"/>
      <c r="F71" s="39"/>
      <c r="G71" s="39"/>
      <c r="H71" s="39"/>
      <c r="I71" s="39"/>
      <c r="J71" s="37"/>
      <c r="K71" s="56"/>
      <c r="L71" s="56"/>
      <c r="M71" s="56"/>
      <c r="N71" s="37"/>
      <c r="O71" s="37"/>
      <c r="P71" s="37"/>
      <c r="Q71" s="37"/>
      <c r="R71" s="37"/>
      <c r="S71" s="37"/>
      <c r="T71" s="37"/>
      <c r="U71" s="37"/>
      <c r="V71" s="37"/>
      <c r="W71" s="37"/>
      <c r="X71" s="37"/>
      <c r="Y71" s="37"/>
      <c r="Z71" s="37"/>
    </row>
    <row r="72" spans="1:26" ht="12.75" customHeight="1" x14ac:dyDescent="0.2">
      <c r="A72" s="37"/>
      <c r="B72" s="37"/>
      <c r="C72" s="37"/>
      <c r="D72" s="37"/>
      <c r="E72" s="43"/>
      <c r="F72" s="39"/>
      <c r="G72" s="39"/>
      <c r="H72" s="39"/>
      <c r="I72" s="39"/>
      <c r="J72" s="37"/>
      <c r="K72" s="56"/>
      <c r="L72" s="56"/>
      <c r="M72" s="56"/>
      <c r="N72" s="37"/>
      <c r="O72" s="37"/>
      <c r="P72" s="37"/>
      <c r="Q72" s="37"/>
      <c r="R72" s="37"/>
      <c r="S72" s="37"/>
      <c r="T72" s="37"/>
      <c r="U72" s="37"/>
      <c r="V72" s="37"/>
      <c r="W72" s="37"/>
      <c r="X72" s="37"/>
      <c r="Y72" s="37"/>
      <c r="Z72" s="37"/>
    </row>
    <row r="73" spans="1:26" ht="12.75" customHeight="1" x14ac:dyDescent="0.2">
      <c r="A73" s="37"/>
      <c r="B73" s="37"/>
      <c r="C73" s="37"/>
      <c r="D73" s="37"/>
      <c r="E73" s="43"/>
      <c r="F73" s="39"/>
      <c r="G73" s="39"/>
      <c r="H73" s="39"/>
      <c r="I73" s="39"/>
      <c r="J73" s="37"/>
      <c r="K73" s="56"/>
      <c r="L73" s="56"/>
      <c r="M73" s="56"/>
      <c r="N73" s="37"/>
      <c r="O73" s="37"/>
      <c r="P73" s="37"/>
      <c r="Q73" s="37"/>
      <c r="R73" s="37"/>
      <c r="S73" s="37"/>
      <c r="T73" s="37"/>
      <c r="U73" s="37"/>
      <c r="V73" s="37"/>
      <c r="W73" s="37"/>
      <c r="X73" s="37"/>
      <c r="Y73" s="37"/>
      <c r="Z73" s="37"/>
    </row>
    <row r="74" spans="1:26" ht="12.75" customHeight="1" x14ac:dyDescent="0.2">
      <c r="A74" s="37"/>
      <c r="B74" s="37"/>
      <c r="C74" s="37"/>
      <c r="D74" s="37"/>
      <c r="E74" s="43"/>
      <c r="F74" s="39"/>
      <c r="G74" s="39"/>
      <c r="H74" s="39"/>
      <c r="I74" s="39"/>
      <c r="J74" s="37"/>
      <c r="K74" s="56"/>
      <c r="L74" s="56"/>
      <c r="M74" s="56"/>
      <c r="N74" s="37"/>
      <c r="O74" s="37"/>
      <c r="P74" s="37"/>
      <c r="Q74" s="37"/>
      <c r="R74" s="37"/>
      <c r="S74" s="37"/>
      <c r="T74" s="37"/>
      <c r="U74" s="37"/>
      <c r="V74" s="37"/>
      <c r="W74" s="37"/>
      <c r="X74" s="37"/>
      <c r="Y74" s="37"/>
      <c r="Z74" s="37"/>
    </row>
    <row r="75" spans="1:26" ht="12.75" customHeight="1" x14ac:dyDescent="0.2">
      <c r="A75" s="37"/>
      <c r="B75" s="37"/>
      <c r="C75" s="37"/>
      <c r="D75" s="37"/>
      <c r="E75" s="43"/>
      <c r="F75" s="39"/>
      <c r="G75" s="39"/>
      <c r="H75" s="39"/>
      <c r="I75" s="39"/>
      <c r="J75" s="37"/>
      <c r="K75" s="56"/>
      <c r="L75" s="56"/>
      <c r="M75" s="56"/>
      <c r="N75" s="37"/>
      <c r="O75" s="37"/>
      <c r="P75" s="37"/>
      <c r="Q75" s="37"/>
      <c r="R75" s="37"/>
      <c r="S75" s="37"/>
      <c r="T75" s="37"/>
      <c r="U75" s="37"/>
      <c r="V75" s="37"/>
      <c r="W75" s="37"/>
      <c r="X75" s="37"/>
      <c r="Y75" s="37"/>
      <c r="Z75" s="37"/>
    </row>
    <row r="76" spans="1:26" ht="12.75" customHeight="1" x14ac:dyDescent="0.2">
      <c r="A76" s="37"/>
      <c r="B76" s="37"/>
      <c r="C76" s="37"/>
      <c r="D76" s="37"/>
      <c r="E76" s="43"/>
      <c r="F76" s="39"/>
      <c r="G76" s="39"/>
      <c r="H76" s="39"/>
      <c r="I76" s="39"/>
      <c r="J76" s="37"/>
      <c r="K76" s="56"/>
      <c r="L76" s="56"/>
      <c r="M76" s="56"/>
      <c r="N76" s="37"/>
      <c r="O76" s="37"/>
      <c r="P76" s="37"/>
      <c r="Q76" s="37"/>
      <c r="R76" s="37"/>
      <c r="S76" s="37"/>
      <c r="T76" s="37"/>
      <c r="U76" s="37"/>
      <c r="V76" s="37"/>
      <c r="W76" s="37"/>
      <c r="X76" s="37"/>
      <c r="Y76" s="37"/>
      <c r="Z76" s="37"/>
    </row>
    <row r="77" spans="1:26" ht="12.75" customHeight="1" x14ac:dyDescent="0.2">
      <c r="A77" s="37"/>
      <c r="B77" s="37"/>
      <c r="C77" s="37"/>
      <c r="D77" s="37"/>
      <c r="E77" s="43"/>
      <c r="F77" s="39"/>
      <c r="G77" s="39"/>
      <c r="H77" s="39"/>
      <c r="I77" s="39"/>
      <c r="J77" s="37"/>
      <c r="K77" s="56"/>
      <c r="L77" s="56"/>
      <c r="M77" s="56"/>
      <c r="N77" s="37"/>
      <c r="O77" s="37"/>
      <c r="P77" s="37"/>
      <c r="Q77" s="37"/>
      <c r="R77" s="37"/>
      <c r="S77" s="37"/>
      <c r="T77" s="37"/>
      <c r="U77" s="37"/>
      <c r="V77" s="37"/>
      <c r="W77" s="37"/>
      <c r="X77" s="37"/>
      <c r="Y77" s="37"/>
      <c r="Z77" s="37"/>
    </row>
    <row r="78" spans="1:26" ht="12.75" customHeight="1" x14ac:dyDescent="0.2">
      <c r="A78" s="37"/>
      <c r="B78" s="37"/>
      <c r="C78" s="37"/>
      <c r="D78" s="37"/>
      <c r="E78" s="43"/>
      <c r="F78" s="39"/>
      <c r="G78" s="39"/>
      <c r="H78" s="39"/>
      <c r="I78" s="39"/>
      <c r="J78" s="37"/>
      <c r="K78" s="56"/>
      <c r="L78" s="56"/>
      <c r="M78" s="56"/>
      <c r="N78" s="37"/>
      <c r="O78" s="37"/>
      <c r="P78" s="37"/>
      <c r="Q78" s="37"/>
      <c r="R78" s="37"/>
      <c r="S78" s="37"/>
      <c r="T78" s="37"/>
      <c r="U78" s="37"/>
      <c r="V78" s="37"/>
      <c r="W78" s="37"/>
      <c r="X78" s="37"/>
      <c r="Y78" s="37"/>
      <c r="Z78" s="37"/>
    </row>
    <row r="79" spans="1:26" ht="12.75" customHeight="1" x14ac:dyDescent="0.2">
      <c r="A79" s="37"/>
      <c r="B79" s="37"/>
      <c r="C79" s="37"/>
      <c r="D79" s="37"/>
      <c r="E79" s="43"/>
      <c r="F79" s="39"/>
      <c r="G79" s="39"/>
      <c r="H79" s="39"/>
      <c r="I79" s="39"/>
      <c r="J79" s="37"/>
      <c r="K79" s="56"/>
      <c r="L79" s="56"/>
      <c r="M79" s="56"/>
      <c r="N79" s="37"/>
      <c r="O79" s="37"/>
      <c r="P79" s="37"/>
      <c r="Q79" s="37"/>
      <c r="R79" s="37"/>
      <c r="S79" s="37"/>
      <c r="T79" s="37"/>
      <c r="U79" s="37"/>
      <c r="V79" s="37"/>
      <c r="W79" s="37"/>
      <c r="X79" s="37"/>
      <c r="Y79" s="37"/>
      <c r="Z79" s="37"/>
    </row>
    <row r="80" spans="1:26" ht="12.75" customHeight="1" x14ac:dyDescent="0.2">
      <c r="A80" s="37"/>
      <c r="B80" s="37"/>
      <c r="C80" s="37"/>
      <c r="D80" s="37"/>
      <c r="E80" s="43"/>
      <c r="F80" s="39"/>
      <c r="G80" s="39"/>
      <c r="H80" s="39"/>
      <c r="I80" s="39"/>
      <c r="J80" s="37"/>
      <c r="K80" s="56"/>
      <c r="L80" s="56"/>
      <c r="M80" s="56"/>
      <c r="N80" s="37"/>
      <c r="O80" s="37"/>
      <c r="P80" s="37"/>
      <c r="Q80" s="37"/>
      <c r="R80" s="37"/>
      <c r="S80" s="37"/>
      <c r="T80" s="37"/>
      <c r="U80" s="37"/>
      <c r="V80" s="37"/>
      <c r="W80" s="37"/>
      <c r="X80" s="37"/>
      <c r="Y80" s="37"/>
      <c r="Z80" s="37"/>
    </row>
    <row r="81" spans="1:26" ht="12.75" customHeight="1" x14ac:dyDescent="0.2">
      <c r="A81" s="37"/>
      <c r="B81" s="37"/>
      <c r="C81" s="37"/>
      <c r="D81" s="37"/>
      <c r="E81" s="43"/>
      <c r="F81" s="39"/>
      <c r="G81" s="39"/>
      <c r="H81" s="39"/>
      <c r="I81" s="39"/>
      <c r="J81" s="37"/>
      <c r="K81" s="56"/>
      <c r="L81" s="56"/>
      <c r="M81" s="56"/>
      <c r="N81" s="37"/>
      <c r="O81" s="37"/>
      <c r="P81" s="37"/>
      <c r="Q81" s="37"/>
      <c r="R81" s="37"/>
      <c r="S81" s="37"/>
      <c r="T81" s="37"/>
      <c r="U81" s="37"/>
      <c r="V81" s="37"/>
      <c r="W81" s="37"/>
      <c r="X81" s="37"/>
      <c r="Y81" s="37"/>
      <c r="Z81" s="37"/>
    </row>
    <row r="82" spans="1:26" ht="12.75" customHeight="1" x14ac:dyDescent="0.2">
      <c r="A82" s="37"/>
      <c r="B82" s="37"/>
      <c r="C82" s="37"/>
      <c r="D82" s="37"/>
      <c r="E82" s="43"/>
      <c r="F82" s="39"/>
      <c r="G82" s="39"/>
      <c r="H82" s="39"/>
      <c r="I82" s="39"/>
      <c r="J82" s="37"/>
      <c r="K82" s="56"/>
      <c r="L82" s="56"/>
      <c r="M82" s="56"/>
      <c r="N82" s="37"/>
      <c r="O82" s="37"/>
      <c r="P82" s="37"/>
      <c r="Q82" s="37"/>
      <c r="R82" s="37"/>
      <c r="S82" s="37"/>
      <c r="T82" s="37"/>
      <c r="U82" s="37"/>
      <c r="V82" s="37"/>
      <c r="W82" s="37"/>
      <c r="X82" s="37"/>
      <c r="Y82" s="37"/>
      <c r="Z82" s="37"/>
    </row>
    <row r="83" spans="1:26" ht="12.75" customHeight="1" x14ac:dyDescent="0.2">
      <c r="A83" s="37"/>
      <c r="B83" s="37"/>
      <c r="C83" s="37"/>
      <c r="D83" s="37"/>
      <c r="E83" s="43"/>
      <c r="F83" s="39"/>
      <c r="G83" s="39"/>
      <c r="H83" s="39"/>
      <c r="I83" s="39"/>
      <c r="J83" s="37"/>
      <c r="K83" s="56"/>
      <c r="L83" s="56"/>
      <c r="M83" s="56"/>
      <c r="N83" s="37"/>
      <c r="O83" s="37"/>
      <c r="P83" s="37"/>
      <c r="Q83" s="37"/>
      <c r="R83" s="37"/>
      <c r="S83" s="37"/>
      <c r="T83" s="37"/>
      <c r="U83" s="37"/>
      <c r="V83" s="37"/>
      <c r="W83" s="37"/>
      <c r="X83" s="37"/>
      <c r="Y83" s="37"/>
      <c r="Z83" s="37"/>
    </row>
    <row r="84" spans="1:26" ht="12.75" customHeight="1" x14ac:dyDescent="0.2">
      <c r="A84" s="37"/>
      <c r="B84" s="37"/>
      <c r="C84" s="37"/>
      <c r="D84" s="37"/>
      <c r="E84" s="43"/>
      <c r="F84" s="39"/>
      <c r="G84" s="39"/>
      <c r="H84" s="39"/>
      <c r="I84" s="39"/>
      <c r="J84" s="37"/>
      <c r="K84" s="56"/>
      <c r="L84" s="56"/>
      <c r="M84" s="56"/>
      <c r="N84" s="37"/>
      <c r="O84" s="37"/>
      <c r="P84" s="37"/>
      <c r="Q84" s="37"/>
      <c r="R84" s="37"/>
      <c r="S84" s="37"/>
      <c r="T84" s="37"/>
      <c r="U84" s="37"/>
      <c r="V84" s="37"/>
      <c r="W84" s="37"/>
      <c r="X84" s="37"/>
      <c r="Y84" s="37"/>
      <c r="Z84" s="37"/>
    </row>
    <row r="85" spans="1:26" ht="12.75" customHeight="1" x14ac:dyDescent="0.2">
      <c r="A85" s="37"/>
      <c r="B85" s="37"/>
      <c r="C85" s="37"/>
      <c r="D85" s="37"/>
      <c r="E85" s="43"/>
      <c r="F85" s="39"/>
      <c r="G85" s="39"/>
      <c r="H85" s="39"/>
      <c r="I85" s="39"/>
      <c r="J85" s="37"/>
      <c r="K85" s="56"/>
      <c r="L85" s="56"/>
      <c r="M85" s="56"/>
      <c r="N85" s="37"/>
      <c r="O85" s="37"/>
      <c r="P85" s="37"/>
      <c r="Q85" s="37"/>
      <c r="R85" s="37"/>
      <c r="S85" s="37"/>
      <c r="T85" s="37"/>
      <c r="U85" s="37"/>
      <c r="V85" s="37"/>
      <c r="W85" s="37"/>
      <c r="X85" s="37"/>
      <c r="Y85" s="37"/>
      <c r="Z85" s="37"/>
    </row>
    <row r="86" spans="1:26" ht="12.75" customHeight="1" x14ac:dyDescent="0.2">
      <c r="A86" s="37"/>
      <c r="B86" s="37"/>
      <c r="C86" s="37"/>
      <c r="D86" s="37"/>
      <c r="E86" s="43"/>
      <c r="F86" s="39"/>
      <c r="G86" s="39"/>
      <c r="H86" s="39"/>
      <c r="I86" s="39"/>
      <c r="J86" s="37"/>
      <c r="K86" s="56"/>
      <c r="L86" s="56"/>
      <c r="M86" s="56"/>
      <c r="N86" s="37"/>
      <c r="O86" s="37"/>
      <c r="P86" s="37"/>
      <c r="Q86" s="37"/>
      <c r="R86" s="37"/>
      <c r="S86" s="37"/>
      <c r="T86" s="37"/>
      <c r="U86" s="37"/>
      <c r="V86" s="37"/>
      <c r="W86" s="37"/>
      <c r="X86" s="37"/>
      <c r="Y86" s="37"/>
      <c r="Z86" s="37"/>
    </row>
    <row r="87" spans="1:26" ht="12.75" customHeight="1" x14ac:dyDescent="0.2">
      <c r="A87" s="37"/>
      <c r="B87" s="37"/>
      <c r="C87" s="37"/>
      <c r="D87" s="37"/>
      <c r="E87" s="43"/>
      <c r="F87" s="39"/>
      <c r="G87" s="39"/>
      <c r="H87" s="39"/>
      <c r="I87" s="39"/>
      <c r="J87" s="37"/>
      <c r="K87" s="56"/>
      <c r="L87" s="56"/>
      <c r="M87" s="56"/>
      <c r="N87" s="37"/>
      <c r="O87" s="37"/>
      <c r="P87" s="37"/>
      <c r="Q87" s="37"/>
      <c r="R87" s="37"/>
      <c r="S87" s="37"/>
      <c r="T87" s="37"/>
      <c r="U87" s="37"/>
      <c r="V87" s="37"/>
      <c r="W87" s="37"/>
      <c r="X87" s="37"/>
      <c r="Y87" s="37"/>
      <c r="Z87" s="37"/>
    </row>
    <row r="88" spans="1:26" ht="12.75" customHeight="1" x14ac:dyDescent="0.2">
      <c r="A88" s="37"/>
      <c r="B88" s="37"/>
      <c r="C88" s="37"/>
      <c r="D88" s="37"/>
      <c r="E88" s="43"/>
      <c r="F88" s="39"/>
      <c r="G88" s="39"/>
      <c r="H88" s="39"/>
      <c r="I88" s="39"/>
      <c r="J88" s="37"/>
      <c r="K88" s="56"/>
      <c r="L88" s="56"/>
      <c r="M88" s="56"/>
      <c r="N88" s="37"/>
      <c r="O88" s="37"/>
      <c r="P88" s="37"/>
      <c r="Q88" s="37"/>
      <c r="R88" s="37"/>
      <c r="S88" s="37"/>
      <c r="T88" s="37"/>
      <c r="U88" s="37"/>
      <c r="V88" s="37"/>
      <c r="W88" s="37"/>
      <c r="X88" s="37"/>
      <c r="Y88" s="37"/>
      <c r="Z88" s="37"/>
    </row>
    <row r="89" spans="1:26" ht="12.75" customHeight="1" x14ac:dyDescent="0.2">
      <c r="A89" s="37"/>
      <c r="B89" s="37"/>
      <c r="C89" s="37"/>
      <c r="D89" s="37"/>
      <c r="E89" s="43"/>
      <c r="F89" s="39"/>
      <c r="G89" s="39"/>
      <c r="H89" s="39"/>
      <c r="I89" s="39"/>
      <c r="J89" s="37"/>
      <c r="K89" s="56"/>
      <c r="L89" s="56"/>
      <c r="M89" s="56"/>
      <c r="N89" s="37"/>
      <c r="O89" s="37"/>
      <c r="P89" s="37"/>
      <c r="Q89" s="37"/>
      <c r="R89" s="37"/>
      <c r="S89" s="37"/>
      <c r="T89" s="37"/>
      <c r="U89" s="37"/>
      <c r="V89" s="37"/>
      <c r="W89" s="37"/>
      <c r="X89" s="37"/>
      <c r="Y89" s="37"/>
      <c r="Z89" s="37"/>
    </row>
    <row r="90" spans="1:26" ht="12.75" customHeight="1" x14ac:dyDescent="0.2">
      <c r="A90" s="37"/>
      <c r="B90" s="37"/>
      <c r="C90" s="37"/>
      <c r="D90" s="37"/>
      <c r="E90" s="43"/>
      <c r="F90" s="39"/>
      <c r="G90" s="39"/>
      <c r="H90" s="39"/>
      <c r="I90" s="39"/>
      <c r="J90" s="37"/>
      <c r="K90" s="56"/>
      <c r="L90" s="56"/>
      <c r="M90" s="56"/>
      <c r="N90" s="37"/>
      <c r="O90" s="37"/>
      <c r="P90" s="37"/>
      <c r="Q90" s="37"/>
      <c r="R90" s="37"/>
      <c r="S90" s="37"/>
      <c r="T90" s="37"/>
      <c r="U90" s="37"/>
      <c r="V90" s="37"/>
      <c r="W90" s="37"/>
      <c r="X90" s="37"/>
      <c r="Y90" s="37"/>
      <c r="Z90" s="37"/>
    </row>
    <row r="91" spans="1:26" ht="12.75" customHeight="1" x14ac:dyDescent="0.2">
      <c r="A91" s="37"/>
      <c r="B91" s="37"/>
      <c r="C91" s="37"/>
      <c r="D91" s="37"/>
      <c r="E91" s="43"/>
      <c r="F91" s="39"/>
      <c r="G91" s="39"/>
      <c r="H91" s="39"/>
      <c r="I91" s="39"/>
      <c r="J91" s="37"/>
      <c r="K91" s="56"/>
      <c r="L91" s="56"/>
      <c r="M91" s="56"/>
      <c r="N91" s="37"/>
      <c r="O91" s="37"/>
      <c r="P91" s="37"/>
      <c r="Q91" s="37"/>
      <c r="R91" s="37"/>
      <c r="S91" s="37"/>
      <c r="T91" s="37"/>
      <c r="U91" s="37"/>
      <c r="V91" s="37"/>
      <c r="W91" s="37"/>
      <c r="X91" s="37"/>
      <c r="Y91" s="37"/>
      <c r="Z91" s="37"/>
    </row>
    <row r="92" spans="1:26" ht="12.75" customHeight="1" x14ac:dyDescent="0.2">
      <c r="A92" s="37"/>
      <c r="B92" s="37"/>
      <c r="C92" s="37"/>
      <c r="D92" s="37"/>
      <c r="E92" s="43"/>
      <c r="F92" s="39"/>
      <c r="G92" s="39"/>
      <c r="H92" s="39"/>
      <c r="I92" s="39"/>
      <c r="J92" s="37"/>
      <c r="K92" s="56"/>
      <c r="L92" s="56"/>
      <c r="M92" s="56"/>
      <c r="N92" s="37"/>
      <c r="O92" s="37"/>
      <c r="P92" s="37"/>
      <c r="Q92" s="37"/>
      <c r="R92" s="37"/>
      <c r="S92" s="37"/>
      <c r="T92" s="37"/>
      <c r="U92" s="37"/>
      <c r="V92" s="37"/>
      <c r="W92" s="37"/>
      <c r="X92" s="37"/>
      <c r="Y92" s="37"/>
      <c r="Z92" s="37"/>
    </row>
    <row r="93" spans="1:26" ht="12.75" customHeight="1" x14ac:dyDescent="0.2">
      <c r="A93" s="37"/>
      <c r="B93" s="37"/>
      <c r="C93" s="37"/>
      <c r="D93" s="37"/>
      <c r="E93" s="43"/>
      <c r="F93" s="39"/>
      <c r="G93" s="39"/>
      <c r="H93" s="39"/>
      <c r="I93" s="39"/>
      <c r="J93" s="37"/>
      <c r="K93" s="56"/>
      <c r="L93" s="56"/>
      <c r="M93" s="56"/>
      <c r="N93" s="37"/>
      <c r="O93" s="37"/>
      <c r="P93" s="37"/>
      <c r="Q93" s="37"/>
      <c r="R93" s="37"/>
      <c r="S93" s="37"/>
      <c r="T93" s="37"/>
      <c r="U93" s="37"/>
      <c r="V93" s="37"/>
      <c r="W93" s="37"/>
      <c r="X93" s="37"/>
      <c r="Y93" s="37"/>
      <c r="Z93" s="37"/>
    </row>
    <row r="94" spans="1:26" ht="12.75" customHeight="1" x14ac:dyDescent="0.2">
      <c r="A94" s="37"/>
      <c r="B94" s="37"/>
      <c r="C94" s="37"/>
      <c r="D94" s="37"/>
      <c r="E94" s="43"/>
      <c r="F94" s="39"/>
      <c r="G94" s="39"/>
      <c r="H94" s="39"/>
      <c r="I94" s="39"/>
      <c r="J94" s="37"/>
      <c r="K94" s="56"/>
      <c r="L94" s="56"/>
      <c r="M94" s="56"/>
      <c r="N94" s="37"/>
      <c r="O94" s="37"/>
      <c r="P94" s="37"/>
      <c r="Q94" s="37"/>
      <c r="R94" s="37"/>
      <c r="S94" s="37"/>
      <c r="T94" s="37"/>
      <c r="U94" s="37"/>
      <c r="V94" s="37"/>
      <c r="W94" s="37"/>
      <c r="X94" s="37"/>
      <c r="Y94" s="37"/>
      <c r="Z94" s="37"/>
    </row>
    <row r="95" spans="1:26" ht="12.75" customHeight="1" x14ac:dyDescent="0.2">
      <c r="A95" s="37"/>
      <c r="B95" s="37"/>
      <c r="C95" s="37"/>
      <c r="D95" s="37"/>
      <c r="E95" s="43"/>
      <c r="F95" s="39"/>
      <c r="G95" s="39"/>
      <c r="H95" s="39"/>
      <c r="I95" s="39"/>
      <c r="J95" s="37"/>
      <c r="K95" s="56"/>
      <c r="L95" s="56"/>
      <c r="M95" s="56"/>
      <c r="N95" s="37"/>
      <c r="O95" s="37"/>
      <c r="P95" s="37"/>
      <c r="Q95" s="37"/>
      <c r="R95" s="37"/>
      <c r="S95" s="37"/>
      <c r="T95" s="37"/>
      <c r="U95" s="37"/>
      <c r="V95" s="37"/>
      <c r="W95" s="37"/>
      <c r="X95" s="37"/>
      <c r="Y95" s="37"/>
      <c r="Z95" s="37"/>
    </row>
    <row r="96" spans="1:26" ht="12.75" customHeight="1" x14ac:dyDescent="0.2">
      <c r="A96" s="37"/>
      <c r="B96" s="37"/>
      <c r="C96" s="37"/>
      <c r="D96" s="37"/>
      <c r="E96" s="43"/>
      <c r="F96" s="39"/>
      <c r="G96" s="39"/>
      <c r="H96" s="39"/>
      <c r="I96" s="39"/>
      <c r="J96" s="37"/>
      <c r="K96" s="56"/>
      <c r="L96" s="56"/>
      <c r="M96" s="56"/>
      <c r="N96" s="37"/>
      <c r="O96" s="37"/>
      <c r="P96" s="37"/>
      <c r="Q96" s="37"/>
      <c r="R96" s="37"/>
      <c r="S96" s="37"/>
      <c r="T96" s="37"/>
      <c r="U96" s="37"/>
      <c r="V96" s="37"/>
      <c r="W96" s="37"/>
      <c r="X96" s="37"/>
      <c r="Y96" s="37"/>
      <c r="Z96" s="37"/>
    </row>
    <row r="97" spans="1:26" ht="12.75" customHeight="1" x14ac:dyDescent="0.2">
      <c r="A97" s="37"/>
      <c r="B97" s="37"/>
      <c r="C97" s="37"/>
      <c r="D97" s="37"/>
      <c r="E97" s="43"/>
      <c r="F97" s="39"/>
      <c r="G97" s="39"/>
      <c r="H97" s="39"/>
      <c r="I97" s="39"/>
      <c r="J97" s="37"/>
      <c r="K97" s="56"/>
      <c r="L97" s="56"/>
      <c r="M97" s="56"/>
      <c r="N97" s="37"/>
      <c r="O97" s="37"/>
      <c r="P97" s="37"/>
      <c r="Q97" s="37"/>
      <c r="R97" s="37"/>
      <c r="S97" s="37"/>
      <c r="T97" s="37"/>
      <c r="U97" s="37"/>
      <c r="V97" s="37"/>
      <c r="W97" s="37"/>
      <c r="X97" s="37"/>
      <c r="Y97" s="37"/>
      <c r="Z97" s="37"/>
    </row>
    <row r="98" spans="1:26" ht="12.75" customHeight="1" x14ac:dyDescent="0.2">
      <c r="A98" s="37"/>
      <c r="B98" s="37"/>
      <c r="C98" s="37"/>
      <c r="D98" s="37"/>
      <c r="E98" s="43"/>
      <c r="F98" s="39"/>
      <c r="G98" s="39"/>
      <c r="H98" s="39"/>
      <c r="I98" s="39"/>
      <c r="J98" s="37"/>
      <c r="K98" s="56"/>
      <c r="L98" s="56"/>
      <c r="M98" s="56"/>
      <c r="N98" s="37"/>
      <c r="O98" s="37"/>
      <c r="P98" s="37"/>
      <c r="Q98" s="37"/>
      <c r="R98" s="37"/>
      <c r="S98" s="37"/>
      <c r="T98" s="37"/>
      <c r="U98" s="37"/>
      <c r="V98" s="37"/>
      <c r="W98" s="37"/>
      <c r="X98" s="37"/>
      <c r="Y98" s="37"/>
      <c r="Z98" s="37"/>
    </row>
    <row r="99" spans="1:26" ht="12.75" customHeight="1" x14ac:dyDescent="0.2">
      <c r="A99" s="37"/>
      <c r="B99" s="37"/>
      <c r="C99" s="37"/>
      <c r="D99" s="37"/>
      <c r="E99" s="43"/>
      <c r="F99" s="39"/>
      <c r="G99" s="39"/>
      <c r="H99" s="39"/>
      <c r="I99" s="39"/>
      <c r="J99" s="37"/>
      <c r="K99" s="56"/>
      <c r="L99" s="56"/>
      <c r="M99" s="56"/>
      <c r="N99" s="37"/>
      <c r="O99" s="37"/>
      <c r="P99" s="37"/>
      <c r="Q99" s="37"/>
      <c r="R99" s="37"/>
      <c r="S99" s="37"/>
      <c r="T99" s="37"/>
      <c r="U99" s="37"/>
      <c r="V99" s="37"/>
      <c r="W99" s="37"/>
      <c r="X99" s="37"/>
      <c r="Y99" s="37"/>
      <c r="Z99" s="37"/>
    </row>
    <row r="100" spans="1:26" ht="12.75" customHeight="1" x14ac:dyDescent="0.2">
      <c r="A100" s="37"/>
      <c r="B100" s="37"/>
      <c r="C100" s="37"/>
      <c r="D100" s="37"/>
      <c r="E100" s="43"/>
      <c r="F100" s="39"/>
      <c r="G100" s="39"/>
      <c r="H100" s="39"/>
      <c r="I100" s="39"/>
      <c r="J100" s="37"/>
      <c r="K100" s="56"/>
      <c r="L100" s="56"/>
      <c r="M100" s="56"/>
      <c r="N100" s="37"/>
      <c r="O100" s="37"/>
      <c r="P100" s="37"/>
      <c r="Q100" s="37"/>
      <c r="R100" s="37"/>
      <c r="S100" s="37"/>
      <c r="T100" s="37"/>
      <c r="U100" s="37"/>
      <c r="V100" s="37"/>
      <c r="W100" s="37"/>
      <c r="X100" s="37"/>
      <c r="Y100" s="37"/>
      <c r="Z100" s="37"/>
    </row>
    <row r="101" spans="1:26" ht="12.75" customHeight="1" x14ac:dyDescent="0.2">
      <c r="A101" s="37"/>
      <c r="B101" s="37"/>
      <c r="C101" s="37"/>
      <c r="D101" s="37"/>
      <c r="E101" s="43"/>
      <c r="F101" s="39"/>
      <c r="G101" s="39"/>
      <c r="H101" s="39"/>
      <c r="I101" s="39"/>
      <c r="J101" s="37"/>
      <c r="K101" s="56"/>
      <c r="L101" s="56"/>
      <c r="M101" s="56"/>
      <c r="N101" s="37"/>
      <c r="O101" s="37"/>
      <c r="P101" s="37"/>
      <c r="Q101" s="37"/>
      <c r="R101" s="37"/>
      <c r="S101" s="37"/>
      <c r="T101" s="37"/>
      <c r="U101" s="37"/>
      <c r="V101" s="37"/>
      <c r="W101" s="37"/>
      <c r="X101" s="37"/>
      <c r="Y101" s="37"/>
      <c r="Z101" s="37"/>
    </row>
    <row r="102" spans="1:26" ht="12.75" customHeight="1" x14ac:dyDescent="0.2">
      <c r="A102" s="37"/>
      <c r="B102" s="37"/>
      <c r="C102" s="37"/>
      <c r="D102" s="37"/>
      <c r="E102" s="43"/>
      <c r="F102" s="39"/>
      <c r="G102" s="39"/>
      <c r="H102" s="39"/>
      <c r="I102" s="39"/>
      <c r="J102" s="37"/>
      <c r="K102" s="56"/>
      <c r="L102" s="56"/>
      <c r="M102" s="56"/>
      <c r="N102" s="37"/>
      <c r="O102" s="37"/>
      <c r="P102" s="37"/>
      <c r="Q102" s="37"/>
      <c r="R102" s="37"/>
      <c r="S102" s="37"/>
      <c r="T102" s="37"/>
      <c r="U102" s="37"/>
      <c r="V102" s="37"/>
      <c r="W102" s="37"/>
      <c r="X102" s="37"/>
      <c r="Y102" s="37"/>
      <c r="Z102" s="37"/>
    </row>
    <row r="103" spans="1:26" ht="12.75" customHeight="1" x14ac:dyDescent="0.2">
      <c r="A103" s="37"/>
      <c r="B103" s="37"/>
      <c r="C103" s="37"/>
      <c r="D103" s="37"/>
      <c r="E103" s="43"/>
      <c r="F103" s="39"/>
      <c r="G103" s="39"/>
      <c r="H103" s="39"/>
      <c r="I103" s="39"/>
      <c r="J103" s="37"/>
      <c r="K103" s="56"/>
      <c r="L103" s="56"/>
      <c r="M103" s="56"/>
      <c r="N103" s="37"/>
      <c r="O103" s="37"/>
      <c r="P103" s="37"/>
      <c r="Q103" s="37"/>
      <c r="R103" s="37"/>
      <c r="S103" s="37"/>
      <c r="T103" s="37"/>
      <c r="U103" s="37"/>
      <c r="V103" s="37"/>
      <c r="W103" s="37"/>
      <c r="X103" s="37"/>
      <c r="Y103" s="37"/>
      <c r="Z103" s="37"/>
    </row>
    <row r="104" spans="1:26" ht="12.75" customHeight="1" x14ac:dyDescent="0.2">
      <c r="A104" s="37"/>
      <c r="B104" s="37"/>
      <c r="C104" s="37"/>
      <c r="D104" s="37"/>
      <c r="E104" s="43"/>
      <c r="F104" s="39"/>
      <c r="G104" s="39"/>
      <c r="H104" s="39"/>
      <c r="I104" s="39"/>
      <c r="J104" s="37"/>
      <c r="K104" s="56"/>
      <c r="L104" s="56"/>
      <c r="M104" s="56"/>
      <c r="N104" s="37"/>
      <c r="O104" s="37"/>
      <c r="P104" s="37"/>
      <c r="Q104" s="37"/>
      <c r="R104" s="37"/>
      <c r="S104" s="37"/>
      <c r="T104" s="37"/>
      <c r="U104" s="37"/>
      <c r="V104" s="37"/>
      <c r="W104" s="37"/>
      <c r="X104" s="37"/>
      <c r="Y104" s="37"/>
      <c r="Z104" s="37"/>
    </row>
    <row r="105" spans="1:26" ht="12.75" customHeight="1" x14ac:dyDescent="0.2">
      <c r="A105" s="37"/>
      <c r="B105" s="37"/>
      <c r="C105" s="37"/>
      <c r="D105" s="37"/>
      <c r="E105" s="43"/>
      <c r="F105" s="39"/>
      <c r="G105" s="39"/>
      <c r="H105" s="39"/>
      <c r="I105" s="39"/>
      <c r="J105" s="37"/>
      <c r="K105" s="56"/>
      <c r="L105" s="56"/>
      <c r="M105" s="56"/>
      <c r="N105" s="37"/>
      <c r="O105" s="37"/>
      <c r="P105" s="37"/>
      <c r="Q105" s="37"/>
      <c r="R105" s="37"/>
      <c r="S105" s="37"/>
      <c r="T105" s="37"/>
      <c r="U105" s="37"/>
      <c r="V105" s="37"/>
      <c r="W105" s="37"/>
      <c r="X105" s="37"/>
      <c r="Y105" s="37"/>
      <c r="Z105" s="37"/>
    </row>
    <row r="106" spans="1:26" ht="12.75" customHeight="1" x14ac:dyDescent="0.2">
      <c r="A106" s="37"/>
      <c r="B106" s="37"/>
      <c r="C106" s="37"/>
      <c r="D106" s="37"/>
      <c r="E106" s="43"/>
      <c r="F106" s="39"/>
      <c r="G106" s="39"/>
      <c r="H106" s="39"/>
      <c r="I106" s="39"/>
      <c r="J106" s="37"/>
      <c r="K106" s="56"/>
      <c r="L106" s="56"/>
      <c r="M106" s="56"/>
      <c r="N106" s="37"/>
      <c r="O106" s="37"/>
      <c r="P106" s="37"/>
      <c r="Q106" s="37"/>
      <c r="R106" s="37"/>
      <c r="S106" s="37"/>
      <c r="T106" s="37"/>
      <c r="U106" s="37"/>
      <c r="V106" s="37"/>
      <c r="W106" s="37"/>
      <c r="X106" s="37"/>
      <c r="Y106" s="37"/>
      <c r="Z106" s="37"/>
    </row>
    <row r="107" spans="1:26" ht="12.75" customHeight="1" x14ac:dyDescent="0.2">
      <c r="A107" s="37"/>
      <c r="B107" s="37"/>
      <c r="C107" s="37"/>
      <c r="D107" s="37"/>
      <c r="E107" s="43"/>
      <c r="F107" s="39"/>
      <c r="G107" s="39"/>
      <c r="H107" s="39"/>
      <c r="I107" s="39"/>
      <c r="J107" s="37"/>
      <c r="K107" s="56"/>
      <c r="L107" s="56"/>
      <c r="M107" s="56"/>
      <c r="N107" s="37"/>
      <c r="O107" s="37"/>
      <c r="P107" s="37"/>
      <c r="Q107" s="37"/>
      <c r="R107" s="37"/>
      <c r="S107" s="37"/>
      <c r="T107" s="37"/>
      <c r="U107" s="37"/>
      <c r="V107" s="37"/>
      <c r="W107" s="37"/>
      <c r="X107" s="37"/>
      <c r="Y107" s="37"/>
      <c r="Z107" s="37"/>
    </row>
    <row r="108" spans="1:26" ht="12.75" customHeight="1" x14ac:dyDescent="0.2">
      <c r="A108" s="37"/>
      <c r="B108" s="37"/>
      <c r="C108" s="37"/>
      <c r="D108" s="37"/>
      <c r="E108" s="43"/>
      <c r="F108" s="39"/>
      <c r="G108" s="39"/>
      <c r="H108" s="39"/>
      <c r="I108" s="39"/>
      <c r="J108" s="37"/>
      <c r="K108" s="56"/>
      <c r="L108" s="56"/>
      <c r="M108" s="56"/>
      <c r="N108" s="37"/>
      <c r="O108" s="37"/>
      <c r="P108" s="37"/>
      <c r="Q108" s="37"/>
      <c r="R108" s="37"/>
      <c r="S108" s="37"/>
      <c r="T108" s="37"/>
      <c r="U108" s="37"/>
      <c r="V108" s="37"/>
      <c r="W108" s="37"/>
      <c r="X108" s="37"/>
      <c r="Y108" s="37"/>
      <c r="Z108" s="37"/>
    </row>
    <row r="109" spans="1:26" ht="12.75" customHeight="1" x14ac:dyDescent="0.2">
      <c r="A109" s="37"/>
      <c r="B109" s="37"/>
      <c r="C109" s="37"/>
      <c r="D109" s="37"/>
      <c r="E109" s="43"/>
      <c r="F109" s="39"/>
      <c r="G109" s="39"/>
      <c r="H109" s="39"/>
      <c r="I109" s="39"/>
      <c r="J109" s="37"/>
      <c r="K109" s="56"/>
      <c r="L109" s="56"/>
      <c r="M109" s="56"/>
      <c r="N109" s="37"/>
      <c r="O109" s="37"/>
      <c r="P109" s="37"/>
      <c r="Q109" s="37"/>
      <c r="R109" s="37"/>
      <c r="S109" s="37"/>
      <c r="T109" s="37"/>
      <c r="U109" s="37"/>
      <c r="V109" s="37"/>
      <c r="W109" s="37"/>
      <c r="X109" s="37"/>
      <c r="Y109" s="37"/>
      <c r="Z109" s="37"/>
    </row>
    <row r="110" spans="1:26" ht="12.75" customHeight="1" x14ac:dyDescent="0.2">
      <c r="A110" s="37"/>
      <c r="B110" s="37"/>
      <c r="C110" s="37"/>
      <c r="D110" s="37"/>
      <c r="E110" s="43"/>
      <c r="F110" s="39"/>
      <c r="G110" s="39"/>
      <c r="H110" s="39"/>
      <c r="I110" s="39"/>
      <c r="J110" s="37"/>
      <c r="K110" s="56"/>
      <c r="L110" s="56"/>
      <c r="M110" s="56"/>
      <c r="N110" s="37"/>
      <c r="O110" s="37"/>
      <c r="P110" s="37"/>
      <c r="Q110" s="37"/>
      <c r="R110" s="37"/>
      <c r="S110" s="37"/>
      <c r="T110" s="37"/>
      <c r="U110" s="37"/>
      <c r="V110" s="37"/>
      <c r="W110" s="37"/>
      <c r="X110" s="37"/>
      <c r="Y110" s="37"/>
      <c r="Z110" s="37"/>
    </row>
    <row r="111" spans="1:26" ht="12.75" customHeight="1" x14ac:dyDescent="0.2">
      <c r="A111" s="37"/>
      <c r="B111" s="37"/>
      <c r="C111" s="37"/>
      <c r="D111" s="37"/>
      <c r="E111" s="43"/>
      <c r="F111" s="39"/>
      <c r="G111" s="39"/>
      <c r="H111" s="39"/>
      <c r="I111" s="39"/>
      <c r="J111" s="37"/>
      <c r="K111" s="56"/>
      <c r="L111" s="56"/>
      <c r="M111" s="56"/>
      <c r="N111" s="37"/>
      <c r="O111" s="37"/>
      <c r="P111" s="37"/>
      <c r="Q111" s="37"/>
      <c r="R111" s="37"/>
      <c r="S111" s="37"/>
      <c r="T111" s="37"/>
      <c r="U111" s="37"/>
      <c r="V111" s="37"/>
      <c r="W111" s="37"/>
      <c r="X111" s="37"/>
      <c r="Y111" s="37"/>
      <c r="Z111" s="37"/>
    </row>
    <row r="112" spans="1:26" ht="12.75" customHeight="1" x14ac:dyDescent="0.2">
      <c r="A112" s="37"/>
      <c r="B112" s="37"/>
      <c r="C112" s="37"/>
      <c r="D112" s="37"/>
      <c r="E112" s="43"/>
      <c r="F112" s="39"/>
      <c r="G112" s="39"/>
      <c r="H112" s="39"/>
      <c r="I112" s="39"/>
      <c r="J112" s="37"/>
      <c r="K112" s="56"/>
      <c r="L112" s="56"/>
      <c r="M112" s="56"/>
      <c r="N112" s="37"/>
      <c r="O112" s="37"/>
      <c r="P112" s="37"/>
      <c r="Q112" s="37"/>
      <c r="R112" s="37"/>
      <c r="S112" s="37"/>
      <c r="T112" s="37"/>
      <c r="U112" s="37"/>
      <c r="V112" s="37"/>
      <c r="W112" s="37"/>
      <c r="X112" s="37"/>
      <c r="Y112" s="37"/>
      <c r="Z112" s="37"/>
    </row>
    <row r="113" spans="1:26" ht="12.75" customHeight="1" x14ac:dyDescent="0.2">
      <c r="A113" s="37"/>
      <c r="B113" s="37"/>
      <c r="C113" s="37"/>
      <c r="D113" s="37"/>
      <c r="E113" s="43"/>
      <c r="F113" s="39"/>
      <c r="G113" s="39"/>
      <c r="H113" s="39"/>
      <c r="I113" s="39"/>
      <c r="J113" s="37"/>
      <c r="K113" s="56"/>
      <c r="L113" s="56"/>
      <c r="M113" s="56"/>
      <c r="N113" s="37"/>
      <c r="O113" s="37"/>
      <c r="P113" s="37"/>
      <c r="Q113" s="37"/>
      <c r="R113" s="37"/>
      <c r="S113" s="37"/>
      <c r="T113" s="37"/>
      <c r="U113" s="37"/>
      <c r="V113" s="37"/>
      <c r="W113" s="37"/>
      <c r="X113" s="37"/>
      <c r="Y113" s="37"/>
      <c r="Z113" s="37"/>
    </row>
    <row r="114" spans="1:26" ht="12.75" customHeight="1" x14ac:dyDescent="0.2">
      <c r="A114" s="37"/>
      <c r="B114" s="37"/>
      <c r="C114" s="37"/>
      <c r="D114" s="37"/>
      <c r="E114" s="43"/>
      <c r="F114" s="39"/>
      <c r="G114" s="39"/>
      <c r="H114" s="39"/>
      <c r="I114" s="39"/>
      <c r="J114" s="37"/>
      <c r="K114" s="56"/>
      <c r="L114" s="56"/>
      <c r="M114" s="56"/>
      <c r="N114" s="37"/>
      <c r="O114" s="37"/>
      <c r="P114" s="37"/>
      <c r="Q114" s="37"/>
      <c r="R114" s="37"/>
      <c r="S114" s="37"/>
      <c r="T114" s="37"/>
      <c r="U114" s="37"/>
      <c r="V114" s="37"/>
      <c r="W114" s="37"/>
      <c r="X114" s="37"/>
      <c r="Y114" s="37"/>
      <c r="Z114" s="37"/>
    </row>
    <row r="115" spans="1:26" ht="12.75" customHeight="1" x14ac:dyDescent="0.2">
      <c r="A115" s="37"/>
      <c r="B115" s="37"/>
      <c r="C115" s="37"/>
      <c r="D115" s="37"/>
      <c r="E115" s="43"/>
      <c r="F115" s="39"/>
      <c r="G115" s="39"/>
      <c r="H115" s="39"/>
      <c r="I115" s="39"/>
      <c r="J115" s="37"/>
      <c r="K115" s="56"/>
      <c r="L115" s="56"/>
      <c r="M115" s="56"/>
      <c r="N115" s="37"/>
      <c r="O115" s="37"/>
      <c r="P115" s="37"/>
      <c r="Q115" s="37"/>
      <c r="R115" s="37"/>
      <c r="S115" s="37"/>
      <c r="T115" s="37"/>
      <c r="U115" s="37"/>
      <c r="V115" s="37"/>
      <c r="W115" s="37"/>
      <c r="X115" s="37"/>
      <c r="Y115" s="37"/>
      <c r="Z115" s="37"/>
    </row>
    <row r="116" spans="1:26" ht="12.75" customHeight="1" x14ac:dyDescent="0.2">
      <c r="A116" s="37"/>
      <c r="B116" s="37"/>
      <c r="C116" s="37"/>
      <c r="D116" s="37"/>
      <c r="E116" s="43"/>
      <c r="F116" s="39"/>
      <c r="G116" s="39"/>
      <c r="H116" s="39"/>
      <c r="I116" s="39"/>
      <c r="J116" s="37"/>
      <c r="K116" s="56"/>
      <c r="L116" s="56"/>
      <c r="M116" s="56"/>
      <c r="N116" s="37"/>
      <c r="O116" s="37"/>
      <c r="P116" s="37"/>
      <c r="Q116" s="37"/>
      <c r="R116" s="37"/>
      <c r="S116" s="37"/>
      <c r="T116" s="37"/>
      <c r="U116" s="37"/>
      <c r="V116" s="37"/>
      <c r="W116" s="37"/>
      <c r="X116" s="37"/>
      <c r="Y116" s="37"/>
      <c r="Z116" s="37"/>
    </row>
    <row r="117" spans="1:26" ht="12.75" customHeight="1" x14ac:dyDescent="0.2">
      <c r="A117" s="37"/>
      <c r="B117" s="37"/>
      <c r="C117" s="37"/>
      <c r="D117" s="37"/>
      <c r="E117" s="43"/>
      <c r="F117" s="39"/>
      <c r="G117" s="39"/>
      <c r="H117" s="39"/>
      <c r="I117" s="39"/>
      <c r="J117" s="37"/>
      <c r="K117" s="56"/>
      <c r="L117" s="56"/>
      <c r="M117" s="56"/>
      <c r="N117" s="37"/>
      <c r="O117" s="37"/>
      <c r="P117" s="37"/>
      <c r="Q117" s="37"/>
      <c r="R117" s="37"/>
      <c r="S117" s="37"/>
      <c r="T117" s="37"/>
      <c r="U117" s="37"/>
      <c r="V117" s="37"/>
      <c r="W117" s="37"/>
      <c r="X117" s="37"/>
      <c r="Y117" s="37"/>
      <c r="Z117" s="37"/>
    </row>
    <row r="118" spans="1:26" ht="12.75" customHeight="1" x14ac:dyDescent="0.2">
      <c r="A118" s="37"/>
      <c r="B118" s="37"/>
      <c r="C118" s="37"/>
      <c r="D118" s="37"/>
      <c r="E118" s="43"/>
      <c r="F118" s="39"/>
      <c r="G118" s="39"/>
      <c r="H118" s="39"/>
      <c r="I118" s="39"/>
      <c r="J118" s="37"/>
      <c r="K118" s="56"/>
      <c r="L118" s="56"/>
      <c r="M118" s="56"/>
      <c r="N118" s="37"/>
      <c r="O118" s="37"/>
      <c r="P118" s="37"/>
      <c r="Q118" s="37"/>
      <c r="R118" s="37"/>
      <c r="S118" s="37"/>
      <c r="T118" s="37"/>
      <c r="U118" s="37"/>
      <c r="V118" s="37"/>
      <c r="W118" s="37"/>
      <c r="X118" s="37"/>
      <c r="Y118" s="37"/>
      <c r="Z118" s="37"/>
    </row>
    <row r="119" spans="1:26" ht="12.75" customHeight="1" x14ac:dyDescent="0.2">
      <c r="A119" s="37"/>
      <c r="B119" s="37"/>
      <c r="C119" s="37"/>
      <c r="D119" s="37"/>
      <c r="E119" s="43"/>
      <c r="F119" s="39"/>
      <c r="G119" s="39"/>
      <c r="H119" s="39"/>
      <c r="I119" s="39"/>
      <c r="J119" s="37"/>
      <c r="K119" s="56"/>
      <c r="L119" s="56"/>
      <c r="M119" s="56"/>
      <c r="N119" s="37"/>
      <c r="O119" s="37"/>
      <c r="P119" s="37"/>
      <c r="Q119" s="37"/>
      <c r="R119" s="37"/>
      <c r="S119" s="37"/>
      <c r="T119" s="37"/>
      <c r="U119" s="37"/>
      <c r="V119" s="37"/>
      <c r="W119" s="37"/>
      <c r="X119" s="37"/>
      <c r="Y119" s="37"/>
      <c r="Z119" s="37"/>
    </row>
    <row r="120" spans="1:26" ht="12.75" customHeight="1" x14ac:dyDescent="0.2">
      <c r="A120" s="37"/>
      <c r="B120" s="37"/>
      <c r="C120" s="37"/>
      <c r="D120" s="37"/>
      <c r="E120" s="43"/>
      <c r="F120" s="39"/>
      <c r="G120" s="39"/>
      <c r="H120" s="39"/>
      <c r="I120" s="39"/>
      <c r="J120" s="37"/>
      <c r="K120" s="56"/>
      <c r="L120" s="56"/>
      <c r="M120" s="56"/>
      <c r="N120" s="37"/>
      <c r="O120" s="37"/>
      <c r="P120" s="37"/>
      <c r="Q120" s="37"/>
      <c r="R120" s="37"/>
      <c r="S120" s="37"/>
      <c r="T120" s="37"/>
      <c r="U120" s="37"/>
      <c r="V120" s="37"/>
      <c r="W120" s="37"/>
      <c r="X120" s="37"/>
      <c r="Y120" s="37"/>
      <c r="Z120" s="37"/>
    </row>
    <row r="121" spans="1:26" ht="12.75" customHeight="1" x14ac:dyDescent="0.2">
      <c r="A121" s="37"/>
      <c r="B121" s="37"/>
      <c r="C121" s="37"/>
      <c r="D121" s="37"/>
      <c r="E121" s="43"/>
      <c r="F121" s="39"/>
      <c r="G121" s="39"/>
      <c r="H121" s="39"/>
      <c r="I121" s="39"/>
      <c r="J121" s="37"/>
      <c r="K121" s="56"/>
      <c r="L121" s="56"/>
      <c r="M121" s="56"/>
      <c r="N121" s="37"/>
      <c r="O121" s="37"/>
      <c r="P121" s="37"/>
      <c r="Q121" s="37"/>
      <c r="R121" s="37"/>
      <c r="S121" s="37"/>
      <c r="T121" s="37"/>
      <c r="U121" s="37"/>
      <c r="V121" s="37"/>
      <c r="W121" s="37"/>
      <c r="X121" s="37"/>
      <c r="Y121" s="37"/>
      <c r="Z121" s="37"/>
    </row>
    <row r="122" spans="1:26" ht="12.75" customHeight="1" x14ac:dyDescent="0.2">
      <c r="A122" s="37"/>
      <c r="B122" s="37"/>
      <c r="C122" s="37"/>
      <c r="D122" s="37"/>
      <c r="E122" s="43"/>
      <c r="F122" s="39"/>
      <c r="G122" s="39"/>
      <c r="H122" s="39"/>
      <c r="I122" s="39"/>
      <c r="J122" s="37"/>
      <c r="K122" s="56"/>
      <c r="L122" s="56"/>
      <c r="M122" s="56"/>
      <c r="N122" s="37"/>
      <c r="O122" s="37"/>
      <c r="P122" s="37"/>
      <c r="Q122" s="37"/>
      <c r="R122" s="37"/>
      <c r="S122" s="37"/>
      <c r="T122" s="37"/>
      <c r="U122" s="37"/>
      <c r="V122" s="37"/>
      <c r="W122" s="37"/>
      <c r="X122" s="37"/>
      <c r="Y122" s="37"/>
      <c r="Z122" s="37"/>
    </row>
    <row r="123" spans="1:26" ht="12.75" customHeight="1" x14ac:dyDescent="0.2">
      <c r="A123" s="37"/>
      <c r="B123" s="37"/>
      <c r="C123" s="37"/>
      <c r="D123" s="37"/>
      <c r="E123" s="43"/>
      <c r="F123" s="39"/>
      <c r="G123" s="39"/>
      <c r="H123" s="39"/>
      <c r="I123" s="39"/>
      <c r="J123" s="37"/>
      <c r="K123" s="56"/>
      <c r="L123" s="56"/>
      <c r="M123" s="56"/>
      <c r="N123" s="37"/>
      <c r="O123" s="37"/>
      <c r="P123" s="37"/>
      <c r="Q123" s="37"/>
      <c r="R123" s="37"/>
      <c r="S123" s="37"/>
      <c r="T123" s="37"/>
      <c r="U123" s="37"/>
      <c r="V123" s="37"/>
      <c r="W123" s="37"/>
      <c r="X123" s="37"/>
      <c r="Y123" s="37"/>
      <c r="Z123" s="37"/>
    </row>
    <row r="124" spans="1:26" ht="12.75" customHeight="1" x14ac:dyDescent="0.2">
      <c r="A124" s="37"/>
      <c r="B124" s="37"/>
      <c r="C124" s="37"/>
      <c r="D124" s="37"/>
      <c r="E124" s="43"/>
      <c r="F124" s="39"/>
      <c r="G124" s="39"/>
      <c r="H124" s="39"/>
      <c r="I124" s="39"/>
      <c r="J124" s="37"/>
      <c r="K124" s="56"/>
      <c r="L124" s="56"/>
      <c r="M124" s="56"/>
      <c r="N124" s="37"/>
      <c r="O124" s="37"/>
      <c r="P124" s="37"/>
      <c r="Q124" s="37"/>
      <c r="R124" s="37"/>
      <c r="S124" s="37"/>
      <c r="T124" s="37"/>
      <c r="U124" s="37"/>
      <c r="V124" s="37"/>
      <c r="W124" s="37"/>
      <c r="X124" s="37"/>
      <c r="Y124" s="37"/>
      <c r="Z124" s="37"/>
    </row>
    <row r="125" spans="1:26" ht="12.75" customHeight="1" x14ac:dyDescent="0.2">
      <c r="A125" s="37"/>
      <c r="B125" s="37"/>
      <c r="C125" s="37"/>
      <c r="D125" s="37"/>
      <c r="E125" s="43"/>
      <c r="F125" s="39"/>
      <c r="G125" s="39"/>
      <c r="H125" s="39"/>
      <c r="I125" s="39"/>
      <c r="J125" s="37"/>
      <c r="K125" s="56"/>
      <c r="L125" s="56"/>
      <c r="M125" s="56"/>
      <c r="N125" s="37"/>
      <c r="O125" s="37"/>
      <c r="P125" s="37"/>
      <c r="Q125" s="37"/>
      <c r="R125" s="37"/>
      <c r="S125" s="37"/>
      <c r="T125" s="37"/>
      <c r="U125" s="37"/>
      <c r="V125" s="37"/>
      <c r="W125" s="37"/>
      <c r="X125" s="37"/>
      <c r="Y125" s="37"/>
      <c r="Z125" s="37"/>
    </row>
    <row r="126" spans="1:26" ht="12.75" customHeight="1" x14ac:dyDescent="0.2">
      <c r="A126" s="37"/>
      <c r="B126" s="37"/>
      <c r="C126" s="37"/>
      <c r="D126" s="37"/>
      <c r="E126" s="43"/>
      <c r="F126" s="39"/>
      <c r="G126" s="39"/>
      <c r="H126" s="39"/>
      <c r="I126" s="39"/>
      <c r="J126" s="37"/>
      <c r="K126" s="56"/>
      <c r="L126" s="56"/>
      <c r="M126" s="56"/>
      <c r="N126" s="37"/>
      <c r="O126" s="37"/>
      <c r="P126" s="37"/>
      <c r="Q126" s="37"/>
      <c r="R126" s="37"/>
      <c r="S126" s="37"/>
      <c r="T126" s="37"/>
      <c r="U126" s="37"/>
      <c r="V126" s="37"/>
      <c r="W126" s="37"/>
      <c r="X126" s="37"/>
      <c r="Y126" s="37"/>
      <c r="Z126" s="37"/>
    </row>
    <row r="127" spans="1:26" ht="12.75" customHeight="1" x14ac:dyDescent="0.2">
      <c r="A127" s="37"/>
      <c r="B127" s="37"/>
      <c r="C127" s="37"/>
      <c r="D127" s="37"/>
      <c r="E127" s="43"/>
      <c r="F127" s="39"/>
      <c r="G127" s="39"/>
      <c r="H127" s="39"/>
      <c r="I127" s="39"/>
      <c r="J127" s="37"/>
      <c r="K127" s="56"/>
      <c r="L127" s="56"/>
      <c r="M127" s="56"/>
      <c r="N127" s="37"/>
      <c r="O127" s="37"/>
      <c r="P127" s="37"/>
      <c r="Q127" s="37"/>
      <c r="R127" s="37"/>
      <c r="S127" s="37"/>
      <c r="T127" s="37"/>
      <c r="U127" s="37"/>
      <c r="V127" s="37"/>
      <c r="W127" s="37"/>
      <c r="X127" s="37"/>
      <c r="Y127" s="37"/>
      <c r="Z127" s="37"/>
    </row>
    <row r="128" spans="1:26" ht="12.75" customHeight="1" x14ac:dyDescent="0.2">
      <c r="A128" s="37"/>
      <c r="B128" s="37"/>
      <c r="C128" s="37"/>
      <c r="D128" s="37"/>
      <c r="E128" s="43"/>
      <c r="F128" s="39"/>
      <c r="G128" s="39"/>
      <c r="H128" s="39"/>
      <c r="I128" s="39"/>
      <c r="J128" s="37"/>
      <c r="K128" s="56"/>
      <c r="L128" s="56"/>
      <c r="M128" s="56"/>
      <c r="N128" s="37"/>
      <c r="O128" s="37"/>
      <c r="P128" s="37"/>
      <c r="Q128" s="37"/>
      <c r="R128" s="37"/>
      <c r="S128" s="37"/>
      <c r="T128" s="37"/>
      <c r="U128" s="37"/>
      <c r="V128" s="37"/>
      <c r="W128" s="37"/>
      <c r="X128" s="37"/>
      <c r="Y128" s="37"/>
      <c r="Z128" s="37"/>
    </row>
    <row r="129" spans="1:26" ht="12.75" customHeight="1" x14ac:dyDescent="0.2">
      <c r="A129" s="37"/>
      <c r="B129" s="37"/>
      <c r="C129" s="37"/>
      <c r="D129" s="37"/>
      <c r="E129" s="43"/>
      <c r="F129" s="39"/>
      <c r="G129" s="39"/>
      <c r="H129" s="39"/>
      <c r="I129" s="39"/>
      <c r="J129" s="37"/>
      <c r="K129" s="56"/>
      <c r="L129" s="56"/>
      <c r="M129" s="56"/>
      <c r="N129" s="37"/>
      <c r="O129" s="37"/>
      <c r="P129" s="37"/>
      <c r="Q129" s="37"/>
      <c r="R129" s="37"/>
      <c r="S129" s="37"/>
      <c r="T129" s="37"/>
      <c r="U129" s="37"/>
      <c r="V129" s="37"/>
      <c r="W129" s="37"/>
      <c r="X129" s="37"/>
      <c r="Y129" s="37"/>
      <c r="Z129" s="37"/>
    </row>
    <row r="130" spans="1:26" ht="12.75" customHeight="1" x14ac:dyDescent="0.2">
      <c r="A130" s="37"/>
      <c r="B130" s="37"/>
      <c r="C130" s="37"/>
      <c r="D130" s="37"/>
      <c r="E130" s="43"/>
      <c r="F130" s="39"/>
      <c r="G130" s="39"/>
      <c r="H130" s="39"/>
      <c r="I130" s="39"/>
      <c r="J130" s="37"/>
      <c r="K130" s="56"/>
      <c r="L130" s="56"/>
      <c r="M130" s="56"/>
      <c r="N130" s="37"/>
      <c r="O130" s="37"/>
      <c r="P130" s="37"/>
      <c r="Q130" s="37"/>
      <c r="R130" s="37"/>
      <c r="S130" s="37"/>
      <c r="T130" s="37"/>
      <c r="U130" s="37"/>
      <c r="V130" s="37"/>
      <c r="W130" s="37"/>
      <c r="X130" s="37"/>
      <c r="Y130" s="37"/>
      <c r="Z130" s="37"/>
    </row>
    <row r="131" spans="1:26" ht="12.75" customHeight="1" x14ac:dyDescent="0.2">
      <c r="A131" s="37"/>
      <c r="B131" s="37"/>
      <c r="C131" s="37"/>
      <c r="D131" s="37"/>
      <c r="E131" s="43"/>
      <c r="F131" s="39"/>
      <c r="G131" s="39"/>
      <c r="H131" s="39"/>
      <c r="I131" s="39"/>
      <c r="J131" s="37"/>
      <c r="K131" s="56"/>
      <c r="L131" s="56"/>
      <c r="M131" s="56"/>
      <c r="N131" s="37"/>
      <c r="O131" s="37"/>
      <c r="P131" s="37"/>
      <c r="Q131" s="37"/>
      <c r="R131" s="37"/>
      <c r="S131" s="37"/>
      <c r="T131" s="37"/>
      <c r="U131" s="37"/>
      <c r="V131" s="37"/>
      <c r="W131" s="37"/>
      <c r="X131" s="37"/>
      <c r="Y131" s="37"/>
      <c r="Z131" s="37"/>
    </row>
    <row r="132" spans="1:26" ht="12.75" customHeight="1" x14ac:dyDescent="0.2">
      <c r="A132" s="37"/>
      <c r="B132" s="37"/>
      <c r="C132" s="37"/>
      <c r="D132" s="37"/>
      <c r="E132" s="43"/>
      <c r="F132" s="39"/>
      <c r="G132" s="39"/>
      <c r="H132" s="39"/>
      <c r="I132" s="39"/>
      <c r="J132" s="37"/>
      <c r="K132" s="56"/>
      <c r="L132" s="56"/>
      <c r="M132" s="56"/>
      <c r="N132" s="37"/>
      <c r="O132" s="37"/>
      <c r="P132" s="37"/>
      <c r="Q132" s="37"/>
      <c r="R132" s="37"/>
      <c r="S132" s="37"/>
      <c r="T132" s="37"/>
      <c r="U132" s="37"/>
      <c r="V132" s="37"/>
      <c r="W132" s="37"/>
      <c r="X132" s="37"/>
      <c r="Y132" s="37"/>
      <c r="Z132" s="37"/>
    </row>
    <row r="133" spans="1:26" ht="12.75" customHeight="1" x14ac:dyDescent="0.2">
      <c r="A133" s="37"/>
      <c r="B133" s="37"/>
      <c r="C133" s="37"/>
      <c r="D133" s="37"/>
      <c r="E133" s="43"/>
      <c r="F133" s="39"/>
      <c r="G133" s="39"/>
      <c r="H133" s="39"/>
      <c r="I133" s="39"/>
      <c r="J133" s="37"/>
      <c r="K133" s="56"/>
      <c r="L133" s="56"/>
      <c r="M133" s="56"/>
      <c r="N133" s="37"/>
      <c r="O133" s="37"/>
      <c r="P133" s="37"/>
      <c r="Q133" s="37"/>
      <c r="R133" s="37"/>
      <c r="S133" s="37"/>
      <c r="T133" s="37"/>
      <c r="U133" s="37"/>
      <c r="V133" s="37"/>
      <c r="W133" s="37"/>
      <c r="X133" s="37"/>
      <c r="Y133" s="37"/>
      <c r="Z133" s="37"/>
    </row>
    <row r="134" spans="1:26" ht="12.75" customHeight="1" x14ac:dyDescent="0.2">
      <c r="A134" s="37"/>
      <c r="B134" s="37"/>
      <c r="C134" s="37"/>
      <c r="D134" s="37"/>
      <c r="E134" s="43"/>
      <c r="F134" s="39"/>
      <c r="G134" s="39"/>
      <c r="H134" s="39"/>
      <c r="I134" s="39"/>
      <c r="J134" s="37"/>
      <c r="K134" s="56"/>
      <c r="L134" s="56"/>
      <c r="M134" s="56"/>
      <c r="N134" s="37"/>
      <c r="O134" s="37"/>
      <c r="P134" s="37"/>
      <c r="Q134" s="37"/>
      <c r="R134" s="37"/>
      <c r="S134" s="37"/>
      <c r="T134" s="37"/>
      <c r="U134" s="37"/>
      <c r="V134" s="37"/>
      <c r="W134" s="37"/>
      <c r="X134" s="37"/>
      <c r="Y134" s="37"/>
      <c r="Z134" s="37"/>
    </row>
    <row r="135" spans="1:26" ht="12.75" customHeight="1" x14ac:dyDescent="0.2">
      <c r="A135" s="37"/>
      <c r="B135" s="37"/>
      <c r="C135" s="37"/>
      <c r="D135" s="37"/>
      <c r="E135" s="43"/>
      <c r="F135" s="39"/>
      <c r="G135" s="39"/>
      <c r="H135" s="39"/>
      <c r="I135" s="39"/>
      <c r="J135" s="37"/>
      <c r="K135" s="56"/>
      <c r="L135" s="56"/>
      <c r="M135" s="56"/>
      <c r="N135" s="37"/>
      <c r="O135" s="37"/>
      <c r="P135" s="37"/>
      <c r="Q135" s="37"/>
      <c r="R135" s="37"/>
      <c r="S135" s="37"/>
      <c r="T135" s="37"/>
      <c r="U135" s="37"/>
      <c r="V135" s="37"/>
      <c r="W135" s="37"/>
      <c r="X135" s="37"/>
      <c r="Y135" s="37"/>
      <c r="Z135" s="37"/>
    </row>
    <row r="136" spans="1:26" ht="12.75" customHeight="1" x14ac:dyDescent="0.2">
      <c r="A136" s="37"/>
      <c r="B136" s="37"/>
      <c r="C136" s="37"/>
      <c r="D136" s="37"/>
      <c r="E136" s="43"/>
      <c r="F136" s="39"/>
      <c r="G136" s="39"/>
      <c r="H136" s="39"/>
      <c r="I136" s="39"/>
      <c r="J136" s="37"/>
      <c r="K136" s="56"/>
      <c r="L136" s="56"/>
      <c r="M136" s="56"/>
      <c r="N136" s="37"/>
      <c r="O136" s="37"/>
      <c r="P136" s="37"/>
      <c r="Q136" s="37"/>
      <c r="R136" s="37"/>
      <c r="S136" s="37"/>
      <c r="T136" s="37"/>
      <c r="U136" s="37"/>
      <c r="V136" s="37"/>
      <c r="W136" s="37"/>
      <c r="X136" s="37"/>
      <c r="Y136" s="37"/>
      <c r="Z136" s="37"/>
    </row>
    <row r="137" spans="1:26" ht="12.75" customHeight="1" x14ac:dyDescent="0.2">
      <c r="A137" s="37"/>
      <c r="B137" s="37"/>
      <c r="C137" s="37"/>
      <c r="D137" s="37"/>
      <c r="E137" s="43"/>
      <c r="F137" s="39"/>
      <c r="G137" s="39"/>
      <c r="H137" s="39"/>
      <c r="I137" s="39"/>
      <c r="J137" s="37"/>
      <c r="K137" s="56"/>
      <c r="L137" s="56"/>
      <c r="M137" s="56"/>
      <c r="N137" s="37"/>
      <c r="O137" s="37"/>
      <c r="P137" s="37"/>
      <c r="Q137" s="37"/>
      <c r="R137" s="37"/>
      <c r="S137" s="37"/>
      <c r="T137" s="37"/>
      <c r="U137" s="37"/>
      <c r="V137" s="37"/>
      <c r="W137" s="37"/>
      <c r="X137" s="37"/>
      <c r="Y137" s="37"/>
      <c r="Z137" s="37"/>
    </row>
    <row r="138" spans="1:26" ht="12.75" customHeight="1" x14ac:dyDescent="0.2">
      <c r="A138" s="37"/>
      <c r="B138" s="37"/>
      <c r="C138" s="37"/>
      <c r="D138" s="37"/>
      <c r="E138" s="43"/>
      <c r="F138" s="39"/>
      <c r="G138" s="39"/>
      <c r="H138" s="39"/>
      <c r="I138" s="39"/>
      <c r="J138" s="37"/>
      <c r="K138" s="56"/>
      <c r="L138" s="56"/>
      <c r="M138" s="56"/>
      <c r="N138" s="37"/>
      <c r="O138" s="37"/>
      <c r="P138" s="37"/>
      <c r="Q138" s="37"/>
      <c r="R138" s="37"/>
      <c r="S138" s="37"/>
      <c r="T138" s="37"/>
      <c r="U138" s="37"/>
      <c r="V138" s="37"/>
      <c r="W138" s="37"/>
      <c r="X138" s="37"/>
      <c r="Y138" s="37"/>
      <c r="Z138" s="37"/>
    </row>
    <row r="139" spans="1:26" ht="12.75" customHeight="1" x14ac:dyDescent="0.2">
      <c r="A139" s="37"/>
      <c r="B139" s="37"/>
      <c r="C139" s="37"/>
      <c r="D139" s="37"/>
      <c r="E139" s="43"/>
      <c r="F139" s="39"/>
      <c r="G139" s="39"/>
      <c r="H139" s="39"/>
      <c r="I139" s="39"/>
      <c r="J139" s="37"/>
      <c r="K139" s="56"/>
      <c r="L139" s="56"/>
      <c r="M139" s="56"/>
      <c r="N139" s="37"/>
      <c r="O139" s="37"/>
      <c r="P139" s="37"/>
      <c r="Q139" s="37"/>
      <c r="R139" s="37"/>
      <c r="S139" s="37"/>
      <c r="T139" s="37"/>
      <c r="U139" s="37"/>
      <c r="V139" s="37"/>
      <c r="W139" s="37"/>
      <c r="X139" s="37"/>
      <c r="Y139" s="37"/>
      <c r="Z139" s="37"/>
    </row>
    <row r="140" spans="1:26" ht="12.75" customHeight="1" x14ac:dyDescent="0.2">
      <c r="A140" s="37"/>
      <c r="B140" s="37"/>
      <c r="C140" s="37"/>
      <c r="D140" s="37"/>
      <c r="E140" s="43"/>
      <c r="F140" s="39"/>
      <c r="G140" s="39"/>
      <c r="H140" s="39"/>
      <c r="I140" s="39"/>
      <c r="J140" s="37"/>
      <c r="K140" s="56"/>
      <c r="L140" s="56"/>
      <c r="M140" s="56"/>
      <c r="N140" s="37"/>
      <c r="O140" s="37"/>
      <c r="P140" s="37"/>
      <c r="Q140" s="37"/>
      <c r="R140" s="37"/>
      <c r="S140" s="37"/>
      <c r="T140" s="37"/>
      <c r="U140" s="37"/>
      <c r="V140" s="37"/>
      <c r="W140" s="37"/>
      <c r="X140" s="37"/>
      <c r="Y140" s="37"/>
      <c r="Z140" s="37"/>
    </row>
    <row r="141" spans="1:26" ht="12.75" customHeight="1" x14ac:dyDescent="0.2">
      <c r="A141" s="37"/>
      <c r="B141" s="37"/>
      <c r="C141" s="37"/>
      <c r="D141" s="37"/>
      <c r="E141" s="43"/>
      <c r="F141" s="39"/>
      <c r="G141" s="39"/>
      <c r="H141" s="39"/>
      <c r="I141" s="39"/>
      <c r="J141" s="37"/>
      <c r="K141" s="56"/>
      <c r="L141" s="56"/>
      <c r="M141" s="56"/>
      <c r="N141" s="37"/>
      <c r="O141" s="37"/>
      <c r="P141" s="37"/>
      <c r="Q141" s="37"/>
      <c r="R141" s="37"/>
      <c r="S141" s="37"/>
      <c r="T141" s="37"/>
      <c r="U141" s="37"/>
      <c r="V141" s="37"/>
      <c r="W141" s="37"/>
      <c r="X141" s="37"/>
      <c r="Y141" s="37"/>
      <c r="Z141" s="37"/>
    </row>
    <row r="142" spans="1:26" ht="12.75" customHeight="1" x14ac:dyDescent="0.2">
      <c r="A142" s="37"/>
      <c r="B142" s="37"/>
      <c r="C142" s="37"/>
      <c r="D142" s="37"/>
      <c r="E142" s="43"/>
      <c r="F142" s="39"/>
      <c r="G142" s="39"/>
      <c r="H142" s="39"/>
      <c r="I142" s="39"/>
      <c r="J142" s="37"/>
      <c r="K142" s="56"/>
      <c r="L142" s="56"/>
      <c r="M142" s="56"/>
      <c r="N142" s="37"/>
      <c r="O142" s="37"/>
      <c r="P142" s="37"/>
      <c r="Q142" s="37"/>
      <c r="R142" s="37"/>
      <c r="S142" s="37"/>
      <c r="T142" s="37"/>
      <c r="U142" s="37"/>
      <c r="V142" s="37"/>
      <c r="W142" s="37"/>
      <c r="X142" s="37"/>
      <c r="Y142" s="37"/>
      <c r="Z142" s="37"/>
    </row>
    <row r="143" spans="1:26" ht="12.75" customHeight="1" x14ac:dyDescent="0.2">
      <c r="A143" s="37"/>
      <c r="B143" s="37"/>
      <c r="C143" s="37"/>
      <c r="D143" s="37"/>
      <c r="E143" s="43"/>
      <c r="F143" s="39"/>
      <c r="G143" s="39"/>
      <c r="H143" s="39"/>
      <c r="I143" s="39"/>
      <c r="J143" s="37"/>
      <c r="K143" s="56"/>
      <c r="L143" s="56"/>
      <c r="M143" s="56"/>
      <c r="N143" s="37"/>
      <c r="O143" s="37"/>
      <c r="P143" s="37"/>
      <c r="Q143" s="37"/>
      <c r="R143" s="37"/>
      <c r="S143" s="37"/>
      <c r="T143" s="37"/>
      <c r="U143" s="37"/>
      <c r="V143" s="37"/>
      <c r="W143" s="37"/>
      <c r="X143" s="37"/>
      <c r="Y143" s="37"/>
      <c r="Z143" s="37"/>
    </row>
    <row r="144" spans="1:26" ht="12.75" customHeight="1" x14ac:dyDescent="0.2">
      <c r="A144" s="37"/>
      <c r="B144" s="37"/>
      <c r="C144" s="37"/>
      <c r="D144" s="37"/>
      <c r="E144" s="43"/>
      <c r="F144" s="39"/>
      <c r="G144" s="39"/>
      <c r="H144" s="39"/>
      <c r="I144" s="39"/>
      <c r="J144" s="37"/>
      <c r="K144" s="56"/>
      <c r="L144" s="56"/>
      <c r="M144" s="56"/>
      <c r="N144" s="37"/>
      <c r="O144" s="37"/>
      <c r="P144" s="37"/>
      <c r="Q144" s="37"/>
      <c r="R144" s="37"/>
      <c r="S144" s="37"/>
      <c r="T144" s="37"/>
      <c r="U144" s="37"/>
      <c r="V144" s="37"/>
      <c r="W144" s="37"/>
      <c r="X144" s="37"/>
      <c r="Y144" s="37"/>
      <c r="Z144" s="37"/>
    </row>
    <row r="145" spans="1:26" ht="12.75" customHeight="1" x14ac:dyDescent="0.2">
      <c r="A145" s="37"/>
      <c r="B145" s="37"/>
      <c r="C145" s="37"/>
      <c r="D145" s="37"/>
      <c r="E145" s="43"/>
      <c r="F145" s="39"/>
      <c r="G145" s="39"/>
      <c r="H145" s="39"/>
      <c r="I145" s="39"/>
      <c r="J145" s="37"/>
      <c r="K145" s="56"/>
      <c r="L145" s="56"/>
      <c r="M145" s="56"/>
      <c r="N145" s="37"/>
      <c r="O145" s="37"/>
      <c r="P145" s="37"/>
      <c r="Q145" s="37"/>
      <c r="R145" s="37"/>
      <c r="S145" s="37"/>
      <c r="T145" s="37"/>
      <c r="U145" s="37"/>
      <c r="V145" s="37"/>
      <c r="W145" s="37"/>
      <c r="X145" s="37"/>
      <c r="Y145" s="37"/>
      <c r="Z145" s="37"/>
    </row>
    <row r="146" spans="1:26" ht="12.75" customHeight="1" x14ac:dyDescent="0.2">
      <c r="A146" s="37"/>
      <c r="B146" s="37"/>
      <c r="C146" s="37"/>
      <c r="D146" s="37"/>
      <c r="E146" s="43"/>
      <c r="F146" s="39"/>
      <c r="G146" s="39"/>
      <c r="H146" s="39"/>
      <c r="I146" s="39"/>
      <c r="J146" s="37"/>
      <c r="K146" s="56"/>
      <c r="L146" s="56"/>
      <c r="M146" s="56"/>
      <c r="N146" s="37"/>
      <c r="O146" s="37"/>
      <c r="P146" s="37"/>
      <c r="Q146" s="37"/>
      <c r="R146" s="37"/>
      <c r="S146" s="37"/>
      <c r="T146" s="37"/>
      <c r="U146" s="37"/>
      <c r="V146" s="37"/>
      <c r="W146" s="37"/>
      <c r="X146" s="37"/>
      <c r="Y146" s="37"/>
      <c r="Z146" s="37"/>
    </row>
    <row r="147" spans="1:26" ht="12.75" customHeight="1" x14ac:dyDescent="0.2">
      <c r="A147" s="37"/>
      <c r="B147" s="37"/>
      <c r="C147" s="37"/>
      <c r="D147" s="37"/>
      <c r="E147" s="43"/>
      <c r="F147" s="39"/>
      <c r="G147" s="39"/>
      <c r="H147" s="39"/>
      <c r="I147" s="39"/>
      <c r="J147" s="37"/>
      <c r="K147" s="56"/>
      <c r="L147" s="56"/>
      <c r="M147" s="56"/>
      <c r="N147" s="37"/>
      <c r="O147" s="37"/>
      <c r="P147" s="37"/>
      <c r="Q147" s="37"/>
      <c r="R147" s="37"/>
      <c r="S147" s="37"/>
      <c r="T147" s="37"/>
      <c r="U147" s="37"/>
      <c r="V147" s="37"/>
      <c r="W147" s="37"/>
      <c r="X147" s="37"/>
      <c r="Y147" s="37"/>
      <c r="Z147" s="37"/>
    </row>
    <row r="148" spans="1:26" ht="12.75" customHeight="1" x14ac:dyDescent="0.2">
      <c r="A148" s="37"/>
      <c r="B148" s="37"/>
      <c r="C148" s="37"/>
      <c r="D148" s="37"/>
      <c r="E148" s="43"/>
      <c r="F148" s="39"/>
      <c r="G148" s="39"/>
      <c r="H148" s="39"/>
      <c r="I148" s="39"/>
      <c r="J148" s="37"/>
      <c r="K148" s="56"/>
      <c r="L148" s="56"/>
      <c r="M148" s="56"/>
      <c r="N148" s="37"/>
      <c r="O148" s="37"/>
      <c r="P148" s="37"/>
      <c r="Q148" s="37"/>
      <c r="R148" s="37"/>
      <c r="S148" s="37"/>
      <c r="T148" s="37"/>
      <c r="U148" s="37"/>
      <c r="V148" s="37"/>
      <c r="W148" s="37"/>
      <c r="X148" s="37"/>
      <c r="Y148" s="37"/>
      <c r="Z148" s="37"/>
    </row>
    <row r="149" spans="1:26" ht="12.75" customHeight="1" x14ac:dyDescent="0.2">
      <c r="A149" s="37"/>
      <c r="B149" s="37"/>
      <c r="C149" s="37"/>
      <c r="D149" s="37"/>
      <c r="E149" s="43"/>
      <c r="F149" s="39"/>
      <c r="G149" s="39"/>
      <c r="H149" s="39"/>
      <c r="I149" s="39"/>
      <c r="J149" s="37"/>
      <c r="K149" s="56"/>
      <c r="L149" s="56"/>
      <c r="M149" s="56"/>
      <c r="N149" s="37"/>
      <c r="O149" s="37"/>
      <c r="P149" s="37"/>
      <c r="Q149" s="37"/>
      <c r="R149" s="37"/>
      <c r="S149" s="37"/>
      <c r="T149" s="37"/>
      <c r="U149" s="37"/>
      <c r="V149" s="37"/>
      <c r="W149" s="37"/>
      <c r="X149" s="37"/>
      <c r="Y149" s="37"/>
      <c r="Z149" s="37"/>
    </row>
    <row r="150" spans="1:26" ht="15.75" customHeight="1" x14ac:dyDescent="0.2"/>
    <row r="151" spans="1:26" ht="15.75" customHeight="1" x14ac:dyDescent="0.2"/>
    <row r="152" spans="1:26" ht="15.75" customHeight="1" x14ac:dyDescent="0.2"/>
    <row r="153" spans="1:26" ht="15.75" customHeight="1" x14ac:dyDescent="0.2"/>
    <row r="154" spans="1:26" ht="15.75" customHeight="1" x14ac:dyDescent="0.2"/>
    <row r="155" spans="1:26" ht="15.75" customHeight="1" x14ac:dyDescent="0.2"/>
    <row r="156" spans="1:26" ht="15.75" customHeight="1" x14ac:dyDescent="0.2"/>
    <row r="157" spans="1:26" ht="15.75" customHeight="1" x14ac:dyDescent="0.2"/>
    <row r="158" spans="1:26" ht="15.75" customHeight="1" x14ac:dyDescent="0.2"/>
    <row r="159" spans="1:26" ht="15.75" customHeight="1" x14ac:dyDescent="0.2"/>
    <row r="160" spans="1:26"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sheetData>
  <mergeCells count="16">
    <mergeCell ref="O2:R2"/>
    <mergeCell ref="A4:A9"/>
    <mergeCell ref="F2:I2"/>
    <mergeCell ref="J2:M2"/>
    <mergeCell ref="B4:B16"/>
    <mergeCell ref="C4:C16"/>
    <mergeCell ref="D4:D16"/>
    <mergeCell ref="E4:E16"/>
    <mergeCell ref="F4:F16"/>
    <mergeCell ref="L4:L16"/>
    <mergeCell ref="M4:M16"/>
    <mergeCell ref="G4:G16"/>
    <mergeCell ref="H4:H16"/>
    <mergeCell ref="I4:I16"/>
    <mergeCell ref="J4:J16"/>
    <mergeCell ref="K4:K16"/>
  </mergeCells>
  <pageMargins left="0.70866141732283472" right="0.70866141732283472" top="0.74803149606299213" bottom="0.74803149606299213" header="0" footer="0"/>
  <pageSetup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738030"/>
  </sheetPr>
  <dimension ref="A1:AX813"/>
  <sheetViews>
    <sheetView showGridLines="0" topLeftCell="A71" zoomScale="86" zoomScaleNormal="86" workbookViewId="0">
      <selection activeCell="C1" sqref="C1:H1048576"/>
    </sheetView>
  </sheetViews>
  <sheetFormatPr baseColWidth="10" defaultColWidth="12.625" defaultRowHeight="15" customHeight="1" x14ac:dyDescent="0.2"/>
  <cols>
    <col min="1" max="1" width="32.875" customWidth="1"/>
    <col min="2" max="2" width="28.875" customWidth="1"/>
    <col min="3" max="3" width="19" customWidth="1"/>
    <col min="4" max="11" width="16.625" customWidth="1"/>
    <col min="12" max="12" width="19.625" customWidth="1"/>
    <col min="13" max="23" width="16.625" customWidth="1"/>
    <col min="24" max="24" width="17.5" customWidth="1"/>
    <col min="25" max="25" width="19.125" customWidth="1"/>
    <col min="26" max="26" width="17.375" customWidth="1"/>
    <col min="27" max="27" width="22.5" customWidth="1"/>
    <col min="28" max="28" width="17.25" customWidth="1"/>
    <col min="29" max="29" width="17.5" customWidth="1"/>
    <col min="30" max="30" width="15.5" customWidth="1"/>
    <col min="31" max="31" width="14.125" customWidth="1"/>
    <col min="32" max="33" width="17.5" customWidth="1"/>
    <col min="34" max="35" width="14.125" customWidth="1"/>
    <col min="36" max="36" width="15.75" customWidth="1"/>
    <col min="37" max="38" width="14.125" customWidth="1"/>
    <col min="39" max="39" width="80.5" hidden="1" customWidth="1"/>
    <col min="40" max="43" width="14.125" customWidth="1"/>
    <col min="44" max="44" width="18" customWidth="1"/>
    <col min="45" max="46" width="17" customWidth="1"/>
    <col min="47" max="47" width="14.125" customWidth="1"/>
    <col min="48" max="48" width="10" customWidth="1"/>
    <col min="49" max="49" width="8.625" customWidth="1"/>
    <col min="50" max="50" width="9.375" hidden="1" customWidth="1"/>
  </cols>
  <sheetData>
    <row r="1" spans="1:35" ht="12.75" customHeight="1" x14ac:dyDescent="0.2">
      <c r="A1" s="53"/>
      <c r="B1" s="53"/>
      <c r="C1" s="53"/>
      <c r="D1" s="40"/>
      <c r="E1" s="40"/>
      <c r="F1" s="40"/>
      <c r="G1" s="40"/>
      <c r="H1" s="40"/>
      <c r="I1" s="40"/>
      <c r="J1" s="40"/>
      <c r="K1" s="57"/>
      <c r="L1" s="58"/>
      <c r="M1" s="40"/>
      <c r="N1" s="40"/>
      <c r="O1" s="40"/>
      <c r="P1" s="40"/>
      <c r="Q1" s="53"/>
      <c r="R1" s="53"/>
      <c r="S1" s="53"/>
      <c r="T1" s="53"/>
      <c r="U1" s="53"/>
      <c r="V1" s="53"/>
      <c r="W1" s="53"/>
      <c r="X1" s="53"/>
      <c r="Y1" s="53"/>
      <c r="Z1" s="53"/>
      <c r="AA1" s="53"/>
      <c r="AB1" s="53"/>
      <c r="AC1" s="53"/>
      <c r="AD1" s="53"/>
      <c r="AE1" s="53"/>
      <c r="AF1" s="53"/>
      <c r="AG1" s="53"/>
      <c r="AH1" s="53"/>
      <c r="AI1" s="53"/>
    </row>
    <row r="2" spans="1:35" ht="14.25" x14ac:dyDescent="0.2">
      <c r="A2" s="53"/>
      <c r="B2" s="53"/>
      <c r="C2" s="53"/>
      <c r="D2" s="40"/>
      <c r="E2" s="40"/>
      <c r="F2" s="40"/>
      <c r="G2" s="40"/>
      <c r="H2" s="40"/>
      <c r="I2" s="40"/>
      <c r="J2" s="40"/>
      <c r="K2" s="40"/>
      <c r="L2" s="57"/>
      <c r="M2" s="58"/>
      <c r="N2" s="58"/>
      <c r="O2" s="40"/>
      <c r="P2" s="40"/>
      <c r="Q2" s="53"/>
      <c r="R2" s="53"/>
      <c r="S2" s="53"/>
      <c r="T2" s="53"/>
      <c r="U2" s="53"/>
      <c r="V2" s="53"/>
      <c r="W2" s="53"/>
      <c r="X2" s="53"/>
      <c r="Y2" s="53"/>
      <c r="Z2" s="53"/>
      <c r="AA2" s="53"/>
      <c r="AB2" s="53"/>
      <c r="AC2" s="53"/>
      <c r="AD2" s="53"/>
      <c r="AE2" s="53"/>
      <c r="AF2" s="53"/>
      <c r="AG2" s="53"/>
      <c r="AH2" s="53"/>
      <c r="AI2" s="53"/>
    </row>
    <row r="3" spans="1:35" ht="31.5" customHeight="1" x14ac:dyDescent="0.2">
      <c r="A3" s="799" t="s">
        <v>138</v>
      </c>
      <c r="B3" s="580"/>
      <c r="C3" s="238"/>
      <c r="D3" s="239"/>
      <c r="E3" s="239"/>
      <c r="F3" s="239"/>
      <c r="G3" s="239"/>
      <c r="H3" s="239"/>
      <c r="I3" s="239"/>
      <c r="J3" s="239"/>
      <c r="K3" s="239"/>
      <c r="L3" s="57"/>
      <c r="M3" s="240"/>
      <c r="N3" s="240"/>
      <c r="O3" s="40"/>
      <c r="P3" s="40"/>
      <c r="Q3" s="53"/>
      <c r="R3" s="53"/>
      <c r="S3" s="53"/>
      <c r="T3" s="53"/>
      <c r="U3" s="53"/>
      <c r="V3" s="53"/>
      <c r="W3" s="53"/>
      <c r="X3" s="53"/>
      <c r="Y3" s="53"/>
      <c r="Z3" s="53"/>
      <c r="AA3" s="53"/>
      <c r="AB3" s="53"/>
      <c r="AC3" s="53"/>
      <c r="AD3" s="53"/>
      <c r="AE3" s="53"/>
      <c r="AF3" s="53"/>
      <c r="AG3" s="53"/>
      <c r="AH3" s="53"/>
      <c r="AI3" s="53"/>
    </row>
    <row r="4" spans="1:35" ht="27.75" customHeight="1" x14ac:dyDescent="0.2">
      <c r="A4" s="241" t="s">
        <v>97</v>
      </c>
      <c r="B4" s="241" t="s">
        <v>139</v>
      </c>
      <c r="C4" s="241" t="s">
        <v>140</v>
      </c>
      <c r="D4" s="241" t="s">
        <v>141</v>
      </c>
      <c r="E4" s="241" t="s">
        <v>142</v>
      </c>
      <c r="F4" s="241" t="s">
        <v>143</v>
      </c>
      <c r="G4" s="241" t="s">
        <v>142</v>
      </c>
      <c r="H4" s="242"/>
      <c r="I4" s="239"/>
      <c r="J4" s="239"/>
      <c r="K4" s="239"/>
      <c r="L4" s="57"/>
      <c r="M4" s="240"/>
      <c r="N4" s="240"/>
      <c r="O4" s="40"/>
      <c r="P4" s="40"/>
      <c r="Q4" s="53"/>
      <c r="R4" s="53"/>
      <c r="S4" s="53"/>
      <c r="T4" s="53"/>
      <c r="U4" s="53"/>
      <c r="V4" s="53"/>
      <c r="W4" s="53"/>
      <c r="X4" s="53"/>
      <c r="Y4" s="53"/>
      <c r="Z4" s="53"/>
      <c r="AA4" s="53"/>
      <c r="AB4" s="53"/>
      <c r="AC4" s="53"/>
      <c r="AD4" s="53"/>
      <c r="AE4" s="53"/>
      <c r="AF4" s="53"/>
      <c r="AG4" s="53"/>
      <c r="AH4" s="53"/>
      <c r="AI4" s="53"/>
    </row>
    <row r="5" spans="1:35" ht="26.25" customHeight="1" x14ac:dyDescent="0.2">
      <c r="A5" s="241">
        <v>2020</v>
      </c>
      <c r="B5" s="339">
        <v>8146108640</v>
      </c>
      <c r="C5" s="340">
        <f>'4.Magnitud_Presupuesto'!I5+'4.Magnitud_Presupuesto'!I11+'4.Magnitud_Presupuesto'!I17+'4.Magnitud_Presupuesto'!I23+'4.Magnitud_Presupuesto'!I29+'4.Magnitud_Presupuesto'!I35+'4.Magnitud_Presupuesto'!I41+'4.Magnitud_Presupuesto'!I47</f>
        <v>8146108640</v>
      </c>
      <c r="D5" s="340">
        <f>'4.Magnitud_Presupuesto'!N5+'4.Magnitud_Presupuesto'!N11+'4.Magnitud_Presupuesto'!N17+'4.Magnitud_Presupuesto'!N23+'4.Magnitud_Presupuesto'!N29+'4.Magnitud_Presupuesto'!N35+'4.Magnitud_Presupuesto'!N41+'4.Magnitud_Presupuesto'!N47</f>
        <v>8101271257</v>
      </c>
      <c r="E5" s="341">
        <f>IFERROR(D5/C5,0)</f>
        <v>0.99449585256206452</v>
      </c>
      <c r="F5" s="340">
        <f>'4.Magnitud_Presupuesto'!T5+'4.Magnitud_Presupuesto'!T11+'4.Magnitud_Presupuesto'!T17+'4.Magnitud_Presupuesto'!T23+'4.Magnitud_Presupuesto'!T29+'4.Magnitud_Presupuesto'!T35+'4.Magnitud_Presupuesto'!T41+'4.Magnitud_Presupuesto'!T47</f>
        <v>4114165751</v>
      </c>
      <c r="G5" s="341">
        <f>IFERROR(F5/C5,0)</f>
        <v>0.50504675702434532</v>
      </c>
      <c r="H5" s="242"/>
      <c r="I5" s="239"/>
      <c r="J5" s="239"/>
      <c r="K5" s="239"/>
      <c r="L5" s="57"/>
      <c r="M5" s="240"/>
      <c r="N5" s="240"/>
      <c r="O5" s="40"/>
      <c r="P5" s="40"/>
      <c r="Q5" s="53"/>
      <c r="R5" s="53"/>
      <c r="S5" s="53"/>
      <c r="T5" s="53"/>
      <c r="U5" s="53"/>
      <c r="V5" s="53"/>
      <c r="W5" s="53"/>
      <c r="X5" s="53"/>
      <c r="Y5" s="53"/>
      <c r="Z5" s="53"/>
      <c r="AA5" s="53"/>
      <c r="AB5" s="53"/>
      <c r="AC5" s="53"/>
      <c r="AD5" s="53"/>
      <c r="AE5" s="53"/>
      <c r="AF5" s="53"/>
      <c r="AG5" s="53"/>
      <c r="AH5" s="53"/>
      <c r="AI5" s="53"/>
    </row>
    <row r="6" spans="1:35" ht="26.25" customHeight="1" x14ac:dyDescent="0.2">
      <c r="A6" s="241">
        <v>2021</v>
      </c>
      <c r="B6" s="339">
        <v>17556547000</v>
      </c>
      <c r="C6" s="340">
        <f>'4.Magnitud_Presupuesto'!I6+'4.Magnitud_Presupuesto'!I12+'4.Magnitud_Presupuesto'!I18+'4.Magnitud_Presupuesto'!I24+'4.Magnitud_Presupuesto'!I30+'4.Magnitud_Presupuesto'!I36+'4.Magnitud_Presupuesto'!I42+'4.Magnitud_Presupuesto'!I48</f>
        <v>15941387000</v>
      </c>
      <c r="D6" s="340">
        <f>'4.Magnitud_Presupuesto'!N6+'4.Magnitud_Presupuesto'!N12+'4.Magnitud_Presupuesto'!N18+'4.Magnitud_Presupuesto'!N24+'4.Magnitud_Presupuesto'!N30+'4.Magnitud_Presupuesto'!N36+'4.Magnitud_Presupuesto'!N42+'4.Magnitud_Presupuesto'!N48</f>
        <v>15889233427</v>
      </c>
      <c r="E6" s="341">
        <f>IFERROR(D6/C6,0)</f>
        <v>0.99672841685607405</v>
      </c>
      <c r="F6" s="340">
        <f>'4.Magnitud_Presupuesto'!T6+'4.Magnitud_Presupuesto'!T12+'4.Magnitud_Presupuesto'!T18+'4.Magnitud_Presupuesto'!T24+'4.Magnitud_Presupuesto'!T30+'4.Magnitud_Presupuesto'!T36+'4.Magnitud_Presupuesto'!T42+'4.Magnitud_Presupuesto'!T48</f>
        <v>10172502077</v>
      </c>
      <c r="G6" s="341">
        <f>IFERROR(F6/C6,0)</f>
        <v>0.6381190091552259</v>
      </c>
      <c r="H6" s="242"/>
      <c r="I6" s="239"/>
      <c r="J6" s="239"/>
      <c r="K6" s="239"/>
      <c r="L6" s="57"/>
      <c r="M6" s="240"/>
      <c r="N6" s="240"/>
      <c r="O6" s="40"/>
      <c r="P6" s="40"/>
      <c r="Q6" s="53"/>
      <c r="R6" s="53"/>
      <c r="S6" s="53"/>
      <c r="T6" s="53"/>
      <c r="U6" s="53"/>
      <c r="V6" s="53"/>
      <c r="W6" s="53"/>
      <c r="X6" s="53"/>
      <c r="Y6" s="53"/>
      <c r="Z6" s="53"/>
      <c r="AA6" s="53"/>
      <c r="AB6" s="53"/>
      <c r="AC6" s="53"/>
      <c r="AD6" s="53"/>
      <c r="AE6" s="53"/>
      <c r="AF6" s="53"/>
      <c r="AG6" s="53"/>
      <c r="AH6" s="53"/>
      <c r="AI6" s="53"/>
    </row>
    <row r="7" spans="1:35" ht="26.25" customHeight="1" x14ac:dyDescent="0.2">
      <c r="A7" s="241">
        <v>2022</v>
      </c>
      <c r="B7" s="345">
        <v>17907145000</v>
      </c>
      <c r="C7" s="425">
        <f>'4.Magnitud_Presupuesto'!I7+'4.Magnitud_Presupuesto'!I13+'4.Magnitud_Presupuesto'!I19+'4.Magnitud_Presupuesto'!I25+'4.Magnitud_Presupuesto'!I31+'4.Magnitud_Presupuesto'!I37+'4.Magnitud_Presupuesto'!I43+'4.Magnitud_Presupuesto'!I49</f>
        <v>16086412889</v>
      </c>
      <c r="D7" s="425">
        <f>'4.Magnitud_Presupuesto'!N7+'4.Magnitud_Presupuesto'!N13+'4.Magnitud_Presupuesto'!N19+'4.Magnitud_Presupuesto'!N25+'4.Magnitud_Presupuesto'!N31+'4.Magnitud_Presupuesto'!N37+'4.Magnitud_Presupuesto'!N43+'4.Magnitud_Presupuesto'!N49</f>
        <v>15939946208</v>
      </c>
      <c r="E7" s="343">
        <f>IFERROR(D7/C7,0)</f>
        <v>0.99089500673576802</v>
      </c>
      <c r="F7" s="342">
        <f>'4.Magnitud_Presupuesto'!T7+'4.Magnitud_Presupuesto'!T13+'4.Magnitud_Presupuesto'!T19+'4.Magnitud_Presupuesto'!T25+'4.Magnitud_Presupuesto'!T31+'4.Magnitud_Presupuesto'!T37+'4.Magnitud_Presupuesto'!T43+'4.Magnitud_Presupuesto'!T49</f>
        <v>12683352761</v>
      </c>
      <c r="G7" s="343">
        <f>IFERROR(F7/C7,0)</f>
        <v>0.78845127552786887</v>
      </c>
      <c r="H7" s="242"/>
      <c r="I7" s="239"/>
      <c r="J7" s="239"/>
      <c r="K7" s="239"/>
      <c r="L7" s="57"/>
      <c r="M7" s="240"/>
      <c r="N7" s="240"/>
      <c r="O7" s="40"/>
      <c r="P7" s="40"/>
      <c r="Q7" s="53"/>
      <c r="R7" s="53"/>
      <c r="S7" s="53"/>
      <c r="T7" s="53"/>
      <c r="U7" s="53"/>
      <c r="V7" s="53"/>
      <c r="W7" s="53"/>
      <c r="X7" s="53"/>
      <c r="Y7" s="53"/>
      <c r="Z7" s="53"/>
      <c r="AA7" s="53"/>
      <c r="AB7" s="53"/>
      <c r="AC7" s="53"/>
      <c r="AD7" s="53"/>
      <c r="AE7" s="53"/>
      <c r="AF7" s="53"/>
      <c r="AG7" s="53"/>
      <c r="AH7" s="53"/>
      <c r="AI7" s="53"/>
    </row>
    <row r="8" spans="1:35" ht="26.25" customHeight="1" x14ac:dyDescent="0.2">
      <c r="A8" s="241">
        <v>2023</v>
      </c>
      <c r="B8" s="340">
        <v>23224185000</v>
      </c>
      <c r="C8" s="340">
        <f>'4.Magnitud_Presupuesto'!I8+'4.Magnitud_Presupuesto'!I14+'4.Magnitud_Presupuesto'!I20+'4.Magnitud_Presupuesto'!I26+'4.Magnitud_Presupuesto'!I32+'4.Magnitud_Presupuesto'!I38+'4.Magnitud_Presupuesto'!I44+'4.Magnitud_Presupuesto'!I50</f>
        <v>23224185000</v>
      </c>
      <c r="D8" s="340">
        <f>'4.Magnitud_Presupuesto'!N8+'4.Magnitud_Presupuesto'!N14+'4.Magnitud_Presupuesto'!N20+'4.Magnitud_Presupuesto'!N26+'4.Magnitud_Presupuesto'!N32+'4.Magnitud_Presupuesto'!N38+'4.Magnitud_Presupuesto'!N44+'4.Magnitud_Presupuesto'!N50</f>
        <v>0</v>
      </c>
      <c r="E8" s="341">
        <f>IFERROR(D8/C8,0)</f>
        <v>0</v>
      </c>
      <c r="F8" s="340">
        <f>'4.Magnitud_Presupuesto'!T8+'4.Magnitud_Presupuesto'!T14+'4.Magnitud_Presupuesto'!T20+'4.Magnitud_Presupuesto'!T26+'4.Magnitud_Presupuesto'!T32+'4.Magnitud_Presupuesto'!T38+'4.Magnitud_Presupuesto'!T44+'4.Magnitud_Presupuesto'!T50</f>
        <v>0</v>
      </c>
      <c r="G8" s="341">
        <f>IFERROR(F8/C8,0)</f>
        <v>0</v>
      </c>
      <c r="H8" s="242"/>
      <c r="I8" s="239"/>
      <c r="J8" s="239"/>
      <c r="K8" s="239"/>
      <c r="L8" s="57"/>
      <c r="M8" s="240"/>
      <c r="N8" s="240"/>
      <c r="O8" s="40"/>
      <c r="P8" s="40"/>
      <c r="Q8" s="53"/>
      <c r="R8" s="53"/>
      <c r="S8" s="53"/>
      <c r="T8" s="53"/>
      <c r="U8" s="53"/>
      <c r="V8" s="53"/>
      <c r="W8" s="53"/>
      <c r="X8" s="53"/>
      <c r="Y8" s="53"/>
      <c r="Z8" s="53"/>
      <c r="AA8" s="53"/>
      <c r="AB8" s="53"/>
      <c r="AC8" s="53"/>
      <c r="AD8" s="53"/>
      <c r="AE8" s="53"/>
      <c r="AF8" s="53"/>
      <c r="AG8" s="53"/>
      <c r="AH8" s="53"/>
      <c r="AI8" s="53"/>
    </row>
    <row r="9" spans="1:35" ht="26.25" customHeight="1" x14ac:dyDescent="0.2">
      <c r="A9" s="241">
        <v>2024</v>
      </c>
      <c r="B9" s="344">
        <v>0</v>
      </c>
      <c r="C9" s="340">
        <f>'4.Magnitud_Presupuesto'!I9+'4.Magnitud_Presupuesto'!I15+'4.Magnitud_Presupuesto'!I21+'4.Magnitud_Presupuesto'!I27+'4.Magnitud_Presupuesto'!I33+'4.Magnitud_Presupuesto'!I39+'4.Magnitud_Presupuesto'!I45+'4.Magnitud_Presupuesto'!I51</f>
        <v>14180921785.316505</v>
      </c>
      <c r="D9" s="340">
        <f>'4.Magnitud_Presupuesto'!N9+'4.Magnitud_Presupuesto'!N15+'4.Magnitud_Presupuesto'!N21+'4.Magnitud_Presupuesto'!N27+'4.Magnitud_Presupuesto'!N33+'4.Magnitud_Presupuesto'!N39+'4.Magnitud_Presupuesto'!N45+'4.Magnitud_Presupuesto'!N51</f>
        <v>0</v>
      </c>
      <c r="E9" s="341">
        <f>IFERROR(D9/C9,0)</f>
        <v>0</v>
      </c>
      <c r="F9" s="340">
        <f>'4.Magnitud_Presupuesto'!T9+'4.Magnitud_Presupuesto'!T15+'4.Magnitud_Presupuesto'!T21+'4.Magnitud_Presupuesto'!T27+'4.Magnitud_Presupuesto'!T33+'4.Magnitud_Presupuesto'!T39+'4.Magnitud_Presupuesto'!T45+'4.Magnitud_Presupuesto'!T51</f>
        <v>0</v>
      </c>
      <c r="G9" s="341">
        <f>IFERROR(F9/C9,0)</f>
        <v>0</v>
      </c>
      <c r="H9" s="242"/>
      <c r="I9" s="239"/>
      <c r="J9" s="239"/>
      <c r="K9" s="239"/>
      <c r="L9" s="57"/>
      <c r="M9" s="240"/>
      <c r="N9" s="240"/>
      <c r="O9" s="40"/>
      <c r="P9" s="40"/>
      <c r="Q9" s="53"/>
      <c r="R9" s="53"/>
      <c r="S9" s="53"/>
      <c r="T9" s="53"/>
      <c r="U9" s="53"/>
      <c r="V9" s="53"/>
      <c r="W9" s="53"/>
      <c r="X9" s="53"/>
      <c r="Y9" s="53"/>
      <c r="Z9" s="53"/>
      <c r="AA9" s="53"/>
      <c r="AB9" s="53"/>
      <c r="AC9" s="53"/>
      <c r="AD9" s="53"/>
      <c r="AE9" s="53"/>
      <c r="AF9" s="53"/>
      <c r="AG9" s="53"/>
      <c r="AH9" s="53"/>
      <c r="AI9" s="53"/>
    </row>
    <row r="10" spans="1:35" ht="14.25" x14ac:dyDescent="0.2">
      <c r="A10" s="50"/>
      <c r="B10" s="50"/>
      <c r="C10" s="243"/>
      <c r="D10" s="424"/>
      <c r="E10" s="244"/>
      <c r="F10" s="244"/>
      <c r="G10" s="244"/>
      <c r="H10" s="244"/>
      <c r="I10" s="245"/>
      <c r="J10" s="245"/>
      <c r="K10" s="245"/>
      <c r="L10" s="57"/>
      <c r="M10" s="246"/>
      <c r="N10" s="246"/>
      <c r="O10" s="40"/>
      <c r="P10" s="40"/>
      <c r="Q10" s="53"/>
      <c r="R10" s="53"/>
      <c r="S10" s="53"/>
      <c r="T10" s="53"/>
      <c r="U10" s="53"/>
      <c r="V10" s="53"/>
      <c r="W10" s="53"/>
      <c r="X10" s="53"/>
      <c r="Y10" s="53"/>
      <c r="Z10" s="53"/>
      <c r="AA10" s="53"/>
      <c r="AB10" s="53"/>
      <c r="AC10" s="53"/>
      <c r="AD10" s="53"/>
      <c r="AE10" s="53"/>
      <c r="AF10" s="53"/>
      <c r="AG10" s="53"/>
      <c r="AH10" s="53"/>
      <c r="AI10" s="53"/>
    </row>
    <row r="11" spans="1:35" ht="27" customHeight="1" x14ac:dyDescent="0.2">
      <c r="A11" s="800" t="s">
        <v>144</v>
      </c>
      <c r="B11" s="783"/>
      <c r="C11" s="247"/>
      <c r="D11" s="248"/>
      <c r="E11" s="248"/>
      <c r="F11" s="248"/>
      <c r="G11" s="248"/>
      <c r="H11" s="248"/>
      <c r="I11" s="248"/>
      <c r="J11" s="248"/>
      <c r="K11" s="248"/>
      <c r="L11" s="249"/>
      <c r="M11" s="250"/>
      <c r="N11" s="250"/>
      <c r="O11" s="251"/>
      <c r="P11" s="251"/>
      <c r="Q11" s="59"/>
      <c r="R11" s="59"/>
      <c r="S11" s="59"/>
      <c r="T11" s="59"/>
      <c r="U11" s="59"/>
      <c r="V11" s="59"/>
      <c r="W11" s="59"/>
      <c r="X11" s="59"/>
      <c r="Y11" s="59"/>
      <c r="Z11" s="59"/>
      <c r="AA11" s="59"/>
      <c r="AB11" s="59"/>
      <c r="AC11" s="59"/>
      <c r="AD11" s="59"/>
      <c r="AE11" s="59"/>
      <c r="AF11" s="59"/>
      <c r="AG11" s="59"/>
      <c r="AH11" s="59"/>
      <c r="AI11" s="59"/>
    </row>
    <row r="12" spans="1:35" ht="29.25" customHeight="1" x14ac:dyDescent="0.2">
      <c r="A12" s="241" t="s">
        <v>97</v>
      </c>
      <c r="B12" s="241" t="s">
        <v>145</v>
      </c>
      <c r="C12" s="241" t="s">
        <v>111</v>
      </c>
      <c r="D12" s="241" t="s">
        <v>146</v>
      </c>
      <c r="E12" s="241" t="s">
        <v>147</v>
      </c>
      <c r="F12" s="241" t="s">
        <v>142</v>
      </c>
      <c r="G12" s="241" t="s">
        <v>148</v>
      </c>
      <c r="H12" s="241" t="s">
        <v>142</v>
      </c>
      <c r="I12" s="248"/>
      <c r="J12" s="248"/>
      <c r="K12" s="248"/>
      <c r="L12" s="249"/>
      <c r="M12" s="250"/>
      <c r="N12" s="250"/>
      <c r="O12" s="251"/>
      <c r="P12" s="251"/>
      <c r="Q12" s="59"/>
      <c r="R12" s="59"/>
      <c r="S12" s="59"/>
      <c r="T12" s="59"/>
      <c r="U12" s="59"/>
      <c r="V12" s="59"/>
      <c r="W12" s="59"/>
      <c r="X12" s="59"/>
      <c r="Y12" s="59"/>
      <c r="Z12" s="59"/>
      <c r="AA12" s="59"/>
      <c r="AB12" s="59"/>
      <c r="AC12" s="59"/>
      <c r="AD12" s="59"/>
      <c r="AE12" s="59"/>
      <c r="AF12" s="59"/>
      <c r="AG12" s="59"/>
      <c r="AH12" s="59"/>
      <c r="AI12" s="59"/>
    </row>
    <row r="13" spans="1:35" ht="27" customHeight="1" x14ac:dyDescent="0.2">
      <c r="A13" s="241">
        <v>2020</v>
      </c>
      <c r="B13" s="340">
        <f>'4.Magnitud_Presupuesto'!V5+'4.Magnitud_Presupuesto'!V11+'4.Magnitud_Presupuesto'!V17+'4.Magnitud_Presupuesto'!V23+'4.Magnitud_Presupuesto'!V29+'4.Magnitud_Presupuesto'!V35+'4.Magnitud_Presupuesto'!V41+'4.Magnitud_Presupuesto'!V47</f>
        <v>0</v>
      </c>
      <c r="C13" s="340">
        <f>'4.Magnitud_Presupuesto'!AA5+'4.Magnitud_Presupuesto'!AA11+'4.Magnitud_Presupuesto'!AA17+'4.Magnitud_Presupuesto'!AA23+'4.Magnitud_Presupuesto'!AA29+'4.Magnitud_Presupuesto'!AA35+'4.Magnitud_Presupuesto'!AA41+'4.Magnitud_Presupuesto'!AA47</f>
        <v>0</v>
      </c>
      <c r="D13" s="340">
        <f>'4.Magnitud_Presupuesto'!AB5+'4.Magnitud_Presupuesto'!AB11+'4.Magnitud_Presupuesto'!AB17+'4.Magnitud_Presupuesto'!AB23+'4.Magnitud_Presupuesto'!AB29+'4.Magnitud_Presupuesto'!AB35+'4.Magnitud_Presupuesto'!AB41+'4.Magnitud_Presupuesto'!AB47</f>
        <v>0</v>
      </c>
      <c r="E13" s="340">
        <f>'4.Magnitud_Presupuesto'!AC5+'4.Magnitud_Presupuesto'!AC11+'4.Magnitud_Presupuesto'!AC17+'4.Magnitud_Presupuesto'!AC23+'4.Magnitud_Presupuesto'!AC29+'4.Magnitud_Presupuesto'!AC35+'4.Magnitud_Presupuesto'!AC41+'4.Magnitud_Presupuesto'!AC47</f>
        <v>0</v>
      </c>
      <c r="F13" s="341">
        <f>IFERROR(E13/D13,0)</f>
        <v>0</v>
      </c>
      <c r="G13" s="344">
        <f>D13-E13</f>
        <v>0</v>
      </c>
      <c r="H13" s="341">
        <f>IFERROR(G13/D13,0)</f>
        <v>0</v>
      </c>
      <c r="I13" s="248"/>
      <c r="J13" s="248"/>
      <c r="K13" s="248"/>
      <c r="L13" s="249"/>
      <c r="M13" s="250"/>
      <c r="N13" s="250"/>
      <c r="O13" s="251"/>
      <c r="P13" s="251"/>
      <c r="Q13" s="59"/>
      <c r="R13" s="59"/>
      <c r="S13" s="59"/>
      <c r="T13" s="59"/>
      <c r="U13" s="59"/>
      <c r="V13" s="59"/>
      <c r="W13" s="59"/>
      <c r="X13" s="59"/>
      <c r="Y13" s="59"/>
      <c r="Z13" s="59"/>
      <c r="AA13" s="59"/>
      <c r="AB13" s="59"/>
      <c r="AC13" s="59"/>
      <c r="AD13" s="59"/>
      <c r="AE13" s="59"/>
      <c r="AF13" s="59"/>
      <c r="AG13" s="59"/>
      <c r="AH13" s="59"/>
      <c r="AI13" s="59"/>
    </row>
    <row r="14" spans="1:35" s="252" customFormat="1" ht="27" customHeight="1" x14ac:dyDescent="0.2">
      <c r="A14" s="241">
        <v>2021</v>
      </c>
      <c r="B14" s="340">
        <f>'4.Magnitud_Presupuesto'!V6+'4.Magnitud_Presupuesto'!V12+'4.Magnitud_Presupuesto'!V18+'4.Magnitud_Presupuesto'!V24+'4.Magnitud_Presupuesto'!V30+'4.Magnitud_Presupuesto'!V36+'4.Magnitud_Presupuesto'!V42+'4.Magnitud_Presupuesto'!V48</f>
        <v>3987105506</v>
      </c>
      <c r="C14" s="340">
        <f>'4.Magnitud_Presupuesto'!AA6+'4.Magnitud_Presupuesto'!AA12+'4.Magnitud_Presupuesto'!AA18+'4.Magnitud_Presupuesto'!AA24+'4.Magnitud_Presupuesto'!AA30+'4.Magnitud_Presupuesto'!AA36+'4.Magnitud_Presupuesto'!AA42+'4.Magnitud_Presupuesto'!AA48</f>
        <v>6437212</v>
      </c>
      <c r="D14" s="340">
        <f>'4.Magnitud_Presupuesto'!AB6+'4.Magnitud_Presupuesto'!AB12+'4.Magnitud_Presupuesto'!AB18+'4.Magnitud_Presupuesto'!AB24+'4.Magnitud_Presupuesto'!AB30+'4.Magnitud_Presupuesto'!AB36+'4.Magnitud_Presupuesto'!AB42+'4.Magnitud_Presupuesto'!AB48</f>
        <v>3980668294</v>
      </c>
      <c r="E14" s="340">
        <f>'4.Magnitud_Presupuesto'!AC6+'4.Magnitud_Presupuesto'!AC12+'4.Magnitud_Presupuesto'!AC18+'4.Magnitud_Presupuesto'!AC24+'4.Magnitud_Presupuesto'!AC30+'4.Magnitud_Presupuesto'!AC36+'4.Magnitud_Presupuesto'!AC42+'4.Magnitud_Presupuesto'!AC48</f>
        <v>3980668095</v>
      </c>
      <c r="F14" s="341">
        <f>IFERROR(E14/D14,0)</f>
        <v>0.99999995000839426</v>
      </c>
      <c r="G14" s="340">
        <f>D14-E14</f>
        <v>199</v>
      </c>
      <c r="H14" s="341">
        <f>IFERROR(G14/D14,0)</f>
        <v>4.999160575623687E-8</v>
      </c>
      <c r="I14" s="248"/>
      <c r="J14" s="248"/>
      <c r="K14" s="248"/>
      <c r="L14" s="249"/>
      <c r="M14" s="250"/>
      <c r="N14" s="250"/>
      <c r="O14" s="251"/>
      <c r="P14" s="251"/>
      <c r="Q14" s="59"/>
      <c r="R14" s="59"/>
      <c r="S14" s="59"/>
      <c r="T14" s="59"/>
      <c r="U14" s="59"/>
      <c r="V14" s="59"/>
      <c r="W14" s="59"/>
      <c r="X14" s="59"/>
      <c r="Y14" s="59"/>
      <c r="Z14" s="59"/>
      <c r="AA14" s="59"/>
      <c r="AB14" s="59"/>
      <c r="AC14" s="59"/>
      <c r="AD14" s="59"/>
      <c r="AE14" s="59"/>
      <c r="AF14" s="59"/>
      <c r="AG14" s="59"/>
      <c r="AH14" s="59"/>
      <c r="AI14" s="59"/>
    </row>
    <row r="15" spans="1:35" ht="27" customHeight="1" x14ac:dyDescent="0.2">
      <c r="A15" s="241">
        <v>2022</v>
      </c>
      <c r="B15" s="342">
        <f>D6-F6</f>
        <v>5716731350</v>
      </c>
      <c r="C15" s="342">
        <f>'4.Magnitud_Presupuesto'!AA7+'4.Magnitud_Presupuesto'!AA13+'4.Magnitud_Presupuesto'!AA19+'4.Magnitud_Presupuesto'!AA25+'4.Magnitud_Presupuesto'!AA31+'4.Magnitud_Presupuesto'!AA37+'4.Magnitud_Presupuesto'!AA43+'4.Magnitud_Presupuesto'!AA49</f>
        <v>2413334</v>
      </c>
      <c r="D15" s="342">
        <f>'4.Magnitud_Presupuesto'!AB7+'4.Magnitud_Presupuesto'!AB13+'4.Magnitud_Presupuesto'!AB19+'4.Magnitud_Presupuesto'!AB25+'4.Magnitud_Presupuesto'!AB31+'4.Magnitud_Presupuesto'!AB37+'4.Magnitud_Presupuesto'!AB43+'4.Magnitud_Presupuesto'!AB49</f>
        <v>5714318016</v>
      </c>
      <c r="E15" s="342">
        <f>'4.Magnitud_Presupuesto'!AC7+'4.Magnitud_Presupuesto'!AC13+'4.Magnitud_Presupuesto'!AC19+'4.Magnitud_Presupuesto'!AC25+'4.Magnitud_Presupuesto'!AC31+'4.Magnitud_Presupuesto'!AC37+'4.Magnitud_Presupuesto'!AC43+'4.Magnitud_Presupuesto'!AC49</f>
        <v>5712819031</v>
      </c>
      <c r="F15" s="343">
        <f>IFERROR(E15/D15,0)</f>
        <v>0.9997376791078475</v>
      </c>
      <c r="G15" s="346">
        <f>D15-E15</f>
        <v>1498985</v>
      </c>
      <c r="H15" s="343">
        <f>IFERROR(G15/D15,0)</f>
        <v>2.6232089215246082E-4</v>
      </c>
      <c r="I15" s="248"/>
      <c r="J15" s="248"/>
      <c r="K15" s="248"/>
      <c r="L15" s="249"/>
      <c r="M15" s="250"/>
      <c r="N15" s="250"/>
      <c r="O15" s="251"/>
      <c r="P15" s="251"/>
      <c r="Q15" s="59"/>
      <c r="R15" s="59"/>
      <c r="S15" s="59"/>
      <c r="T15" s="59"/>
      <c r="U15" s="59"/>
      <c r="V15" s="59"/>
      <c r="W15" s="59"/>
      <c r="X15" s="59"/>
      <c r="Y15" s="59"/>
      <c r="Z15" s="59"/>
      <c r="AA15" s="59"/>
      <c r="AB15" s="59"/>
      <c r="AC15" s="59"/>
      <c r="AD15" s="59"/>
      <c r="AE15" s="59"/>
      <c r="AF15" s="59"/>
      <c r="AG15" s="59"/>
      <c r="AH15" s="59"/>
      <c r="AI15" s="59"/>
    </row>
    <row r="16" spans="1:35" ht="27" customHeight="1" x14ac:dyDescent="0.2">
      <c r="A16" s="241">
        <v>2023</v>
      </c>
      <c r="B16" s="340">
        <f>'4.Magnitud_Presupuesto'!V8+'4.Magnitud_Presupuesto'!V14+'4.Magnitud_Presupuesto'!V20+'4.Magnitud_Presupuesto'!V26+'4.Magnitud_Presupuesto'!V32+'4.Magnitud_Presupuesto'!V38+'4.Magnitud_Presupuesto'!V44+'4.Magnitud_Presupuesto'!V50</f>
        <v>0</v>
      </c>
      <c r="C16" s="340">
        <f>'4.Magnitud_Presupuesto'!AA8+'4.Magnitud_Presupuesto'!AA14+'4.Magnitud_Presupuesto'!AA20+'4.Magnitud_Presupuesto'!AA26+'4.Magnitud_Presupuesto'!AA32+'4.Magnitud_Presupuesto'!AA38+'4.Magnitud_Presupuesto'!AA44+'4.Magnitud_Presupuesto'!AA50</f>
        <v>0</v>
      </c>
      <c r="D16" s="340">
        <f>'4.Magnitud_Presupuesto'!AB8+'4.Magnitud_Presupuesto'!AB14+'4.Magnitud_Presupuesto'!AB20+'4.Magnitud_Presupuesto'!AB26+'4.Magnitud_Presupuesto'!AB32+'4.Magnitud_Presupuesto'!AB38+'4.Magnitud_Presupuesto'!AB44+'4.Magnitud_Presupuesto'!AB50</f>
        <v>0</v>
      </c>
      <c r="E16" s="340">
        <f>'4.Magnitud_Presupuesto'!AC8+'4.Magnitud_Presupuesto'!AC14+'4.Magnitud_Presupuesto'!AC20+'4.Magnitud_Presupuesto'!AC26+'4.Magnitud_Presupuesto'!AC32+'4.Magnitud_Presupuesto'!AC38+'4.Magnitud_Presupuesto'!AC44+'4.Magnitud_Presupuesto'!AC50</f>
        <v>0</v>
      </c>
      <c r="F16" s="341">
        <f>IFERROR(E16/D16,0)</f>
        <v>0</v>
      </c>
      <c r="G16" s="344">
        <f>D16-E16</f>
        <v>0</v>
      </c>
      <c r="H16" s="341">
        <f>IFERROR(G16/D16,0)</f>
        <v>0</v>
      </c>
      <c r="I16" s="248"/>
      <c r="J16" s="248"/>
      <c r="K16" s="248"/>
      <c r="L16" s="249"/>
      <c r="M16" s="250"/>
      <c r="N16" s="250"/>
      <c r="O16" s="251"/>
      <c r="P16" s="251"/>
      <c r="Q16" s="59"/>
      <c r="R16" s="59"/>
      <c r="S16" s="59"/>
      <c r="T16" s="59"/>
      <c r="U16" s="59"/>
      <c r="V16" s="59"/>
      <c r="W16" s="59"/>
      <c r="X16" s="59"/>
      <c r="Y16" s="59"/>
      <c r="Z16" s="59"/>
      <c r="AA16" s="59"/>
      <c r="AB16" s="59"/>
      <c r="AC16" s="59"/>
      <c r="AD16" s="59"/>
      <c r="AE16" s="59"/>
      <c r="AF16" s="59"/>
      <c r="AG16" s="59"/>
      <c r="AH16" s="59"/>
      <c r="AI16" s="59"/>
    </row>
    <row r="17" spans="1:35" ht="27" customHeight="1" x14ac:dyDescent="0.2">
      <c r="A17" s="241">
        <v>2024</v>
      </c>
      <c r="B17" s="340">
        <f>'4.Magnitud_Presupuesto'!V9+'4.Magnitud_Presupuesto'!V15+'4.Magnitud_Presupuesto'!V21+'4.Magnitud_Presupuesto'!V27+'4.Magnitud_Presupuesto'!V33+'4.Magnitud_Presupuesto'!V39+'4.Magnitud_Presupuesto'!V45+'4.Magnitud_Presupuesto'!V51</f>
        <v>0</v>
      </c>
      <c r="C17" s="340">
        <f>'4.Magnitud_Presupuesto'!AA9+'4.Magnitud_Presupuesto'!AA15+'4.Magnitud_Presupuesto'!AA21+'4.Magnitud_Presupuesto'!AA27+'4.Magnitud_Presupuesto'!AA33+'4.Magnitud_Presupuesto'!AA39+'4.Magnitud_Presupuesto'!AA45+'4.Magnitud_Presupuesto'!AA51</f>
        <v>0</v>
      </c>
      <c r="D17" s="340">
        <f>'4.Magnitud_Presupuesto'!AB9+'4.Magnitud_Presupuesto'!AB15+'4.Magnitud_Presupuesto'!AB21+'4.Magnitud_Presupuesto'!AB27+'4.Magnitud_Presupuesto'!AB33+'4.Magnitud_Presupuesto'!AB39+'4.Magnitud_Presupuesto'!AB45+'4.Magnitud_Presupuesto'!AB51</f>
        <v>0</v>
      </c>
      <c r="E17" s="340">
        <f>'4.Magnitud_Presupuesto'!AC9+'4.Magnitud_Presupuesto'!AC15+'4.Magnitud_Presupuesto'!AC21+'4.Magnitud_Presupuesto'!AC27+'4.Magnitud_Presupuesto'!AC33+'4.Magnitud_Presupuesto'!AC39+'4.Magnitud_Presupuesto'!AC45+'4.Magnitud_Presupuesto'!AC51</f>
        <v>0</v>
      </c>
      <c r="F17" s="341">
        <f>IFERROR(E17/D17,0)</f>
        <v>0</v>
      </c>
      <c r="G17" s="344">
        <f>D17-E17</f>
        <v>0</v>
      </c>
      <c r="H17" s="341">
        <f>IFERROR(G17/D17,0)</f>
        <v>0</v>
      </c>
      <c r="I17" s="248"/>
      <c r="J17" s="248"/>
      <c r="K17" s="248"/>
      <c r="L17" s="249"/>
      <c r="M17" s="250"/>
      <c r="N17" s="250"/>
      <c r="O17" s="251"/>
      <c r="P17" s="251"/>
      <c r="Q17" s="59"/>
      <c r="R17" s="59"/>
      <c r="S17" s="59"/>
      <c r="T17" s="59"/>
      <c r="U17" s="59"/>
      <c r="V17" s="59"/>
      <c r="W17" s="59"/>
      <c r="X17" s="59"/>
      <c r="Y17" s="59"/>
      <c r="Z17" s="59"/>
      <c r="AA17" s="59"/>
      <c r="AB17" s="59"/>
      <c r="AC17" s="59"/>
      <c r="AD17" s="59"/>
      <c r="AE17" s="59"/>
      <c r="AF17" s="59"/>
      <c r="AG17" s="59"/>
      <c r="AH17" s="59"/>
      <c r="AI17" s="59"/>
    </row>
    <row r="18" spans="1:35" ht="18.75" customHeight="1" x14ac:dyDescent="0.2">
      <c r="A18" s="53"/>
      <c r="B18" s="53"/>
      <c r="C18" s="53"/>
      <c r="D18" s="40"/>
      <c r="E18" s="253"/>
      <c r="F18" s="41"/>
      <c r="G18" s="41"/>
      <c r="H18" s="40"/>
      <c r="I18" s="39"/>
      <c r="J18" s="39"/>
      <c r="K18" s="39"/>
      <c r="L18" s="39"/>
      <c r="M18" s="39"/>
      <c r="N18" s="39"/>
      <c r="O18" s="39"/>
      <c r="P18" s="39"/>
      <c r="Q18" s="37"/>
      <c r="R18" s="37"/>
      <c r="S18" s="37"/>
      <c r="T18" s="37"/>
      <c r="U18" s="37"/>
      <c r="V18" s="37"/>
      <c r="W18" s="37"/>
      <c r="X18" s="53"/>
      <c r="Y18" s="53"/>
      <c r="Z18" s="53"/>
      <c r="AA18" s="53"/>
      <c r="AB18" s="53"/>
      <c r="AC18" s="53"/>
      <c r="AD18" s="53"/>
      <c r="AE18" s="53"/>
      <c r="AF18" s="53"/>
      <c r="AG18" s="53"/>
      <c r="AH18" s="53"/>
      <c r="AI18" s="53"/>
    </row>
    <row r="19" spans="1:35" ht="12.75" hidden="1" customHeight="1" x14ac:dyDescent="0.2">
      <c r="A19" s="53"/>
      <c r="B19" s="53"/>
      <c r="C19" s="53"/>
      <c r="D19" s="40"/>
      <c r="E19" s="40"/>
      <c r="F19" s="40"/>
      <c r="G19" s="40"/>
      <c r="H19" s="40"/>
      <c r="I19" s="254"/>
      <c r="J19" s="254"/>
      <c r="K19" s="254"/>
      <c r="L19" s="254"/>
      <c r="M19" s="254"/>
      <c r="N19" s="254"/>
      <c r="O19" s="40"/>
      <c r="P19" s="40"/>
      <c r="Q19" s="53"/>
      <c r="R19" s="53"/>
      <c r="S19" s="53"/>
      <c r="T19" s="53"/>
      <c r="U19" s="53"/>
      <c r="V19" s="53"/>
      <c r="W19" s="53"/>
      <c r="X19" s="53"/>
      <c r="Y19" s="53"/>
      <c r="Z19" s="53"/>
      <c r="AA19" s="53"/>
      <c r="AB19" s="53"/>
      <c r="AC19" s="53"/>
      <c r="AD19" s="53"/>
      <c r="AE19" s="53"/>
      <c r="AF19" s="53"/>
      <c r="AG19" s="53"/>
      <c r="AH19" s="53"/>
      <c r="AI19" s="53"/>
    </row>
    <row r="20" spans="1:35" ht="63.75" customHeight="1" x14ac:dyDescent="0.2">
      <c r="A20" s="255" t="s">
        <v>149</v>
      </c>
      <c r="B20" s="255" t="s">
        <v>150</v>
      </c>
      <c r="C20" s="256" t="s">
        <v>151</v>
      </c>
      <c r="D20" s="256" t="s">
        <v>152</v>
      </c>
      <c r="E20" s="256" t="s">
        <v>153</v>
      </c>
      <c r="F20" s="256" t="s">
        <v>154</v>
      </c>
      <c r="G20" s="256" t="s">
        <v>155</v>
      </c>
      <c r="H20" s="256" t="s">
        <v>156</v>
      </c>
      <c r="I20" s="256" t="s">
        <v>157</v>
      </c>
      <c r="J20" s="256" t="s">
        <v>158</v>
      </c>
      <c r="K20" s="256" t="s">
        <v>159</v>
      </c>
      <c r="L20" s="256" t="s">
        <v>160</v>
      </c>
      <c r="M20" s="256" t="s">
        <v>161</v>
      </c>
      <c r="N20" s="256" t="s">
        <v>162</v>
      </c>
      <c r="O20" s="256" t="s">
        <v>163</v>
      </c>
      <c r="P20" s="256" t="s">
        <v>164</v>
      </c>
      <c r="Q20" s="43"/>
      <c r="R20" s="43"/>
      <c r="S20" s="43"/>
      <c r="T20" s="43"/>
      <c r="U20" s="43"/>
      <c r="V20" s="43"/>
      <c r="W20" s="43"/>
      <c r="X20" s="43"/>
      <c r="Y20" s="43"/>
      <c r="Z20" s="43"/>
      <c r="AA20" s="43"/>
      <c r="AB20" s="43"/>
      <c r="AC20" s="43"/>
      <c r="AD20" s="43"/>
      <c r="AE20" s="43"/>
      <c r="AF20" s="43"/>
      <c r="AG20" s="43"/>
      <c r="AH20" s="43"/>
      <c r="AI20" s="43"/>
    </row>
    <row r="21" spans="1:35" s="437" customFormat="1" ht="22.5" customHeight="1" x14ac:dyDescent="0.2">
      <c r="A21" s="801" t="s">
        <v>1376</v>
      </c>
      <c r="B21" s="347" t="s">
        <v>705</v>
      </c>
      <c r="C21" s="347" t="s">
        <v>165</v>
      </c>
      <c r="D21" s="348">
        <v>24900000</v>
      </c>
      <c r="E21" s="348">
        <v>24900000</v>
      </c>
      <c r="F21" s="349">
        <v>0</v>
      </c>
      <c r="G21" s="348">
        <v>0</v>
      </c>
      <c r="H21" s="444">
        <v>0</v>
      </c>
      <c r="I21" s="444">
        <v>0</v>
      </c>
      <c r="J21" s="349">
        <v>0</v>
      </c>
      <c r="K21" s="349">
        <v>0</v>
      </c>
      <c r="L21" s="349">
        <v>0</v>
      </c>
      <c r="M21" s="349">
        <v>0</v>
      </c>
      <c r="N21" s="471">
        <f>SUM(D21+F21+H21+J21+L21)</f>
        <v>24900000</v>
      </c>
      <c r="O21" s="471">
        <f>SUM(E21+G21+I21+K21+M21)</f>
        <v>24900000</v>
      </c>
      <c r="P21" s="472">
        <f>IFERROR(O21/N21,0)</f>
        <v>1</v>
      </c>
    </row>
    <row r="22" spans="1:35" s="437" customFormat="1" ht="22.5" customHeight="1" x14ac:dyDescent="0.2">
      <c r="A22" s="801"/>
      <c r="B22" s="347" t="s">
        <v>803</v>
      </c>
      <c r="C22" s="347" t="s">
        <v>1384</v>
      </c>
      <c r="D22" s="348">
        <v>909377891</v>
      </c>
      <c r="E22" s="348">
        <v>909377891</v>
      </c>
      <c r="F22" s="349">
        <v>0</v>
      </c>
      <c r="G22" s="348">
        <v>0</v>
      </c>
      <c r="H22" s="444">
        <v>0</v>
      </c>
      <c r="I22" s="444">
        <v>0</v>
      </c>
      <c r="J22" s="349">
        <v>0</v>
      </c>
      <c r="K22" s="349">
        <v>0</v>
      </c>
      <c r="L22" s="349">
        <v>0</v>
      </c>
      <c r="M22" s="349">
        <v>0</v>
      </c>
      <c r="N22" s="471">
        <f t="shared" ref="N22:O56" si="0">SUM(D22+F22+H22+J22+L22)</f>
        <v>909377891</v>
      </c>
      <c r="O22" s="471">
        <f t="shared" si="0"/>
        <v>909377891</v>
      </c>
      <c r="P22" s="472">
        <f t="shared" ref="P22:P81" si="1">IFERROR(O22/N22,0)</f>
        <v>1</v>
      </c>
    </row>
    <row r="23" spans="1:35" s="437" customFormat="1" ht="26.25" customHeight="1" x14ac:dyDescent="0.2">
      <c r="A23" s="801"/>
      <c r="B23" s="347" t="s">
        <v>170</v>
      </c>
      <c r="C23" s="347" t="s">
        <v>1300</v>
      </c>
      <c r="D23" s="348">
        <v>795984652</v>
      </c>
      <c r="E23" s="348">
        <v>758534264</v>
      </c>
      <c r="F23" s="349">
        <v>0</v>
      </c>
      <c r="G23" s="348">
        <v>0</v>
      </c>
      <c r="H23" s="444">
        <v>0</v>
      </c>
      <c r="I23" s="444">
        <v>0</v>
      </c>
      <c r="J23" s="349">
        <v>0</v>
      </c>
      <c r="K23" s="349">
        <v>0</v>
      </c>
      <c r="L23" s="349">
        <v>0</v>
      </c>
      <c r="M23" s="349">
        <v>0</v>
      </c>
      <c r="N23" s="471">
        <f t="shared" si="0"/>
        <v>795984652</v>
      </c>
      <c r="O23" s="471">
        <f t="shared" si="0"/>
        <v>758534264</v>
      </c>
      <c r="P23" s="472">
        <f t="shared" si="1"/>
        <v>0.95295086669585682</v>
      </c>
    </row>
    <row r="24" spans="1:35" s="437" customFormat="1" ht="97.5" customHeight="1" x14ac:dyDescent="0.2">
      <c r="A24" s="381" t="s">
        <v>1377</v>
      </c>
      <c r="B24" s="347" t="s">
        <v>705</v>
      </c>
      <c r="C24" s="350" t="s">
        <v>165</v>
      </c>
      <c r="D24" s="350">
        <v>26623440</v>
      </c>
      <c r="E24" s="350">
        <v>26623440</v>
      </c>
      <c r="F24" s="349">
        <v>0</v>
      </c>
      <c r="G24" s="348">
        <v>0</v>
      </c>
      <c r="H24" s="444">
        <v>0</v>
      </c>
      <c r="I24" s="444">
        <v>0</v>
      </c>
      <c r="J24" s="349">
        <v>0</v>
      </c>
      <c r="K24" s="349">
        <v>0</v>
      </c>
      <c r="L24" s="349">
        <v>0</v>
      </c>
      <c r="M24" s="349">
        <v>0</v>
      </c>
      <c r="N24" s="471">
        <f t="shared" si="0"/>
        <v>26623440</v>
      </c>
      <c r="O24" s="471">
        <f t="shared" si="0"/>
        <v>26623440</v>
      </c>
      <c r="P24" s="472">
        <f t="shared" si="1"/>
        <v>1</v>
      </c>
    </row>
    <row r="25" spans="1:35" s="437" customFormat="1" ht="59.25" customHeight="1" x14ac:dyDescent="0.2">
      <c r="A25" s="378" t="s">
        <v>1299</v>
      </c>
      <c r="B25" s="347" t="s">
        <v>803</v>
      </c>
      <c r="C25" s="350" t="s">
        <v>1384</v>
      </c>
      <c r="D25" s="350">
        <v>1315443158</v>
      </c>
      <c r="E25" s="350">
        <v>1308545777</v>
      </c>
      <c r="F25" s="349">
        <v>0</v>
      </c>
      <c r="G25" s="348">
        <v>0</v>
      </c>
      <c r="H25" s="444">
        <v>0</v>
      </c>
      <c r="I25" s="444">
        <v>0</v>
      </c>
      <c r="J25" s="349">
        <v>0</v>
      </c>
      <c r="K25" s="349">
        <v>0</v>
      </c>
      <c r="L25" s="349">
        <v>0</v>
      </c>
      <c r="M25" s="349">
        <v>0</v>
      </c>
      <c r="N25" s="471">
        <f t="shared" si="0"/>
        <v>1315443158</v>
      </c>
      <c r="O25" s="471">
        <f t="shared" si="0"/>
        <v>1308545777</v>
      </c>
      <c r="P25" s="472">
        <f t="shared" si="1"/>
        <v>0.99475661038027152</v>
      </c>
    </row>
    <row r="26" spans="1:35" s="437" customFormat="1" ht="27.75" customHeight="1" x14ac:dyDescent="0.2">
      <c r="A26" s="378" t="s">
        <v>1379</v>
      </c>
      <c r="B26" s="347" t="s">
        <v>170</v>
      </c>
      <c r="C26" s="350" t="s">
        <v>1300</v>
      </c>
      <c r="D26" s="350">
        <v>2736466775</v>
      </c>
      <c r="E26" s="350">
        <v>2736466775</v>
      </c>
      <c r="F26" s="349">
        <v>0</v>
      </c>
      <c r="G26" s="348">
        <v>0</v>
      </c>
      <c r="H26" s="444">
        <v>0</v>
      </c>
      <c r="I26" s="444">
        <v>0</v>
      </c>
      <c r="J26" s="349">
        <v>0</v>
      </c>
      <c r="K26" s="349">
        <v>0</v>
      </c>
      <c r="L26" s="349">
        <v>0</v>
      </c>
      <c r="M26" s="349">
        <v>0</v>
      </c>
      <c r="N26" s="471">
        <f t="shared" si="0"/>
        <v>2736466775</v>
      </c>
      <c r="O26" s="471">
        <f t="shared" si="0"/>
        <v>2736466775</v>
      </c>
      <c r="P26" s="472">
        <f t="shared" si="1"/>
        <v>1</v>
      </c>
    </row>
    <row r="27" spans="1:35" s="437" customFormat="1" ht="19.5" customHeight="1" x14ac:dyDescent="0.2">
      <c r="A27" s="802" t="s">
        <v>1385</v>
      </c>
      <c r="B27" s="347" t="s">
        <v>705</v>
      </c>
      <c r="C27" s="350" t="s">
        <v>165</v>
      </c>
      <c r="D27" s="350">
        <v>33360000</v>
      </c>
      <c r="E27" s="350">
        <v>33360000</v>
      </c>
      <c r="F27" s="349">
        <v>0</v>
      </c>
      <c r="G27" s="348">
        <v>0</v>
      </c>
      <c r="H27" s="444">
        <v>0</v>
      </c>
      <c r="I27" s="444">
        <v>0</v>
      </c>
      <c r="J27" s="349">
        <v>0</v>
      </c>
      <c r="K27" s="349">
        <v>0</v>
      </c>
      <c r="L27" s="349">
        <v>0</v>
      </c>
      <c r="M27" s="349">
        <v>0</v>
      </c>
      <c r="N27" s="471">
        <f t="shared" si="0"/>
        <v>33360000</v>
      </c>
      <c r="O27" s="471">
        <f t="shared" si="0"/>
        <v>33360000</v>
      </c>
      <c r="P27" s="472">
        <f t="shared" si="1"/>
        <v>1</v>
      </c>
    </row>
    <row r="28" spans="1:35" s="437" customFormat="1" ht="19.5" customHeight="1" x14ac:dyDescent="0.2">
      <c r="A28" s="802"/>
      <c r="B28" s="347" t="s">
        <v>803</v>
      </c>
      <c r="C28" s="350" t="s">
        <v>1384</v>
      </c>
      <c r="D28" s="350">
        <v>49431675</v>
      </c>
      <c r="E28" s="350">
        <v>49431675</v>
      </c>
      <c r="F28" s="349">
        <v>0</v>
      </c>
      <c r="G28" s="348">
        <v>0</v>
      </c>
      <c r="H28" s="444">
        <v>0</v>
      </c>
      <c r="I28" s="444">
        <v>0</v>
      </c>
      <c r="J28" s="349">
        <v>0</v>
      </c>
      <c r="K28" s="349">
        <v>0</v>
      </c>
      <c r="L28" s="349">
        <v>0</v>
      </c>
      <c r="M28" s="349">
        <v>0</v>
      </c>
      <c r="N28" s="471">
        <f t="shared" si="0"/>
        <v>49431675</v>
      </c>
      <c r="O28" s="471">
        <f t="shared" si="0"/>
        <v>49431675</v>
      </c>
      <c r="P28" s="472">
        <f t="shared" si="1"/>
        <v>1</v>
      </c>
    </row>
    <row r="29" spans="1:35" s="437" customFormat="1" ht="31.5" customHeight="1" x14ac:dyDescent="0.2">
      <c r="A29" s="802"/>
      <c r="B29" s="347" t="s">
        <v>170</v>
      </c>
      <c r="C29" s="350" t="s">
        <v>1300</v>
      </c>
      <c r="D29" s="350">
        <v>125763233</v>
      </c>
      <c r="E29" s="350">
        <v>125763233</v>
      </c>
      <c r="F29" s="349">
        <v>0</v>
      </c>
      <c r="G29" s="348">
        <v>0</v>
      </c>
      <c r="H29" s="444">
        <v>0</v>
      </c>
      <c r="I29" s="444">
        <v>0</v>
      </c>
      <c r="J29" s="349">
        <v>0</v>
      </c>
      <c r="K29" s="349">
        <v>0</v>
      </c>
      <c r="L29" s="349">
        <v>0</v>
      </c>
      <c r="M29" s="349">
        <v>0</v>
      </c>
      <c r="N29" s="471">
        <f t="shared" si="0"/>
        <v>125763233</v>
      </c>
      <c r="O29" s="471">
        <f t="shared" si="0"/>
        <v>125763233</v>
      </c>
      <c r="P29" s="472">
        <f t="shared" si="1"/>
        <v>1</v>
      </c>
    </row>
    <row r="30" spans="1:35" s="437" customFormat="1" ht="27" customHeight="1" x14ac:dyDescent="0.2">
      <c r="A30" s="802" t="s">
        <v>1386</v>
      </c>
      <c r="B30" s="347" t="s">
        <v>705</v>
      </c>
      <c r="C30" s="350" t="s">
        <v>165</v>
      </c>
      <c r="D30" s="350">
        <v>36468180</v>
      </c>
      <c r="E30" s="350">
        <v>36468180</v>
      </c>
      <c r="F30" s="349">
        <v>0</v>
      </c>
      <c r="G30" s="348">
        <v>0</v>
      </c>
      <c r="H30" s="444">
        <v>0</v>
      </c>
      <c r="I30" s="444">
        <v>0</v>
      </c>
      <c r="J30" s="349">
        <v>0</v>
      </c>
      <c r="K30" s="349">
        <v>0</v>
      </c>
      <c r="L30" s="349">
        <v>0</v>
      </c>
      <c r="M30" s="349">
        <v>0</v>
      </c>
      <c r="N30" s="471">
        <f t="shared" si="0"/>
        <v>36468180</v>
      </c>
      <c r="O30" s="471">
        <f t="shared" si="0"/>
        <v>36468180</v>
      </c>
      <c r="P30" s="472">
        <f t="shared" si="1"/>
        <v>1</v>
      </c>
    </row>
    <row r="31" spans="1:35" s="437" customFormat="1" ht="27" customHeight="1" x14ac:dyDescent="0.2">
      <c r="A31" s="802"/>
      <c r="B31" s="347" t="s">
        <v>803</v>
      </c>
      <c r="C31" s="350" t="s">
        <v>1384</v>
      </c>
      <c r="D31" s="350">
        <v>1250000000</v>
      </c>
      <c r="E31" s="350">
        <v>1250000000</v>
      </c>
      <c r="F31" s="349"/>
      <c r="G31" s="348"/>
      <c r="H31" s="444">
        <v>0</v>
      </c>
      <c r="I31" s="444">
        <v>0</v>
      </c>
      <c r="J31" s="349">
        <v>0</v>
      </c>
      <c r="K31" s="349">
        <v>0</v>
      </c>
      <c r="L31" s="349">
        <v>0</v>
      </c>
      <c r="M31" s="349">
        <v>0</v>
      </c>
      <c r="N31" s="471">
        <f t="shared" si="0"/>
        <v>1250000000</v>
      </c>
      <c r="O31" s="471">
        <f t="shared" si="0"/>
        <v>1250000000</v>
      </c>
      <c r="P31" s="472">
        <f t="shared" si="1"/>
        <v>1</v>
      </c>
    </row>
    <row r="32" spans="1:35" s="437" customFormat="1" ht="34.5" customHeight="1" x14ac:dyDescent="0.2">
      <c r="A32" s="802"/>
      <c r="B32" s="347" t="s">
        <v>170</v>
      </c>
      <c r="C32" s="350" t="s">
        <v>1300</v>
      </c>
      <c r="D32" s="350">
        <v>90552993</v>
      </c>
      <c r="E32" s="350">
        <v>90552993</v>
      </c>
      <c r="F32" s="349">
        <v>0</v>
      </c>
      <c r="G32" s="348">
        <v>0</v>
      </c>
      <c r="H32" s="444">
        <v>0</v>
      </c>
      <c r="I32" s="444">
        <v>0</v>
      </c>
      <c r="J32" s="349">
        <v>0</v>
      </c>
      <c r="K32" s="349">
        <v>0</v>
      </c>
      <c r="L32" s="349">
        <v>0</v>
      </c>
      <c r="M32" s="349">
        <v>0</v>
      </c>
      <c r="N32" s="471">
        <f t="shared" si="0"/>
        <v>90552993</v>
      </c>
      <c r="O32" s="471">
        <f t="shared" si="0"/>
        <v>90552993</v>
      </c>
      <c r="P32" s="472">
        <f t="shared" si="1"/>
        <v>1</v>
      </c>
    </row>
    <row r="33" spans="1:39" s="437" customFormat="1" ht="96" customHeight="1" x14ac:dyDescent="0.2">
      <c r="A33" s="379" t="s">
        <v>1382</v>
      </c>
      <c r="B33" s="347" t="s">
        <v>803</v>
      </c>
      <c r="C33" s="350" t="s">
        <v>1384</v>
      </c>
      <c r="D33" s="350">
        <v>578275880</v>
      </c>
      <c r="E33" s="350">
        <v>577786266</v>
      </c>
      <c r="F33" s="349">
        <v>0</v>
      </c>
      <c r="G33" s="348">
        <v>0</v>
      </c>
      <c r="H33" s="444">
        <v>0</v>
      </c>
      <c r="I33" s="444">
        <v>0</v>
      </c>
      <c r="J33" s="349">
        <v>0</v>
      </c>
      <c r="K33" s="349">
        <v>0</v>
      </c>
      <c r="L33" s="349">
        <v>0</v>
      </c>
      <c r="M33" s="349">
        <v>0</v>
      </c>
      <c r="N33" s="471">
        <f t="shared" si="0"/>
        <v>578275880</v>
      </c>
      <c r="O33" s="471">
        <f t="shared" si="0"/>
        <v>577786266</v>
      </c>
      <c r="P33" s="472">
        <f t="shared" si="1"/>
        <v>0.99915332107574673</v>
      </c>
    </row>
    <row r="34" spans="1:39" s="437" customFormat="1" ht="21.75" customHeight="1" x14ac:dyDescent="0.2">
      <c r="A34" s="801" t="s">
        <v>1383</v>
      </c>
      <c r="B34" s="347" t="s">
        <v>803</v>
      </c>
      <c r="C34" s="347" t="s">
        <v>1384</v>
      </c>
      <c r="D34" s="351">
        <v>1249500</v>
      </c>
      <c r="E34" s="351">
        <v>1249500</v>
      </c>
      <c r="F34" s="444">
        <v>0</v>
      </c>
      <c r="G34" s="445">
        <v>0</v>
      </c>
      <c r="H34" s="444">
        <v>0</v>
      </c>
      <c r="I34" s="444">
        <v>0</v>
      </c>
      <c r="J34" s="349">
        <v>0</v>
      </c>
      <c r="K34" s="349">
        <v>0</v>
      </c>
      <c r="L34" s="349">
        <v>0</v>
      </c>
      <c r="M34" s="349">
        <v>0</v>
      </c>
      <c r="N34" s="471">
        <f t="shared" si="0"/>
        <v>1249500</v>
      </c>
      <c r="O34" s="471">
        <f t="shared" si="0"/>
        <v>1249500</v>
      </c>
      <c r="P34" s="472">
        <f t="shared" si="1"/>
        <v>1</v>
      </c>
      <c r="AM34" s="438" t="s">
        <v>689</v>
      </c>
    </row>
    <row r="35" spans="1:39" s="437" customFormat="1" ht="27.75" customHeight="1" x14ac:dyDescent="0.2">
      <c r="A35" s="801"/>
      <c r="B35" s="347" t="s">
        <v>170</v>
      </c>
      <c r="C35" s="347" t="s">
        <v>1300</v>
      </c>
      <c r="D35" s="351">
        <v>172211263</v>
      </c>
      <c r="E35" s="351">
        <v>172211263</v>
      </c>
      <c r="F35" s="444">
        <v>0</v>
      </c>
      <c r="G35" s="445">
        <v>0</v>
      </c>
      <c r="H35" s="444">
        <v>0</v>
      </c>
      <c r="I35" s="444">
        <v>0</v>
      </c>
      <c r="J35" s="349">
        <v>0</v>
      </c>
      <c r="K35" s="349">
        <v>0</v>
      </c>
      <c r="L35" s="349">
        <v>0</v>
      </c>
      <c r="M35" s="349">
        <v>0</v>
      </c>
      <c r="N35" s="471">
        <f t="shared" si="0"/>
        <v>172211263</v>
      </c>
      <c r="O35" s="471">
        <f t="shared" si="0"/>
        <v>172211263</v>
      </c>
      <c r="P35" s="472">
        <f t="shared" si="1"/>
        <v>1</v>
      </c>
      <c r="AM35" s="439" t="s">
        <v>705</v>
      </c>
    </row>
    <row r="36" spans="1:39" s="437" customFormat="1" ht="23.25" customHeight="1" x14ac:dyDescent="0.2">
      <c r="A36" s="801" t="s">
        <v>1376</v>
      </c>
      <c r="B36" s="347" t="s">
        <v>705</v>
      </c>
      <c r="C36" s="347" t="s">
        <v>169</v>
      </c>
      <c r="D36" s="351">
        <v>0</v>
      </c>
      <c r="E36" s="351">
        <v>0</v>
      </c>
      <c r="F36" s="445">
        <v>103578333</v>
      </c>
      <c r="G36" s="445">
        <v>103578333</v>
      </c>
      <c r="H36" s="444">
        <v>0</v>
      </c>
      <c r="I36" s="444">
        <v>0</v>
      </c>
      <c r="J36" s="349">
        <v>0</v>
      </c>
      <c r="K36" s="349">
        <v>0</v>
      </c>
      <c r="L36" s="349">
        <v>0</v>
      </c>
      <c r="M36" s="349">
        <v>0</v>
      </c>
      <c r="N36" s="471">
        <f t="shared" si="0"/>
        <v>103578333</v>
      </c>
      <c r="O36" s="471">
        <f t="shared" si="0"/>
        <v>103578333</v>
      </c>
      <c r="P36" s="472">
        <f t="shared" si="1"/>
        <v>1</v>
      </c>
      <c r="AM36" s="440" t="s">
        <v>746</v>
      </c>
    </row>
    <row r="37" spans="1:39" s="437" customFormat="1" ht="23.25" customHeight="1" x14ac:dyDescent="0.2">
      <c r="A37" s="801"/>
      <c r="B37" s="347" t="s">
        <v>746</v>
      </c>
      <c r="C37" s="347" t="s">
        <v>1387</v>
      </c>
      <c r="D37" s="351">
        <v>0</v>
      </c>
      <c r="E37" s="351">
        <v>0</v>
      </c>
      <c r="F37" s="445">
        <v>427778732</v>
      </c>
      <c r="G37" s="445">
        <v>420084053</v>
      </c>
      <c r="H37" s="444">
        <v>0</v>
      </c>
      <c r="I37" s="444">
        <v>0</v>
      </c>
      <c r="J37" s="349">
        <v>0</v>
      </c>
      <c r="K37" s="349">
        <v>0</v>
      </c>
      <c r="L37" s="349">
        <v>0</v>
      </c>
      <c r="M37" s="349">
        <v>0</v>
      </c>
      <c r="N37" s="471">
        <f t="shared" si="0"/>
        <v>427778732</v>
      </c>
      <c r="O37" s="471">
        <f t="shared" si="0"/>
        <v>420084053</v>
      </c>
      <c r="P37" s="472">
        <f t="shared" si="1"/>
        <v>0.98201247882515108</v>
      </c>
      <c r="AM37" s="440"/>
    </row>
    <row r="38" spans="1:39" s="437" customFormat="1" ht="35.25" customHeight="1" x14ac:dyDescent="0.2">
      <c r="A38" s="801"/>
      <c r="B38" s="347" t="s">
        <v>170</v>
      </c>
      <c r="C38" s="347" t="s">
        <v>171</v>
      </c>
      <c r="D38" s="351">
        <v>0</v>
      </c>
      <c r="E38" s="351">
        <v>0</v>
      </c>
      <c r="F38" s="445">
        <v>0</v>
      </c>
      <c r="G38" s="445">
        <v>0</v>
      </c>
      <c r="H38" s="444">
        <v>0</v>
      </c>
      <c r="I38" s="444">
        <v>0</v>
      </c>
      <c r="J38" s="349">
        <v>0</v>
      </c>
      <c r="K38" s="349">
        <v>0</v>
      </c>
      <c r="L38" s="349">
        <v>0</v>
      </c>
      <c r="M38" s="349">
        <v>0</v>
      </c>
      <c r="N38" s="471">
        <f t="shared" si="0"/>
        <v>0</v>
      </c>
      <c r="O38" s="471">
        <f t="shared" si="0"/>
        <v>0</v>
      </c>
      <c r="P38" s="472">
        <f t="shared" si="1"/>
        <v>0</v>
      </c>
      <c r="AM38" s="440"/>
    </row>
    <row r="39" spans="1:39" s="437" customFormat="1" ht="90.75" customHeight="1" x14ac:dyDescent="0.2">
      <c r="A39" s="381" t="s">
        <v>1377</v>
      </c>
      <c r="B39" s="380" t="s">
        <v>705</v>
      </c>
      <c r="C39" s="347" t="s">
        <v>169</v>
      </c>
      <c r="D39" s="351">
        <v>0</v>
      </c>
      <c r="E39" s="351">
        <v>0</v>
      </c>
      <c r="F39" s="445">
        <v>54524808</v>
      </c>
      <c r="G39" s="445">
        <v>54524808</v>
      </c>
      <c r="H39" s="444">
        <v>0</v>
      </c>
      <c r="I39" s="444">
        <v>0</v>
      </c>
      <c r="J39" s="349">
        <v>0</v>
      </c>
      <c r="K39" s="349">
        <v>0</v>
      </c>
      <c r="L39" s="349">
        <v>0</v>
      </c>
      <c r="M39" s="349">
        <v>0</v>
      </c>
      <c r="N39" s="471">
        <f t="shared" si="0"/>
        <v>54524808</v>
      </c>
      <c r="O39" s="471">
        <f t="shared" si="0"/>
        <v>54524808</v>
      </c>
      <c r="P39" s="472">
        <f t="shared" si="1"/>
        <v>1</v>
      </c>
      <c r="AM39" s="440"/>
    </row>
    <row r="40" spans="1:39" s="437" customFormat="1" ht="29.25" customHeight="1" x14ac:dyDescent="0.2">
      <c r="A40" s="802" t="s">
        <v>1299</v>
      </c>
      <c r="B40" s="347" t="s">
        <v>705</v>
      </c>
      <c r="C40" s="347" t="s">
        <v>169</v>
      </c>
      <c r="D40" s="351">
        <v>0</v>
      </c>
      <c r="E40" s="351">
        <v>0</v>
      </c>
      <c r="F40" s="445">
        <v>82015080</v>
      </c>
      <c r="G40" s="445">
        <v>82015080</v>
      </c>
      <c r="H40" s="444">
        <v>0</v>
      </c>
      <c r="I40" s="444">
        <v>0</v>
      </c>
      <c r="J40" s="349">
        <v>0</v>
      </c>
      <c r="K40" s="349">
        <v>0</v>
      </c>
      <c r="L40" s="349">
        <v>0</v>
      </c>
      <c r="M40" s="349">
        <v>0</v>
      </c>
      <c r="N40" s="471">
        <f t="shared" si="0"/>
        <v>82015080</v>
      </c>
      <c r="O40" s="471">
        <f t="shared" si="0"/>
        <v>82015080</v>
      </c>
      <c r="P40" s="472">
        <f t="shared" si="1"/>
        <v>1</v>
      </c>
      <c r="AM40" s="439" t="s">
        <v>763</v>
      </c>
    </row>
    <row r="41" spans="1:39" s="437" customFormat="1" ht="29.25" customHeight="1" x14ac:dyDescent="0.2">
      <c r="A41" s="802"/>
      <c r="B41" s="380" t="s">
        <v>746</v>
      </c>
      <c r="C41" s="347" t="s">
        <v>1387</v>
      </c>
      <c r="D41" s="351">
        <v>0</v>
      </c>
      <c r="E41" s="351">
        <v>0</v>
      </c>
      <c r="F41" s="445">
        <v>2596719804</v>
      </c>
      <c r="G41" s="445">
        <v>2596719804</v>
      </c>
      <c r="H41" s="444">
        <v>0</v>
      </c>
      <c r="I41" s="444">
        <v>0</v>
      </c>
      <c r="J41" s="349">
        <v>0</v>
      </c>
      <c r="K41" s="349">
        <v>0</v>
      </c>
      <c r="L41" s="349">
        <v>0</v>
      </c>
      <c r="M41" s="349">
        <v>0</v>
      </c>
      <c r="N41" s="471">
        <f t="shared" si="0"/>
        <v>2596719804</v>
      </c>
      <c r="O41" s="471">
        <f t="shared" si="0"/>
        <v>2596719804</v>
      </c>
      <c r="P41" s="472">
        <f t="shared" si="1"/>
        <v>1</v>
      </c>
      <c r="AM41" s="440" t="s">
        <v>791</v>
      </c>
    </row>
    <row r="42" spans="1:39" s="437" customFormat="1" ht="25.5" customHeight="1" x14ac:dyDescent="0.2">
      <c r="A42" s="802" t="s">
        <v>1379</v>
      </c>
      <c r="B42" s="347" t="s">
        <v>705</v>
      </c>
      <c r="C42" s="347" t="s">
        <v>169</v>
      </c>
      <c r="D42" s="351">
        <v>0</v>
      </c>
      <c r="E42" s="351">
        <v>0</v>
      </c>
      <c r="F42" s="445">
        <v>318093040</v>
      </c>
      <c r="G42" s="445">
        <v>318093040</v>
      </c>
      <c r="H42" s="444">
        <v>0</v>
      </c>
      <c r="I42" s="444">
        <v>0</v>
      </c>
      <c r="J42" s="349">
        <v>0</v>
      </c>
      <c r="K42" s="349">
        <v>0</v>
      </c>
      <c r="L42" s="349">
        <v>0</v>
      </c>
      <c r="M42" s="349">
        <v>0</v>
      </c>
      <c r="N42" s="471">
        <f t="shared" si="0"/>
        <v>318093040</v>
      </c>
      <c r="O42" s="471">
        <f t="shared" si="0"/>
        <v>318093040</v>
      </c>
      <c r="P42" s="472">
        <f t="shared" si="1"/>
        <v>1</v>
      </c>
      <c r="AM42" s="440"/>
    </row>
    <row r="43" spans="1:39" s="437" customFormat="1" ht="31.5" customHeight="1" x14ac:dyDescent="0.2">
      <c r="A43" s="802"/>
      <c r="B43" s="347" t="s">
        <v>170</v>
      </c>
      <c r="C43" s="347" t="s">
        <v>171</v>
      </c>
      <c r="D43" s="351">
        <v>0</v>
      </c>
      <c r="E43" s="351">
        <v>0</v>
      </c>
      <c r="F43" s="445">
        <v>6608534242</v>
      </c>
      <c r="G43" s="445">
        <v>6579176477</v>
      </c>
      <c r="H43" s="444">
        <v>0</v>
      </c>
      <c r="I43" s="444">
        <v>0</v>
      </c>
      <c r="J43" s="349">
        <v>0</v>
      </c>
      <c r="K43" s="349">
        <v>0</v>
      </c>
      <c r="L43" s="349">
        <v>0</v>
      </c>
      <c r="M43" s="349">
        <v>0</v>
      </c>
      <c r="N43" s="471">
        <f t="shared" si="0"/>
        <v>6608534242</v>
      </c>
      <c r="O43" s="471">
        <f t="shared" si="0"/>
        <v>6579176477</v>
      </c>
      <c r="P43" s="472">
        <f t="shared" si="1"/>
        <v>0.99555759811102751</v>
      </c>
      <c r="AM43" s="440"/>
    </row>
    <row r="44" spans="1:39" s="437" customFormat="1" ht="21" customHeight="1" x14ac:dyDescent="0.2">
      <c r="A44" s="808" t="s">
        <v>1385</v>
      </c>
      <c r="B44" s="347" t="s">
        <v>705</v>
      </c>
      <c r="C44" s="353" t="s">
        <v>169</v>
      </c>
      <c r="D44" s="351">
        <v>0</v>
      </c>
      <c r="E44" s="351">
        <v>0</v>
      </c>
      <c r="F44" s="445">
        <v>280612560</v>
      </c>
      <c r="G44" s="445">
        <v>280612560</v>
      </c>
      <c r="H44" s="444">
        <v>0</v>
      </c>
      <c r="I44" s="444">
        <v>0</v>
      </c>
      <c r="J44" s="349">
        <v>0</v>
      </c>
      <c r="K44" s="349">
        <v>0</v>
      </c>
      <c r="L44" s="349">
        <v>0</v>
      </c>
      <c r="M44" s="349">
        <v>0</v>
      </c>
      <c r="N44" s="471">
        <f t="shared" si="0"/>
        <v>280612560</v>
      </c>
      <c r="O44" s="471">
        <f t="shared" si="0"/>
        <v>280612560</v>
      </c>
      <c r="P44" s="472">
        <f t="shared" si="1"/>
        <v>1</v>
      </c>
      <c r="AM44" s="440"/>
    </row>
    <row r="45" spans="1:39" s="437" customFormat="1" ht="21" customHeight="1" x14ac:dyDescent="0.2">
      <c r="A45" s="809"/>
      <c r="B45" s="347" t="s">
        <v>746</v>
      </c>
      <c r="C45" s="353" t="s">
        <v>1387</v>
      </c>
      <c r="D45" s="351">
        <v>0</v>
      </c>
      <c r="E45" s="351">
        <v>0</v>
      </c>
      <c r="F45" s="445">
        <v>709269879</v>
      </c>
      <c r="G45" s="445">
        <v>706846316</v>
      </c>
      <c r="H45" s="444">
        <v>0</v>
      </c>
      <c r="I45" s="444">
        <v>0</v>
      </c>
      <c r="J45" s="349">
        <v>0</v>
      </c>
      <c r="K45" s="349">
        <v>0</v>
      </c>
      <c r="L45" s="349">
        <v>0</v>
      </c>
      <c r="M45" s="349">
        <v>0</v>
      </c>
      <c r="N45" s="471">
        <f t="shared" si="0"/>
        <v>709269879</v>
      </c>
      <c r="O45" s="471">
        <f t="shared" si="0"/>
        <v>706846316</v>
      </c>
      <c r="P45" s="472">
        <f t="shared" si="1"/>
        <v>0.9965830171677148</v>
      </c>
      <c r="AM45" s="440"/>
    </row>
    <row r="46" spans="1:39" s="437" customFormat="1" ht="21" customHeight="1" x14ac:dyDescent="0.2">
      <c r="A46" s="809"/>
      <c r="B46" s="811" t="s">
        <v>170</v>
      </c>
      <c r="C46" s="353" t="s">
        <v>171</v>
      </c>
      <c r="D46" s="351">
        <v>0</v>
      </c>
      <c r="E46" s="351">
        <v>0</v>
      </c>
      <c r="F46" s="445">
        <v>55205421</v>
      </c>
      <c r="G46" s="445">
        <v>55205421</v>
      </c>
      <c r="H46" s="444">
        <v>0</v>
      </c>
      <c r="I46" s="444">
        <v>0</v>
      </c>
      <c r="J46" s="349">
        <v>0</v>
      </c>
      <c r="K46" s="349">
        <v>0</v>
      </c>
      <c r="L46" s="349">
        <v>0</v>
      </c>
      <c r="M46" s="349">
        <v>0</v>
      </c>
      <c r="N46" s="471">
        <f t="shared" si="0"/>
        <v>55205421</v>
      </c>
      <c r="O46" s="471">
        <f t="shared" si="0"/>
        <v>55205421</v>
      </c>
      <c r="P46" s="472">
        <f t="shared" si="1"/>
        <v>1</v>
      </c>
      <c r="AM46" s="440"/>
    </row>
    <row r="47" spans="1:39" s="437" customFormat="1" ht="21" customHeight="1" x14ac:dyDescent="0.2">
      <c r="A47" s="809"/>
      <c r="B47" s="812"/>
      <c r="C47" s="353" t="s">
        <v>169</v>
      </c>
      <c r="D47" s="351">
        <v>0</v>
      </c>
      <c r="E47" s="351">
        <v>0</v>
      </c>
      <c r="F47" s="445">
        <v>1236000</v>
      </c>
      <c r="G47" s="445">
        <v>1236000</v>
      </c>
      <c r="H47" s="444">
        <v>0</v>
      </c>
      <c r="I47" s="444">
        <v>0</v>
      </c>
      <c r="J47" s="349">
        <v>0</v>
      </c>
      <c r="K47" s="349">
        <v>0</v>
      </c>
      <c r="L47" s="349">
        <v>0</v>
      </c>
      <c r="M47" s="349">
        <v>0</v>
      </c>
      <c r="N47" s="471">
        <f t="shared" si="0"/>
        <v>1236000</v>
      </c>
      <c r="O47" s="471">
        <f t="shared" si="0"/>
        <v>1236000</v>
      </c>
      <c r="P47" s="472">
        <f t="shared" si="1"/>
        <v>1</v>
      </c>
      <c r="AM47" s="440"/>
    </row>
    <row r="48" spans="1:39" s="437" customFormat="1" ht="20.25" customHeight="1" x14ac:dyDescent="0.2">
      <c r="A48" s="808" t="s">
        <v>1386</v>
      </c>
      <c r="B48" s="347" t="s">
        <v>705</v>
      </c>
      <c r="C48" s="347" t="s">
        <v>169</v>
      </c>
      <c r="D48" s="351">
        <v>0</v>
      </c>
      <c r="E48" s="351">
        <v>0</v>
      </c>
      <c r="F48" s="445">
        <v>249203040</v>
      </c>
      <c r="G48" s="445">
        <v>249203040</v>
      </c>
      <c r="H48" s="444">
        <v>0</v>
      </c>
      <c r="I48" s="444">
        <v>0</v>
      </c>
      <c r="J48" s="349">
        <v>0</v>
      </c>
      <c r="K48" s="349">
        <v>0</v>
      </c>
      <c r="L48" s="349">
        <v>0</v>
      </c>
      <c r="M48" s="349">
        <v>0</v>
      </c>
      <c r="N48" s="471">
        <f t="shared" si="0"/>
        <v>249203040</v>
      </c>
      <c r="O48" s="471">
        <f t="shared" si="0"/>
        <v>249203040</v>
      </c>
      <c r="P48" s="472">
        <f t="shared" si="1"/>
        <v>1</v>
      </c>
      <c r="AM48" s="439" t="s">
        <v>803</v>
      </c>
    </row>
    <row r="49" spans="1:39" s="437" customFormat="1" ht="20.25" customHeight="1" x14ac:dyDescent="0.2">
      <c r="A49" s="809"/>
      <c r="B49" s="347" t="s">
        <v>746</v>
      </c>
      <c r="C49" s="347" t="s">
        <v>1387</v>
      </c>
      <c r="D49" s="351">
        <v>0</v>
      </c>
      <c r="E49" s="351">
        <v>0</v>
      </c>
      <c r="F49" s="445">
        <v>1456000000</v>
      </c>
      <c r="G49" s="445">
        <v>1456000000</v>
      </c>
      <c r="H49" s="444">
        <v>0</v>
      </c>
      <c r="I49" s="444">
        <v>0</v>
      </c>
      <c r="J49" s="349">
        <v>0</v>
      </c>
      <c r="K49" s="349">
        <v>0</v>
      </c>
      <c r="L49" s="349">
        <v>0</v>
      </c>
      <c r="M49" s="349">
        <v>0</v>
      </c>
      <c r="N49" s="471">
        <f t="shared" si="0"/>
        <v>1456000000</v>
      </c>
      <c r="O49" s="471">
        <f t="shared" si="0"/>
        <v>1456000000</v>
      </c>
      <c r="P49" s="472">
        <f t="shared" si="1"/>
        <v>1</v>
      </c>
      <c r="AM49" s="439" t="s">
        <v>812</v>
      </c>
    </row>
    <row r="50" spans="1:39" s="437" customFormat="1" ht="32.25" customHeight="1" x14ac:dyDescent="0.2">
      <c r="A50" s="813"/>
      <c r="B50" s="347" t="s">
        <v>170</v>
      </c>
      <c r="C50" s="347" t="s">
        <v>171</v>
      </c>
      <c r="D50" s="351">
        <v>0</v>
      </c>
      <c r="E50" s="351">
        <v>0</v>
      </c>
      <c r="F50" s="445">
        <v>83123600</v>
      </c>
      <c r="G50" s="445">
        <v>83123600</v>
      </c>
      <c r="H50" s="444">
        <v>0</v>
      </c>
      <c r="I50" s="444">
        <v>0</v>
      </c>
      <c r="J50" s="349">
        <v>0</v>
      </c>
      <c r="K50" s="349">
        <v>0</v>
      </c>
      <c r="L50" s="349">
        <v>0</v>
      </c>
      <c r="M50" s="349">
        <v>0</v>
      </c>
      <c r="N50" s="471">
        <f t="shared" si="0"/>
        <v>83123600</v>
      </c>
      <c r="O50" s="471">
        <f t="shared" si="0"/>
        <v>83123600</v>
      </c>
      <c r="P50" s="472">
        <f t="shared" si="1"/>
        <v>1</v>
      </c>
      <c r="AM50" s="439"/>
    </row>
    <row r="51" spans="1:39" s="437" customFormat="1" ht="41.25" customHeight="1" x14ac:dyDescent="0.2">
      <c r="A51" s="808" t="s">
        <v>1382</v>
      </c>
      <c r="B51" s="347" t="s">
        <v>705</v>
      </c>
      <c r="C51" s="347" t="s">
        <v>169</v>
      </c>
      <c r="D51" s="351">
        <v>0</v>
      </c>
      <c r="E51" s="351">
        <v>0</v>
      </c>
      <c r="F51" s="445">
        <v>180388440</v>
      </c>
      <c r="G51" s="445">
        <v>180388440</v>
      </c>
      <c r="H51" s="444">
        <v>0</v>
      </c>
      <c r="I51" s="444">
        <v>0</v>
      </c>
      <c r="J51" s="349">
        <v>0</v>
      </c>
      <c r="K51" s="349">
        <v>0</v>
      </c>
      <c r="L51" s="349">
        <v>0</v>
      </c>
      <c r="M51" s="349">
        <v>0</v>
      </c>
      <c r="N51" s="471">
        <f t="shared" si="0"/>
        <v>180388440</v>
      </c>
      <c r="O51" s="471">
        <f t="shared" si="0"/>
        <v>180388440</v>
      </c>
      <c r="P51" s="472">
        <f t="shared" si="1"/>
        <v>1</v>
      </c>
      <c r="AM51" s="439"/>
    </row>
    <row r="52" spans="1:39" s="437" customFormat="1" ht="41.25" customHeight="1" x14ac:dyDescent="0.2">
      <c r="A52" s="813"/>
      <c r="B52" s="347" t="s">
        <v>746</v>
      </c>
      <c r="C52" s="347" t="s">
        <v>1387</v>
      </c>
      <c r="D52" s="351">
        <v>0</v>
      </c>
      <c r="E52" s="351">
        <v>0</v>
      </c>
      <c r="F52" s="445">
        <v>642100000</v>
      </c>
      <c r="G52" s="445">
        <v>642100000</v>
      </c>
      <c r="H52" s="444">
        <v>0</v>
      </c>
      <c r="I52" s="444">
        <v>0</v>
      </c>
      <c r="J52" s="349">
        <v>0</v>
      </c>
      <c r="K52" s="349">
        <v>0</v>
      </c>
      <c r="L52" s="349">
        <v>0</v>
      </c>
      <c r="M52" s="349">
        <v>0</v>
      </c>
      <c r="N52" s="471">
        <f t="shared" si="0"/>
        <v>642100000</v>
      </c>
      <c r="O52" s="471">
        <f t="shared" si="0"/>
        <v>642100000</v>
      </c>
      <c r="P52" s="472">
        <f t="shared" si="1"/>
        <v>1</v>
      </c>
      <c r="AM52" s="439"/>
    </row>
    <row r="53" spans="1:39" s="437" customFormat="1" ht="22.5" customHeight="1" x14ac:dyDescent="0.2">
      <c r="A53" s="808" t="s">
        <v>1383</v>
      </c>
      <c r="B53" s="347" t="s">
        <v>705</v>
      </c>
      <c r="C53" s="347" t="s">
        <v>169</v>
      </c>
      <c r="D53" s="351">
        <v>0</v>
      </c>
      <c r="E53" s="351">
        <v>0</v>
      </c>
      <c r="F53" s="445">
        <v>110998800</v>
      </c>
      <c r="G53" s="445">
        <v>110998800</v>
      </c>
      <c r="H53" s="444">
        <v>0</v>
      </c>
      <c r="I53" s="444">
        <v>0</v>
      </c>
      <c r="J53" s="349">
        <v>0</v>
      </c>
      <c r="K53" s="349">
        <v>0</v>
      </c>
      <c r="L53" s="349">
        <v>0</v>
      </c>
      <c r="M53" s="349">
        <v>0</v>
      </c>
      <c r="N53" s="471">
        <f t="shared" si="0"/>
        <v>110998800</v>
      </c>
      <c r="O53" s="471">
        <f t="shared" si="0"/>
        <v>110998800</v>
      </c>
      <c r="P53" s="472">
        <f t="shared" si="1"/>
        <v>1</v>
      </c>
      <c r="AM53" s="439"/>
    </row>
    <row r="54" spans="1:39" s="437" customFormat="1" ht="22.5" customHeight="1" x14ac:dyDescent="0.2">
      <c r="A54" s="809"/>
      <c r="B54" s="347" t="s">
        <v>746</v>
      </c>
      <c r="C54" s="347" t="s">
        <v>1387</v>
      </c>
      <c r="D54" s="351">
        <v>0</v>
      </c>
      <c r="E54" s="351">
        <v>0</v>
      </c>
      <c r="F54" s="445">
        <v>1265674103</v>
      </c>
      <c r="G54" s="445">
        <v>1265674103</v>
      </c>
      <c r="H54" s="444">
        <v>0</v>
      </c>
      <c r="I54" s="444">
        <v>0</v>
      </c>
      <c r="J54" s="349">
        <v>0</v>
      </c>
      <c r="K54" s="349">
        <v>0</v>
      </c>
      <c r="L54" s="349">
        <v>0</v>
      </c>
      <c r="M54" s="349">
        <v>0</v>
      </c>
      <c r="N54" s="471">
        <f t="shared" si="0"/>
        <v>1265674103</v>
      </c>
      <c r="O54" s="471">
        <f t="shared" si="0"/>
        <v>1265674103</v>
      </c>
      <c r="P54" s="472">
        <f t="shared" si="1"/>
        <v>1</v>
      </c>
      <c r="AM54" s="439"/>
    </row>
    <row r="55" spans="1:39" s="437" customFormat="1" ht="22.5" customHeight="1" x14ac:dyDescent="0.2">
      <c r="A55" s="809"/>
      <c r="B55" s="347" t="s">
        <v>191</v>
      </c>
      <c r="C55" s="347" t="s">
        <v>1388</v>
      </c>
      <c r="D55" s="351">
        <v>0</v>
      </c>
      <c r="E55" s="351">
        <v>0</v>
      </c>
      <c r="F55" s="445">
        <v>114845000</v>
      </c>
      <c r="G55" s="445">
        <v>114844115</v>
      </c>
      <c r="H55" s="444">
        <v>0</v>
      </c>
      <c r="I55" s="444">
        <v>0</v>
      </c>
      <c r="J55" s="349">
        <v>0</v>
      </c>
      <c r="K55" s="349">
        <v>0</v>
      </c>
      <c r="L55" s="349">
        <v>0</v>
      </c>
      <c r="M55" s="349">
        <v>0</v>
      </c>
      <c r="N55" s="471">
        <f t="shared" si="0"/>
        <v>114845000</v>
      </c>
      <c r="O55" s="471">
        <f t="shared" si="0"/>
        <v>114844115</v>
      </c>
      <c r="P55" s="472">
        <f t="shared" si="1"/>
        <v>0.9999922939614263</v>
      </c>
      <c r="AM55" s="439"/>
    </row>
    <row r="56" spans="1:39" s="437" customFormat="1" ht="30" customHeight="1" x14ac:dyDescent="0.2">
      <c r="A56" s="813"/>
      <c r="B56" s="347" t="s">
        <v>170</v>
      </c>
      <c r="C56" s="347" t="s">
        <v>171</v>
      </c>
      <c r="D56" s="351">
        <v>0</v>
      </c>
      <c r="E56" s="351">
        <v>0</v>
      </c>
      <c r="F56" s="445">
        <v>204559320</v>
      </c>
      <c r="G56" s="445">
        <v>204559320</v>
      </c>
      <c r="H56" s="444">
        <v>0</v>
      </c>
      <c r="I56" s="444">
        <v>0</v>
      </c>
      <c r="J56" s="349">
        <v>0</v>
      </c>
      <c r="K56" s="349">
        <v>0</v>
      </c>
      <c r="L56" s="349">
        <v>0</v>
      </c>
      <c r="M56" s="349">
        <v>0</v>
      </c>
      <c r="N56" s="471">
        <f t="shared" si="0"/>
        <v>204559320</v>
      </c>
      <c r="O56" s="471">
        <f t="shared" si="0"/>
        <v>204559320</v>
      </c>
      <c r="P56" s="472">
        <f t="shared" si="1"/>
        <v>1</v>
      </c>
      <c r="AM56" s="440" t="s">
        <v>168</v>
      </c>
    </row>
    <row r="57" spans="1:39" s="437" customFormat="1" ht="21.75" customHeight="1" x14ac:dyDescent="0.2">
      <c r="A57" s="814" t="s">
        <v>1376</v>
      </c>
      <c r="B57" s="446" t="s">
        <v>705</v>
      </c>
      <c r="C57" s="446" t="s">
        <v>1489</v>
      </c>
      <c r="D57" s="481">
        <v>0</v>
      </c>
      <c r="E57" s="481">
        <v>0</v>
      </c>
      <c r="F57" s="481">
        <v>0</v>
      </c>
      <c r="G57" s="481">
        <v>0</v>
      </c>
      <c r="H57" s="444">
        <v>334027514</v>
      </c>
      <c r="I57" s="444">
        <v>333091280</v>
      </c>
      <c r="J57" s="349">
        <v>0</v>
      </c>
      <c r="K57" s="349">
        <v>0</v>
      </c>
      <c r="L57" s="349">
        <v>0</v>
      </c>
      <c r="M57" s="349">
        <v>0</v>
      </c>
      <c r="N57" s="471">
        <f>SUM(D57+F57+H57+J57+L57)</f>
        <v>334027514</v>
      </c>
      <c r="O57" s="471">
        <f t="shared" ref="O57:O81" si="2">SUM(E57+G57+I57+K57+M57)</f>
        <v>333091280</v>
      </c>
      <c r="P57" s="472">
        <f t="shared" si="1"/>
        <v>0.99719713508390806</v>
      </c>
      <c r="AM57" s="440"/>
    </row>
    <row r="58" spans="1:39" s="437" customFormat="1" ht="22.5" customHeight="1" x14ac:dyDescent="0.2">
      <c r="A58" s="814"/>
      <c r="B58" s="794" t="s">
        <v>746</v>
      </c>
      <c r="C58" s="446" t="s">
        <v>1487</v>
      </c>
      <c r="D58" s="481">
        <v>0</v>
      </c>
      <c r="E58" s="481">
        <v>0</v>
      </c>
      <c r="F58" s="481">
        <v>0</v>
      </c>
      <c r="G58" s="481">
        <v>0</v>
      </c>
      <c r="H58" s="557">
        <v>365062701</v>
      </c>
      <c r="I58" s="444">
        <v>365062701</v>
      </c>
      <c r="J58" s="349">
        <v>0</v>
      </c>
      <c r="K58" s="349">
        <v>0</v>
      </c>
      <c r="L58" s="349">
        <v>0</v>
      </c>
      <c r="M58" s="349">
        <v>0</v>
      </c>
      <c r="N58" s="471">
        <f t="shared" ref="N58:N82" si="3">SUM(D58+F58+H58+J58+L58)</f>
        <v>365062701</v>
      </c>
      <c r="O58" s="471">
        <f t="shared" si="2"/>
        <v>365062701</v>
      </c>
      <c r="P58" s="472">
        <f t="shared" si="1"/>
        <v>1</v>
      </c>
      <c r="AM58" s="440"/>
    </row>
    <row r="59" spans="1:39" s="437" customFormat="1" ht="21" customHeight="1" x14ac:dyDescent="0.2">
      <c r="A59" s="814"/>
      <c r="B59" s="795"/>
      <c r="C59" s="446" t="s">
        <v>1486</v>
      </c>
      <c r="D59" s="481">
        <v>0</v>
      </c>
      <c r="E59" s="481">
        <v>0</v>
      </c>
      <c r="F59" s="481">
        <v>0</v>
      </c>
      <c r="G59" s="481">
        <v>0</v>
      </c>
      <c r="H59" s="557">
        <v>0</v>
      </c>
      <c r="I59" s="444">
        <v>0</v>
      </c>
      <c r="J59" s="349">
        <v>0</v>
      </c>
      <c r="K59" s="349">
        <v>0</v>
      </c>
      <c r="L59" s="349">
        <v>0</v>
      </c>
      <c r="M59" s="349">
        <v>0</v>
      </c>
      <c r="N59" s="471">
        <f t="shared" si="3"/>
        <v>0</v>
      </c>
      <c r="O59" s="471">
        <f t="shared" si="2"/>
        <v>0</v>
      </c>
      <c r="P59" s="472"/>
      <c r="AM59" s="440"/>
    </row>
    <row r="60" spans="1:39" s="437" customFormat="1" ht="29.25" customHeight="1" x14ac:dyDescent="0.2">
      <c r="A60" s="814"/>
      <c r="B60" s="446" t="s">
        <v>170</v>
      </c>
      <c r="C60" s="446" t="s">
        <v>1488</v>
      </c>
      <c r="D60" s="481">
        <v>0</v>
      </c>
      <c r="E60" s="481">
        <v>0</v>
      </c>
      <c r="F60" s="481">
        <v>0</v>
      </c>
      <c r="G60" s="481">
        <v>0</v>
      </c>
      <c r="H60" s="557">
        <v>90154310</v>
      </c>
      <c r="I60" s="557">
        <v>90154310</v>
      </c>
      <c r="J60" s="349">
        <v>0</v>
      </c>
      <c r="K60" s="349">
        <v>0</v>
      </c>
      <c r="L60" s="349">
        <v>0</v>
      </c>
      <c r="M60" s="349">
        <v>0</v>
      </c>
      <c r="N60" s="471">
        <f t="shared" si="3"/>
        <v>90154310</v>
      </c>
      <c r="O60" s="471">
        <f t="shared" si="2"/>
        <v>90154310</v>
      </c>
      <c r="P60" s="472"/>
      <c r="AM60" s="440"/>
    </row>
    <row r="61" spans="1:39" s="437" customFormat="1" ht="94.5" customHeight="1" x14ac:dyDescent="0.2">
      <c r="A61" s="480" t="s">
        <v>1377</v>
      </c>
      <c r="B61" s="446" t="s">
        <v>705</v>
      </c>
      <c r="C61" s="446" t="s">
        <v>1489</v>
      </c>
      <c r="D61" s="481">
        <v>0</v>
      </c>
      <c r="E61" s="481">
        <v>0</v>
      </c>
      <c r="F61" s="481">
        <v>0</v>
      </c>
      <c r="G61" s="481">
        <v>0</v>
      </c>
      <c r="H61" s="558">
        <v>196493600</v>
      </c>
      <c r="I61" s="558">
        <v>196493600</v>
      </c>
      <c r="J61" s="349">
        <v>0</v>
      </c>
      <c r="K61" s="349">
        <v>0</v>
      </c>
      <c r="L61" s="349">
        <v>0</v>
      </c>
      <c r="M61" s="349">
        <v>0</v>
      </c>
      <c r="N61" s="471">
        <f t="shared" si="3"/>
        <v>196493600</v>
      </c>
      <c r="O61" s="471">
        <f t="shared" si="2"/>
        <v>196493600</v>
      </c>
      <c r="P61" s="472">
        <f t="shared" si="1"/>
        <v>1</v>
      </c>
      <c r="AM61" s="440"/>
    </row>
    <row r="62" spans="1:39" s="437" customFormat="1" ht="24.75" customHeight="1" x14ac:dyDescent="0.2">
      <c r="A62" s="796" t="s">
        <v>1299</v>
      </c>
      <c r="B62" s="446" t="s">
        <v>705</v>
      </c>
      <c r="C62" s="446" t="s">
        <v>1489</v>
      </c>
      <c r="D62" s="481">
        <v>0</v>
      </c>
      <c r="E62" s="481">
        <v>0</v>
      </c>
      <c r="F62" s="481">
        <v>0</v>
      </c>
      <c r="G62" s="481">
        <v>0</v>
      </c>
      <c r="H62" s="557">
        <v>90929640</v>
      </c>
      <c r="I62" s="557">
        <v>90929640</v>
      </c>
      <c r="J62" s="349">
        <v>0</v>
      </c>
      <c r="K62" s="349">
        <v>0</v>
      </c>
      <c r="L62" s="349">
        <v>0</v>
      </c>
      <c r="M62" s="349">
        <v>0</v>
      </c>
      <c r="N62" s="471">
        <f t="shared" si="3"/>
        <v>90929640</v>
      </c>
      <c r="O62" s="471">
        <f t="shared" si="2"/>
        <v>90929640</v>
      </c>
      <c r="P62" s="472">
        <f t="shared" si="1"/>
        <v>1</v>
      </c>
      <c r="AM62" s="440"/>
    </row>
    <row r="63" spans="1:39" s="437" customFormat="1" ht="21.75" customHeight="1" x14ac:dyDescent="0.2">
      <c r="A63" s="796"/>
      <c r="B63" s="794" t="s">
        <v>746</v>
      </c>
      <c r="C63" s="446" t="s">
        <v>1486</v>
      </c>
      <c r="D63" s="481">
        <v>0</v>
      </c>
      <c r="E63" s="481">
        <v>0</v>
      </c>
      <c r="F63" s="481">
        <v>0</v>
      </c>
      <c r="G63" s="481">
        <v>0</v>
      </c>
      <c r="H63" s="557">
        <v>1340163578</v>
      </c>
      <c r="I63" s="557">
        <v>1340163578</v>
      </c>
      <c r="J63" s="349">
        <v>0</v>
      </c>
      <c r="K63" s="349">
        <v>0</v>
      </c>
      <c r="L63" s="349">
        <v>0</v>
      </c>
      <c r="M63" s="349">
        <v>0</v>
      </c>
      <c r="N63" s="471">
        <f t="shared" si="3"/>
        <v>1340163578</v>
      </c>
      <c r="O63" s="471">
        <f t="shared" si="2"/>
        <v>1340163578</v>
      </c>
      <c r="P63" s="472"/>
      <c r="AM63" s="440"/>
    </row>
    <row r="64" spans="1:39" s="437" customFormat="1" ht="25.5" customHeight="1" x14ac:dyDescent="0.2">
      <c r="A64" s="796"/>
      <c r="B64" s="795"/>
      <c r="C64" s="446" t="s">
        <v>1488</v>
      </c>
      <c r="D64" s="481">
        <v>0</v>
      </c>
      <c r="E64" s="481">
        <v>0</v>
      </c>
      <c r="F64" s="481">
        <v>0</v>
      </c>
      <c r="G64" s="481">
        <v>0</v>
      </c>
      <c r="H64" s="444">
        <v>3313459813</v>
      </c>
      <c r="I64" s="444">
        <v>3313459813</v>
      </c>
      <c r="J64" s="349">
        <v>0</v>
      </c>
      <c r="K64" s="349">
        <v>0</v>
      </c>
      <c r="L64" s="349">
        <v>0</v>
      </c>
      <c r="M64" s="349">
        <v>0</v>
      </c>
      <c r="N64" s="471">
        <f t="shared" si="3"/>
        <v>3313459813</v>
      </c>
      <c r="O64" s="471">
        <f t="shared" si="2"/>
        <v>3313459813</v>
      </c>
      <c r="P64" s="472"/>
      <c r="AM64" s="440"/>
    </row>
    <row r="65" spans="1:39" s="437" customFormat="1" ht="21" customHeight="1" x14ac:dyDescent="0.2">
      <c r="A65" s="796" t="s">
        <v>1379</v>
      </c>
      <c r="B65" s="446" t="s">
        <v>705</v>
      </c>
      <c r="C65" s="446" t="s">
        <v>1489</v>
      </c>
      <c r="D65" s="481">
        <v>0</v>
      </c>
      <c r="E65" s="481">
        <v>0</v>
      </c>
      <c r="F65" s="481">
        <v>0</v>
      </c>
      <c r="G65" s="481">
        <v>0</v>
      </c>
      <c r="H65" s="444">
        <v>90687818</v>
      </c>
      <c r="I65" s="444">
        <v>90687818</v>
      </c>
      <c r="J65" s="349">
        <v>0</v>
      </c>
      <c r="K65" s="349">
        <v>0</v>
      </c>
      <c r="L65" s="349">
        <v>0</v>
      </c>
      <c r="M65" s="349">
        <v>0</v>
      </c>
      <c r="N65" s="471">
        <f t="shared" si="3"/>
        <v>90687818</v>
      </c>
      <c r="O65" s="471">
        <f t="shared" si="2"/>
        <v>90687818</v>
      </c>
      <c r="P65" s="472">
        <f t="shared" si="1"/>
        <v>1</v>
      </c>
      <c r="AM65" s="440"/>
    </row>
    <row r="66" spans="1:39" s="437" customFormat="1" ht="21" customHeight="1" x14ac:dyDescent="0.2">
      <c r="A66" s="796"/>
      <c r="B66" s="447" t="s">
        <v>746</v>
      </c>
      <c r="C66" s="446" t="s">
        <v>1488</v>
      </c>
      <c r="D66" s="481"/>
      <c r="E66" s="481"/>
      <c r="F66" s="481"/>
      <c r="G66" s="481"/>
      <c r="H66" s="557">
        <v>697534876</v>
      </c>
      <c r="I66" s="444">
        <v>649975678</v>
      </c>
      <c r="J66" s="349">
        <v>0</v>
      </c>
      <c r="K66" s="349">
        <v>0</v>
      </c>
      <c r="L66" s="349">
        <v>0</v>
      </c>
      <c r="M66" s="349">
        <v>0</v>
      </c>
      <c r="N66" s="471"/>
      <c r="O66" s="471"/>
      <c r="P66" s="472"/>
      <c r="AM66" s="440"/>
    </row>
    <row r="67" spans="1:39" s="437" customFormat="1" ht="20.25" customHeight="1" x14ac:dyDescent="0.2">
      <c r="A67" s="796"/>
      <c r="B67" s="794" t="s">
        <v>170</v>
      </c>
      <c r="C67" s="446" t="s">
        <v>1486</v>
      </c>
      <c r="D67" s="481">
        <v>0</v>
      </c>
      <c r="E67" s="481">
        <v>0</v>
      </c>
      <c r="F67" s="481">
        <v>0</v>
      </c>
      <c r="G67" s="481">
        <v>0</v>
      </c>
      <c r="H67" s="557">
        <v>1060840131</v>
      </c>
      <c r="I67" s="557">
        <v>1060840131</v>
      </c>
      <c r="J67" s="349">
        <v>0</v>
      </c>
      <c r="K67" s="349">
        <v>0</v>
      </c>
      <c r="L67" s="349">
        <v>0</v>
      </c>
      <c r="M67" s="349">
        <v>0</v>
      </c>
      <c r="N67" s="471">
        <f t="shared" si="3"/>
        <v>1060840131</v>
      </c>
      <c r="O67" s="471">
        <f t="shared" si="2"/>
        <v>1060840131</v>
      </c>
      <c r="P67" s="472"/>
      <c r="AM67" s="440"/>
    </row>
    <row r="68" spans="1:39" s="437" customFormat="1" ht="20.25" customHeight="1" x14ac:dyDescent="0.2">
      <c r="A68" s="796"/>
      <c r="B68" s="795"/>
      <c r="C68" s="446" t="s">
        <v>1488</v>
      </c>
      <c r="D68" s="481">
        <v>0</v>
      </c>
      <c r="E68" s="481">
        <v>0</v>
      </c>
      <c r="F68" s="481">
        <v>0</v>
      </c>
      <c r="G68" s="481">
        <v>0</v>
      </c>
      <c r="H68" s="444">
        <v>2255577610</v>
      </c>
      <c r="I68" s="444">
        <v>2255577610</v>
      </c>
      <c r="J68" s="349">
        <v>0</v>
      </c>
      <c r="K68" s="349">
        <v>0</v>
      </c>
      <c r="L68" s="349">
        <v>0</v>
      </c>
      <c r="M68" s="349">
        <v>0</v>
      </c>
      <c r="N68" s="471">
        <f t="shared" si="3"/>
        <v>2255577610</v>
      </c>
      <c r="O68" s="471">
        <f t="shared" si="2"/>
        <v>2255577610</v>
      </c>
      <c r="P68" s="472"/>
      <c r="AM68" s="440"/>
    </row>
    <row r="69" spans="1:39" s="437" customFormat="1" ht="21.75" customHeight="1" x14ac:dyDescent="0.2">
      <c r="A69" s="797" t="s">
        <v>1385</v>
      </c>
      <c r="B69" s="446" t="s">
        <v>705</v>
      </c>
      <c r="C69" s="446" t="s">
        <v>1489</v>
      </c>
      <c r="D69" s="481">
        <v>0</v>
      </c>
      <c r="E69" s="481">
        <v>0</v>
      </c>
      <c r="F69" s="481">
        <v>0</v>
      </c>
      <c r="G69" s="481">
        <v>0</v>
      </c>
      <c r="H69" s="444">
        <v>422337966</v>
      </c>
      <c r="I69" s="444">
        <v>422337966</v>
      </c>
      <c r="J69" s="349">
        <v>0</v>
      </c>
      <c r="K69" s="349">
        <v>0</v>
      </c>
      <c r="L69" s="349">
        <v>0</v>
      </c>
      <c r="M69" s="349">
        <v>0</v>
      </c>
      <c r="N69" s="471">
        <f t="shared" si="3"/>
        <v>422337966</v>
      </c>
      <c r="O69" s="471">
        <f t="shared" si="2"/>
        <v>422337966</v>
      </c>
      <c r="P69" s="472">
        <f t="shared" si="1"/>
        <v>1</v>
      </c>
      <c r="AM69" s="440"/>
    </row>
    <row r="70" spans="1:39" s="437" customFormat="1" ht="20.25" customHeight="1" x14ac:dyDescent="0.2">
      <c r="A70" s="798"/>
      <c r="B70" s="794" t="s">
        <v>746</v>
      </c>
      <c r="C70" s="446" t="s">
        <v>1486</v>
      </c>
      <c r="D70" s="481">
        <v>0</v>
      </c>
      <c r="E70" s="481">
        <v>0</v>
      </c>
      <c r="F70" s="481">
        <v>0</v>
      </c>
      <c r="G70" s="481">
        <v>0</v>
      </c>
      <c r="H70" s="557">
        <v>18988204</v>
      </c>
      <c r="I70" s="557">
        <v>14389800</v>
      </c>
      <c r="J70" s="349">
        <v>0</v>
      </c>
      <c r="K70" s="349">
        <v>0</v>
      </c>
      <c r="L70" s="349">
        <v>0</v>
      </c>
      <c r="M70" s="349">
        <v>0</v>
      </c>
      <c r="N70" s="471">
        <f t="shared" si="3"/>
        <v>18988204</v>
      </c>
      <c r="O70" s="471">
        <f t="shared" si="2"/>
        <v>14389800</v>
      </c>
      <c r="P70" s="472">
        <f t="shared" si="1"/>
        <v>0.75782838650774975</v>
      </c>
      <c r="AM70" s="440"/>
    </row>
    <row r="71" spans="1:39" s="437" customFormat="1" ht="20.25" customHeight="1" x14ac:dyDescent="0.2">
      <c r="A71" s="798"/>
      <c r="B71" s="795"/>
      <c r="C71" s="446" t="s">
        <v>1488</v>
      </c>
      <c r="D71" s="481">
        <v>0</v>
      </c>
      <c r="E71" s="481">
        <v>0</v>
      </c>
      <c r="F71" s="481">
        <v>0</v>
      </c>
      <c r="G71" s="481">
        <v>0</v>
      </c>
      <c r="H71" s="444">
        <v>1803980617</v>
      </c>
      <c r="I71" s="444">
        <v>1710607772</v>
      </c>
      <c r="J71" s="349">
        <v>0</v>
      </c>
      <c r="K71" s="349">
        <v>0</v>
      </c>
      <c r="L71" s="349">
        <v>0</v>
      </c>
      <c r="M71" s="349">
        <v>0</v>
      </c>
      <c r="N71" s="471">
        <f t="shared" si="3"/>
        <v>1803980617</v>
      </c>
      <c r="O71" s="471">
        <f t="shared" si="2"/>
        <v>1710607772</v>
      </c>
      <c r="P71" s="472"/>
      <c r="AM71" s="440"/>
    </row>
    <row r="72" spans="1:39" s="437" customFormat="1" ht="30" customHeight="1" x14ac:dyDescent="0.2">
      <c r="A72" s="798"/>
      <c r="B72" s="447" t="s">
        <v>170</v>
      </c>
      <c r="C72" s="446" t="s">
        <v>1486</v>
      </c>
      <c r="D72" s="481">
        <v>0</v>
      </c>
      <c r="E72" s="481">
        <v>0</v>
      </c>
      <c r="F72" s="481">
        <v>0</v>
      </c>
      <c r="G72" s="481">
        <v>0</v>
      </c>
      <c r="H72" s="557">
        <v>154812231</v>
      </c>
      <c r="I72" s="557">
        <v>154812231</v>
      </c>
      <c r="J72" s="349">
        <v>0</v>
      </c>
      <c r="K72" s="349">
        <v>0</v>
      </c>
      <c r="L72" s="349">
        <v>0</v>
      </c>
      <c r="M72" s="349">
        <v>0</v>
      </c>
      <c r="N72" s="471">
        <f t="shared" si="3"/>
        <v>154812231</v>
      </c>
      <c r="O72" s="471">
        <f t="shared" si="2"/>
        <v>154812231</v>
      </c>
      <c r="P72" s="472"/>
      <c r="AM72" s="440"/>
    </row>
    <row r="73" spans="1:39" s="437" customFormat="1" ht="24" customHeight="1" x14ac:dyDescent="0.2">
      <c r="A73" s="797" t="s">
        <v>1386</v>
      </c>
      <c r="B73" s="446" t="s">
        <v>705</v>
      </c>
      <c r="C73" s="446" t="s">
        <v>1489</v>
      </c>
      <c r="D73" s="481">
        <v>0</v>
      </c>
      <c r="E73" s="481">
        <v>0</v>
      </c>
      <c r="F73" s="481">
        <v>0</v>
      </c>
      <c r="G73" s="481">
        <v>0</v>
      </c>
      <c r="H73" s="444">
        <v>290980388</v>
      </c>
      <c r="I73" s="444">
        <v>290980388</v>
      </c>
      <c r="J73" s="349">
        <v>0</v>
      </c>
      <c r="K73" s="349">
        <v>0</v>
      </c>
      <c r="L73" s="349">
        <v>0</v>
      </c>
      <c r="M73" s="349">
        <v>0</v>
      </c>
      <c r="N73" s="471">
        <f t="shared" si="3"/>
        <v>290980388</v>
      </c>
      <c r="O73" s="471">
        <f t="shared" si="2"/>
        <v>290980388</v>
      </c>
      <c r="P73" s="472">
        <f t="shared" si="1"/>
        <v>1</v>
      </c>
      <c r="AM73" s="440"/>
    </row>
    <row r="74" spans="1:39" s="437" customFormat="1" ht="19.5" customHeight="1" x14ac:dyDescent="0.2">
      <c r="A74" s="798"/>
      <c r="B74" s="794" t="s">
        <v>746</v>
      </c>
      <c r="C74" s="446" t="s">
        <v>1486</v>
      </c>
      <c r="D74" s="481">
        <v>0</v>
      </c>
      <c r="E74" s="481">
        <v>0</v>
      </c>
      <c r="F74" s="481">
        <v>0</v>
      </c>
      <c r="G74" s="481">
        <v>0</v>
      </c>
      <c r="H74" s="557">
        <v>2118104000</v>
      </c>
      <c r="I74" s="557">
        <v>2118104000</v>
      </c>
      <c r="J74" s="349">
        <v>0</v>
      </c>
      <c r="K74" s="349">
        <v>0</v>
      </c>
      <c r="L74" s="349">
        <v>0</v>
      </c>
      <c r="M74" s="349">
        <v>0</v>
      </c>
      <c r="N74" s="471">
        <f t="shared" si="3"/>
        <v>2118104000</v>
      </c>
      <c r="O74" s="471">
        <f t="shared" si="2"/>
        <v>2118104000</v>
      </c>
      <c r="P74" s="472">
        <f t="shared" si="1"/>
        <v>1</v>
      </c>
      <c r="AM74" s="440"/>
    </row>
    <row r="75" spans="1:39" s="437" customFormat="1" ht="19.5" customHeight="1" x14ac:dyDescent="0.2">
      <c r="A75" s="798"/>
      <c r="B75" s="795"/>
      <c r="C75" s="446" t="s">
        <v>1488</v>
      </c>
      <c r="D75" s="481">
        <v>0</v>
      </c>
      <c r="E75" s="481">
        <v>0</v>
      </c>
      <c r="F75" s="481">
        <v>0</v>
      </c>
      <c r="G75" s="481">
        <v>0</v>
      </c>
      <c r="H75" s="557">
        <v>212180000</v>
      </c>
      <c r="I75" s="557">
        <v>212180000</v>
      </c>
      <c r="J75" s="349">
        <v>0</v>
      </c>
      <c r="K75" s="349">
        <v>0</v>
      </c>
      <c r="L75" s="349">
        <v>0</v>
      </c>
      <c r="M75" s="349">
        <v>0</v>
      </c>
      <c r="N75" s="471">
        <f t="shared" si="3"/>
        <v>212180000</v>
      </c>
      <c r="O75" s="471">
        <f t="shared" si="2"/>
        <v>212180000</v>
      </c>
      <c r="P75" s="472"/>
      <c r="AM75" s="440"/>
    </row>
    <row r="76" spans="1:39" s="437" customFormat="1" ht="30" customHeight="1" x14ac:dyDescent="0.2">
      <c r="A76" s="810"/>
      <c r="B76" s="446" t="s">
        <v>170</v>
      </c>
      <c r="C76" s="446" t="s">
        <v>1486</v>
      </c>
      <c r="D76" s="481">
        <v>0</v>
      </c>
      <c r="E76" s="481">
        <v>0</v>
      </c>
      <c r="F76" s="481">
        <v>0</v>
      </c>
      <c r="G76" s="481">
        <v>0</v>
      </c>
      <c r="H76" s="557">
        <v>92151428</v>
      </c>
      <c r="I76" s="557">
        <v>92151428</v>
      </c>
      <c r="J76" s="349">
        <v>0</v>
      </c>
      <c r="K76" s="349">
        <v>0</v>
      </c>
      <c r="L76" s="349">
        <v>0</v>
      </c>
      <c r="M76" s="349">
        <v>0</v>
      </c>
      <c r="N76" s="471">
        <f t="shared" si="3"/>
        <v>92151428</v>
      </c>
      <c r="O76" s="471">
        <f t="shared" si="2"/>
        <v>92151428</v>
      </c>
      <c r="P76" s="472">
        <f t="shared" si="1"/>
        <v>1</v>
      </c>
      <c r="AM76" s="440"/>
    </row>
    <row r="77" spans="1:39" s="437" customFormat="1" ht="44.25" customHeight="1" x14ac:dyDescent="0.2">
      <c r="A77" s="797" t="s">
        <v>1382</v>
      </c>
      <c r="B77" s="446" t="s">
        <v>705</v>
      </c>
      <c r="C77" s="446" t="s">
        <v>1489</v>
      </c>
      <c r="D77" s="481">
        <v>0</v>
      </c>
      <c r="E77" s="481">
        <v>0</v>
      </c>
      <c r="F77" s="481">
        <v>0</v>
      </c>
      <c r="G77" s="481">
        <v>0</v>
      </c>
      <c r="H77" s="444">
        <v>179414934</v>
      </c>
      <c r="I77" s="444">
        <v>179414934</v>
      </c>
      <c r="J77" s="349">
        <v>0</v>
      </c>
      <c r="K77" s="349">
        <v>0</v>
      </c>
      <c r="L77" s="349">
        <v>0</v>
      </c>
      <c r="M77" s="349">
        <v>0</v>
      </c>
      <c r="N77" s="471">
        <f t="shared" si="3"/>
        <v>179414934</v>
      </c>
      <c r="O77" s="471">
        <f t="shared" si="2"/>
        <v>179414934</v>
      </c>
      <c r="P77" s="472">
        <f t="shared" si="1"/>
        <v>1</v>
      </c>
      <c r="AM77" s="440"/>
    </row>
    <row r="78" spans="1:39" s="437" customFormat="1" ht="44.25" customHeight="1" x14ac:dyDescent="0.2">
      <c r="A78" s="798"/>
      <c r="B78" s="446" t="s">
        <v>746</v>
      </c>
      <c r="C78" s="446" t="s">
        <v>1488</v>
      </c>
      <c r="D78" s="481">
        <v>0</v>
      </c>
      <c r="E78" s="481">
        <v>0</v>
      </c>
      <c r="F78" s="481">
        <v>0</v>
      </c>
      <c r="G78" s="481">
        <v>0</v>
      </c>
      <c r="H78" s="444">
        <v>212180000</v>
      </c>
      <c r="I78" s="444">
        <v>212180000</v>
      </c>
      <c r="J78" s="349"/>
      <c r="K78" s="349"/>
      <c r="L78" s="349"/>
      <c r="M78" s="349"/>
      <c r="N78" s="471">
        <f t="shared" si="3"/>
        <v>212180000</v>
      </c>
      <c r="O78" s="471">
        <f t="shared" si="2"/>
        <v>212180000</v>
      </c>
      <c r="P78" s="472"/>
      <c r="AM78" s="440"/>
    </row>
    <row r="79" spans="1:39" s="437" customFormat="1" ht="24" customHeight="1" x14ac:dyDescent="0.2">
      <c r="A79" s="797" t="s">
        <v>1383</v>
      </c>
      <c r="B79" s="446" t="s">
        <v>705</v>
      </c>
      <c r="C79" s="446" t="s">
        <v>1489</v>
      </c>
      <c r="D79" s="481">
        <v>0</v>
      </c>
      <c r="E79" s="481">
        <v>0</v>
      </c>
      <c r="F79" s="481">
        <v>0</v>
      </c>
      <c r="G79" s="481">
        <v>0</v>
      </c>
      <c r="H79" s="444">
        <v>113440818</v>
      </c>
      <c r="I79" s="444">
        <v>113440818</v>
      </c>
      <c r="J79" s="349">
        <v>0</v>
      </c>
      <c r="K79" s="349">
        <v>0</v>
      </c>
      <c r="L79" s="349">
        <v>0</v>
      </c>
      <c r="M79" s="349">
        <v>0</v>
      </c>
      <c r="N79" s="471">
        <f t="shared" si="3"/>
        <v>113440818</v>
      </c>
      <c r="O79" s="471">
        <f t="shared" si="2"/>
        <v>113440818</v>
      </c>
      <c r="P79" s="472">
        <f t="shared" si="1"/>
        <v>1</v>
      </c>
      <c r="AM79" s="440"/>
    </row>
    <row r="80" spans="1:39" s="437" customFormat="1" ht="24" customHeight="1" x14ac:dyDescent="0.2">
      <c r="A80" s="798"/>
      <c r="B80" s="446" t="s">
        <v>746</v>
      </c>
      <c r="C80" s="446" t="s">
        <v>1488</v>
      </c>
      <c r="D80" s="481">
        <v>0</v>
      </c>
      <c r="E80" s="481">
        <v>0</v>
      </c>
      <c r="F80" s="481">
        <v>0</v>
      </c>
      <c r="G80" s="481">
        <v>0</v>
      </c>
      <c r="H80" s="557">
        <v>395913000</v>
      </c>
      <c r="I80" s="557">
        <v>395913000</v>
      </c>
      <c r="J80" s="349">
        <v>0</v>
      </c>
      <c r="K80" s="349">
        <v>0</v>
      </c>
      <c r="L80" s="349">
        <v>0</v>
      </c>
      <c r="M80" s="349">
        <v>0</v>
      </c>
      <c r="N80" s="471">
        <f t="shared" si="3"/>
        <v>395913000</v>
      </c>
      <c r="O80" s="471">
        <f t="shared" si="2"/>
        <v>395913000</v>
      </c>
      <c r="P80" s="472">
        <f t="shared" si="1"/>
        <v>1</v>
      </c>
      <c r="AM80" s="440"/>
    </row>
    <row r="81" spans="1:39" s="437" customFormat="1" ht="24" customHeight="1" x14ac:dyDescent="0.2">
      <c r="A81" s="798"/>
      <c r="B81" s="447" t="s">
        <v>170</v>
      </c>
      <c r="C81" s="447" t="s">
        <v>1486</v>
      </c>
      <c r="D81" s="482">
        <v>0</v>
      </c>
      <c r="E81" s="482">
        <v>0</v>
      </c>
      <c r="F81" s="482">
        <v>0</v>
      </c>
      <c r="G81" s="482">
        <v>0</v>
      </c>
      <c r="H81" s="559">
        <v>236997712</v>
      </c>
      <c r="I81" s="559">
        <v>236997712</v>
      </c>
      <c r="J81" s="427">
        <v>0</v>
      </c>
      <c r="K81" s="427">
        <v>0</v>
      </c>
      <c r="L81" s="427">
        <v>0</v>
      </c>
      <c r="M81" s="427">
        <v>0</v>
      </c>
      <c r="N81" s="471">
        <f t="shared" si="3"/>
        <v>236997712</v>
      </c>
      <c r="O81" s="471">
        <f t="shared" si="2"/>
        <v>236997712</v>
      </c>
      <c r="P81" s="473">
        <f t="shared" si="1"/>
        <v>1</v>
      </c>
      <c r="AM81" s="440"/>
    </row>
    <row r="82" spans="1:39" s="437" customFormat="1" ht="27.75" customHeight="1" x14ac:dyDescent="0.2">
      <c r="A82" s="448"/>
      <c r="B82" s="449"/>
      <c r="C82" s="449"/>
      <c r="D82" s="483"/>
      <c r="E82" s="483"/>
      <c r="F82" s="435"/>
      <c r="G82" s="426"/>
      <c r="H82" s="560"/>
      <c r="I82" s="444">
        <v>0</v>
      </c>
      <c r="J82" s="436"/>
      <c r="K82" s="436"/>
      <c r="L82" s="436"/>
      <c r="M82" s="436"/>
      <c r="N82" s="471">
        <f t="shared" si="3"/>
        <v>0</v>
      </c>
      <c r="O82" s="471">
        <f t="shared" ref="O82" si="4">SUM(E82+G82+I82+K82+M82)</f>
        <v>0</v>
      </c>
      <c r="P82" s="472"/>
      <c r="AM82" s="439" t="s">
        <v>829</v>
      </c>
    </row>
    <row r="83" spans="1:39" s="354" customFormat="1" ht="23.25" customHeight="1" x14ac:dyDescent="0.2">
      <c r="A83" s="428"/>
      <c r="B83" s="429"/>
      <c r="C83" s="430" t="s">
        <v>194</v>
      </c>
      <c r="D83" s="431">
        <f t="shared" ref="D83:O83" si="5">SUM(D21:D82)</f>
        <v>8146108640</v>
      </c>
      <c r="E83" s="431">
        <f t="shared" si="5"/>
        <v>8101271257</v>
      </c>
      <c r="F83" s="431">
        <f t="shared" si="5"/>
        <v>15544460202</v>
      </c>
      <c r="G83" s="441">
        <f t="shared" si="5"/>
        <v>15504983310</v>
      </c>
      <c r="H83" s="441">
        <f t="shared" si="5"/>
        <v>16086412889</v>
      </c>
      <c r="I83" s="441">
        <f t="shared" si="5"/>
        <v>15939946208</v>
      </c>
      <c r="J83" s="432">
        <f t="shared" si="5"/>
        <v>0</v>
      </c>
      <c r="K83" s="432">
        <f t="shared" si="5"/>
        <v>0</v>
      </c>
      <c r="L83" s="432">
        <f t="shared" si="5"/>
        <v>0</v>
      </c>
      <c r="M83" s="433">
        <f t="shared" si="5"/>
        <v>0</v>
      </c>
      <c r="N83" s="355">
        <f t="shared" si="5"/>
        <v>39079446855</v>
      </c>
      <c r="O83" s="355">
        <f t="shared" si="5"/>
        <v>38896225097</v>
      </c>
      <c r="P83" s="434">
        <f>IFERROR(O83/N83,0)</f>
        <v>0.995311557026899</v>
      </c>
      <c r="AM83" s="352" t="s">
        <v>838</v>
      </c>
    </row>
    <row r="84" spans="1:39" ht="15.75" customHeight="1" x14ac:dyDescent="0.25">
      <c r="I84" s="61"/>
      <c r="J84" s="61"/>
      <c r="K84" s="61"/>
    </row>
    <row r="85" spans="1:39" ht="15.75" customHeight="1" x14ac:dyDescent="0.25">
      <c r="I85" s="61"/>
      <c r="J85" s="61"/>
      <c r="K85" s="61"/>
    </row>
    <row r="86" spans="1:39" s="59" customFormat="1" ht="31.5" customHeight="1" x14ac:dyDescent="0.2">
      <c r="A86" s="803" t="s">
        <v>175</v>
      </c>
      <c r="B86" s="803"/>
      <c r="C86" s="804"/>
      <c r="D86" s="804"/>
      <c r="E86" s="804"/>
      <c r="F86" s="804"/>
      <c r="G86" s="804"/>
      <c r="H86" s="804"/>
      <c r="I86" s="804"/>
      <c r="J86" s="804"/>
      <c r="K86" s="804"/>
      <c r="L86" s="804"/>
      <c r="M86" s="804"/>
      <c r="N86" s="804"/>
      <c r="O86" s="804"/>
      <c r="P86" s="804"/>
      <c r="Q86" s="804"/>
      <c r="R86" s="804"/>
      <c r="S86" s="804"/>
      <c r="T86" s="804"/>
      <c r="U86" s="804"/>
      <c r="V86" s="804"/>
      <c r="AM86" s="60" t="s">
        <v>170</v>
      </c>
    </row>
    <row r="87" spans="1:39" s="59" customFormat="1" ht="45.75" customHeight="1" x14ac:dyDescent="0.2">
      <c r="A87" s="357" t="s">
        <v>176</v>
      </c>
      <c r="B87" s="357" t="s">
        <v>177</v>
      </c>
      <c r="C87" s="357" t="s">
        <v>149</v>
      </c>
      <c r="D87" s="357" t="s">
        <v>178</v>
      </c>
      <c r="E87" s="357" t="s">
        <v>179</v>
      </c>
      <c r="F87" s="357" t="s">
        <v>180</v>
      </c>
      <c r="G87" s="357" t="s">
        <v>181</v>
      </c>
      <c r="H87" s="357" t="s">
        <v>182</v>
      </c>
      <c r="I87" s="357" t="s">
        <v>183</v>
      </c>
      <c r="J87" s="357" t="s">
        <v>184</v>
      </c>
      <c r="K87" s="357" t="s">
        <v>185</v>
      </c>
      <c r="L87" s="357" t="s">
        <v>186</v>
      </c>
      <c r="M87" s="357" t="s">
        <v>187</v>
      </c>
      <c r="N87" s="357" t="s">
        <v>188</v>
      </c>
      <c r="O87" s="357" t="s">
        <v>189</v>
      </c>
      <c r="P87" s="357" t="s">
        <v>1268</v>
      </c>
      <c r="Q87" s="357" t="s">
        <v>1269</v>
      </c>
      <c r="R87" s="357" t="s">
        <v>1270</v>
      </c>
      <c r="S87" s="357" t="s">
        <v>1271</v>
      </c>
      <c r="T87" s="357" t="s">
        <v>1272</v>
      </c>
      <c r="U87" s="357" t="s">
        <v>1273</v>
      </c>
      <c r="V87" s="357" t="s">
        <v>1274</v>
      </c>
      <c r="W87" s="357" t="s">
        <v>1275</v>
      </c>
      <c r="AM87" s="352" t="s">
        <v>167</v>
      </c>
    </row>
    <row r="88" spans="1:39" s="53" customFormat="1" ht="127.5" x14ac:dyDescent="0.2">
      <c r="A88" s="358" t="s">
        <v>1491</v>
      </c>
      <c r="B88" s="491" t="s">
        <v>1549</v>
      </c>
      <c r="C88" s="358" t="s">
        <v>1379</v>
      </c>
      <c r="D88" s="359">
        <v>0</v>
      </c>
      <c r="E88" s="492">
        <v>0</v>
      </c>
      <c r="F88" s="359">
        <v>0</v>
      </c>
      <c r="G88" s="360">
        <f>IFERROR(F88/D88,0)</f>
        <v>0</v>
      </c>
      <c r="H88" s="359">
        <v>0</v>
      </c>
      <c r="I88" s="359">
        <v>0</v>
      </c>
      <c r="J88" s="359">
        <v>0</v>
      </c>
      <c r="K88" s="360">
        <f>IFERROR(J88/I88,0)</f>
        <v>0</v>
      </c>
      <c r="L88" s="484">
        <v>2472519400</v>
      </c>
      <c r="M88" s="492">
        <v>1891274400</v>
      </c>
      <c r="N88" s="359">
        <v>731130126</v>
      </c>
      <c r="O88" s="863">
        <f>IFERROR(N88/L88,0)</f>
        <v>0.29570248306241803</v>
      </c>
      <c r="P88" s="485">
        <v>6493373000</v>
      </c>
      <c r="Q88" s="359">
        <v>0</v>
      </c>
      <c r="R88" s="359">
        <v>0</v>
      </c>
      <c r="S88" s="360">
        <f>IFERROR(R88/P88,0)</f>
        <v>0</v>
      </c>
      <c r="T88" s="359">
        <v>0</v>
      </c>
      <c r="U88" s="359">
        <v>0</v>
      </c>
      <c r="V88" s="359">
        <v>0</v>
      </c>
      <c r="W88" s="360">
        <f>IFERROR(V88/T88,0)</f>
        <v>0</v>
      </c>
      <c r="AM88" s="352" t="s">
        <v>166</v>
      </c>
    </row>
    <row r="89" spans="1:39" s="53" customFormat="1" ht="24.95" customHeight="1" x14ac:dyDescent="0.2">
      <c r="A89" s="358" t="s">
        <v>37</v>
      </c>
      <c r="B89" s="358" t="s">
        <v>37</v>
      </c>
      <c r="C89" s="358" t="s">
        <v>37</v>
      </c>
      <c r="D89" s="359">
        <v>0</v>
      </c>
      <c r="E89" s="359">
        <v>0</v>
      </c>
      <c r="F89" s="359">
        <v>0</v>
      </c>
      <c r="G89" s="360">
        <f>IFERROR(F89/D89,0)</f>
        <v>0</v>
      </c>
      <c r="H89" s="359">
        <v>0</v>
      </c>
      <c r="I89" s="359">
        <v>0</v>
      </c>
      <c r="J89" s="359">
        <v>0</v>
      </c>
      <c r="K89" s="360">
        <f>IFERROR(J89/I89,0)</f>
        <v>0</v>
      </c>
      <c r="L89" s="359">
        <v>0</v>
      </c>
      <c r="M89" s="359">
        <v>0</v>
      </c>
      <c r="N89" s="359">
        <v>0</v>
      </c>
      <c r="O89" s="360">
        <f>IFERROR(N89/L89,0)</f>
        <v>0</v>
      </c>
      <c r="P89" s="359">
        <v>0</v>
      </c>
      <c r="Q89" s="359">
        <v>0</v>
      </c>
      <c r="R89" s="359">
        <v>0</v>
      </c>
      <c r="S89" s="360">
        <f>IFERROR(R89/P89,0)</f>
        <v>0</v>
      </c>
      <c r="T89" s="359">
        <v>0</v>
      </c>
      <c r="U89" s="359">
        <v>0</v>
      </c>
      <c r="V89" s="359">
        <v>0</v>
      </c>
      <c r="W89" s="360">
        <f>IFERROR(V89/T89,0)</f>
        <v>0</v>
      </c>
      <c r="AM89" s="352"/>
    </row>
    <row r="90" spans="1:39" s="53" customFormat="1" ht="24.95" customHeight="1" x14ac:dyDescent="0.2">
      <c r="A90" s="358" t="s">
        <v>37</v>
      </c>
      <c r="B90" s="358" t="s">
        <v>37</v>
      </c>
      <c r="C90" s="358" t="s">
        <v>37</v>
      </c>
      <c r="D90" s="359">
        <v>0</v>
      </c>
      <c r="E90" s="359">
        <v>0</v>
      </c>
      <c r="F90" s="359">
        <v>0</v>
      </c>
      <c r="G90" s="360">
        <f>IFERROR(F90/D90,0)</f>
        <v>0</v>
      </c>
      <c r="H90" s="359">
        <v>0</v>
      </c>
      <c r="I90" s="359">
        <v>0</v>
      </c>
      <c r="J90" s="359">
        <v>0</v>
      </c>
      <c r="K90" s="360">
        <f>IFERROR(J90/I90,0)</f>
        <v>0</v>
      </c>
      <c r="L90" s="359">
        <v>0</v>
      </c>
      <c r="M90" s="359">
        <v>0</v>
      </c>
      <c r="N90" s="359">
        <v>0</v>
      </c>
      <c r="O90" s="360">
        <f>IFERROR(N90/L90,0)</f>
        <v>0</v>
      </c>
      <c r="P90" s="359">
        <v>0</v>
      </c>
      <c r="Q90" s="359">
        <v>0</v>
      </c>
      <c r="R90" s="359">
        <v>0</v>
      </c>
      <c r="S90" s="360">
        <f>IFERROR(R90/P90,0)</f>
        <v>0</v>
      </c>
      <c r="T90" s="359">
        <v>0</v>
      </c>
      <c r="U90" s="359">
        <v>0</v>
      </c>
      <c r="V90" s="359">
        <v>0</v>
      </c>
      <c r="W90" s="360">
        <f>IFERROR(V90/T90,0)</f>
        <v>0</v>
      </c>
      <c r="AM90" s="60" t="s">
        <v>190</v>
      </c>
    </row>
    <row r="91" spans="1:39" s="53" customFormat="1" ht="24.95" customHeight="1" x14ac:dyDescent="0.2">
      <c r="A91" s="358" t="s">
        <v>37</v>
      </c>
      <c r="B91" s="358" t="s">
        <v>37</v>
      </c>
      <c r="C91" s="358" t="s">
        <v>37</v>
      </c>
      <c r="D91" s="362"/>
      <c r="E91" s="362"/>
      <c r="F91" s="361"/>
      <c r="G91" s="360"/>
      <c r="H91" s="361"/>
      <c r="I91" s="361"/>
      <c r="J91" s="361"/>
      <c r="K91" s="360"/>
      <c r="L91" s="361"/>
      <c r="M91" s="361"/>
      <c r="N91" s="361"/>
      <c r="O91" s="360"/>
      <c r="P91" s="361"/>
      <c r="Q91" s="361"/>
      <c r="R91" s="360"/>
      <c r="S91" s="360"/>
      <c r="T91" s="361"/>
      <c r="U91" s="361"/>
      <c r="V91" s="361"/>
      <c r="W91" s="360"/>
      <c r="AM91" s="352" t="s">
        <v>191</v>
      </c>
    </row>
    <row r="92" spans="1:39" s="53" customFormat="1" ht="38.25" customHeight="1" x14ac:dyDescent="0.2">
      <c r="A92" s="805" t="s">
        <v>194</v>
      </c>
      <c r="B92" s="806"/>
      <c r="C92" s="807"/>
      <c r="D92" s="363">
        <f>SUM(D88:D91)</f>
        <v>0</v>
      </c>
      <c r="E92" s="363">
        <f>SUM(E88:E91)</f>
        <v>0</v>
      </c>
      <c r="F92" s="363">
        <f>SUM(F88:F91)</f>
        <v>0</v>
      </c>
      <c r="G92" s="356">
        <f>IFERROR(F92/D92,0)</f>
        <v>0</v>
      </c>
      <c r="H92" s="364">
        <f>SUM(H88:H91)</f>
        <v>0</v>
      </c>
      <c r="I92" s="364">
        <f>SUM(I88:I91)</f>
        <v>0</v>
      </c>
      <c r="J92" s="363">
        <f>SUM(J88:J91)</f>
        <v>0</v>
      </c>
      <c r="K92" s="356">
        <f>IFERROR(J92/H92,0)</f>
        <v>0</v>
      </c>
      <c r="L92" s="364">
        <f>SUM(L88:L91)</f>
        <v>2472519400</v>
      </c>
      <c r="M92" s="364">
        <f>SUM(M88:M91)</f>
        <v>1891274400</v>
      </c>
      <c r="N92" s="363">
        <f>SUM(N88:N91)</f>
        <v>731130126</v>
      </c>
      <c r="O92" s="356">
        <f>IFERROR(N92/L92,0)</f>
        <v>0.29570248306241803</v>
      </c>
      <c r="P92" s="364">
        <f>SUM(P88:P91)</f>
        <v>6493373000</v>
      </c>
      <c r="Q92" s="364">
        <f>SUM(Q88:Q91)</f>
        <v>0</v>
      </c>
      <c r="R92" s="363">
        <f>SUM(R88:R91)</f>
        <v>0</v>
      </c>
      <c r="S92" s="356">
        <f>IFERROR(R92/P92,0)</f>
        <v>0</v>
      </c>
      <c r="T92" s="364">
        <f>SUM(T88:T91)</f>
        <v>0</v>
      </c>
      <c r="U92" s="364">
        <f>SUM(U88:U91)</f>
        <v>0</v>
      </c>
      <c r="V92" s="363">
        <f>SUM(V88:V91)</f>
        <v>0</v>
      </c>
      <c r="W92" s="356">
        <f>IFERROR(V92/T92,0)</f>
        <v>0</v>
      </c>
      <c r="AM92" s="365" t="s">
        <v>195</v>
      </c>
    </row>
    <row r="93" spans="1:39" ht="15.75" customHeight="1" x14ac:dyDescent="0.25">
      <c r="I93" s="61"/>
      <c r="J93" s="61"/>
      <c r="K93" s="61"/>
    </row>
    <row r="94" spans="1:39" ht="15.75" customHeight="1" x14ac:dyDescent="0.25">
      <c r="I94" s="61"/>
      <c r="J94" s="61"/>
      <c r="K94" s="61"/>
    </row>
    <row r="95" spans="1:39" ht="15.75" customHeight="1" x14ac:dyDescent="0.25">
      <c r="I95" s="61"/>
      <c r="J95" s="61"/>
      <c r="K95" s="61"/>
    </row>
    <row r="96" spans="1:39" ht="15.75" customHeight="1" x14ac:dyDescent="0.25">
      <c r="I96" s="61"/>
      <c r="J96" s="61"/>
      <c r="K96" s="61"/>
    </row>
    <row r="97" spans="9:11" ht="15.75" customHeight="1" x14ac:dyDescent="0.25">
      <c r="I97" s="61"/>
      <c r="J97" s="61"/>
      <c r="K97" s="61"/>
    </row>
    <row r="98" spans="9:11" ht="15.75" customHeight="1" x14ac:dyDescent="0.25">
      <c r="I98" s="61"/>
      <c r="J98" s="61"/>
      <c r="K98" s="61"/>
    </row>
    <row r="99" spans="9:11" ht="15.75" customHeight="1" x14ac:dyDescent="0.25">
      <c r="I99" s="61"/>
      <c r="J99" s="61"/>
      <c r="K99" s="61"/>
    </row>
    <row r="100" spans="9:11" ht="15.75" customHeight="1" x14ac:dyDescent="0.25">
      <c r="I100" s="61"/>
      <c r="J100" s="61"/>
      <c r="K100" s="61"/>
    </row>
    <row r="101" spans="9:11" ht="15.75" customHeight="1" x14ac:dyDescent="0.25">
      <c r="I101" s="61"/>
      <c r="J101" s="61"/>
      <c r="K101" s="61"/>
    </row>
    <row r="102" spans="9:11" ht="15.75" customHeight="1" x14ac:dyDescent="0.25">
      <c r="I102" s="61"/>
      <c r="J102" s="61"/>
      <c r="K102" s="61"/>
    </row>
    <row r="103" spans="9:11" ht="15.75" customHeight="1" x14ac:dyDescent="0.25">
      <c r="I103" s="61"/>
      <c r="J103" s="61"/>
      <c r="K103" s="61"/>
    </row>
    <row r="104" spans="9:11" ht="15.75" customHeight="1" x14ac:dyDescent="0.25">
      <c r="I104" s="61"/>
      <c r="J104" s="61"/>
      <c r="K104" s="61"/>
    </row>
    <row r="105" spans="9:11" ht="15.75" customHeight="1" x14ac:dyDescent="0.25">
      <c r="I105" s="61"/>
      <c r="J105" s="61"/>
      <c r="K105" s="61"/>
    </row>
    <row r="106" spans="9:11" ht="15.75" customHeight="1" x14ac:dyDescent="0.25">
      <c r="I106" s="61"/>
      <c r="J106" s="61"/>
      <c r="K106" s="61"/>
    </row>
    <row r="107" spans="9:11" ht="15.75" customHeight="1" x14ac:dyDescent="0.25">
      <c r="I107" s="61"/>
      <c r="J107" s="61"/>
      <c r="K107" s="61"/>
    </row>
    <row r="108" spans="9:11" ht="15.75" customHeight="1" x14ac:dyDescent="0.25">
      <c r="I108" s="61"/>
      <c r="J108" s="61"/>
      <c r="K108" s="61"/>
    </row>
    <row r="109" spans="9:11" ht="15.75" customHeight="1" x14ac:dyDescent="0.25">
      <c r="I109" s="61"/>
      <c r="J109" s="61"/>
      <c r="K109" s="61"/>
    </row>
    <row r="110" spans="9:11" ht="15.75" customHeight="1" x14ac:dyDescent="0.25">
      <c r="I110" s="61"/>
      <c r="J110" s="61"/>
      <c r="K110" s="61"/>
    </row>
    <row r="111" spans="9:11" ht="15.75" customHeight="1" x14ac:dyDescent="0.25">
      <c r="I111" s="61"/>
      <c r="J111" s="61"/>
      <c r="K111" s="61"/>
    </row>
    <row r="112" spans="9:11" ht="15.75" customHeight="1" x14ac:dyDescent="0.25">
      <c r="I112" s="61"/>
      <c r="J112" s="61"/>
      <c r="K112" s="61"/>
    </row>
    <row r="113" spans="9:11" ht="15.75" customHeight="1" x14ac:dyDescent="0.25">
      <c r="I113" s="61"/>
      <c r="J113" s="61"/>
      <c r="K113" s="61"/>
    </row>
    <row r="114" spans="9:11" ht="15.75" customHeight="1" x14ac:dyDescent="0.25">
      <c r="I114" s="61"/>
      <c r="J114" s="61"/>
      <c r="K114" s="61"/>
    </row>
    <row r="115" spans="9:11" ht="15.75" customHeight="1" x14ac:dyDescent="0.25">
      <c r="I115" s="61"/>
      <c r="J115" s="61"/>
      <c r="K115" s="61"/>
    </row>
    <row r="116" spans="9:11" ht="15.75" customHeight="1" x14ac:dyDescent="0.25">
      <c r="I116" s="61"/>
      <c r="J116" s="61"/>
      <c r="K116" s="61"/>
    </row>
    <row r="117" spans="9:11" ht="15.75" customHeight="1" x14ac:dyDescent="0.25">
      <c r="I117" s="61"/>
      <c r="J117" s="61"/>
      <c r="K117" s="61"/>
    </row>
    <row r="118" spans="9:11" ht="15.75" customHeight="1" x14ac:dyDescent="0.25">
      <c r="I118" s="61"/>
      <c r="J118" s="61"/>
      <c r="K118" s="61"/>
    </row>
    <row r="119" spans="9:11" ht="15.75" customHeight="1" x14ac:dyDescent="0.25">
      <c r="I119" s="61"/>
      <c r="J119" s="61"/>
      <c r="K119" s="61"/>
    </row>
    <row r="120" spans="9:11" ht="15.75" customHeight="1" x14ac:dyDescent="0.25">
      <c r="I120" s="61"/>
      <c r="J120" s="61"/>
      <c r="K120" s="61"/>
    </row>
    <row r="121" spans="9:11" ht="15.75" customHeight="1" x14ac:dyDescent="0.25">
      <c r="I121" s="61"/>
      <c r="J121" s="61"/>
      <c r="K121" s="61"/>
    </row>
    <row r="122" spans="9:11" ht="15.75" customHeight="1" x14ac:dyDescent="0.25">
      <c r="I122" s="61"/>
      <c r="J122" s="61"/>
      <c r="K122" s="61"/>
    </row>
    <row r="123" spans="9:11" ht="15.75" customHeight="1" x14ac:dyDescent="0.25">
      <c r="I123" s="61"/>
      <c r="J123" s="61"/>
      <c r="K123" s="61"/>
    </row>
    <row r="124" spans="9:11" ht="15.75" customHeight="1" x14ac:dyDescent="0.25">
      <c r="I124" s="61"/>
      <c r="J124" s="61"/>
      <c r="K124" s="61"/>
    </row>
    <row r="125" spans="9:11" ht="15.75" customHeight="1" x14ac:dyDescent="0.25">
      <c r="I125" s="61"/>
      <c r="J125" s="61"/>
      <c r="K125" s="61"/>
    </row>
    <row r="126" spans="9:11" ht="15.75" customHeight="1" x14ac:dyDescent="0.25">
      <c r="I126" s="61"/>
      <c r="J126" s="61"/>
      <c r="K126" s="61"/>
    </row>
    <row r="127" spans="9:11" ht="15.75" customHeight="1" x14ac:dyDescent="0.25">
      <c r="I127" s="61"/>
      <c r="J127" s="61"/>
      <c r="K127" s="61"/>
    </row>
    <row r="128" spans="9:11" ht="15.75" customHeight="1" x14ac:dyDescent="0.25">
      <c r="I128" s="61"/>
      <c r="J128" s="61"/>
      <c r="K128" s="61"/>
    </row>
    <row r="129" spans="9:11" ht="15.75" customHeight="1" x14ac:dyDescent="0.25">
      <c r="I129" s="61"/>
      <c r="J129" s="61"/>
      <c r="K129" s="61"/>
    </row>
    <row r="130" spans="9:11" ht="15.75" customHeight="1" x14ac:dyDescent="0.25">
      <c r="I130" s="61"/>
      <c r="J130" s="61"/>
      <c r="K130" s="61"/>
    </row>
    <row r="131" spans="9:11" ht="15.75" customHeight="1" x14ac:dyDescent="0.25">
      <c r="I131" s="61"/>
      <c r="J131" s="61"/>
      <c r="K131" s="61"/>
    </row>
    <row r="132" spans="9:11" ht="15.75" customHeight="1" x14ac:dyDescent="0.25">
      <c r="I132" s="61"/>
      <c r="J132" s="61"/>
      <c r="K132" s="61"/>
    </row>
    <row r="133" spans="9:11" ht="15.75" customHeight="1" x14ac:dyDescent="0.25">
      <c r="I133" s="61"/>
      <c r="J133" s="61"/>
      <c r="K133" s="61"/>
    </row>
    <row r="134" spans="9:11" ht="15.75" customHeight="1" x14ac:dyDescent="0.25">
      <c r="I134" s="61"/>
      <c r="J134" s="61"/>
      <c r="K134" s="61"/>
    </row>
    <row r="135" spans="9:11" ht="15.75" customHeight="1" x14ac:dyDescent="0.25">
      <c r="I135" s="61"/>
      <c r="J135" s="61"/>
      <c r="K135" s="61"/>
    </row>
    <row r="136" spans="9:11" ht="15.75" customHeight="1" x14ac:dyDescent="0.25">
      <c r="I136" s="61"/>
      <c r="J136" s="61"/>
      <c r="K136" s="61"/>
    </row>
    <row r="137" spans="9:11" ht="15.75" customHeight="1" x14ac:dyDescent="0.25">
      <c r="I137" s="61"/>
      <c r="J137" s="61"/>
      <c r="K137" s="61"/>
    </row>
    <row r="138" spans="9:11" ht="15.75" customHeight="1" x14ac:dyDescent="0.25">
      <c r="I138" s="61"/>
      <c r="J138" s="61"/>
      <c r="K138" s="61"/>
    </row>
    <row r="139" spans="9:11" ht="15.75" customHeight="1" x14ac:dyDescent="0.25">
      <c r="I139" s="61"/>
      <c r="J139" s="61"/>
      <c r="K139" s="61"/>
    </row>
    <row r="140" spans="9:11" ht="15.75" customHeight="1" x14ac:dyDescent="0.25">
      <c r="I140" s="61"/>
      <c r="J140" s="61"/>
      <c r="K140" s="61"/>
    </row>
    <row r="141" spans="9:11" ht="15.75" customHeight="1" x14ac:dyDescent="0.25">
      <c r="I141" s="61"/>
      <c r="J141" s="61"/>
      <c r="K141" s="61"/>
    </row>
    <row r="142" spans="9:11" ht="15.75" customHeight="1" x14ac:dyDescent="0.25">
      <c r="I142" s="61"/>
      <c r="J142" s="61"/>
      <c r="K142" s="61"/>
    </row>
    <row r="143" spans="9:11" ht="15.75" customHeight="1" x14ac:dyDescent="0.25">
      <c r="I143" s="61"/>
      <c r="J143" s="61"/>
      <c r="K143" s="61"/>
    </row>
    <row r="144" spans="9:11" ht="15.75" customHeight="1" x14ac:dyDescent="0.25">
      <c r="I144" s="61"/>
      <c r="J144" s="61"/>
      <c r="K144" s="61"/>
    </row>
    <row r="145" spans="9:11" ht="15.75" customHeight="1" x14ac:dyDescent="0.25">
      <c r="I145" s="61"/>
      <c r="J145" s="61"/>
      <c r="K145" s="61"/>
    </row>
    <row r="146" spans="9:11" ht="15.75" customHeight="1" x14ac:dyDescent="0.25">
      <c r="I146" s="61"/>
      <c r="J146" s="61"/>
      <c r="K146" s="61"/>
    </row>
    <row r="147" spans="9:11" ht="15.75" customHeight="1" x14ac:dyDescent="0.25">
      <c r="I147" s="61"/>
      <c r="J147" s="61"/>
      <c r="K147" s="61"/>
    </row>
    <row r="148" spans="9:11" ht="15.75" customHeight="1" x14ac:dyDescent="0.25">
      <c r="I148" s="61"/>
      <c r="J148" s="61"/>
      <c r="K148" s="61"/>
    </row>
    <row r="149" spans="9:11" ht="15.75" customHeight="1" x14ac:dyDescent="0.25">
      <c r="I149" s="61"/>
      <c r="J149" s="61"/>
      <c r="K149" s="61"/>
    </row>
    <row r="150" spans="9:11" ht="15.75" customHeight="1" x14ac:dyDescent="0.25">
      <c r="I150" s="61"/>
      <c r="J150" s="61"/>
      <c r="K150" s="61"/>
    </row>
    <row r="151" spans="9:11" ht="15.75" customHeight="1" x14ac:dyDescent="0.25">
      <c r="I151" s="61"/>
      <c r="J151" s="61"/>
      <c r="K151" s="61"/>
    </row>
    <row r="152" spans="9:11" ht="15.75" customHeight="1" x14ac:dyDescent="0.25">
      <c r="I152" s="61"/>
      <c r="J152" s="61"/>
      <c r="K152" s="61"/>
    </row>
    <row r="153" spans="9:11" ht="15.75" customHeight="1" x14ac:dyDescent="0.25">
      <c r="I153" s="61"/>
      <c r="J153" s="61"/>
      <c r="K153" s="61"/>
    </row>
    <row r="154" spans="9:11" ht="15.75" customHeight="1" x14ac:dyDescent="0.25">
      <c r="I154" s="61"/>
      <c r="J154" s="61"/>
      <c r="K154" s="61"/>
    </row>
    <row r="155" spans="9:11" ht="15.75" customHeight="1" x14ac:dyDescent="0.25">
      <c r="I155" s="61"/>
      <c r="J155" s="61"/>
      <c r="K155" s="61"/>
    </row>
    <row r="156" spans="9:11" ht="15.75" customHeight="1" x14ac:dyDescent="0.25">
      <c r="I156" s="61"/>
      <c r="J156" s="61"/>
      <c r="K156" s="61"/>
    </row>
    <row r="157" spans="9:11" ht="15.75" customHeight="1" x14ac:dyDescent="0.25">
      <c r="I157" s="61"/>
      <c r="J157" s="61"/>
      <c r="K157" s="61"/>
    </row>
    <row r="158" spans="9:11" ht="15.75" customHeight="1" x14ac:dyDescent="0.25">
      <c r="I158" s="61"/>
      <c r="J158" s="61"/>
      <c r="K158" s="61"/>
    </row>
    <row r="159" spans="9:11" ht="15.75" customHeight="1" x14ac:dyDescent="0.25">
      <c r="I159" s="61"/>
      <c r="J159" s="61"/>
      <c r="K159" s="61"/>
    </row>
    <row r="160" spans="9:11" ht="15.75" customHeight="1" x14ac:dyDescent="0.25">
      <c r="I160" s="61"/>
      <c r="J160" s="61"/>
      <c r="K160" s="61"/>
    </row>
    <row r="161" spans="9:11" ht="15.75" customHeight="1" x14ac:dyDescent="0.25">
      <c r="I161" s="61"/>
      <c r="J161" s="61"/>
      <c r="K161" s="61"/>
    </row>
    <row r="162" spans="9:11" ht="15.75" customHeight="1" x14ac:dyDescent="0.25">
      <c r="I162" s="61"/>
      <c r="J162" s="61"/>
      <c r="K162" s="61"/>
    </row>
    <row r="163" spans="9:11" ht="15.75" customHeight="1" x14ac:dyDescent="0.25">
      <c r="I163" s="61"/>
      <c r="J163" s="61"/>
      <c r="K163" s="61"/>
    </row>
    <row r="164" spans="9:11" ht="15.75" customHeight="1" x14ac:dyDescent="0.25">
      <c r="I164" s="61"/>
      <c r="J164" s="61"/>
      <c r="K164" s="61"/>
    </row>
    <row r="165" spans="9:11" ht="15.75" customHeight="1" x14ac:dyDescent="0.25">
      <c r="I165" s="61"/>
      <c r="J165" s="61"/>
      <c r="K165" s="61"/>
    </row>
    <row r="166" spans="9:11" ht="15.75" customHeight="1" x14ac:dyDescent="0.25">
      <c r="I166" s="61"/>
      <c r="J166" s="61"/>
      <c r="K166" s="61"/>
    </row>
    <row r="167" spans="9:11" ht="15.75" customHeight="1" x14ac:dyDescent="0.25">
      <c r="I167" s="61"/>
      <c r="J167" s="61"/>
      <c r="K167" s="61"/>
    </row>
    <row r="168" spans="9:11" ht="15.75" customHeight="1" x14ac:dyDescent="0.25">
      <c r="I168" s="61"/>
      <c r="J168" s="61"/>
      <c r="K168" s="61"/>
    </row>
    <row r="169" spans="9:11" ht="15.75" customHeight="1" x14ac:dyDescent="0.25">
      <c r="I169" s="61"/>
      <c r="J169" s="61"/>
      <c r="K169" s="61"/>
    </row>
    <row r="170" spans="9:11" ht="15.75" customHeight="1" x14ac:dyDescent="0.25">
      <c r="I170" s="61"/>
      <c r="J170" s="61"/>
      <c r="K170" s="61"/>
    </row>
    <row r="171" spans="9:11" ht="15.75" customHeight="1" x14ac:dyDescent="0.25">
      <c r="I171" s="61"/>
      <c r="J171" s="61"/>
      <c r="K171" s="61"/>
    </row>
    <row r="172" spans="9:11" ht="15.75" customHeight="1" x14ac:dyDescent="0.25">
      <c r="I172" s="61"/>
      <c r="J172" s="61"/>
      <c r="K172" s="61"/>
    </row>
    <row r="173" spans="9:11" ht="15.75" customHeight="1" x14ac:dyDescent="0.25">
      <c r="I173" s="61"/>
      <c r="J173" s="61"/>
      <c r="K173" s="61"/>
    </row>
    <row r="174" spans="9:11" ht="15.75" customHeight="1" x14ac:dyDescent="0.25">
      <c r="I174" s="61"/>
      <c r="J174" s="61"/>
      <c r="K174" s="61"/>
    </row>
    <row r="175" spans="9:11" ht="15.75" customHeight="1" x14ac:dyDescent="0.25">
      <c r="I175" s="61"/>
      <c r="J175" s="61"/>
      <c r="K175" s="61"/>
    </row>
    <row r="176" spans="9:11" ht="15.75" customHeight="1" x14ac:dyDescent="0.25">
      <c r="I176" s="61"/>
      <c r="J176" s="61"/>
      <c r="K176" s="61"/>
    </row>
    <row r="177" spans="9:11" ht="15.75" customHeight="1" x14ac:dyDescent="0.25">
      <c r="I177" s="61"/>
      <c r="J177" s="61"/>
      <c r="K177" s="61"/>
    </row>
    <row r="178" spans="9:11" ht="15.75" customHeight="1" x14ac:dyDescent="0.25">
      <c r="I178" s="61"/>
      <c r="J178" s="61"/>
      <c r="K178" s="61"/>
    </row>
    <row r="179" spans="9:11" ht="15.75" customHeight="1" x14ac:dyDescent="0.25">
      <c r="I179" s="61"/>
      <c r="J179" s="61"/>
      <c r="K179" s="61"/>
    </row>
    <row r="180" spans="9:11" ht="15.75" customHeight="1" x14ac:dyDescent="0.25">
      <c r="I180" s="61"/>
      <c r="J180" s="61"/>
      <c r="K180" s="61"/>
    </row>
    <row r="181" spans="9:11" ht="15.75" customHeight="1" x14ac:dyDescent="0.25">
      <c r="I181" s="61"/>
      <c r="J181" s="61"/>
      <c r="K181" s="61"/>
    </row>
    <row r="182" spans="9:11" ht="15.75" customHeight="1" x14ac:dyDescent="0.25">
      <c r="I182" s="61"/>
      <c r="J182" s="61"/>
      <c r="K182" s="61"/>
    </row>
    <row r="183" spans="9:11" ht="15.75" customHeight="1" x14ac:dyDescent="0.25">
      <c r="I183" s="61"/>
      <c r="J183" s="61"/>
      <c r="K183" s="61"/>
    </row>
    <row r="184" spans="9:11" ht="15.75" customHeight="1" x14ac:dyDescent="0.25">
      <c r="I184" s="61"/>
      <c r="J184" s="61"/>
      <c r="K184" s="61"/>
    </row>
    <row r="185" spans="9:11" ht="15.75" customHeight="1" x14ac:dyDescent="0.25">
      <c r="I185" s="61"/>
      <c r="J185" s="61"/>
      <c r="K185" s="61"/>
    </row>
    <row r="186" spans="9:11" ht="15.75" customHeight="1" x14ac:dyDescent="0.25">
      <c r="I186" s="61"/>
      <c r="J186" s="61"/>
      <c r="K186" s="61"/>
    </row>
    <row r="187" spans="9:11" ht="15.75" customHeight="1" x14ac:dyDescent="0.25">
      <c r="I187" s="61"/>
      <c r="J187" s="61"/>
      <c r="K187" s="61"/>
    </row>
    <row r="188" spans="9:11" ht="15.75" customHeight="1" x14ac:dyDescent="0.25">
      <c r="I188" s="61"/>
      <c r="J188" s="61"/>
      <c r="K188" s="61"/>
    </row>
    <row r="189" spans="9:11" ht="15.75" customHeight="1" x14ac:dyDescent="0.25">
      <c r="I189" s="61"/>
      <c r="J189" s="61"/>
      <c r="K189" s="61"/>
    </row>
    <row r="190" spans="9:11" ht="15.75" customHeight="1" x14ac:dyDescent="0.25">
      <c r="I190" s="61"/>
      <c r="J190" s="61"/>
      <c r="K190" s="61"/>
    </row>
    <row r="191" spans="9:11" ht="15.75" customHeight="1" x14ac:dyDescent="0.25">
      <c r="I191" s="61"/>
      <c r="J191" s="61"/>
      <c r="K191" s="61"/>
    </row>
    <row r="192" spans="9:11" ht="15.75" customHeight="1" x14ac:dyDescent="0.25">
      <c r="I192" s="61"/>
      <c r="J192" s="61"/>
      <c r="K192" s="61"/>
    </row>
    <row r="193" spans="9:11" ht="15.75" customHeight="1" x14ac:dyDescent="0.25">
      <c r="I193" s="61"/>
      <c r="J193" s="61"/>
      <c r="K193" s="61"/>
    </row>
    <row r="194" spans="9:11" ht="15.75" customHeight="1" x14ac:dyDescent="0.25">
      <c r="I194" s="61"/>
      <c r="J194" s="61"/>
      <c r="K194" s="61"/>
    </row>
    <row r="195" spans="9:11" ht="15.75" customHeight="1" x14ac:dyDescent="0.25">
      <c r="I195" s="61"/>
      <c r="J195" s="61"/>
      <c r="K195" s="61"/>
    </row>
    <row r="196" spans="9:11" ht="15.75" customHeight="1" x14ac:dyDescent="0.25">
      <c r="I196" s="61"/>
      <c r="J196" s="61"/>
      <c r="K196" s="61"/>
    </row>
    <row r="197" spans="9:11" ht="15.75" customHeight="1" x14ac:dyDescent="0.25">
      <c r="I197" s="61"/>
      <c r="J197" s="61"/>
      <c r="K197" s="61"/>
    </row>
    <row r="198" spans="9:11" ht="15.75" customHeight="1" x14ac:dyDescent="0.25">
      <c r="I198" s="61"/>
      <c r="J198" s="61"/>
      <c r="K198" s="61"/>
    </row>
    <row r="199" spans="9:11" ht="15.75" customHeight="1" x14ac:dyDescent="0.25">
      <c r="I199" s="61"/>
      <c r="J199" s="61"/>
      <c r="K199" s="61"/>
    </row>
    <row r="200" spans="9:11" ht="15.75" customHeight="1" x14ac:dyDescent="0.25">
      <c r="I200" s="61"/>
      <c r="J200" s="61"/>
      <c r="K200" s="61"/>
    </row>
    <row r="201" spans="9:11" ht="15.75" customHeight="1" x14ac:dyDescent="0.25">
      <c r="I201" s="61"/>
      <c r="J201" s="61"/>
      <c r="K201" s="61"/>
    </row>
    <row r="202" spans="9:11" ht="15.75" customHeight="1" x14ac:dyDescent="0.25">
      <c r="I202" s="61"/>
      <c r="J202" s="61"/>
      <c r="K202" s="61"/>
    </row>
    <row r="203" spans="9:11" ht="15.75" customHeight="1" x14ac:dyDescent="0.25">
      <c r="I203" s="61"/>
      <c r="J203" s="61"/>
      <c r="K203" s="61"/>
    </row>
    <row r="204" spans="9:11" ht="15.75" customHeight="1" x14ac:dyDescent="0.25">
      <c r="I204" s="61"/>
      <c r="J204" s="61"/>
      <c r="K204" s="61"/>
    </row>
    <row r="205" spans="9:11" ht="15.75" customHeight="1" x14ac:dyDescent="0.25">
      <c r="I205" s="61"/>
      <c r="J205" s="61"/>
      <c r="K205" s="61"/>
    </row>
    <row r="206" spans="9:11" ht="15.75" customHeight="1" x14ac:dyDescent="0.25">
      <c r="I206" s="61"/>
      <c r="J206" s="61"/>
      <c r="K206" s="61"/>
    </row>
    <row r="207" spans="9:11" ht="15.75" customHeight="1" x14ac:dyDescent="0.25">
      <c r="I207" s="61"/>
      <c r="J207" s="61"/>
      <c r="K207" s="61"/>
    </row>
    <row r="208" spans="9:11" ht="15.75" customHeight="1" x14ac:dyDescent="0.25">
      <c r="I208" s="61"/>
      <c r="J208" s="61"/>
      <c r="K208" s="61"/>
    </row>
    <row r="209" spans="9:11" ht="15.75" customHeight="1" x14ac:dyDescent="0.25">
      <c r="I209" s="61"/>
      <c r="J209" s="61"/>
      <c r="K209" s="61"/>
    </row>
    <row r="210" spans="9:11" ht="15.75" customHeight="1" x14ac:dyDescent="0.25">
      <c r="I210" s="61"/>
      <c r="J210" s="61"/>
      <c r="K210" s="61"/>
    </row>
    <row r="211" spans="9:11" ht="15.75" customHeight="1" x14ac:dyDescent="0.25">
      <c r="I211" s="61"/>
      <c r="J211" s="61"/>
      <c r="K211" s="61"/>
    </row>
    <row r="212" spans="9:11" ht="15.75" customHeight="1" x14ac:dyDescent="0.25">
      <c r="I212" s="61"/>
      <c r="J212" s="61"/>
      <c r="K212" s="61"/>
    </row>
    <row r="213" spans="9:11" ht="15.75" customHeight="1" x14ac:dyDescent="0.25">
      <c r="I213" s="61"/>
      <c r="J213" s="61"/>
      <c r="K213" s="61"/>
    </row>
    <row r="214" spans="9:11" ht="15.75" customHeight="1" x14ac:dyDescent="0.25">
      <c r="I214" s="61"/>
      <c r="J214" s="61"/>
      <c r="K214" s="61"/>
    </row>
    <row r="215" spans="9:11" ht="15.75" customHeight="1" x14ac:dyDescent="0.25">
      <c r="I215" s="61"/>
      <c r="J215" s="61"/>
      <c r="K215" s="61"/>
    </row>
    <row r="216" spans="9:11" ht="15.75" customHeight="1" x14ac:dyDescent="0.25">
      <c r="I216" s="61"/>
      <c r="J216" s="61"/>
      <c r="K216" s="61"/>
    </row>
    <row r="217" spans="9:11" ht="15.75" customHeight="1" x14ac:dyDescent="0.25">
      <c r="I217" s="61"/>
      <c r="J217" s="61"/>
      <c r="K217" s="61"/>
    </row>
    <row r="218" spans="9:11" ht="15.75" customHeight="1" x14ac:dyDescent="0.25">
      <c r="I218" s="61"/>
      <c r="J218" s="61"/>
      <c r="K218" s="61"/>
    </row>
    <row r="219" spans="9:11" ht="15.75" customHeight="1" x14ac:dyDescent="0.25">
      <c r="I219" s="61"/>
      <c r="J219" s="61"/>
      <c r="K219" s="61"/>
    </row>
    <row r="220" spans="9:11" ht="15.75" customHeight="1" x14ac:dyDescent="0.25">
      <c r="I220" s="61"/>
      <c r="J220" s="61"/>
      <c r="K220" s="61"/>
    </row>
    <row r="221" spans="9:11" ht="15.75" customHeight="1" x14ac:dyDescent="0.25">
      <c r="I221" s="61"/>
      <c r="J221" s="61"/>
      <c r="K221" s="61"/>
    </row>
    <row r="222" spans="9:11" ht="15.75" customHeight="1" x14ac:dyDescent="0.25">
      <c r="I222" s="61"/>
      <c r="J222" s="61"/>
      <c r="K222" s="61"/>
    </row>
    <row r="223" spans="9:11" ht="15.75" customHeight="1" x14ac:dyDescent="0.25">
      <c r="I223" s="61"/>
      <c r="J223" s="61"/>
      <c r="K223" s="61"/>
    </row>
    <row r="224" spans="9:11" ht="15.75" customHeight="1" x14ac:dyDescent="0.25">
      <c r="I224" s="61"/>
      <c r="J224" s="61"/>
      <c r="K224" s="61"/>
    </row>
    <row r="225" spans="9:11" ht="15.75" customHeight="1" x14ac:dyDescent="0.25">
      <c r="I225" s="61"/>
      <c r="J225" s="61"/>
      <c r="K225" s="61"/>
    </row>
    <row r="226" spans="9:11" ht="15.75" customHeight="1" x14ac:dyDescent="0.25">
      <c r="I226" s="61"/>
      <c r="J226" s="61"/>
      <c r="K226" s="61"/>
    </row>
    <row r="227" spans="9:11" ht="15.75" customHeight="1" x14ac:dyDescent="0.25">
      <c r="I227" s="61"/>
      <c r="J227" s="61"/>
      <c r="K227" s="61"/>
    </row>
    <row r="228" spans="9:11" ht="15.75" customHeight="1" x14ac:dyDescent="0.25">
      <c r="I228" s="61"/>
      <c r="J228" s="61"/>
      <c r="K228" s="61"/>
    </row>
    <row r="229" spans="9:11" ht="15.75" customHeight="1" x14ac:dyDescent="0.25">
      <c r="I229" s="61"/>
      <c r="J229" s="61"/>
      <c r="K229" s="61"/>
    </row>
    <row r="230" spans="9:11" ht="15.75" customHeight="1" x14ac:dyDescent="0.25">
      <c r="I230" s="61"/>
      <c r="J230" s="61"/>
      <c r="K230" s="61"/>
    </row>
    <row r="231" spans="9:11" ht="15.75" customHeight="1" x14ac:dyDescent="0.25">
      <c r="I231" s="61"/>
      <c r="J231" s="61"/>
      <c r="K231" s="61"/>
    </row>
    <row r="232" spans="9:11" ht="15.75" customHeight="1" x14ac:dyDescent="0.25">
      <c r="I232" s="61"/>
      <c r="J232" s="61"/>
      <c r="K232" s="61"/>
    </row>
    <row r="233" spans="9:11" ht="15.75" customHeight="1" x14ac:dyDescent="0.25">
      <c r="I233" s="61"/>
      <c r="J233" s="61"/>
      <c r="K233" s="61"/>
    </row>
    <row r="234" spans="9:11" ht="15.75" customHeight="1" x14ac:dyDescent="0.25">
      <c r="I234" s="61"/>
      <c r="J234" s="61"/>
      <c r="K234" s="61"/>
    </row>
    <row r="235" spans="9:11" ht="15.75" customHeight="1" x14ac:dyDescent="0.25">
      <c r="I235" s="61"/>
      <c r="J235" s="61"/>
      <c r="K235" s="61"/>
    </row>
    <row r="236" spans="9:11" ht="15.75" customHeight="1" x14ac:dyDescent="0.25">
      <c r="I236" s="61"/>
      <c r="J236" s="61"/>
      <c r="K236" s="61"/>
    </row>
    <row r="237" spans="9:11" ht="15.75" customHeight="1" x14ac:dyDescent="0.25">
      <c r="I237" s="61"/>
      <c r="J237" s="61"/>
      <c r="K237" s="61"/>
    </row>
    <row r="238" spans="9:11" ht="15.75" customHeight="1" x14ac:dyDescent="0.25">
      <c r="I238" s="61"/>
      <c r="J238" s="61"/>
      <c r="K238" s="61"/>
    </row>
    <row r="239" spans="9:11" ht="15.75" customHeight="1" x14ac:dyDescent="0.25">
      <c r="I239" s="61"/>
      <c r="J239" s="61"/>
      <c r="K239" s="61"/>
    </row>
    <row r="240" spans="9:11" ht="15.75" customHeight="1" x14ac:dyDescent="0.25">
      <c r="I240" s="61"/>
      <c r="J240" s="61"/>
      <c r="K240" s="61"/>
    </row>
    <row r="241" spans="9:11" ht="15.75" customHeight="1" x14ac:dyDescent="0.25">
      <c r="I241" s="61"/>
      <c r="J241" s="61"/>
      <c r="K241" s="61"/>
    </row>
    <row r="242" spans="9:11" ht="15.75" customHeight="1" x14ac:dyDescent="0.25">
      <c r="I242" s="61"/>
      <c r="J242" s="61"/>
      <c r="K242" s="61"/>
    </row>
    <row r="243" spans="9:11" ht="15.75" customHeight="1" x14ac:dyDescent="0.25">
      <c r="I243" s="61"/>
      <c r="J243" s="61"/>
      <c r="K243" s="61"/>
    </row>
    <row r="244" spans="9:11" ht="15.75" customHeight="1" x14ac:dyDescent="0.25">
      <c r="I244" s="61"/>
      <c r="J244" s="61"/>
      <c r="K244" s="61"/>
    </row>
    <row r="245" spans="9:11" ht="15.75" customHeight="1" x14ac:dyDescent="0.25">
      <c r="I245" s="61"/>
      <c r="J245" s="61"/>
      <c r="K245" s="61"/>
    </row>
    <row r="246" spans="9:11" ht="15.75" customHeight="1" x14ac:dyDescent="0.25">
      <c r="I246" s="61"/>
      <c r="J246" s="61"/>
      <c r="K246" s="61"/>
    </row>
    <row r="247" spans="9:11" ht="15.75" customHeight="1" x14ac:dyDescent="0.25">
      <c r="I247" s="61"/>
      <c r="J247" s="61"/>
      <c r="K247" s="61"/>
    </row>
    <row r="248" spans="9:11" ht="15.75" customHeight="1" x14ac:dyDescent="0.25">
      <c r="I248" s="61"/>
      <c r="J248" s="61"/>
      <c r="K248" s="61"/>
    </row>
    <row r="249" spans="9:11" ht="15.75" customHeight="1" x14ac:dyDescent="0.25">
      <c r="I249" s="61"/>
      <c r="J249" s="61"/>
      <c r="K249" s="61"/>
    </row>
    <row r="250" spans="9:11" ht="15.75" customHeight="1" x14ac:dyDescent="0.25">
      <c r="I250" s="61"/>
      <c r="J250" s="61"/>
      <c r="K250" s="61"/>
    </row>
    <row r="251" spans="9:11" ht="15.75" customHeight="1" x14ac:dyDescent="0.25">
      <c r="I251" s="61"/>
      <c r="J251" s="61"/>
      <c r="K251" s="61"/>
    </row>
    <row r="252" spans="9:11" ht="15.75" customHeight="1" x14ac:dyDescent="0.25">
      <c r="I252" s="61"/>
      <c r="J252" s="61"/>
      <c r="K252" s="61"/>
    </row>
    <row r="253" spans="9:11" ht="15.75" customHeight="1" x14ac:dyDescent="0.25">
      <c r="I253" s="61"/>
      <c r="J253" s="61"/>
      <c r="K253" s="61"/>
    </row>
    <row r="254" spans="9:11" ht="15.75" customHeight="1" x14ac:dyDescent="0.25">
      <c r="I254" s="61"/>
      <c r="J254" s="61"/>
      <c r="K254" s="61"/>
    </row>
    <row r="255" spans="9:11" ht="15.75" customHeight="1" x14ac:dyDescent="0.25">
      <c r="I255" s="61"/>
      <c r="J255" s="61"/>
      <c r="K255" s="61"/>
    </row>
    <row r="256" spans="9:11" ht="15.75" customHeight="1" x14ac:dyDescent="0.25">
      <c r="I256" s="61"/>
      <c r="J256" s="61"/>
      <c r="K256" s="61"/>
    </row>
    <row r="257" spans="9:11" ht="15.75" customHeight="1" x14ac:dyDescent="0.25">
      <c r="I257" s="61"/>
      <c r="J257" s="61"/>
      <c r="K257" s="61"/>
    </row>
    <row r="258" spans="9:11" ht="15.75" customHeight="1" x14ac:dyDescent="0.25">
      <c r="I258" s="61"/>
      <c r="J258" s="61"/>
      <c r="K258" s="61"/>
    </row>
    <row r="259" spans="9:11" ht="15.75" customHeight="1" x14ac:dyDescent="0.25">
      <c r="I259" s="61"/>
      <c r="J259" s="61"/>
      <c r="K259" s="61"/>
    </row>
    <row r="260" spans="9:11" ht="15.75" customHeight="1" x14ac:dyDescent="0.25">
      <c r="I260" s="61"/>
      <c r="J260" s="61"/>
      <c r="K260" s="61"/>
    </row>
    <row r="261" spans="9:11" ht="15.75" customHeight="1" x14ac:dyDescent="0.25">
      <c r="I261" s="61"/>
      <c r="J261" s="61"/>
      <c r="K261" s="61"/>
    </row>
    <row r="262" spans="9:11" ht="15.75" customHeight="1" x14ac:dyDescent="0.25">
      <c r="I262" s="61"/>
      <c r="J262" s="61"/>
      <c r="K262" s="61"/>
    </row>
    <row r="263" spans="9:11" ht="15.75" customHeight="1" x14ac:dyDescent="0.25">
      <c r="I263" s="61"/>
      <c r="J263" s="61"/>
      <c r="K263" s="61"/>
    </row>
    <row r="264" spans="9:11" ht="15.75" customHeight="1" x14ac:dyDescent="0.25">
      <c r="I264" s="61"/>
      <c r="J264" s="61"/>
      <c r="K264" s="61"/>
    </row>
    <row r="265" spans="9:11" ht="15.75" customHeight="1" x14ac:dyDescent="0.25">
      <c r="I265" s="61"/>
      <c r="J265" s="61"/>
      <c r="K265" s="61"/>
    </row>
    <row r="266" spans="9:11" ht="15.75" customHeight="1" x14ac:dyDescent="0.25">
      <c r="I266" s="61"/>
      <c r="J266" s="61"/>
      <c r="K266" s="61"/>
    </row>
    <row r="267" spans="9:11" ht="15.75" customHeight="1" x14ac:dyDescent="0.25">
      <c r="I267" s="61"/>
      <c r="J267" s="61"/>
      <c r="K267" s="61"/>
    </row>
    <row r="268" spans="9:11" ht="15.75" customHeight="1" x14ac:dyDescent="0.25">
      <c r="I268" s="61"/>
      <c r="J268" s="61"/>
      <c r="K268" s="61"/>
    </row>
    <row r="269" spans="9:11" ht="15.75" customHeight="1" x14ac:dyDescent="0.25">
      <c r="I269" s="61"/>
      <c r="J269" s="61"/>
      <c r="K269" s="61"/>
    </row>
    <row r="270" spans="9:11" ht="15.75" customHeight="1" x14ac:dyDescent="0.25">
      <c r="I270" s="61"/>
      <c r="J270" s="61"/>
      <c r="K270" s="61"/>
    </row>
    <row r="271" spans="9:11" ht="15.75" customHeight="1" x14ac:dyDescent="0.25">
      <c r="I271" s="61"/>
      <c r="J271" s="61"/>
      <c r="K271" s="61"/>
    </row>
    <row r="272" spans="9:11" ht="15.75" customHeight="1" x14ac:dyDescent="0.25">
      <c r="I272" s="61"/>
      <c r="J272" s="61"/>
      <c r="K272" s="61"/>
    </row>
    <row r="273" spans="9:11" ht="15.75" customHeight="1" x14ac:dyDescent="0.25">
      <c r="I273" s="61"/>
      <c r="J273" s="61"/>
      <c r="K273" s="61"/>
    </row>
    <row r="274" spans="9:11" ht="15.75" customHeight="1" x14ac:dyDescent="0.25">
      <c r="I274" s="61"/>
      <c r="J274" s="61"/>
      <c r="K274" s="61"/>
    </row>
    <row r="275" spans="9:11" ht="15.75" customHeight="1" x14ac:dyDescent="0.25">
      <c r="I275" s="61"/>
      <c r="J275" s="61"/>
      <c r="K275" s="61"/>
    </row>
    <row r="276" spans="9:11" ht="15.75" customHeight="1" x14ac:dyDescent="0.25">
      <c r="I276" s="61"/>
      <c r="J276" s="61"/>
      <c r="K276" s="61"/>
    </row>
    <row r="277" spans="9:11" ht="15.75" customHeight="1" x14ac:dyDescent="0.25">
      <c r="I277" s="61"/>
      <c r="J277" s="61"/>
      <c r="K277" s="61"/>
    </row>
    <row r="278" spans="9:11" ht="15.75" customHeight="1" x14ac:dyDescent="0.25">
      <c r="I278" s="61"/>
      <c r="J278" s="61"/>
      <c r="K278" s="61"/>
    </row>
    <row r="279" spans="9:11" ht="15.75" customHeight="1" x14ac:dyDescent="0.25">
      <c r="I279" s="61"/>
      <c r="J279" s="61"/>
      <c r="K279" s="61"/>
    </row>
    <row r="280" spans="9:11" ht="15.75" customHeight="1" x14ac:dyDescent="0.25">
      <c r="I280" s="61"/>
      <c r="J280" s="61"/>
      <c r="K280" s="61"/>
    </row>
    <row r="281" spans="9:11" ht="15.75" customHeight="1" x14ac:dyDescent="0.25">
      <c r="I281" s="61"/>
      <c r="J281" s="61"/>
      <c r="K281" s="61"/>
    </row>
    <row r="282" spans="9:11" ht="15.75" customHeight="1" x14ac:dyDescent="0.25">
      <c r="I282" s="61"/>
      <c r="J282" s="61"/>
      <c r="K282" s="61"/>
    </row>
    <row r="283" spans="9:11" ht="15.75" customHeight="1" x14ac:dyDescent="0.25">
      <c r="I283" s="61"/>
      <c r="J283" s="61"/>
      <c r="K283" s="61"/>
    </row>
    <row r="284" spans="9:11" ht="15.75" customHeight="1" x14ac:dyDescent="0.25">
      <c r="I284" s="61"/>
      <c r="J284" s="61"/>
      <c r="K284" s="61"/>
    </row>
    <row r="285" spans="9:11" ht="15.75" customHeight="1" x14ac:dyDescent="0.25">
      <c r="I285" s="61"/>
      <c r="J285" s="61"/>
      <c r="K285" s="61"/>
    </row>
    <row r="286" spans="9:11" ht="15.75" customHeight="1" x14ac:dyDescent="0.25">
      <c r="I286" s="61"/>
      <c r="J286" s="61"/>
      <c r="K286" s="61"/>
    </row>
    <row r="287" spans="9:11" ht="15.75" customHeight="1" x14ac:dyDescent="0.25">
      <c r="I287" s="61"/>
      <c r="J287" s="61"/>
      <c r="K287" s="61"/>
    </row>
    <row r="288" spans="9:11" ht="15.75" customHeight="1" x14ac:dyDescent="0.25">
      <c r="I288" s="61"/>
      <c r="J288" s="61"/>
      <c r="K288" s="61"/>
    </row>
    <row r="289" spans="9:11" ht="15.75" customHeight="1" x14ac:dyDescent="0.25">
      <c r="I289" s="61"/>
      <c r="J289" s="61"/>
      <c r="K289" s="61"/>
    </row>
    <row r="290" spans="9:11" ht="15.75" customHeight="1" x14ac:dyDescent="0.25">
      <c r="I290" s="61"/>
      <c r="J290" s="61"/>
      <c r="K290" s="61"/>
    </row>
    <row r="291" spans="9:11" ht="15.75" customHeight="1" x14ac:dyDescent="0.25">
      <c r="I291" s="61"/>
      <c r="J291" s="61"/>
      <c r="K291" s="61"/>
    </row>
    <row r="292" spans="9:11" ht="15.75" customHeight="1" x14ac:dyDescent="0.25">
      <c r="I292" s="61"/>
      <c r="J292" s="61"/>
      <c r="K292" s="61"/>
    </row>
    <row r="293" spans="9:11" ht="15.75" customHeight="1" x14ac:dyDescent="0.25">
      <c r="I293" s="61"/>
      <c r="J293" s="61"/>
      <c r="K293" s="61"/>
    </row>
    <row r="294" spans="9:11" ht="15.75" customHeight="1" x14ac:dyDescent="0.25">
      <c r="I294" s="61"/>
      <c r="J294" s="61"/>
      <c r="K294" s="61"/>
    </row>
    <row r="295" spans="9:11" ht="15.75" customHeight="1" x14ac:dyDescent="0.25">
      <c r="I295" s="61"/>
      <c r="J295" s="61"/>
      <c r="K295" s="61"/>
    </row>
    <row r="296" spans="9:11" ht="15.75" customHeight="1" x14ac:dyDescent="0.25">
      <c r="I296" s="61"/>
      <c r="J296" s="61"/>
      <c r="K296" s="61"/>
    </row>
    <row r="297" spans="9:11" ht="15.75" customHeight="1" x14ac:dyDescent="0.25">
      <c r="I297" s="61"/>
      <c r="J297" s="61"/>
      <c r="K297" s="61"/>
    </row>
    <row r="298" spans="9:11" ht="15.75" customHeight="1" x14ac:dyDescent="0.25">
      <c r="I298" s="61"/>
      <c r="J298" s="61"/>
      <c r="K298" s="61"/>
    </row>
    <row r="299" spans="9:11" ht="15.75" customHeight="1" x14ac:dyDescent="0.25">
      <c r="I299" s="61"/>
      <c r="J299" s="61"/>
      <c r="K299" s="61"/>
    </row>
    <row r="300" spans="9:11" ht="15.75" customHeight="1" x14ac:dyDescent="0.25">
      <c r="I300" s="61"/>
      <c r="J300" s="61"/>
      <c r="K300" s="61"/>
    </row>
    <row r="301" spans="9:11" ht="15.75" customHeight="1" x14ac:dyDescent="0.25">
      <c r="I301" s="61"/>
      <c r="J301" s="61"/>
      <c r="K301" s="61"/>
    </row>
    <row r="302" spans="9:11" ht="15.75" customHeight="1" x14ac:dyDescent="0.25">
      <c r="I302" s="61"/>
      <c r="J302" s="61"/>
      <c r="K302" s="61"/>
    </row>
    <row r="303" spans="9:11" ht="15.75" customHeight="1" x14ac:dyDescent="0.25">
      <c r="I303" s="61"/>
      <c r="J303" s="61"/>
      <c r="K303" s="61"/>
    </row>
    <row r="304" spans="9:11" ht="15.75" customHeight="1" x14ac:dyDescent="0.25">
      <c r="I304" s="61"/>
      <c r="J304" s="61"/>
      <c r="K304" s="61"/>
    </row>
    <row r="305" spans="9:11" ht="15.75" customHeight="1" x14ac:dyDescent="0.25">
      <c r="I305" s="61"/>
      <c r="J305" s="61"/>
      <c r="K305" s="61"/>
    </row>
    <row r="306" spans="9:11" ht="15.75" customHeight="1" x14ac:dyDescent="0.25">
      <c r="I306" s="61"/>
      <c r="J306" s="61"/>
      <c r="K306" s="61"/>
    </row>
    <row r="307" spans="9:11" ht="15.75" customHeight="1" x14ac:dyDescent="0.25">
      <c r="I307" s="61"/>
      <c r="J307" s="61"/>
      <c r="K307" s="61"/>
    </row>
    <row r="308" spans="9:11" ht="15.75" customHeight="1" x14ac:dyDescent="0.25">
      <c r="I308" s="61"/>
      <c r="J308" s="61"/>
      <c r="K308" s="61"/>
    </row>
    <row r="309" spans="9:11" ht="15.75" customHeight="1" x14ac:dyDescent="0.25">
      <c r="I309" s="61"/>
      <c r="J309" s="61"/>
      <c r="K309" s="61"/>
    </row>
    <row r="310" spans="9:11" ht="15.75" customHeight="1" x14ac:dyDescent="0.25">
      <c r="I310" s="61"/>
      <c r="J310" s="61"/>
      <c r="K310" s="61"/>
    </row>
    <row r="311" spans="9:11" ht="15.75" customHeight="1" x14ac:dyDescent="0.25">
      <c r="I311" s="61"/>
      <c r="J311" s="61"/>
      <c r="K311" s="61"/>
    </row>
    <row r="312" spans="9:11" ht="15.75" customHeight="1" x14ac:dyDescent="0.25">
      <c r="I312" s="61"/>
      <c r="J312" s="61"/>
      <c r="K312" s="61"/>
    </row>
    <row r="313" spans="9:11" ht="15.75" customHeight="1" x14ac:dyDescent="0.25">
      <c r="I313" s="61"/>
      <c r="J313" s="61"/>
      <c r="K313" s="61"/>
    </row>
    <row r="314" spans="9:11" ht="15.75" customHeight="1" x14ac:dyDescent="0.25">
      <c r="I314" s="61"/>
      <c r="J314" s="61"/>
      <c r="K314" s="61"/>
    </row>
    <row r="315" spans="9:11" ht="15.75" customHeight="1" x14ac:dyDescent="0.25">
      <c r="I315" s="61"/>
      <c r="J315" s="61"/>
      <c r="K315" s="61"/>
    </row>
    <row r="316" spans="9:11" ht="15.75" customHeight="1" x14ac:dyDescent="0.25">
      <c r="I316" s="61"/>
      <c r="J316" s="61"/>
      <c r="K316" s="61"/>
    </row>
    <row r="317" spans="9:11" ht="15.75" customHeight="1" x14ac:dyDescent="0.25">
      <c r="I317" s="61"/>
      <c r="J317" s="61"/>
      <c r="K317" s="61"/>
    </row>
    <row r="318" spans="9:11" ht="15.75" customHeight="1" x14ac:dyDescent="0.25">
      <c r="I318" s="61"/>
      <c r="J318" s="61"/>
      <c r="K318" s="61"/>
    </row>
    <row r="319" spans="9:11" ht="15.75" customHeight="1" x14ac:dyDescent="0.25">
      <c r="I319" s="61"/>
      <c r="J319" s="61"/>
      <c r="K319" s="61"/>
    </row>
    <row r="320" spans="9:11" ht="15.75" customHeight="1" x14ac:dyDescent="0.25">
      <c r="I320" s="61"/>
      <c r="J320" s="61"/>
      <c r="K320" s="61"/>
    </row>
    <row r="321" spans="9:11" ht="15.75" customHeight="1" x14ac:dyDescent="0.25">
      <c r="I321" s="61"/>
      <c r="J321" s="61"/>
      <c r="K321" s="61"/>
    </row>
    <row r="322" spans="9:11" ht="15.75" customHeight="1" x14ac:dyDescent="0.25">
      <c r="I322" s="61"/>
      <c r="J322" s="61"/>
      <c r="K322" s="61"/>
    </row>
    <row r="323" spans="9:11" ht="15.75" customHeight="1" x14ac:dyDescent="0.25">
      <c r="I323" s="61"/>
      <c r="J323" s="61"/>
      <c r="K323" s="61"/>
    </row>
    <row r="324" spans="9:11" ht="15.75" customHeight="1" x14ac:dyDescent="0.25">
      <c r="I324" s="61"/>
      <c r="J324" s="61"/>
      <c r="K324" s="61"/>
    </row>
    <row r="325" spans="9:11" ht="15.75" customHeight="1" x14ac:dyDescent="0.25">
      <c r="I325" s="61"/>
      <c r="J325" s="61"/>
      <c r="K325" s="61"/>
    </row>
    <row r="326" spans="9:11" ht="15.75" customHeight="1" x14ac:dyDescent="0.25">
      <c r="I326" s="61"/>
      <c r="J326" s="61"/>
      <c r="K326" s="61"/>
    </row>
    <row r="327" spans="9:11" ht="15.75" customHeight="1" x14ac:dyDescent="0.25">
      <c r="I327" s="61"/>
      <c r="J327" s="61"/>
      <c r="K327" s="61"/>
    </row>
    <row r="328" spans="9:11" ht="15.75" customHeight="1" x14ac:dyDescent="0.25">
      <c r="I328" s="61"/>
      <c r="J328" s="61"/>
      <c r="K328" s="61"/>
    </row>
    <row r="329" spans="9:11" ht="15.75" customHeight="1" x14ac:dyDescent="0.25">
      <c r="I329" s="61"/>
      <c r="J329" s="61"/>
      <c r="K329" s="61"/>
    </row>
    <row r="330" spans="9:11" ht="15.75" customHeight="1" x14ac:dyDescent="0.25">
      <c r="I330" s="61"/>
      <c r="J330" s="61"/>
      <c r="K330" s="61"/>
    </row>
    <row r="331" spans="9:11" ht="15.75" customHeight="1" x14ac:dyDescent="0.25">
      <c r="I331" s="61"/>
      <c r="J331" s="61"/>
      <c r="K331" s="61"/>
    </row>
    <row r="332" spans="9:11" ht="15.75" customHeight="1" x14ac:dyDescent="0.25">
      <c r="I332" s="61"/>
      <c r="J332" s="61"/>
      <c r="K332" s="61"/>
    </row>
    <row r="333" spans="9:11" ht="15.75" customHeight="1" x14ac:dyDescent="0.25">
      <c r="I333" s="61"/>
      <c r="J333" s="61"/>
      <c r="K333" s="61"/>
    </row>
    <row r="334" spans="9:11" ht="15.75" customHeight="1" x14ac:dyDescent="0.25">
      <c r="I334" s="61"/>
      <c r="J334" s="61"/>
      <c r="K334" s="61"/>
    </row>
    <row r="335" spans="9:11" ht="15.75" customHeight="1" x14ac:dyDescent="0.25">
      <c r="I335" s="61"/>
      <c r="J335" s="61"/>
      <c r="K335" s="61"/>
    </row>
    <row r="336" spans="9:11" ht="15.75" customHeight="1" x14ac:dyDescent="0.25">
      <c r="I336" s="61"/>
      <c r="J336" s="61"/>
      <c r="K336" s="61"/>
    </row>
    <row r="337" spans="9:11" ht="15.75" customHeight="1" x14ac:dyDescent="0.25">
      <c r="I337" s="61"/>
      <c r="J337" s="61"/>
      <c r="K337" s="61"/>
    </row>
    <row r="338" spans="9:11" ht="15.75" customHeight="1" x14ac:dyDescent="0.25">
      <c r="I338" s="61"/>
      <c r="J338" s="61"/>
      <c r="K338" s="61"/>
    </row>
    <row r="339" spans="9:11" ht="15.75" customHeight="1" x14ac:dyDescent="0.25">
      <c r="I339" s="61"/>
      <c r="J339" s="61"/>
      <c r="K339" s="61"/>
    </row>
    <row r="340" spans="9:11" ht="15.75" customHeight="1" x14ac:dyDescent="0.25">
      <c r="I340" s="61"/>
      <c r="J340" s="61"/>
      <c r="K340" s="61"/>
    </row>
    <row r="341" spans="9:11" ht="15.75" customHeight="1" x14ac:dyDescent="0.25">
      <c r="I341" s="61"/>
      <c r="J341" s="61"/>
      <c r="K341" s="61"/>
    </row>
    <row r="342" spans="9:11" ht="15.75" customHeight="1" x14ac:dyDescent="0.25">
      <c r="I342" s="61"/>
      <c r="J342" s="61"/>
      <c r="K342" s="61"/>
    </row>
    <row r="343" spans="9:11" ht="15.75" customHeight="1" x14ac:dyDescent="0.25">
      <c r="I343" s="61"/>
      <c r="J343" s="61"/>
      <c r="K343" s="61"/>
    </row>
    <row r="344" spans="9:11" ht="15.75" customHeight="1" x14ac:dyDescent="0.25">
      <c r="I344" s="61"/>
      <c r="J344" s="61"/>
      <c r="K344" s="61"/>
    </row>
    <row r="345" spans="9:11" ht="15.75" customHeight="1" x14ac:dyDescent="0.25">
      <c r="I345" s="61"/>
      <c r="J345" s="61"/>
      <c r="K345" s="61"/>
    </row>
    <row r="346" spans="9:11" ht="15.75" customHeight="1" x14ac:dyDescent="0.25">
      <c r="I346" s="61"/>
      <c r="J346" s="61"/>
      <c r="K346" s="61"/>
    </row>
    <row r="347" spans="9:11" ht="15.75" customHeight="1" x14ac:dyDescent="0.25">
      <c r="I347" s="61"/>
      <c r="J347" s="61"/>
      <c r="K347" s="61"/>
    </row>
    <row r="348" spans="9:11" ht="15.75" customHeight="1" x14ac:dyDescent="0.25">
      <c r="I348" s="61"/>
      <c r="J348" s="61"/>
      <c r="K348" s="61"/>
    </row>
    <row r="349" spans="9:11" ht="15.75" customHeight="1" x14ac:dyDescent="0.25">
      <c r="I349" s="61"/>
      <c r="J349" s="61"/>
      <c r="K349" s="61"/>
    </row>
    <row r="350" spans="9:11" ht="15.75" customHeight="1" x14ac:dyDescent="0.25">
      <c r="I350" s="61"/>
      <c r="J350" s="61"/>
      <c r="K350" s="61"/>
    </row>
    <row r="351" spans="9:11" ht="15.75" customHeight="1" x14ac:dyDescent="0.25">
      <c r="I351" s="61"/>
      <c r="J351" s="61"/>
      <c r="K351" s="61"/>
    </row>
    <row r="352" spans="9:11" ht="15.75" customHeight="1" x14ac:dyDescent="0.25">
      <c r="I352" s="61"/>
      <c r="J352" s="61"/>
      <c r="K352" s="61"/>
    </row>
    <row r="353" spans="9:11" ht="15.75" customHeight="1" x14ac:dyDescent="0.25">
      <c r="I353" s="61"/>
      <c r="J353" s="61"/>
      <c r="K353" s="61"/>
    </row>
    <row r="354" spans="9:11" ht="15.75" customHeight="1" x14ac:dyDescent="0.25">
      <c r="I354" s="61"/>
      <c r="J354" s="61"/>
      <c r="K354" s="61"/>
    </row>
    <row r="355" spans="9:11" ht="15.75" customHeight="1" x14ac:dyDescent="0.25">
      <c r="I355" s="61"/>
      <c r="J355" s="61"/>
      <c r="K355" s="61"/>
    </row>
    <row r="356" spans="9:11" ht="15.75" customHeight="1" x14ac:dyDescent="0.25">
      <c r="I356" s="61"/>
      <c r="J356" s="61"/>
      <c r="K356" s="61"/>
    </row>
    <row r="357" spans="9:11" ht="15.75" customHeight="1" x14ac:dyDescent="0.25">
      <c r="I357" s="61"/>
      <c r="J357" s="61"/>
      <c r="K357" s="61"/>
    </row>
    <row r="358" spans="9:11" ht="15.75" customHeight="1" x14ac:dyDescent="0.25">
      <c r="I358" s="61"/>
      <c r="J358" s="61"/>
      <c r="K358" s="61"/>
    </row>
    <row r="359" spans="9:11" ht="15.75" customHeight="1" x14ac:dyDescent="0.25">
      <c r="I359" s="61"/>
      <c r="J359" s="61"/>
      <c r="K359" s="61"/>
    </row>
    <row r="360" spans="9:11" ht="15.75" customHeight="1" x14ac:dyDescent="0.25">
      <c r="I360" s="61"/>
      <c r="J360" s="61"/>
      <c r="K360" s="61"/>
    </row>
    <row r="361" spans="9:11" ht="15.75" customHeight="1" x14ac:dyDescent="0.25">
      <c r="I361" s="61"/>
      <c r="J361" s="61"/>
      <c r="K361" s="61"/>
    </row>
    <row r="362" spans="9:11" ht="15.75" customHeight="1" x14ac:dyDescent="0.25">
      <c r="I362" s="61"/>
      <c r="J362" s="61"/>
      <c r="K362" s="61"/>
    </row>
    <row r="363" spans="9:11" ht="15.75" customHeight="1" x14ac:dyDescent="0.25">
      <c r="I363" s="61"/>
      <c r="J363" s="61"/>
      <c r="K363" s="61"/>
    </row>
    <row r="364" spans="9:11" ht="15.75" customHeight="1" x14ac:dyDescent="0.25">
      <c r="I364" s="61"/>
      <c r="J364" s="61"/>
      <c r="K364" s="61"/>
    </row>
    <row r="365" spans="9:11" ht="15.75" customHeight="1" x14ac:dyDescent="0.25">
      <c r="I365" s="61"/>
      <c r="J365" s="61"/>
      <c r="K365" s="61"/>
    </row>
    <row r="366" spans="9:11" ht="15.75" customHeight="1" x14ac:dyDescent="0.25">
      <c r="I366" s="61"/>
      <c r="J366" s="61"/>
      <c r="K366" s="61"/>
    </row>
    <row r="367" spans="9:11" ht="15.75" customHeight="1" x14ac:dyDescent="0.25">
      <c r="I367" s="61"/>
      <c r="J367" s="61"/>
      <c r="K367" s="61"/>
    </row>
    <row r="368" spans="9:11" ht="15.75" customHeight="1" x14ac:dyDescent="0.25">
      <c r="I368" s="61"/>
      <c r="J368" s="61"/>
      <c r="K368" s="61"/>
    </row>
    <row r="369" spans="9:11" ht="15.75" customHeight="1" x14ac:dyDescent="0.25">
      <c r="I369" s="61"/>
      <c r="J369" s="61"/>
      <c r="K369" s="61"/>
    </row>
    <row r="370" spans="9:11" ht="15.75" customHeight="1" x14ac:dyDescent="0.25">
      <c r="I370" s="61"/>
      <c r="J370" s="61"/>
      <c r="K370" s="61"/>
    </row>
    <row r="371" spans="9:11" ht="15.75" customHeight="1" x14ac:dyDescent="0.25">
      <c r="I371" s="61"/>
      <c r="J371" s="61"/>
      <c r="K371" s="61"/>
    </row>
    <row r="372" spans="9:11" ht="15.75" customHeight="1" x14ac:dyDescent="0.25">
      <c r="I372" s="61"/>
      <c r="J372" s="61"/>
      <c r="K372" s="61"/>
    </row>
    <row r="373" spans="9:11" ht="15.75" customHeight="1" x14ac:dyDescent="0.25">
      <c r="I373" s="61"/>
      <c r="J373" s="61"/>
      <c r="K373" s="61"/>
    </row>
    <row r="374" spans="9:11" ht="15.75" customHeight="1" x14ac:dyDescent="0.25">
      <c r="I374" s="61"/>
      <c r="J374" s="61"/>
      <c r="K374" s="61"/>
    </row>
    <row r="375" spans="9:11" ht="15.75" customHeight="1" x14ac:dyDescent="0.25">
      <c r="I375" s="61"/>
      <c r="J375" s="61"/>
      <c r="K375" s="61"/>
    </row>
    <row r="376" spans="9:11" ht="15.75" customHeight="1" x14ac:dyDescent="0.25">
      <c r="I376" s="61"/>
      <c r="J376" s="61"/>
      <c r="K376" s="61"/>
    </row>
    <row r="377" spans="9:11" ht="15.75" customHeight="1" x14ac:dyDescent="0.25">
      <c r="I377" s="61"/>
      <c r="J377" s="61"/>
      <c r="K377" s="61"/>
    </row>
    <row r="378" spans="9:11" ht="15.75" customHeight="1" x14ac:dyDescent="0.25">
      <c r="I378" s="61"/>
      <c r="J378" s="61"/>
      <c r="K378" s="61"/>
    </row>
    <row r="379" spans="9:11" ht="15.75" customHeight="1" x14ac:dyDescent="0.25">
      <c r="I379" s="61"/>
      <c r="J379" s="61"/>
      <c r="K379" s="61"/>
    </row>
    <row r="380" spans="9:11" ht="15.75" customHeight="1" x14ac:dyDescent="0.25">
      <c r="I380" s="61"/>
      <c r="J380" s="61"/>
      <c r="K380" s="61"/>
    </row>
    <row r="381" spans="9:11" ht="15.75" customHeight="1" x14ac:dyDescent="0.25">
      <c r="I381" s="61"/>
      <c r="J381" s="61"/>
      <c r="K381" s="61"/>
    </row>
    <row r="382" spans="9:11" ht="15.75" customHeight="1" x14ac:dyDescent="0.25">
      <c r="I382" s="61"/>
      <c r="J382" s="61"/>
      <c r="K382" s="61"/>
    </row>
    <row r="383" spans="9:11" ht="15.75" customHeight="1" x14ac:dyDescent="0.25">
      <c r="I383" s="61"/>
      <c r="J383" s="61"/>
      <c r="K383" s="61"/>
    </row>
    <row r="384" spans="9:11" ht="15.75" customHeight="1" x14ac:dyDescent="0.25">
      <c r="I384" s="61"/>
      <c r="J384" s="61"/>
      <c r="K384" s="61"/>
    </row>
    <row r="385" spans="9:11" ht="15.75" customHeight="1" x14ac:dyDescent="0.25">
      <c r="I385" s="61"/>
      <c r="J385" s="61"/>
      <c r="K385" s="61"/>
    </row>
    <row r="386" spans="9:11" ht="15.75" customHeight="1" x14ac:dyDescent="0.25">
      <c r="I386" s="61"/>
      <c r="J386" s="61"/>
      <c r="K386" s="61"/>
    </row>
    <row r="387" spans="9:11" ht="15.75" customHeight="1" x14ac:dyDescent="0.25">
      <c r="I387" s="61"/>
      <c r="J387" s="61"/>
      <c r="K387" s="61"/>
    </row>
    <row r="388" spans="9:11" ht="15.75" customHeight="1" x14ac:dyDescent="0.25">
      <c r="I388" s="61"/>
      <c r="J388" s="61"/>
      <c r="K388" s="61"/>
    </row>
    <row r="389" spans="9:11" ht="15.75" customHeight="1" x14ac:dyDescent="0.25">
      <c r="I389" s="61"/>
      <c r="J389" s="61"/>
      <c r="K389" s="61"/>
    </row>
    <row r="390" spans="9:11" ht="15.75" customHeight="1" x14ac:dyDescent="0.25">
      <c r="I390" s="61"/>
      <c r="J390" s="61"/>
      <c r="K390" s="61"/>
    </row>
    <row r="391" spans="9:11" ht="15.75" customHeight="1" x14ac:dyDescent="0.25">
      <c r="I391" s="61"/>
      <c r="J391" s="61"/>
      <c r="K391" s="61"/>
    </row>
    <row r="392" spans="9:11" ht="15.75" customHeight="1" x14ac:dyDescent="0.25">
      <c r="I392" s="61"/>
      <c r="J392" s="61"/>
      <c r="K392" s="61"/>
    </row>
    <row r="393" spans="9:11" ht="15.75" customHeight="1" x14ac:dyDescent="0.25">
      <c r="I393" s="61"/>
      <c r="J393" s="61"/>
      <c r="K393" s="61"/>
    </row>
    <row r="394" spans="9:11" ht="15.75" customHeight="1" x14ac:dyDescent="0.25">
      <c r="I394" s="61"/>
      <c r="J394" s="61"/>
      <c r="K394" s="61"/>
    </row>
    <row r="395" spans="9:11" ht="15.75" customHeight="1" x14ac:dyDescent="0.25">
      <c r="I395" s="61"/>
      <c r="J395" s="61"/>
      <c r="K395" s="61"/>
    </row>
    <row r="396" spans="9:11" ht="15.75" customHeight="1" x14ac:dyDescent="0.25">
      <c r="I396" s="61"/>
      <c r="J396" s="61"/>
      <c r="K396" s="61"/>
    </row>
    <row r="397" spans="9:11" ht="15.75" customHeight="1" x14ac:dyDescent="0.25">
      <c r="I397" s="61"/>
      <c r="J397" s="61"/>
      <c r="K397" s="61"/>
    </row>
    <row r="398" spans="9:11" ht="15.75" customHeight="1" x14ac:dyDescent="0.25">
      <c r="I398" s="61"/>
      <c r="J398" s="61"/>
      <c r="K398" s="61"/>
    </row>
    <row r="399" spans="9:11" ht="15.75" customHeight="1" x14ac:dyDescent="0.25">
      <c r="I399" s="61"/>
      <c r="J399" s="61"/>
      <c r="K399" s="61"/>
    </row>
    <row r="400" spans="9:11" ht="15.75" customHeight="1" x14ac:dyDescent="0.25">
      <c r="I400" s="61"/>
      <c r="J400" s="61"/>
      <c r="K400" s="61"/>
    </row>
    <row r="401" spans="9:11" ht="15.75" customHeight="1" x14ac:dyDescent="0.25">
      <c r="I401" s="61"/>
      <c r="J401" s="61"/>
      <c r="K401" s="61"/>
    </row>
    <row r="402" spans="9:11" ht="15.75" customHeight="1" x14ac:dyDescent="0.25">
      <c r="I402" s="61"/>
      <c r="J402" s="61"/>
      <c r="K402" s="61"/>
    </row>
    <row r="403" spans="9:11" ht="15.75" customHeight="1" x14ac:dyDescent="0.25">
      <c r="I403" s="61"/>
      <c r="J403" s="61"/>
      <c r="K403" s="61"/>
    </row>
    <row r="404" spans="9:11" ht="15.75" customHeight="1" x14ac:dyDescent="0.25">
      <c r="I404" s="61"/>
      <c r="J404" s="61"/>
      <c r="K404" s="61"/>
    </row>
    <row r="405" spans="9:11" ht="15.75" customHeight="1" x14ac:dyDescent="0.25">
      <c r="I405" s="61"/>
      <c r="J405" s="61"/>
      <c r="K405" s="61"/>
    </row>
    <row r="406" spans="9:11" ht="15.75" customHeight="1" x14ac:dyDescent="0.25">
      <c r="I406" s="61"/>
      <c r="J406" s="61"/>
      <c r="K406" s="61"/>
    </row>
    <row r="407" spans="9:11" ht="15.75" customHeight="1" x14ac:dyDescent="0.25">
      <c r="I407" s="61"/>
      <c r="J407" s="61"/>
      <c r="K407" s="61"/>
    </row>
    <row r="408" spans="9:11" ht="15.75" customHeight="1" x14ac:dyDescent="0.25">
      <c r="I408" s="61"/>
      <c r="J408" s="61"/>
      <c r="K408" s="61"/>
    </row>
    <row r="409" spans="9:11" ht="15.75" customHeight="1" x14ac:dyDescent="0.25">
      <c r="I409" s="61"/>
      <c r="J409" s="61"/>
      <c r="K409" s="61"/>
    </row>
    <row r="410" spans="9:11" ht="15.75" customHeight="1" x14ac:dyDescent="0.25">
      <c r="I410" s="61"/>
      <c r="J410" s="61"/>
      <c r="K410" s="61"/>
    </row>
    <row r="411" spans="9:11" ht="15.75" customHeight="1" x14ac:dyDescent="0.25">
      <c r="I411" s="61"/>
      <c r="J411" s="61"/>
      <c r="K411" s="61"/>
    </row>
    <row r="412" spans="9:11" ht="15.75" customHeight="1" x14ac:dyDescent="0.25">
      <c r="I412" s="61"/>
      <c r="J412" s="61"/>
      <c r="K412" s="61"/>
    </row>
    <row r="413" spans="9:11" ht="15.75" customHeight="1" x14ac:dyDescent="0.25">
      <c r="I413" s="61"/>
      <c r="J413" s="61"/>
      <c r="K413" s="61"/>
    </row>
    <row r="414" spans="9:11" ht="15.75" customHeight="1" x14ac:dyDescent="0.25">
      <c r="I414" s="61"/>
      <c r="J414" s="61"/>
      <c r="K414" s="61"/>
    </row>
    <row r="415" spans="9:11" ht="15.75" customHeight="1" x14ac:dyDescent="0.25">
      <c r="I415" s="61"/>
      <c r="J415" s="61"/>
      <c r="K415" s="61"/>
    </row>
    <row r="416" spans="9:11" ht="15.75" customHeight="1" x14ac:dyDescent="0.25">
      <c r="I416" s="61"/>
      <c r="J416" s="61"/>
      <c r="K416" s="61"/>
    </row>
    <row r="417" spans="9:11" ht="15.75" customHeight="1" x14ac:dyDescent="0.25">
      <c r="I417" s="61"/>
      <c r="J417" s="61"/>
      <c r="K417" s="61"/>
    </row>
    <row r="418" spans="9:11" ht="15.75" customHeight="1" x14ac:dyDescent="0.25">
      <c r="I418" s="61"/>
      <c r="J418" s="61"/>
      <c r="K418" s="61"/>
    </row>
    <row r="419" spans="9:11" ht="15.75" customHeight="1" x14ac:dyDescent="0.25">
      <c r="I419" s="61"/>
      <c r="J419" s="61"/>
      <c r="K419" s="61"/>
    </row>
    <row r="420" spans="9:11" ht="15.75" customHeight="1" x14ac:dyDescent="0.25">
      <c r="I420" s="61"/>
      <c r="J420" s="61"/>
      <c r="K420" s="61"/>
    </row>
    <row r="421" spans="9:11" ht="15.75" customHeight="1" x14ac:dyDescent="0.25">
      <c r="I421" s="61"/>
      <c r="J421" s="61"/>
      <c r="K421" s="61"/>
    </row>
    <row r="422" spans="9:11" ht="15.75" customHeight="1" x14ac:dyDescent="0.25">
      <c r="I422" s="61"/>
      <c r="J422" s="61"/>
      <c r="K422" s="61"/>
    </row>
    <row r="423" spans="9:11" ht="15.75" customHeight="1" x14ac:dyDescent="0.25">
      <c r="I423" s="61"/>
      <c r="J423" s="61"/>
      <c r="K423" s="61"/>
    </row>
    <row r="424" spans="9:11" ht="15.75" customHeight="1" x14ac:dyDescent="0.25">
      <c r="I424" s="61"/>
      <c r="J424" s="61"/>
      <c r="K424" s="61"/>
    </row>
    <row r="425" spans="9:11" ht="15.75" customHeight="1" x14ac:dyDescent="0.25">
      <c r="I425" s="61"/>
      <c r="J425" s="61"/>
      <c r="K425" s="61"/>
    </row>
    <row r="426" spans="9:11" ht="15.75" customHeight="1" x14ac:dyDescent="0.25">
      <c r="I426" s="61"/>
      <c r="J426" s="61"/>
      <c r="K426" s="61"/>
    </row>
    <row r="427" spans="9:11" ht="15.75" customHeight="1" x14ac:dyDescent="0.25">
      <c r="I427" s="61"/>
      <c r="J427" s="61"/>
      <c r="K427" s="61"/>
    </row>
    <row r="428" spans="9:11" ht="15.75" customHeight="1" x14ac:dyDescent="0.25">
      <c r="I428" s="61"/>
      <c r="J428" s="61"/>
      <c r="K428" s="61"/>
    </row>
    <row r="429" spans="9:11" ht="15.75" customHeight="1" x14ac:dyDescent="0.25">
      <c r="I429" s="61"/>
      <c r="J429" s="61"/>
      <c r="K429" s="61"/>
    </row>
    <row r="430" spans="9:11" ht="15.75" customHeight="1" x14ac:dyDescent="0.25">
      <c r="I430" s="61"/>
      <c r="J430" s="61"/>
      <c r="K430" s="61"/>
    </row>
    <row r="431" spans="9:11" ht="15.75" customHeight="1" x14ac:dyDescent="0.25">
      <c r="I431" s="61"/>
      <c r="J431" s="61"/>
      <c r="K431" s="61"/>
    </row>
    <row r="432" spans="9:11" ht="15.75" customHeight="1" x14ac:dyDescent="0.25">
      <c r="I432" s="61"/>
      <c r="J432" s="61"/>
      <c r="K432" s="61"/>
    </row>
    <row r="433" spans="9:11" ht="15.75" customHeight="1" x14ac:dyDescent="0.25">
      <c r="I433" s="61"/>
      <c r="J433" s="61"/>
      <c r="K433" s="61"/>
    </row>
    <row r="434" spans="9:11" ht="15.75" customHeight="1" x14ac:dyDescent="0.25">
      <c r="I434" s="61"/>
      <c r="J434" s="61"/>
      <c r="K434" s="61"/>
    </row>
    <row r="435" spans="9:11" ht="15.75" customHeight="1" x14ac:dyDescent="0.25">
      <c r="I435" s="61"/>
      <c r="J435" s="61"/>
      <c r="K435" s="61"/>
    </row>
    <row r="436" spans="9:11" ht="15.75" customHeight="1" x14ac:dyDescent="0.25">
      <c r="I436" s="61"/>
      <c r="J436" s="61"/>
      <c r="K436" s="61"/>
    </row>
    <row r="437" spans="9:11" ht="15.75" customHeight="1" x14ac:dyDescent="0.25">
      <c r="I437" s="61"/>
      <c r="J437" s="61"/>
      <c r="K437" s="61"/>
    </row>
    <row r="438" spans="9:11" ht="15.75" customHeight="1" x14ac:dyDescent="0.25">
      <c r="I438" s="61"/>
      <c r="J438" s="61"/>
      <c r="K438" s="61"/>
    </row>
    <row r="439" spans="9:11" ht="15.75" customHeight="1" x14ac:dyDescent="0.25">
      <c r="I439" s="61"/>
      <c r="J439" s="61"/>
      <c r="K439" s="61"/>
    </row>
    <row r="440" spans="9:11" ht="15.75" customHeight="1" x14ac:dyDescent="0.25">
      <c r="I440" s="61"/>
      <c r="J440" s="61"/>
      <c r="K440" s="61"/>
    </row>
    <row r="441" spans="9:11" ht="15.75" customHeight="1" x14ac:dyDescent="0.25">
      <c r="I441" s="61"/>
      <c r="J441" s="61"/>
      <c r="K441" s="61"/>
    </row>
    <row r="442" spans="9:11" ht="15.75" customHeight="1" x14ac:dyDescent="0.25">
      <c r="I442" s="61"/>
      <c r="J442" s="61"/>
      <c r="K442" s="61"/>
    </row>
    <row r="443" spans="9:11" ht="15.75" customHeight="1" x14ac:dyDescent="0.25">
      <c r="I443" s="61"/>
      <c r="J443" s="61"/>
      <c r="K443" s="61"/>
    </row>
    <row r="444" spans="9:11" ht="15.75" customHeight="1" x14ac:dyDescent="0.25">
      <c r="I444" s="61"/>
      <c r="J444" s="61"/>
      <c r="K444" s="61"/>
    </row>
    <row r="445" spans="9:11" ht="15.75" customHeight="1" x14ac:dyDescent="0.25">
      <c r="I445" s="61"/>
      <c r="J445" s="61"/>
      <c r="K445" s="61"/>
    </row>
    <row r="446" spans="9:11" ht="15.75" customHeight="1" x14ac:dyDescent="0.25">
      <c r="I446" s="61"/>
      <c r="J446" s="61"/>
      <c r="K446" s="61"/>
    </row>
    <row r="447" spans="9:11" ht="15.75" customHeight="1" x14ac:dyDescent="0.25">
      <c r="I447" s="61"/>
      <c r="J447" s="61"/>
      <c r="K447" s="61"/>
    </row>
    <row r="448" spans="9:11" ht="15.75" customHeight="1" x14ac:dyDescent="0.25">
      <c r="I448" s="61"/>
      <c r="J448" s="61"/>
      <c r="K448" s="61"/>
    </row>
    <row r="449" spans="9:11" ht="15.75" customHeight="1" x14ac:dyDescent="0.25">
      <c r="I449" s="61"/>
      <c r="J449" s="61"/>
      <c r="K449" s="61"/>
    </row>
    <row r="450" spans="9:11" ht="15.75" customHeight="1" x14ac:dyDescent="0.25">
      <c r="I450" s="61"/>
      <c r="J450" s="61"/>
      <c r="K450" s="61"/>
    </row>
    <row r="451" spans="9:11" ht="15.75" customHeight="1" x14ac:dyDescent="0.25">
      <c r="I451" s="61"/>
      <c r="J451" s="61"/>
      <c r="K451" s="61"/>
    </row>
    <row r="452" spans="9:11" ht="15.75" customHeight="1" x14ac:dyDescent="0.25">
      <c r="I452" s="61"/>
      <c r="J452" s="61"/>
      <c r="K452" s="61"/>
    </row>
    <row r="453" spans="9:11" ht="15.75" customHeight="1" x14ac:dyDescent="0.25">
      <c r="I453" s="61"/>
      <c r="J453" s="61"/>
      <c r="K453" s="61"/>
    </row>
    <row r="454" spans="9:11" ht="15.75" customHeight="1" x14ac:dyDescent="0.25">
      <c r="I454" s="61"/>
      <c r="J454" s="61"/>
      <c r="K454" s="61"/>
    </row>
    <row r="455" spans="9:11" ht="15.75" customHeight="1" x14ac:dyDescent="0.25">
      <c r="I455" s="61"/>
      <c r="J455" s="61"/>
      <c r="K455" s="61"/>
    </row>
    <row r="456" spans="9:11" ht="15.75" customHeight="1" x14ac:dyDescent="0.25">
      <c r="I456" s="61"/>
      <c r="J456" s="61"/>
      <c r="K456" s="61"/>
    </row>
    <row r="457" spans="9:11" ht="15.75" customHeight="1" x14ac:dyDescent="0.25">
      <c r="I457" s="61"/>
      <c r="J457" s="61"/>
      <c r="K457" s="61"/>
    </row>
    <row r="458" spans="9:11" ht="15.75" customHeight="1" x14ac:dyDescent="0.25">
      <c r="I458" s="61"/>
      <c r="J458" s="61"/>
      <c r="K458" s="61"/>
    </row>
    <row r="459" spans="9:11" ht="15.75" customHeight="1" x14ac:dyDescent="0.25">
      <c r="I459" s="61"/>
      <c r="J459" s="61"/>
      <c r="K459" s="61"/>
    </row>
    <row r="460" spans="9:11" ht="15.75" customHeight="1" x14ac:dyDescent="0.25">
      <c r="I460" s="61"/>
      <c r="J460" s="61"/>
      <c r="K460" s="61"/>
    </row>
    <row r="461" spans="9:11" ht="15.75" customHeight="1" x14ac:dyDescent="0.25">
      <c r="I461" s="61"/>
      <c r="J461" s="61"/>
      <c r="K461" s="61"/>
    </row>
    <row r="462" spans="9:11" ht="15.75" customHeight="1" x14ac:dyDescent="0.25">
      <c r="I462" s="61"/>
      <c r="J462" s="61"/>
      <c r="K462" s="61"/>
    </row>
    <row r="463" spans="9:11" ht="15.75" customHeight="1" x14ac:dyDescent="0.25">
      <c r="I463" s="61"/>
      <c r="J463" s="61"/>
      <c r="K463" s="61"/>
    </row>
    <row r="464" spans="9:11" ht="15.75" customHeight="1" x14ac:dyDescent="0.25">
      <c r="I464" s="61"/>
      <c r="J464" s="61"/>
      <c r="K464" s="61"/>
    </row>
    <row r="465" spans="9:11" ht="15.75" customHeight="1" x14ac:dyDescent="0.25">
      <c r="I465" s="61"/>
      <c r="J465" s="61"/>
      <c r="K465" s="61"/>
    </row>
    <row r="466" spans="9:11" ht="15.75" customHeight="1" x14ac:dyDescent="0.25">
      <c r="I466" s="61"/>
      <c r="J466" s="61"/>
      <c r="K466" s="61"/>
    </row>
    <row r="467" spans="9:11" ht="15.75" customHeight="1" x14ac:dyDescent="0.25">
      <c r="I467" s="61"/>
      <c r="J467" s="61"/>
      <c r="K467" s="61"/>
    </row>
    <row r="468" spans="9:11" ht="15.75" customHeight="1" x14ac:dyDescent="0.25">
      <c r="I468" s="61"/>
      <c r="J468" s="61"/>
      <c r="K468" s="61"/>
    </row>
    <row r="469" spans="9:11" ht="15.75" customHeight="1" x14ac:dyDescent="0.25">
      <c r="I469" s="61"/>
      <c r="J469" s="61"/>
      <c r="K469" s="61"/>
    </row>
    <row r="470" spans="9:11" ht="15.75" customHeight="1" x14ac:dyDescent="0.25">
      <c r="I470" s="61"/>
      <c r="J470" s="61"/>
      <c r="K470" s="61"/>
    </row>
    <row r="471" spans="9:11" ht="15.75" customHeight="1" x14ac:dyDescent="0.25">
      <c r="I471" s="61"/>
      <c r="J471" s="61"/>
      <c r="K471" s="61"/>
    </row>
    <row r="472" spans="9:11" ht="15.75" customHeight="1" x14ac:dyDescent="0.25">
      <c r="I472" s="61"/>
      <c r="J472" s="61"/>
      <c r="K472" s="61"/>
    </row>
    <row r="473" spans="9:11" ht="15.75" customHeight="1" x14ac:dyDescent="0.25">
      <c r="I473" s="61"/>
      <c r="J473" s="61"/>
      <c r="K473" s="61"/>
    </row>
    <row r="474" spans="9:11" ht="15.75" customHeight="1" x14ac:dyDescent="0.25">
      <c r="I474" s="61"/>
      <c r="J474" s="61"/>
      <c r="K474" s="61"/>
    </row>
    <row r="475" spans="9:11" ht="15.75" customHeight="1" x14ac:dyDescent="0.25">
      <c r="I475" s="61"/>
      <c r="J475" s="61"/>
      <c r="K475" s="61"/>
    </row>
    <row r="476" spans="9:11" ht="15.75" customHeight="1" x14ac:dyDescent="0.25">
      <c r="I476" s="61"/>
      <c r="J476" s="61"/>
      <c r="K476" s="61"/>
    </row>
    <row r="477" spans="9:11" ht="15.75" customHeight="1" x14ac:dyDescent="0.25">
      <c r="I477" s="61"/>
      <c r="J477" s="61"/>
      <c r="K477" s="61"/>
    </row>
    <row r="478" spans="9:11" ht="15.75" customHeight="1" x14ac:dyDescent="0.25">
      <c r="I478" s="61"/>
      <c r="J478" s="61"/>
      <c r="K478" s="61"/>
    </row>
    <row r="479" spans="9:11" ht="15.75" customHeight="1" x14ac:dyDescent="0.25">
      <c r="I479" s="61"/>
      <c r="J479" s="61"/>
      <c r="K479" s="61"/>
    </row>
    <row r="480" spans="9:11" ht="15.75" customHeight="1" x14ac:dyDescent="0.25">
      <c r="I480" s="61"/>
      <c r="J480" s="61"/>
      <c r="K480" s="61"/>
    </row>
    <row r="481" spans="9:11" ht="15.75" customHeight="1" x14ac:dyDescent="0.25">
      <c r="I481" s="61"/>
      <c r="J481" s="61"/>
      <c r="K481" s="61"/>
    </row>
    <row r="482" spans="9:11" ht="15.75" customHeight="1" x14ac:dyDescent="0.25">
      <c r="I482" s="61"/>
      <c r="J482" s="61"/>
      <c r="K482" s="61"/>
    </row>
    <row r="483" spans="9:11" ht="15.75" customHeight="1" x14ac:dyDescent="0.25">
      <c r="I483" s="61"/>
      <c r="J483" s="61"/>
      <c r="K483" s="61"/>
    </row>
    <row r="484" spans="9:11" ht="15.75" customHeight="1" x14ac:dyDescent="0.25">
      <c r="I484" s="61"/>
      <c r="J484" s="61"/>
      <c r="K484" s="61"/>
    </row>
    <row r="485" spans="9:11" ht="15.75" customHeight="1" x14ac:dyDescent="0.25">
      <c r="I485" s="61"/>
      <c r="J485" s="61"/>
      <c r="K485" s="61"/>
    </row>
    <row r="486" spans="9:11" ht="15.75" customHeight="1" x14ac:dyDescent="0.25">
      <c r="I486" s="61"/>
      <c r="J486" s="61"/>
      <c r="K486" s="61"/>
    </row>
    <row r="487" spans="9:11" ht="15.75" customHeight="1" x14ac:dyDescent="0.25">
      <c r="I487" s="61"/>
      <c r="J487" s="61"/>
      <c r="K487" s="61"/>
    </row>
    <row r="488" spans="9:11" ht="15.75" customHeight="1" x14ac:dyDescent="0.25">
      <c r="I488" s="61"/>
      <c r="J488" s="61"/>
      <c r="K488" s="61"/>
    </row>
    <row r="489" spans="9:11" ht="15.75" customHeight="1" x14ac:dyDescent="0.25">
      <c r="I489" s="61"/>
      <c r="J489" s="61"/>
      <c r="K489" s="61"/>
    </row>
    <row r="490" spans="9:11" ht="15.75" customHeight="1" x14ac:dyDescent="0.25">
      <c r="I490" s="61"/>
      <c r="J490" s="61"/>
      <c r="K490" s="61"/>
    </row>
    <row r="491" spans="9:11" ht="15.75" customHeight="1" x14ac:dyDescent="0.25">
      <c r="I491" s="61"/>
      <c r="J491" s="61"/>
      <c r="K491" s="61"/>
    </row>
    <row r="492" spans="9:11" ht="15.75" customHeight="1" x14ac:dyDescent="0.25">
      <c r="I492" s="61"/>
      <c r="J492" s="61"/>
      <c r="K492" s="61"/>
    </row>
    <row r="493" spans="9:11" ht="15.75" customHeight="1" x14ac:dyDescent="0.25">
      <c r="I493" s="61"/>
      <c r="J493" s="61"/>
      <c r="K493" s="61"/>
    </row>
    <row r="494" spans="9:11" ht="15.75" customHeight="1" x14ac:dyDescent="0.25">
      <c r="I494" s="61"/>
      <c r="J494" s="61"/>
      <c r="K494" s="61"/>
    </row>
    <row r="495" spans="9:11" ht="15.75" customHeight="1" x14ac:dyDescent="0.25">
      <c r="I495" s="61"/>
      <c r="J495" s="61"/>
      <c r="K495" s="61"/>
    </row>
    <row r="496" spans="9:11" ht="15.75" customHeight="1" x14ac:dyDescent="0.25">
      <c r="I496" s="61"/>
      <c r="J496" s="61"/>
      <c r="K496" s="61"/>
    </row>
    <row r="497" spans="9:11" ht="15.75" customHeight="1" x14ac:dyDescent="0.25">
      <c r="I497" s="61"/>
      <c r="J497" s="61"/>
      <c r="K497" s="61"/>
    </row>
    <row r="498" spans="9:11" ht="15.75" customHeight="1" x14ac:dyDescent="0.25">
      <c r="I498" s="61"/>
      <c r="J498" s="61"/>
      <c r="K498" s="61"/>
    </row>
    <row r="499" spans="9:11" ht="15.75" customHeight="1" x14ac:dyDescent="0.25">
      <c r="I499" s="61"/>
      <c r="J499" s="61"/>
      <c r="K499" s="61"/>
    </row>
    <row r="500" spans="9:11" ht="15.75" customHeight="1" x14ac:dyDescent="0.25">
      <c r="I500" s="61"/>
      <c r="J500" s="61"/>
      <c r="K500" s="61"/>
    </row>
    <row r="501" spans="9:11" ht="15.75" customHeight="1" x14ac:dyDescent="0.25">
      <c r="I501" s="61"/>
      <c r="J501" s="61"/>
      <c r="K501" s="61"/>
    </row>
    <row r="502" spans="9:11" ht="15.75" customHeight="1" x14ac:dyDescent="0.25">
      <c r="I502" s="61"/>
      <c r="J502" s="61"/>
      <c r="K502" s="61"/>
    </row>
    <row r="503" spans="9:11" ht="15.75" customHeight="1" x14ac:dyDescent="0.25">
      <c r="I503" s="61"/>
      <c r="J503" s="61"/>
      <c r="K503" s="61"/>
    </row>
    <row r="504" spans="9:11" ht="15.75" customHeight="1" x14ac:dyDescent="0.25">
      <c r="I504" s="61"/>
      <c r="J504" s="61"/>
      <c r="K504" s="61"/>
    </row>
    <row r="505" spans="9:11" ht="15.75" customHeight="1" x14ac:dyDescent="0.25">
      <c r="I505" s="61"/>
      <c r="J505" s="61"/>
      <c r="K505" s="61"/>
    </row>
    <row r="506" spans="9:11" ht="15.75" customHeight="1" x14ac:dyDescent="0.25">
      <c r="I506" s="61"/>
      <c r="J506" s="61"/>
      <c r="K506" s="61"/>
    </row>
    <row r="507" spans="9:11" ht="15.75" customHeight="1" x14ac:dyDescent="0.25">
      <c r="I507" s="61"/>
      <c r="J507" s="61"/>
      <c r="K507" s="61"/>
    </row>
    <row r="508" spans="9:11" ht="15.75" customHeight="1" x14ac:dyDescent="0.25">
      <c r="I508" s="61"/>
      <c r="J508" s="61"/>
      <c r="K508" s="61"/>
    </row>
    <row r="509" spans="9:11" ht="15.75" customHeight="1" x14ac:dyDescent="0.25">
      <c r="I509" s="61"/>
      <c r="J509" s="61"/>
      <c r="K509" s="61"/>
    </row>
    <row r="510" spans="9:11" ht="15.75" customHeight="1" x14ac:dyDescent="0.25">
      <c r="I510" s="61"/>
      <c r="J510" s="61"/>
      <c r="K510" s="61"/>
    </row>
    <row r="511" spans="9:11" ht="15.75" customHeight="1" x14ac:dyDescent="0.25">
      <c r="I511" s="61"/>
      <c r="J511" s="61"/>
      <c r="K511" s="61"/>
    </row>
    <row r="512" spans="9:11" ht="15.75" customHeight="1" x14ac:dyDescent="0.25">
      <c r="I512" s="61"/>
      <c r="J512" s="61"/>
      <c r="K512" s="61"/>
    </row>
    <row r="513" spans="9:11" ht="15.75" customHeight="1" x14ac:dyDescent="0.25">
      <c r="I513" s="61"/>
      <c r="J513" s="61"/>
      <c r="K513" s="61"/>
    </row>
    <row r="514" spans="9:11" ht="15.75" customHeight="1" x14ac:dyDescent="0.25">
      <c r="I514" s="61"/>
      <c r="J514" s="61"/>
      <c r="K514" s="61"/>
    </row>
    <row r="515" spans="9:11" ht="15.75" customHeight="1" x14ac:dyDescent="0.25">
      <c r="I515" s="61"/>
      <c r="J515" s="61"/>
      <c r="K515" s="61"/>
    </row>
    <row r="516" spans="9:11" ht="15.75" customHeight="1" x14ac:dyDescent="0.25">
      <c r="I516" s="61"/>
      <c r="J516" s="61"/>
      <c r="K516" s="61"/>
    </row>
    <row r="517" spans="9:11" ht="15.75" customHeight="1" x14ac:dyDescent="0.25">
      <c r="I517" s="61"/>
      <c r="J517" s="61"/>
      <c r="K517" s="61"/>
    </row>
    <row r="518" spans="9:11" ht="15.75" customHeight="1" x14ac:dyDescent="0.25">
      <c r="I518" s="61"/>
      <c r="J518" s="61"/>
      <c r="K518" s="61"/>
    </row>
    <row r="519" spans="9:11" ht="15.75" customHeight="1" x14ac:dyDescent="0.25">
      <c r="I519" s="61"/>
      <c r="J519" s="61"/>
      <c r="K519" s="61"/>
    </row>
    <row r="520" spans="9:11" ht="15.75" customHeight="1" x14ac:dyDescent="0.25">
      <c r="I520" s="61"/>
      <c r="J520" s="61"/>
      <c r="K520" s="61"/>
    </row>
    <row r="521" spans="9:11" ht="15.75" customHeight="1" x14ac:dyDescent="0.25">
      <c r="I521" s="61"/>
      <c r="J521" s="61"/>
      <c r="K521" s="61"/>
    </row>
    <row r="522" spans="9:11" ht="15.75" customHeight="1" x14ac:dyDescent="0.25">
      <c r="I522" s="61"/>
      <c r="J522" s="61"/>
      <c r="K522" s="61"/>
    </row>
    <row r="523" spans="9:11" ht="15.75" customHeight="1" x14ac:dyDescent="0.25">
      <c r="I523" s="61"/>
      <c r="J523" s="61"/>
      <c r="K523" s="61"/>
    </row>
    <row r="524" spans="9:11" ht="15.75" customHeight="1" x14ac:dyDescent="0.25">
      <c r="I524" s="61"/>
      <c r="J524" s="61"/>
      <c r="K524" s="61"/>
    </row>
    <row r="525" spans="9:11" ht="15.75" customHeight="1" x14ac:dyDescent="0.25">
      <c r="I525" s="61"/>
      <c r="J525" s="61"/>
      <c r="K525" s="61"/>
    </row>
    <row r="526" spans="9:11" ht="15.75" customHeight="1" x14ac:dyDescent="0.25">
      <c r="I526" s="61"/>
      <c r="J526" s="61"/>
      <c r="K526" s="61"/>
    </row>
    <row r="527" spans="9:11" ht="15.75" customHeight="1" x14ac:dyDescent="0.25">
      <c r="I527" s="61"/>
      <c r="J527" s="61"/>
      <c r="K527" s="61"/>
    </row>
    <row r="528" spans="9:11" ht="15.75" customHeight="1" x14ac:dyDescent="0.25">
      <c r="I528" s="61"/>
      <c r="J528" s="61"/>
      <c r="K528" s="61"/>
    </row>
    <row r="529" spans="9:11" ht="15.75" customHeight="1" x14ac:dyDescent="0.25">
      <c r="I529" s="61"/>
      <c r="J529" s="61"/>
      <c r="K529" s="61"/>
    </row>
    <row r="530" spans="9:11" ht="15.75" customHeight="1" x14ac:dyDescent="0.25">
      <c r="I530" s="61"/>
      <c r="J530" s="61"/>
      <c r="K530" s="61"/>
    </row>
    <row r="531" spans="9:11" ht="15.75" customHeight="1" x14ac:dyDescent="0.25">
      <c r="I531" s="61"/>
      <c r="J531" s="61"/>
      <c r="K531" s="61"/>
    </row>
    <row r="532" spans="9:11" ht="15.75" customHeight="1" x14ac:dyDescent="0.25">
      <c r="I532" s="61"/>
      <c r="J532" s="61"/>
      <c r="K532" s="61"/>
    </row>
    <row r="533" spans="9:11" ht="15.75" customHeight="1" x14ac:dyDescent="0.25">
      <c r="I533" s="61"/>
      <c r="J533" s="61"/>
      <c r="K533" s="61"/>
    </row>
    <row r="534" spans="9:11" ht="15.75" customHeight="1" x14ac:dyDescent="0.25">
      <c r="I534" s="61"/>
      <c r="J534" s="61"/>
      <c r="K534" s="61"/>
    </row>
    <row r="535" spans="9:11" ht="15.75" customHeight="1" x14ac:dyDescent="0.25">
      <c r="I535" s="61"/>
      <c r="J535" s="61"/>
      <c r="K535" s="61"/>
    </row>
    <row r="536" spans="9:11" ht="15.75" customHeight="1" x14ac:dyDescent="0.25">
      <c r="I536" s="61"/>
      <c r="J536" s="61"/>
      <c r="K536" s="61"/>
    </row>
    <row r="537" spans="9:11" ht="15.75" customHeight="1" x14ac:dyDescent="0.25">
      <c r="I537" s="61"/>
      <c r="J537" s="61"/>
      <c r="K537" s="61"/>
    </row>
    <row r="538" spans="9:11" ht="15.75" customHeight="1" x14ac:dyDescent="0.25">
      <c r="I538" s="61"/>
      <c r="J538" s="61"/>
      <c r="K538" s="61"/>
    </row>
    <row r="539" spans="9:11" ht="15.75" customHeight="1" x14ac:dyDescent="0.25">
      <c r="I539" s="61"/>
      <c r="J539" s="61"/>
      <c r="K539" s="61"/>
    </row>
    <row r="540" spans="9:11" ht="15.75" customHeight="1" x14ac:dyDescent="0.25">
      <c r="I540" s="61"/>
      <c r="J540" s="61"/>
      <c r="K540" s="61"/>
    </row>
    <row r="541" spans="9:11" ht="15.75" customHeight="1" x14ac:dyDescent="0.25">
      <c r="I541" s="61"/>
      <c r="J541" s="61"/>
      <c r="K541" s="61"/>
    </row>
    <row r="542" spans="9:11" ht="15.75" customHeight="1" x14ac:dyDescent="0.25">
      <c r="I542" s="61"/>
      <c r="J542" s="61"/>
      <c r="K542" s="61"/>
    </row>
    <row r="543" spans="9:11" ht="15.75" customHeight="1" x14ac:dyDescent="0.25">
      <c r="I543" s="61"/>
      <c r="J543" s="61"/>
      <c r="K543" s="61"/>
    </row>
    <row r="544" spans="9:11" ht="15.75" customHeight="1" x14ac:dyDescent="0.25">
      <c r="I544" s="61"/>
      <c r="J544" s="61"/>
      <c r="K544" s="61"/>
    </row>
    <row r="545" spans="9:11" ht="15.75" customHeight="1" x14ac:dyDescent="0.25">
      <c r="I545" s="61"/>
      <c r="J545" s="61"/>
      <c r="K545" s="61"/>
    </row>
    <row r="546" spans="9:11" ht="15.75" customHeight="1" x14ac:dyDescent="0.25">
      <c r="I546" s="61"/>
      <c r="J546" s="61"/>
      <c r="K546" s="61"/>
    </row>
    <row r="547" spans="9:11" ht="15.75" customHeight="1" x14ac:dyDescent="0.25">
      <c r="I547" s="61"/>
      <c r="J547" s="61"/>
      <c r="K547" s="61"/>
    </row>
    <row r="548" spans="9:11" ht="15.75" customHeight="1" x14ac:dyDescent="0.25">
      <c r="I548" s="61"/>
      <c r="J548" s="61"/>
      <c r="K548" s="61"/>
    </row>
    <row r="549" spans="9:11" ht="15.75" customHeight="1" x14ac:dyDescent="0.25">
      <c r="I549" s="61"/>
      <c r="J549" s="61"/>
      <c r="K549" s="61"/>
    </row>
    <row r="550" spans="9:11" ht="15.75" customHeight="1" x14ac:dyDescent="0.25">
      <c r="I550" s="61"/>
      <c r="J550" s="61"/>
      <c r="K550" s="61"/>
    </row>
    <row r="551" spans="9:11" ht="15.75" customHeight="1" x14ac:dyDescent="0.25">
      <c r="I551" s="61"/>
      <c r="J551" s="61"/>
      <c r="K551" s="61"/>
    </row>
    <row r="552" spans="9:11" ht="15.75" customHeight="1" x14ac:dyDescent="0.25">
      <c r="I552" s="61"/>
      <c r="J552" s="61"/>
      <c r="K552" s="61"/>
    </row>
    <row r="553" spans="9:11" ht="15.75" customHeight="1" x14ac:dyDescent="0.25">
      <c r="I553" s="61"/>
      <c r="J553" s="61"/>
      <c r="K553" s="61"/>
    </row>
    <row r="554" spans="9:11" ht="15.75" customHeight="1" x14ac:dyDescent="0.25">
      <c r="I554" s="61"/>
      <c r="J554" s="61"/>
      <c r="K554" s="61"/>
    </row>
    <row r="555" spans="9:11" ht="15.75" customHeight="1" x14ac:dyDescent="0.25">
      <c r="I555" s="61"/>
      <c r="J555" s="61"/>
      <c r="K555" s="61"/>
    </row>
    <row r="556" spans="9:11" ht="15.75" customHeight="1" x14ac:dyDescent="0.25">
      <c r="I556" s="61"/>
      <c r="J556" s="61"/>
      <c r="K556" s="61"/>
    </row>
    <row r="557" spans="9:11" ht="15.75" customHeight="1" x14ac:dyDescent="0.25">
      <c r="I557" s="61"/>
      <c r="J557" s="61"/>
      <c r="K557" s="61"/>
    </row>
    <row r="558" spans="9:11" ht="15.75" customHeight="1" x14ac:dyDescent="0.25">
      <c r="I558" s="61"/>
      <c r="J558" s="61"/>
      <c r="K558" s="61"/>
    </row>
    <row r="559" spans="9:11" ht="15.75" customHeight="1" x14ac:dyDescent="0.25">
      <c r="I559" s="61"/>
      <c r="J559" s="61"/>
      <c r="K559" s="61"/>
    </row>
    <row r="560" spans="9:11" ht="15.75" customHeight="1" x14ac:dyDescent="0.25">
      <c r="I560" s="61"/>
      <c r="J560" s="61"/>
      <c r="K560" s="61"/>
    </row>
    <row r="561" spans="9:11" ht="15.75" customHeight="1" x14ac:dyDescent="0.25">
      <c r="I561" s="61"/>
      <c r="J561" s="61"/>
      <c r="K561" s="61"/>
    </row>
    <row r="562" spans="9:11" ht="15.75" customHeight="1" x14ac:dyDescent="0.25">
      <c r="I562" s="61"/>
      <c r="J562" s="61"/>
      <c r="K562" s="61"/>
    </row>
    <row r="563" spans="9:11" ht="15.75" customHeight="1" x14ac:dyDescent="0.25">
      <c r="I563" s="61"/>
      <c r="J563" s="61"/>
      <c r="K563" s="61"/>
    </row>
    <row r="564" spans="9:11" ht="15.75" customHeight="1" x14ac:dyDescent="0.25">
      <c r="I564" s="61"/>
      <c r="J564" s="61"/>
      <c r="K564" s="61"/>
    </row>
    <row r="565" spans="9:11" ht="15.75" customHeight="1" x14ac:dyDescent="0.25">
      <c r="I565" s="61"/>
      <c r="J565" s="61"/>
      <c r="K565" s="61"/>
    </row>
    <row r="566" spans="9:11" ht="15.75" customHeight="1" x14ac:dyDescent="0.25">
      <c r="I566" s="61"/>
      <c r="J566" s="61"/>
      <c r="K566" s="61"/>
    </row>
    <row r="567" spans="9:11" ht="15.75" customHeight="1" x14ac:dyDescent="0.25">
      <c r="I567" s="61"/>
      <c r="J567" s="61"/>
      <c r="K567" s="61"/>
    </row>
    <row r="568" spans="9:11" ht="15.75" customHeight="1" x14ac:dyDescent="0.25">
      <c r="I568" s="61"/>
      <c r="J568" s="61"/>
      <c r="K568" s="61"/>
    </row>
    <row r="569" spans="9:11" ht="15.75" customHeight="1" x14ac:dyDescent="0.25">
      <c r="I569" s="61"/>
      <c r="J569" s="61"/>
      <c r="K569" s="61"/>
    </row>
    <row r="570" spans="9:11" ht="15.75" customHeight="1" x14ac:dyDescent="0.25">
      <c r="I570" s="61"/>
      <c r="J570" s="61"/>
      <c r="K570" s="61"/>
    </row>
    <row r="571" spans="9:11" ht="15.75" customHeight="1" x14ac:dyDescent="0.25">
      <c r="I571" s="61"/>
      <c r="J571" s="61"/>
      <c r="K571" s="61"/>
    </row>
    <row r="572" spans="9:11" ht="15.75" customHeight="1" x14ac:dyDescent="0.25">
      <c r="I572" s="61"/>
      <c r="J572" s="61"/>
      <c r="K572" s="61"/>
    </row>
    <row r="573" spans="9:11" ht="15.75" customHeight="1" x14ac:dyDescent="0.25">
      <c r="I573" s="61"/>
      <c r="J573" s="61"/>
      <c r="K573" s="61"/>
    </row>
    <row r="574" spans="9:11" ht="15.75" customHeight="1" x14ac:dyDescent="0.25">
      <c r="I574" s="61"/>
      <c r="J574" s="61"/>
      <c r="K574" s="61"/>
    </row>
    <row r="575" spans="9:11" ht="15.75" customHeight="1" x14ac:dyDescent="0.25">
      <c r="I575" s="61"/>
      <c r="J575" s="61"/>
      <c r="K575" s="61"/>
    </row>
    <row r="576" spans="9:11" ht="15.75" customHeight="1" x14ac:dyDescent="0.25">
      <c r="I576" s="61"/>
      <c r="J576" s="61"/>
      <c r="K576" s="61"/>
    </row>
    <row r="577" spans="9:11" ht="15.75" customHeight="1" x14ac:dyDescent="0.25">
      <c r="I577" s="61"/>
      <c r="J577" s="61"/>
      <c r="K577" s="61"/>
    </row>
    <row r="578" spans="9:11" ht="15.75" customHeight="1" x14ac:dyDescent="0.25">
      <c r="I578" s="61"/>
      <c r="J578" s="61"/>
      <c r="K578" s="61"/>
    </row>
    <row r="579" spans="9:11" ht="15.75" customHeight="1" x14ac:dyDescent="0.25">
      <c r="I579" s="61"/>
      <c r="J579" s="61"/>
      <c r="K579" s="61"/>
    </row>
    <row r="580" spans="9:11" ht="15.75" customHeight="1" x14ac:dyDescent="0.25">
      <c r="I580" s="61"/>
      <c r="J580" s="61"/>
      <c r="K580" s="61"/>
    </row>
    <row r="581" spans="9:11" ht="15.75" customHeight="1" x14ac:dyDescent="0.25">
      <c r="I581" s="61"/>
      <c r="J581" s="61"/>
      <c r="K581" s="61"/>
    </row>
    <row r="582" spans="9:11" ht="15.75" customHeight="1" x14ac:dyDescent="0.25">
      <c r="I582" s="61"/>
      <c r="J582" s="61"/>
      <c r="K582" s="61"/>
    </row>
    <row r="583" spans="9:11" ht="15.75" customHeight="1" x14ac:dyDescent="0.25">
      <c r="I583" s="61"/>
      <c r="J583" s="61"/>
      <c r="K583" s="61"/>
    </row>
    <row r="584" spans="9:11" ht="15.75" customHeight="1" x14ac:dyDescent="0.25">
      <c r="I584" s="61"/>
      <c r="J584" s="61"/>
      <c r="K584" s="61"/>
    </row>
    <row r="585" spans="9:11" ht="15.75" customHeight="1" x14ac:dyDescent="0.25">
      <c r="I585" s="61"/>
      <c r="J585" s="61"/>
      <c r="K585" s="61"/>
    </row>
    <row r="586" spans="9:11" ht="15.75" customHeight="1" x14ac:dyDescent="0.25">
      <c r="I586" s="61"/>
      <c r="J586" s="61"/>
      <c r="K586" s="61"/>
    </row>
    <row r="587" spans="9:11" ht="15.75" customHeight="1" x14ac:dyDescent="0.25">
      <c r="I587" s="61"/>
      <c r="J587" s="61"/>
      <c r="K587" s="61"/>
    </row>
    <row r="588" spans="9:11" ht="15.75" customHeight="1" x14ac:dyDescent="0.25">
      <c r="I588" s="61"/>
      <c r="J588" s="61"/>
      <c r="K588" s="61"/>
    </row>
    <row r="589" spans="9:11" ht="15.75" customHeight="1" x14ac:dyDescent="0.25">
      <c r="I589" s="61"/>
      <c r="J589" s="61"/>
      <c r="K589" s="61"/>
    </row>
    <row r="590" spans="9:11" ht="15.75" customHeight="1" x14ac:dyDescent="0.25">
      <c r="I590" s="61"/>
      <c r="J590" s="61"/>
      <c r="K590" s="61"/>
    </row>
    <row r="591" spans="9:11" ht="15.75" customHeight="1" x14ac:dyDescent="0.25">
      <c r="I591" s="61"/>
      <c r="J591" s="61"/>
      <c r="K591" s="61"/>
    </row>
    <row r="592" spans="9:11" ht="15.75" customHeight="1" x14ac:dyDescent="0.25">
      <c r="I592" s="61"/>
      <c r="J592" s="61"/>
      <c r="K592" s="61"/>
    </row>
    <row r="593" spans="9:11" ht="15.75" customHeight="1" x14ac:dyDescent="0.25">
      <c r="I593" s="61"/>
      <c r="J593" s="61"/>
      <c r="K593" s="61"/>
    </row>
    <row r="594" spans="9:11" ht="15.75" customHeight="1" x14ac:dyDescent="0.25">
      <c r="I594" s="61"/>
      <c r="J594" s="61"/>
      <c r="K594" s="61"/>
    </row>
    <row r="595" spans="9:11" ht="15.75" customHeight="1" x14ac:dyDescent="0.25">
      <c r="I595" s="61"/>
      <c r="J595" s="61"/>
      <c r="K595" s="61"/>
    </row>
    <row r="596" spans="9:11" ht="15.75" customHeight="1" x14ac:dyDescent="0.25">
      <c r="I596" s="61"/>
      <c r="J596" s="61"/>
      <c r="K596" s="61"/>
    </row>
    <row r="597" spans="9:11" ht="15.75" customHeight="1" x14ac:dyDescent="0.25">
      <c r="I597" s="61"/>
      <c r="J597" s="61"/>
      <c r="K597" s="61"/>
    </row>
    <row r="598" spans="9:11" ht="15.75" customHeight="1" x14ac:dyDescent="0.25">
      <c r="I598" s="61"/>
      <c r="J598" s="61"/>
      <c r="K598" s="61"/>
    </row>
    <row r="599" spans="9:11" ht="15.75" customHeight="1" x14ac:dyDescent="0.25">
      <c r="I599" s="61"/>
      <c r="J599" s="61"/>
      <c r="K599" s="61"/>
    </row>
    <row r="600" spans="9:11" ht="15.75" customHeight="1" x14ac:dyDescent="0.25">
      <c r="I600" s="61"/>
      <c r="J600" s="61"/>
      <c r="K600" s="61"/>
    </row>
    <row r="601" spans="9:11" ht="15.75" customHeight="1" x14ac:dyDescent="0.25">
      <c r="I601" s="61"/>
      <c r="J601" s="61"/>
      <c r="K601" s="61"/>
    </row>
    <row r="602" spans="9:11" ht="15.75" customHeight="1" x14ac:dyDescent="0.25">
      <c r="I602" s="61"/>
      <c r="J602" s="61"/>
      <c r="K602" s="61"/>
    </row>
    <row r="603" spans="9:11" ht="15.75" customHeight="1" x14ac:dyDescent="0.25">
      <c r="I603" s="61"/>
      <c r="J603" s="61"/>
      <c r="K603" s="61"/>
    </row>
    <row r="604" spans="9:11" ht="15.75" customHeight="1" x14ac:dyDescent="0.25">
      <c r="I604" s="61"/>
      <c r="J604" s="61"/>
      <c r="K604" s="61"/>
    </row>
    <row r="605" spans="9:11" ht="15.75" customHeight="1" x14ac:dyDescent="0.25">
      <c r="I605" s="61"/>
      <c r="J605" s="61"/>
      <c r="K605" s="61"/>
    </row>
    <row r="606" spans="9:11" ht="15.75" customHeight="1" x14ac:dyDescent="0.25">
      <c r="I606" s="61"/>
      <c r="J606" s="61"/>
      <c r="K606" s="61"/>
    </row>
    <row r="607" spans="9:11" ht="15.75" customHeight="1" x14ac:dyDescent="0.25">
      <c r="I607" s="61"/>
      <c r="J607" s="61"/>
      <c r="K607" s="61"/>
    </row>
    <row r="608" spans="9:11" ht="15.75" customHeight="1" x14ac:dyDescent="0.25">
      <c r="I608" s="61"/>
      <c r="J608" s="61"/>
      <c r="K608" s="61"/>
    </row>
    <row r="609" spans="9:11" ht="15.75" customHeight="1" x14ac:dyDescent="0.25">
      <c r="I609" s="61"/>
      <c r="J609" s="61"/>
      <c r="K609" s="61"/>
    </row>
    <row r="610" spans="9:11" ht="15.75" customHeight="1" x14ac:dyDescent="0.25">
      <c r="I610" s="61"/>
      <c r="J610" s="61"/>
      <c r="K610" s="61"/>
    </row>
    <row r="611" spans="9:11" ht="15.75" customHeight="1" x14ac:dyDescent="0.25">
      <c r="I611" s="61"/>
      <c r="J611" s="61"/>
      <c r="K611" s="61"/>
    </row>
    <row r="612" spans="9:11" ht="15.75" customHeight="1" x14ac:dyDescent="0.25">
      <c r="I612" s="61"/>
      <c r="J612" s="61"/>
      <c r="K612" s="61"/>
    </row>
    <row r="613" spans="9:11" ht="15.75" customHeight="1" x14ac:dyDescent="0.25">
      <c r="I613" s="61"/>
      <c r="J613" s="61"/>
      <c r="K613" s="61"/>
    </row>
    <row r="614" spans="9:11" ht="15.75" customHeight="1" x14ac:dyDescent="0.25">
      <c r="I614" s="61"/>
      <c r="J614" s="61"/>
      <c r="K614" s="61"/>
    </row>
    <row r="615" spans="9:11" ht="15.75" customHeight="1" x14ac:dyDescent="0.25">
      <c r="I615" s="61"/>
      <c r="J615" s="61"/>
      <c r="K615" s="61"/>
    </row>
    <row r="616" spans="9:11" ht="15.75" customHeight="1" x14ac:dyDescent="0.25">
      <c r="I616" s="61"/>
      <c r="J616" s="61"/>
      <c r="K616" s="61"/>
    </row>
    <row r="617" spans="9:11" ht="15.75" customHeight="1" x14ac:dyDescent="0.25">
      <c r="I617" s="61"/>
      <c r="J617" s="61"/>
      <c r="K617" s="61"/>
    </row>
    <row r="618" spans="9:11" ht="15.75" customHeight="1" x14ac:dyDescent="0.25">
      <c r="I618" s="61"/>
      <c r="J618" s="61"/>
      <c r="K618" s="61"/>
    </row>
    <row r="619" spans="9:11" ht="15.75" customHeight="1" x14ac:dyDescent="0.25">
      <c r="I619" s="61"/>
      <c r="J619" s="61"/>
      <c r="K619" s="61"/>
    </row>
    <row r="620" spans="9:11" ht="15.75" customHeight="1" x14ac:dyDescent="0.25">
      <c r="I620" s="61"/>
      <c r="J620" s="61"/>
      <c r="K620" s="61"/>
    </row>
    <row r="621" spans="9:11" ht="15.75" customHeight="1" x14ac:dyDescent="0.25">
      <c r="I621" s="61"/>
      <c r="J621" s="61"/>
      <c r="K621" s="61"/>
    </row>
    <row r="622" spans="9:11" ht="15.75" customHeight="1" x14ac:dyDescent="0.25">
      <c r="I622" s="61"/>
      <c r="J622" s="61"/>
      <c r="K622" s="61"/>
    </row>
    <row r="623" spans="9:11" ht="15.75" customHeight="1" x14ac:dyDescent="0.25">
      <c r="I623" s="61"/>
      <c r="J623" s="61"/>
      <c r="K623" s="61"/>
    </row>
    <row r="624" spans="9:11" ht="15.75" customHeight="1" x14ac:dyDescent="0.25">
      <c r="I624" s="61"/>
      <c r="J624" s="61"/>
      <c r="K624" s="61"/>
    </row>
    <row r="625" spans="9:11" ht="15.75" customHeight="1" x14ac:dyDescent="0.25">
      <c r="I625" s="61"/>
      <c r="J625" s="61"/>
      <c r="K625" s="61"/>
    </row>
    <row r="626" spans="9:11" ht="15.75" customHeight="1" x14ac:dyDescent="0.25">
      <c r="I626" s="61"/>
      <c r="J626" s="61"/>
      <c r="K626" s="61"/>
    </row>
    <row r="627" spans="9:11" ht="15.75" customHeight="1" x14ac:dyDescent="0.25">
      <c r="I627" s="61"/>
      <c r="J627" s="61"/>
      <c r="K627" s="61"/>
    </row>
    <row r="628" spans="9:11" ht="15.75" customHeight="1" x14ac:dyDescent="0.25">
      <c r="I628" s="61"/>
      <c r="J628" s="61"/>
      <c r="K628" s="61"/>
    </row>
    <row r="629" spans="9:11" ht="15.75" customHeight="1" x14ac:dyDescent="0.25">
      <c r="I629" s="61"/>
      <c r="J629" s="61"/>
      <c r="K629" s="61"/>
    </row>
    <row r="630" spans="9:11" ht="15.75" customHeight="1" x14ac:dyDescent="0.25">
      <c r="I630" s="61"/>
      <c r="J630" s="61"/>
      <c r="K630" s="61"/>
    </row>
    <row r="631" spans="9:11" ht="15.75" customHeight="1" x14ac:dyDescent="0.25">
      <c r="I631" s="61"/>
      <c r="J631" s="61"/>
      <c r="K631" s="61"/>
    </row>
    <row r="632" spans="9:11" ht="15.75" customHeight="1" x14ac:dyDescent="0.25">
      <c r="I632" s="61"/>
      <c r="J632" s="61"/>
      <c r="K632" s="61"/>
    </row>
    <row r="633" spans="9:11" ht="15.75" customHeight="1" x14ac:dyDescent="0.25">
      <c r="I633" s="61"/>
      <c r="J633" s="61"/>
      <c r="K633" s="61"/>
    </row>
    <row r="634" spans="9:11" ht="15.75" customHeight="1" x14ac:dyDescent="0.25">
      <c r="I634" s="61"/>
      <c r="J634" s="61"/>
      <c r="K634" s="61"/>
    </row>
    <row r="635" spans="9:11" ht="15.75" customHeight="1" x14ac:dyDescent="0.25">
      <c r="I635" s="61"/>
      <c r="J635" s="61"/>
      <c r="K635" s="61"/>
    </row>
    <row r="636" spans="9:11" ht="15.75" customHeight="1" x14ac:dyDescent="0.25">
      <c r="I636" s="61"/>
      <c r="J636" s="61"/>
      <c r="K636" s="61"/>
    </row>
    <row r="637" spans="9:11" ht="15.75" customHeight="1" x14ac:dyDescent="0.25">
      <c r="I637" s="61"/>
      <c r="J637" s="61"/>
      <c r="K637" s="61"/>
    </row>
    <row r="638" spans="9:11" ht="15.75" customHeight="1" x14ac:dyDescent="0.25">
      <c r="I638" s="61"/>
      <c r="J638" s="61"/>
      <c r="K638" s="61"/>
    </row>
    <row r="639" spans="9:11" ht="15.75" customHeight="1" x14ac:dyDescent="0.25">
      <c r="I639" s="61"/>
      <c r="J639" s="61"/>
      <c r="K639" s="61"/>
    </row>
    <row r="640" spans="9:11" ht="15.75" customHeight="1" x14ac:dyDescent="0.25">
      <c r="I640" s="61"/>
      <c r="J640" s="61"/>
      <c r="K640" s="61"/>
    </row>
    <row r="641" spans="9:11" ht="15.75" customHeight="1" x14ac:dyDescent="0.25">
      <c r="I641" s="61"/>
      <c r="J641" s="61"/>
      <c r="K641" s="61"/>
    </row>
    <row r="642" spans="9:11" ht="15.75" customHeight="1" x14ac:dyDescent="0.25">
      <c r="I642" s="61"/>
      <c r="J642" s="61"/>
      <c r="K642" s="61"/>
    </row>
    <row r="643" spans="9:11" ht="15.75" customHeight="1" x14ac:dyDescent="0.25">
      <c r="I643" s="61"/>
      <c r="J643" s="61"/>
      <c r="K643" s="61"/>
    </row>
    <row r="644" spans="9:11" ht="15.75" customHeight="1" x14ac:dyDescent="0.25">
      <c r="I644" s="61"/>
      <c r="J644" s="61"/>
      <c r="K644" s="61"/>
    </row>
    <row r="645" spans="9:11" ht="15.75" customHeight="1" x14ac:dyDescent="0.25">
      <c r="I645" s="61"/>
      <c r="J645" s="61"/>
      <c r="K645" s="61"/>
    </row>
    <row r="646" spans="9:11" ht="15.75" customHeight="1" x14ac:dyDescent="0.25">
      <c r="I646" s="61"/>
      <c r="J646" s="61"/>
      <c r="K646" s="61"/>
    </row>
    <row r="647" spans="9:11" ht="15.75" customHeight="1" x14ac:dyDescent="0.25">
      <c r="I647" s="61"/>
      <c r="J647" s="61"/>
      <c r="K647" s="61"/>
    </row>
    <row r="648" spans="9:11" ht="15.75" customHeight="1" x14ac:dyDescent="0.25">
      <c r="I648" s="61"/>
      <c r="J648" s="61"/>
      <c r="K648" s="61"/>
    </row>
    <row r="649" spans="9:11" ht="15.75" customHeight="1" x14ac:dyDescent="0.25">
      <c r="I649" s="61"/>
      <c r="J649" s="61"/>
      <c r="K649" s="61"/>
    </row>
    <row r="650" spans="9:11" ht="15.75" customHeight="1" x14ac:dyDescent="0.25">
      <c r="I650" s="61"/>
      <c r="J650" s="61"/>
      <c r="K650" s="61"/>
    </row>
    <row r="651" spans="9:11" ht="15.75" customHeight="1" x14ac:dyDescent="0.25">
      <c r="I651" s="61"/>
      <c r="J651" s="61"/>
      <c r="K651" s="61"/>
    </row>
    <row r="652" spans="9:11" ht="15.75" customHeight="1" x14ac:dyDescent="0.25">
      <c r="I652" s="61"/>
      <c r="J652" s="61"/>
      <c r="K652" s="61"/>
    </row>
    <row r="653" spans="9:11" ht="15.75" customHeight="1" x14ac:dyDescent="0.25">
      <c r="I653" s="61"/>
      <c r="J653" s="61"/>
      <c r="K653" s="61"/>
    </row>
    <row r="654" spans="9:11" ht="15.75" customHeight="1" x14ac:dyDescent="0.25">
      <c r="I654" s="61"/>
      <c r="J654" s="61"/>
      <c r="K654" s="61"/>
    </row>
    <row r="655" spans="9:11" ht="15.75" customHeight="1" x14ac:dyDescent="0.25">
      <c r="I655" s="61"/>
      <c r="J655" s="61"/>
      <c r="K655" s="61"/>
    </row>
    <row r="656" spans="9:11" ht="15.75" customHeight="1" x14ac:dyDescent="0.25">
      <c r="I656" s="61"/>
      <c r="J656" s="61"/>
      <c r="K656" s="61"/>
    </row>
    <row r="657" spans="9:11" ht="15.75" customHeight="1" x14ac:dyDescent="0.25">
      <c r="I657" s="61"/>
      <c r="J657" s="61"/>
      <c r="K657" s="61"/>
    </row>
    <row r="658" spans="9:11" ht="15.75" customHeight="1" x14ac:dyDescent="0.25">
      <c r="I658" s="61"/>
      <c r="J658" s="61"/>
      <c r="K658" s="61"/>
    </row>
    <row r="659" spans="9:11" ht="15.75" customHeight="1" x14ac:dyDescent="0.25">
      <c r="I659" s="61"/>
      <c r="J659" s="61"/>
      <c r="K659" s="61"/>
    </row>
    <row r="660" spans="9:11" ht="15.75" customHeight="1" x14ac:dyDescent="0.25">
      <c r="I660" s="61"/>
      <c r="J660" s="61"/>
      <c r="K660" s="61"/>
    </row>
    <row r="661" spans="9:11" ht="15.75" customHeight="1" x14ac:dyDescent="0.25">
      <c r="I661" s="61"/>
      <c r="J661" s="61"/>
      <c r="K661" s="61"/>
    </row>
    <row r="662" spans="9:11" ht="15.75" customHeight="1" x14ac:dyDescent="0.25">
      <c r="I662" s="61"/>
      <c r="J662" s="61"/>
      <c r="K662" s="61"/>
    </row>
    <row r="663" spans="9:11" ht="15.75" customHeight="1" x14ac:dyDescent="0.25">
      <c r="I663" s="61"/>
      <c r="J663" s="61"/>
      <c r="K663" s="61"/>
    </row>
    <row r="664" spans="9:11" ht="15.75" customHeight="1" x14ac:dyDescent="0.25">
      <c r="I664" s="61"/>
      <c r="J664" s="61"/>
      <c r="K664" s="61"/>
    </row>
    <row r="665" spans="9:11" ht="15.75" customHeight="1" x14ac:dyDescent="0.25">
      <c r="I665" s="61"/>
      <c r="J665" s="61"/>
      <c r="K665" s="61"/>
    </row>
    <row r="666" spans="9:11" ht="15.75" customHeight="1" x14ac:dyDescent="0.25">
      <c r="I666" s="61"/>
      <c r="J666" s="61"/>
      <c r="K666" s="61"/>
    </row>
    <row r="667" spans="9:11" ht="15.75" customHeight="1" x14ac:dyDescent="0.25">
      <c r="I667" s="61"/>
      <c r="J667" s="61"/>
      <c r="K667" s="61"/>
    </row>
    <row r="668" spans="9:11" ht="15.75" customHeight="1" x14ac:dyDescent="0.25">
      <c r="I668" s="61"/>
      <c r="J668" s="61"/>
      <c r="K668" s="61"/>
    </row>
    <row r="669" spans="9:11" ht="15.75" customHeight="1" x14ac:dyDescent="0.25">
      <c r="I669" s="61"/>
      <c r="J669" s="61"/>
      <c r="K669" s="61"/>
    </row>
    <row r="670" spans="9:11" ht="15.75" customHeight="1" x14ac:dyDescent="0.25">
      <c r="I670" s="61"/>
      <c r="J670" s="61"/>
      <c r="K670" s="61"/>
    </row>
    <row r="671" spans="9:11" ht="15.75" customHeight="1" x14ac:dyDescent="0.25">
      <c r="I671" s="61"/>
      <c r="J671" s="61"/>
      <c r="K671" s="61"/>
    </row>
    <row r="672" spans="9:11" ht="15.75" customHeight="1" x14ac:dyDescent="0.25">
      <c r="I672" s="61"/>
      <c r="J672" s="61"/>
      <c r="K672" s="61"/>
    </row>
    <row r="673" spans="9:11" ht="15.75" customHeight="1" x14ac:dyDescent="0.25">
      <c r="I673" s="61"/>
      <c r="J673" s="61"/>
      <c r="K673" s="61"/>
    </row>
    <row r="674" spans="9:11" ht="15.75" customHeight="1" x14ac:dyDescent="0.25">
      <c r="I674" s="61"/>
      <c r="J674" s="61"/>
      <c r="K674" s="61"/>
    </row>
    <row r="675" spans="9:11" ht="15.75" customHeight="1" x14ac:dyDescent="0.25">
      <c r="I675" s="61"/>
      <c r="J675" s="61"/>
      <c r="K675" s="61"/>
    </row>
    <row r="676" spans="9:11" ht="15.75" customHeight="1" x14ac:dyDescent="0.25">
      <c r="I676" s="61"/>
      <c r="J676" s="61"/>
      <c r="K676" s="61"/>
    </row>
    <row r="677" spans="9:11" ht="15.75" customHeight="1" x14ac:dyDescent="0.25">
      <c r="I677" s="61"/>
      <c r="J677" s="61"/>
      <c r="K677" s="61"/>
    </row>
    <row r="678" spans="9:11" ht="15.75" customHeight="1" x14ac:dyDescent="0.25">
      <c r="I678" s="61"/>
      <c r="J678" s="61"/>
      <c r="K678" s="61"/>
    </row>
    <row r="679" spans="9:11" ht="15.75" customHeight="1" x14ac:dyDescent="0.25">
      <c r="I679" s="61"/>
      <c r="J679" s="61"/>
      <c r="K679" s="61"/>
    </row>
    <row r="680" spans="9:11" ht="15.75" customHeight="1" x14ac:dyDescent="0.25">
      <c r="I680" s="61"/>
      <c r="J680" s="61"/>
      <c r="K680" s="61"/>
    </row>
    <row r="681" spans="9:11" ht="15.75" customHeight="1" x14ac:dyDescent="0.25">
      <c r="I681" s="61"/>
      <c r="J681" s="61"/>
      <c r="K681" s="61"/>
    </row>
    <row r="682" spans="9:11" ht="15.75" customHeight="1" x14ac:dyDescent="0.25">
      <c r="I682" s="61"/>
      <c r="J682" s="61"/>
      <c r="K682" s="61"/>
    </row>
    <row r="683" spans="9:11" ht="15.75" customHeight="1" x14ac:dyDescent="0.25">
      <c r="I683" s="61"/>
      <c r="J683" s="61"/>
      <c r="K683" s="61"/>
    </row>
    <row r="684" spans="9:11" ht="15.75" customHeight="1" x14ac:dyDescent="0.25">
      <c r="I684" s="61"/>
      <c r="J684" s="61"/>
      <c r="K684" s="61"/>
    </row>
    <row r="685" spans="9:11" ht="15.75" customHeight="1" x14ac:dyDescent="0.25">
      <c r="I685" s="61"/>
      <c r="J685" s="61"/>
      <c r="K685" s="61"/>
    </row>
    <row r="686" spans="9:11" ht="15.75" customHeight="1" x14ac:dyDescent="0.25">
      <c r="I686" s="61"/>
      <c r="J686" s="61"/>
      <c r="K686" s="61"/>
    </row>
    <row r="687" spans="9:11" ht="15.75" customHeight="1" x14ac:dyDescent="0.25">
      <c r="I687" s="61"/>
      <c r="J687" s="61"/>
      <c r="K687" s="61"/>
    </row>
    <row r="688" spans="9:11" ht="15.75" customHeight="1" x14ac:dyDescent="0.25">
      <c r="I688" s="61"/>
      <c r="J688" s="61"/>
      <c r="K688" s="61"/>
    </row>
    <row r="689" spans="9:11" ht="15.75" customHeight="1" x14ac:dyDescent="0.25">
      <c r="I689" s="61"/>
      <c r="J689" s="61"/>
      <c r="K689" s="61"/>
    </row>
    <row r="690" spans="9:11" ht="15.75" customHeight="1" x14ac:dyDescent="0.25">
      <c r="I690" s="61"/>
      <c r="J690" s="61"/>
      <c r="K690" s="61"/>
    </row>
    <row r="691" spans="9:11" ht="15.75" customHeight="1" x14ac:dyDescent="0.25">
      <c r="I691" s="61"/>
      <c r="J691" s="61"/>
      <c r="K691" s="61"/>
    </row>
    <row r="692" spans="9:11" ht="15.75" customHeight="1" x14ac:dyDescent="0.25">
      <c r="I692" s="61"/>
      <c r="J692" s="61"/>
      <c r="K692" s="61"/>
    </row>
    <row r="693" spans="9:11" ht="15.75" customHeight="1" x14ac:dyDescent="0.25">
      <c r="I693" s="61"/>
      <c r="J693" s="61"/>
      <c r="K693" s="61"/>
    </row>
    <row r="694" spans="9:11" ht="15.75" customHeight="1" x14ac:dyDescent="0.25">
      <c r="I694" s="61"/>
      <c r="J694" s="61"/>
      <c r="K694" s="61"/>
    </row>
    <row r="695" spans="9:11" ht="15.75" customHeight="1" x14ac:dyDescent="0.25">
      <c r="I695" s="61"/>
      <c r="J695" s="61"/>
      <c r="K695" s="61"/>
    </row>
    <row r="696" spans="9:11" ht="15.75" customHeight="1" x14ac:dyDescent="0.25">
      <c r="I696" s="61"/>
      <c r="J696" s="61"/>
      <c r="K696" s="61"/>
    </row>
    <row r="697" spans="9:11" ht="15.75" customHeight="1" x14ac:dyDescent="0.25">
      <c r="I697" s="61"/>
      <c r="J697" s="61"/>
      <c r="K697" s="61"/>
    </row>
    <row r="698" spans="9:11" ht="15.75" customHeight="1" x14ac:dyDescent="0.25">
      <c r="I698" s="61"/>
      <c r="J698" s="61"/>
      <c r="K698" s="61"/>
    </row>
    <row r="699" spans="9:11" ht="15.75" customHeight="1" x14ac:dyDescent="0.25">
      <c r="I699" s="61"/>
      <c r="J699" s="61"/>
      <c r="K699" s="61"/>
    </row>
    <row r="700" spans="9:11" ht="15.75" customHeight="1" x14ac:dyDescent="0.25">
      <c r="I700" s="61"/>
      <c r="J700" s="61"/>
      <c r="K700" s="61"/>
    </row>
    <row r="701" spans="9:11" ht="15.75" customHeight="1" x14ac:dyDescent="0.25">
      <c r="I701" s="61"/>
      <c r="J701" s="61"/>
      <c r="K701" s="61"/>
    </row>
    <row r="702" spans="9:11" ht="15.75" customHeight="1" x14ac:dyDescent="0.25">
      <c r="I702" s="61"/>
      <c r="J702" s="61"/>
      <c r="K702" s="61"/>
    </row>
    <row r="703" spans="9:11" ht="15.75" customHeight="1" x14ac:dyDescent="0.25">
      <c r="I703" s="61"/>
      <c r="J703" s="61"/>
      <c r="K703" s="61"/>
    </row>
    <row r="704" spans="9:11" ht="15.75" customHeight="1" x14ac:dyDescent="0.25">
      <c r="I704" s="61"/>
      <c r="J704" s="61"/>
      <c r="K704" s="61"/>
    </row>
    <row r="705" spans="9:11" ht="15.75" customHeight="1" x14ac:dyDescent="0.25">
      <c r="I705" s="61"/>
      <c r="J705" s="61"/>
      <c r="K705" s="61"/>
    </row>
    <row r="706" spans="9:11" ht="15.75" customHeight="1" x14ac:dyDescent="0.25">
      <c r="I706" s="61"/>
      <c r="J706" s="61"/>
      <c r="K706" s="61"/>
    </row>
    <row r="707" spans="9:11" ht="15.75" customHeight="1" x14ac:dyDescent="0.25">
      <c r="I707" s="61"/>
      <c r="J707" s="61"/>
      <c r="K707" s="61"/>
    </row>
    <row r="708" spans="9:11" ht="15.75" customHeight="1" x14ac:dyDescent="0.25">
      <c r="I708" s="61"/>
      <c r="J708" s="61"/>
      <c r="K708" s="61"/>
    </row>
    <row r="709" spans="9:11" ht="15.75" customHeight="1" x14ac:dyDescent="0.25">
      <c r="I709" s="61"/>
      <c r="J709" s="61"/>
      <c r="K709" s="61"/>
    </row>
    <row r="710" spans="9:11" ht="15.75" customHeight="1" x14ac:dyDescent="0.25">
      <c r="I710" s="61"/>
      <c r="J710" s="61"/>
      <c r="K710" s="61"/>
    </row>
    <row r="711" spans="9:11" ht="15.75" customHeight="1" x14ac:dyDescent="0.25">
      <c r="I711" s="61"/>
      <c r="J711" s="61"/>
      <c r="K711" s="61"/>
    </row>
    <row r="712" spans="9:11" ht="15.75" customHeight="1" x14ac:dyDescent="0.25">
      <c r="I712" s="61"/>
      <c r="J712" s="61"/>
      <c r="K712" s="61"/>
    </row>
    <row r="713" spans="9:11" ht="15.75" customHeight="1" x14ac:dyDescent="0.25">
      <c r="I713" s="61"/>
      <c r="J713" s="61"/>
      <c r="K713" s="61"/>
    </row>
    <row r="714" spans="9:11" ht="15.75" customHeight="1" x14ac:dyDescent="0.25">
      <c r="I714" s="61"/>
      <c r="J714" s="61"/>
      <c r="K714" s="61"/>
    </row>
    <row r="715" spans="9:11" ht="15.75" customHeight="1" x14ac:dyDescent="0.25">
      <c r="I715" s="61"/>
      <c r="J715" s="61"/>
      <c r="K715" s="61"/>
    </row>
    <row r="716" spans="9:11" ht="15.75" customHeight="1" x14ac:dyDescent="0.25">
      <c r="I716" s="61"/>
      <c r="J716" s="61"/>
      <c r="K716" s="61"/>
    </row>
    <row r="717" spans="9:11" ht="15.75" customHeight="1" x14ac:dyDescent="0.25">
      <c r="I717" s="61"/>
      <c r="J717" s="61"/>
      <c r="K717" s="61"/>
    </row>
    <row r="718" spans="9:11" ht="15.75" customHeight="1" x14ac:dyDescent="0.25">
      <c r="I718" s="61"/>
      <c r="J718" s="61"/>
      <c r="K718" s="61"/>
    </row>
    <row r="719" spans="9:11" ht="15.75" customHeight="1" x14ac:dyDescent="0.25">
      <c r="I719" s="61"/>
      <c r="J719" s="61"/>
      <c r="K719" s="61"/>
    </row>
    <row r="720" spans="9:11" ht="15.75" customHeight="1" x14ac:dyDescent="0.25">
      <c r="I720" s="61"/>
      <c r="J720" s="61"/>
      <c r="K720" s="61"/>
    </row>
    <row r="721" spans="9:11" ht="15.75" customHeight="1" x14ac:dyDescent="0.25">
      <c r="I721" s="61"/>
      <c r="J721" s="61"/>
      <c r="K721" s="61"/>
    </row>
    <row r="722" spans="9:11" ht="15.75" customHeight="1" x14ac:dyDescent="0.25">
      <c r="I722" s="61"/>
      <c r="J722" s="61"/>
      <c r="K722" s="61"/>
    </row>
    <row r="723" spans="9:11" ht="15.75" customHeight="1" x14ac:dyDescent="0.25">
      <c r="I723" s="61"/>
      <c r="J723" s="61"/>
      <c r="K723" s="61"/>
    </row>
    <row r="724" spans="9:11" ht="15.75" customHeight="1" x14ac:dyDescent="0.25">
      <c r="I724" s="61"/>
      <c r="J724" s="61"/>
      <c r="K724" s="61"/>
    </row>
    <row r="725" spans="9:11" ht="15.75" customHeight="1" x14ac:dyDescent="0.25">
      <c r="I725" s="61"/>
      <c r="J725" s="61"/>
      <c r="K725" s="61"/>
    </row>
    <row r="726" spans="9:11" ht="15.75" customHeight="1" x14ac:dyDescent="0.25">
      <c r="I726" s="61"/>
      <c r="J726" s="61"/>
      <c r="K726" s="61"/>
    </row>
    <row r="727" spans="9:11" ht="15.75" customHeight="1" x14ac:dyDescent="0.25">
      <c r="I727" s="61"/>
      <c r="J727" s="61"/>
      <c r="K727" s="61"/>
    </row>
    <row r="728" spans="9:11" ht="15.75" customHeight="1" x14ac:dyDescent="0.25">
      <c r="I728" s="61"/>
      <c r="J728" s="61"/>
      <c r="K728" s="61"/>
    </row>
    <row r="729" spans="9:11" ht="15.75" customHeight="1" x14ac:dyDescent="0.25">
      <c r="I729" s="61"/>
      <c r="J729" s="61"/>
      <c r="K729" s="61"/>
    </row>
    <row r="730" spans="9:11" ht="15.75" customHeight="1" x14ac:dyDescent="0.25">
      <c r="I730" s="61"/>
      <c r="J730" s="61"/>
      <c r="K730" s="61"/>
    </row>
    <row r="731" spans="9:11" ht="15.75" customHeight="1" x14ac:dyDescent="0.25">
      <c r="I731" s="61"/>
      <c r="J731" s="61"/>
      <c r="K731" s="61"/>
    </row>
    <row r="732" spans="9:11" ht="15.75" customHeight="1" x14ac:dyDescent="0.25">
      <c r="I732" s="61"/>
      <c r="J732" s="61"/>
      <c r="K732" s="61"/>
    </row>
    <row r="733" spans="9:11" ht="15.75" customHeight="1" x14ac:dyDescent="0.25">
      <c r="I733" s="61"/>
      <c r="J733" s="61"/>
      <c r="K733" s="61"/>
    </row>
    <row r="734" spans="9:11" ht="15.75" customHeight="1" x14ac:dyDescent="0.25">
      <c r="I734" s="61"/>
      <c r="J734" s="61"/>
      <c r="K734" s="61"/>
    </row>
    <row r="735" spans="9:11" ht="15.75" customHeight="1" x14ac:dyDescent="0.25">
      <c r="I735" s="61"/>
      <c r="J735" s="61"/>
      <c r="K735" s="61"/>
    </row>
    <row r="736" spans="9:11" ht="15.75" customHeight="1" x14ac:dyDescent="0.25">
      <c r="I736" s="61"/>
      <c r="J736" s="61"/>
      <c r="K736" s="61"/>
    </row>
    <row r="737" spans="9:11" ht="15.75" customHeight="1" x14ac:dyDescent="0.25">
      <c r="I737" s="61"/>
      <c r="J737" s="61"/>
      <c r="K737" s="61"/>
    </row>
    <row r="738" spans="9:11" ht="15.75" customHeight="1" x14ac:dyDescent="0.25">
      <c r="I738" s="61"/>
      <c r="J738" s="61"/>
      <c r="K738" s="61"/>
    </row>
    <row r="739" spans="9:11" ht="15.75" customHeight="1" x14ac:dyDescent="0.25">
      <c r="I739" s="61"/>
      <c r="J739" s="61"/>
      <c r="K739" s="61"/>
    </row>
    <row r="740" spans="9:11" ht="15.75" customHeight="1" x14ac:dyDescent="0.25">
      <c r="I740" s="61"/>
      <c r="J740" s="61"/>
      <c r="K740" s="61"/>
    </row>
    <row r="741" spans="9:11" ht="15.75" customHeight="1" x14ac:dyDescent="0.25">
      <c r="I741" s="61"/>
      <c r="J741" s="61"/>
      <c r="K741" s="61"/>
    </row>
    <row r="742" spans="9:11" ht="15.75" customHeight="1" x14ac:dyDescent="0.25">
      <c r="I742" s="61"/>
      <c r="J742" s="61"/>
      <c r="K742" s="61"/>
    </row>
    <row r="743" spans="9:11" ht="15.75" customHeight="1" x14ac:dyDescent="0.25">
      <c r="I743" s="61"/>
      <c r="J743" s="61"/>
      <c r="K743" s="61"/>
    </row>
    <row r="744" spans="9:11" ht="15.75" customHeight="1" x14ac:dyDescent="0.25">
      <c r="I744" s="61"/>
      <c r="J744" s="61"/>
      <c r="K744" s="61"/>
    </row>
    <row r="745" spans="9:11" ht="15.75" customHeight="1" x14ac:dyDescent="0.25">
      <c r="I745" s="61"/>
      <c r="J745" s="61"/>
      <c r="K745" s="61"/>
    </row>
    <row r="746" spans="9:11" ht="15.75" customHeight="1" x14ac:dyDescent="0.25">
      <c r="I746" s="61"/>
      <c r="J746" s="61"/>
      <c r="K746" s="61"/>
    </row>
    <row r="747" spans="9:11" ht="15.75" customHeight="1" x14ac:dyDescent="0.25">
      <c r="I747" s="61"/>
      <c r="J747" s="61"/>
      <c r="K747" s="61"/>
    </row>
    <row r="748" spans="9:11" ht="15.75" customHeight="1" x14ac:dyDescent="0.25">
      <c r="I748" s="61"/>
      <c r="J748" s="61"/>
      <c r="K748" s="61"/>
    </row>
    <row r="749" spans="9:11" ht="15.75" customHeight="1" x14ac:dyDescent="0.25">
      <c r="I749" s="61"/>
      <c r="J749" s="61"/>
      <c r="K749" s="61"/>
    </row>
    <row r="750" spans="9:11" ht="15.75" customHeight="1" x14ac:dyDescent="0.25">
      <c r="I750" s="61"/>
      <c r="J750" s="61"/>
      <c r="K750" s="61"/>
    </row>
    <row r="751" spans="9:11" ht="15.75" customHeight="1" x14ac:dyDescent="0.25">
      <c r="I751" s="61"/>
      <c r="J751" s="61"/>
      <c r="K751" s="61"/>
    </row>
    <row r="752" spans="9:11" ht="15.75" customHeight="1" x14ac:dyDescent="0.25">
      <c r="I752" s="61"/>
      <c r="J752" s="61"/>
      <c r="K752" s="61"/>
    </row>
    <row r="753" spans="9:11" ht="15.75" customHeight="1" x14ac:dyDescent="0.25">
      <c r="I753" s="61"/>
      <c r="J753" s="61"/>
      <c r="K753" s="61"/>
    </row>
    <row r="754" spans="9:11" ht="15.75" customHeight="1" x14ac:dyDescent="0.25">
      <c r="I754" s="61"/>
      <c r="J754" s="61"/>
      <c r="K754" s="61"/>
    </row>
    <row r="755" spans="9:11" ht="15.75" customHeight="1" x14ac:dyDescent="0.25">
      <c r="I755" s="61"/>
      <c r="J755" s="61"/>
      <c r="K755" s="61"/>
    </row>
    <row r="756" spans="9:11" ht="15.75" customHeight="1" x14ac:dyDescent="0.25">
      <c r="I756" s="61"/>
      <c r="J756" s="61"/>
      <c r="K756" s="61"/>
    </row>
    <row r="757" spans="9:11" ht="15.75" customHeight="1" x14ac:dyDescent="0.25">
      <c r="I757" s="61"/>
      <c r="J757" s="61"/>
      <c r="K757" s="61"/>
    </row>
    <row r="758" spans="9:11" ht="15.75" customHeight="1" x14ac:dyDescent="0.25">
      <c r="I758" s="61"/>
      <c r="J758" s="61"/>
      <c r="K758" s="61"/>
    </row>
    <row r="759" spans="9:11" ht="15.75" customHeight="1" x14ac:dyDescent="0.25">
      <c r="I759" s="61"/>
      <c r="J759" s="61"/>
      <c r="K759" s="61"/>
    </row>
    <row r="760" spans="9:11" ht="15.75" customHeight="1" x14ac:dyDescent="0.25">
      <c r="I760" s="61"/>
      <c r="J760" s="61"/>
      <c r="K760" s="61"/>
    </row>
    <row r="761" spans="9:11" ht="15.75" customHeight="1" x14ac:dyDescent="0.25">
      <c r="I761" s="61"/>
      <c r="J761" s="61"/>
      <c r="K761" s="61"/>
    </row>
    <row r="762" spans="9:11" ht="15.75" customHeight="1" x14ac:dyDescent="0.25">
      <c r="I762" s="61"/>
      <c r="J762" s="61"/>
      <c r="K762" s="61"/>
    </row>
    <row r="763" spans="9:11" ht="15.75" customHeight="1" x14ac:dyDescent="0.25">
      <c r="I763" s="61"/>
      <c r="J763" s="61"/>
      <c r="K763" s="61"/>
    </row>
    <row r="764" spans="9:11" ht="15.75" customHeight="1" x14ac:dyDescent="0.25">
      <c r="I764" s="61"/>
      <c r="J764" s="61"/>
      <c r="K764" s="61"/>
    </row>
    <row r="765" spans="9:11" ht="15.75" customHeight="1" x14ac:dyDescent="0.25">
      <c r="I765" s="61"/>
      <c r="J765" s="61"/>
      <c r="K765" s="61"/>
    </row>
    <row r="766" spans="9:11" ht="15.75" customHeight="1" x14ac:dyDescent="0.25">
      <c r="I766" s="61"/>
      <c r="J766" s="61"/>
      <c r="K766" s="61"/>
    </row>
    <row r="767" spans="9:11" ht="15.75" customHeight="1" x14ac:dyDescent="0.25">
      <c r="I767" s="61"/>
      <c r="J767" s="61"/>
      <c r="K767" s="61"/>
    </row>
    <row r="768" spans="9:11" ht="15.75" customHeight="1" x14ac:dyDescent="0.25">
      <c r="I768" s="61"/>
      <c r="J768" s="61"/>
      <c r="K768" s="61"/>
    </row>
    <row r="769" spans="9:11" ht="15.75" customHeight="1" x14ac:dyDescent="0.25">
      <c r="I769" s="61"/>
      <c r="J769" s="61"/>
      <c r="K769" s="61"/>
    </row>
    <row r="770" spans="9:11" ht="15.75" customHeight="1" x14ac:dyDescent="0.25">
      <c r="I770" s="61"/>
      <c r="J770" s="61"/>
      <c r="K770" s="61"/>
    </row>
    <row r="771" spans="9:11" ht="15.75" customHeight="1" x14ac:dyDescent="0.25">
      <c r="I771" s="61"/>
      <c r="J771" s="61"/>
      <c r="K771" s="61"/>
    </row>
    <row r="772" spans="9:11" ht="15.75" customHeight="1" x14ac:dyDescent="0.25">
      <c r="I772" s="61"/>
      <c r="J772" s="61"/>
      <c r="K772" s="61"/>
    </row>
    <row r="773" spans="9:11" ht="15.75" customHeight="1" x14ac:dyDescent="0.25">
      <c r="I773" s="61"/>
      <c r="J773" s="61"/>
      <c r="K773" s="61"/>
    </row>
    <row r="774" spans="9:11" ht="15.75" customHeight="1" x14ac:dyDescent="0.25">
      <c r="I774" s="61"/>
      <c r="J774" s="61"/>
      <c r="K774" s="61"/>
    </row>
    <row r="775" spans="9:11" ht="15.75" customHeight="1" x14ac:dyDescent="0.25">
      <c r="I775" s="61"/>
      <c r="J775" s="61"/>
      <c r="K775" s="61"/>
    </row>
    <row r="776" spans="9:11" ht="15.75" customHeight="1" x14ac:dyDescent="0.25">
      <c r="I776" s="61"/>
      <c r="J776" s="61"/>
      <c r="K776" s="61"/>
    </row>
    <row r="777" spans="9:11" ht="15.75" customHeight="1" x14ac:dyDescent="0.25">
      <c r="I777" s="61"/>
      <c r="J777" s="61"/>
      <c r="K777" s="61"/>
    </row>
    <row r="778" spans="9:11" ht="15.75" customHeight="1" x14ac:dyDescent="0.25">
      <c r="I778" s="61"/>
      <c r="J778" s="61"/>
      <c r="K778" s="61"/>
    </row>
    <row r="779" spans="9:11" ht="15.75" customHeight="1" x14ac:dyDescent="0.25">
      <c r="I779" s="61"/>
      <c r="J779" s="61"/>
      <c r="K779" s="61"/>
    </row>
    <row r="780" spans="9:11" ht="15.75" customHeight="1" x14ac:dyDescent="0.25">
      <c r="I780" s="61"/>
      <c r="J780" s="61"/>
      <c r="K780" s="61"/>
    </row>
    <row r="781" spans="9:11" ht="15.75" customHeight="1" x14ac:dyDescent="0.25">
      <c r="I781" s="61"/>
      <c r="J781" s="61"/>
      <c r="K781" s="61"/>
    </row>
    <row r="782" spans="9:11" ht="15.75" customHeight="1" x14ac:dyDescent="0.25">
      <c r="I782" s="61"/>
      <c r="J782" s="61"/>
      <c r="K782" s="61"/>
    </row>
    <row r="783" spans="9:11" ht="15.75" customHeight="1" x14ac:dyDescent="0.25">
      <c r="I783" s="61"/>
      <c r="J783" s="61"/>
      <c r="K783" s="61"/>
    </row>
    <row r="784" spans="9:11" ht="15.75" customHeight="1" x14ac:dyDescent="0.25">
      <c r="I784" s="61"/>
      <c r="J784" s="61"/>
      <c r="K784" s="61"/>
    </row>
    <row r="785" spans="9:11" ht="15.75" customHeight="1" x14ac:dyDescent="0.25">
      <c r="I785" s="61"/>
      <c r="J785" s="61"/>
      <c r="K785" s="61"/>
    </row>
    <row r="786" spans="9:11" ht="15.75" customHeight="1" x14ac:dyDescent="0.25">
      <c r="I786" s="61"/>
      <c r="J786" s="61"/>
      <c r="K786" s="61"/>
    </row>
    <row r="787" spans="9:11" ht="15.75" customHeight="1" x14ac:dyDescent="0.25">
      <c r="I787" s="61"/>
      <c r="J787" s="61"/>
      <c r="K787" s="61"/>
    </row>
    <row r="788" spans="9:11" ht="15.75" customHeight="1" x14ac:dyDescent="0.25">
      <c r="I788" s="61"/>
      <c r="J788" s="61"/>
      <c r="K788" s="61"/>
    </row>
    <row r="789" spans="9:11" ht="15.75" customHeight="1" x14ac:dyDescent="0.25">
      <c r="I789" s="61"/>
      <c r="J789" s="61"/>
      <c r="K789" s="61"/>
    </row>
    <row r="790" spans="9:11" ht="15.75" customHeight="1" x14ac:dyDescent="0.25">
      <c r="I790" s="61"/>
      <c r="J790" s="61"/>
      <c r="K790" s="61"/>
    </row>
    <row r="791" spans="9:11" ht="15.75" customHeight="1" x14ac:dyDescent="0.25">
      <c r="I791" s="61"/>
      <c r="J791" s="61"/>
      <c r="K791" s="61"/>
    </row>
    <row r="792" spans="9:11" ht="15.75" customHeight="1" x14ac:dyDescent="0.25">
      <c r="I792" s="61"/>
      <c r="J792" s="61"/>
      <c r="K792" s="61"/>
    </row>
    <row r="793" spans="9:11" ht="15.75" customHeight="1" x14ac:dyDescent="0.25">
      <c r="I793" s="61"/>
      <c r="J793" s="61"/>
      <c r="K793" s="61"/>
    </row>
    <row r="794" spans="9:11" ht="15.75" customHeight="1" x14ac:dyDescent="0.25">
      <c r="I794" s="61"/>
      <c r="J794" s="61"/>
      <c r="K794" s="61"/>
    </row>
    <row r="795" spans="9:11" ht="15.75" customHeight="1" x14ac:dyDescent="0.25">
      <c r="I795" s="61"/>
      <c r="J795" s="61"/>
      <c r="K795" s="61"/>
    </row>
    <row r="796" spans="9:11" ht="15.75" customHeight="1" x14ac:dyDescent="0.25">
      <c r="I796" s="61"/>
      <c r="J796" s="61"/>
      <c r="K796" s="61"/>
    </row>
    <row r="797" spans="9:11" ht="15.75" customHeight="1" x14ac:dyDescent="0.25">
      <c r="I797" s="61"/>
      <c r="J797" s="61"/>
      <c r="K797" s="61"/>
    </row>
    <row r="798" spans="9:11" ht="15.75" customHeight="1" x14ac:dyDescent="0.25">
      <c r="I798" s="61"/>
      <c r="J798" s="61"/>
      <c r="K798" s="61"/>
    </row>
    <row r="799" spans="9:11" ht="15.75" customHeight="1" x14ac:dyDescent="0.25">
      <c r="I799" s="61"/>
      <c r="J799" s="61"/>
      <c r="K799" s="61"/>
    </row>
    <row r="800" spans="9:11" ht="15.75" customHeight="1" x14ac:dyDescent="0.25">
      <c r="I800" s="61"/>
      <c r="J800" s="61"/>
      <c r="K800" s="61"/>
    </row>
    <row r="801" spans="9:11" ht="15.75" customHeight="1" x14ac:dyDescent="0.25">
      <c r="I801" s="61"/>
      <c r="J801" s="61"/>
      <c r="K801" s="61"/>
    </row>
    <row r="802" spans="9:11" ht="15.75" customHeight="1" x14ac:dyDescent="0.25">
      <c r="I802" s="61"/>
      <c r="J802" s="61"/>
      <c r="K802" s="61"/>
    </row>
    <row r="803" spans="9:11" ht="15.75" customHeight="1" x14ac:dyDescent="0.25">
      <c r="I803" s="61"/>
      <c r="J803" s="61"/>
      <c r="K803" s="61"/>
    </row>
    <row r="804" spans="9:11" ht="15.75" customHeight="1" x14ac:dyDescent="0.25">
      <c r="I804" s="61"/>
      <c r="J804" s="61"/>
      <c r="K804" s="61"/>
    </row>
    <row r="805" spans="9:11" ht="15.75" customHeight="1" x14ac:dyDescent="0.25">
      <c r="I805" s="61"/>
      <c r="J805" s="61"/>
      <c r="K805" s="61"/>
    </row>
    <row r="806" spans="9:11" ht="15.75" customHeight="1" x14ac:dyDescent="0.25">
      <c r="I806" s="61"/>
      <c r="J806" s="61"/>
      <c r="K806" s="61"/>
    </row>
    <row r="807" spans="9:11" ht="15.75" customHeight="1" x14ac:dyDescent="0.25">
      <c r="I807" s="61"/>
      <c r="J807" s="61"/>
      <c r="K807" s="61"/>
    </row>
    <row r="808" spans="9:11" ht="15.75" customHeight="1" x14ac:dyDescent="0.25">
      <c r="I808" s="61"/>
      <c r="J808" s="61"/>
      <c r="K808" s="61"/>
    </row>
    <row r="809" spans="9:11" ht="15.75" customHeight="1" x14ac:dyDescent="0.25">
      <c r="I809" s="61"/>
      <c r="J809" s="61"/>
      <c r="K809" s="61"/>
    </row>
    <row r="810" spans="9:11" ht="15.75" customHeight="1" x14ac:dyDescent="0.25">
      <c r="I810" s="61"/>
      <c r="J810" s="61"/>
      <c r="K810" s="61"/>
    </row>
    <row r="811" spans="9:11" ht="15.75" customHeight="1" x14ac:dyDescent="0.25">
      <c r="I811" s="61"/>
      <c r="J811" s="61"/>
      <c r="K811" s="61"/>
    </row>
    <row r="812" spans="9:11" ht="15.75" customHeight="1" x14ac:dyDescent="0.25">
      <c r="I812" s="61"/>
      <c r="J812" s="61"/>
      <c r="K812" s="61"/>
    </row>
    <row r="813" spans="9:11" ht="15.75" customHeight="1" x14ac:dyDescent="0.25">
      <c r="I813" s="61"/>
      <c r="J813" s="61"/>
      <c r="K813" s="61"/>
    </row>
  </sheetData>
  <sheetProtection algorithmName="SHA-512" hashValue="ffukKY5BYxmLGfnvlhzYhFQ5Xs5PcsDBBd3M8C8DSxnQ7qHNAbgwDXh+hteP8IOOv+Llt5xP0pOIbxfz53/a/Q==" saltValue="BWIQP0d/nwpFVwtfENPaZw==" spinCount="100000" sheet="1" formatCells="0" formatColumns="0" formatRows="0" insertRows="0" deleteRows="0" sort="0" autoFilter="0" pivotTables="0"/>
  <mergeCells count="29">
    <mergeCell ref="A86:B86"/>
    <mergeCell ref="C86:V86"/>
    <mergeCell ref="A92:C92"/>
    <mergeCell ref="A34:A35"/>
    <mergeCell ref="A36:A38"/>
    <mergeCell ref="A40:A41"/>
    <mergeCell ref="A42:A43"/>
    <mergeCell ref="A44:A47"/>
    <mergeCell ref="A73:A76"/>
    <mergeCell ref="B46:B47"/>
    <mergeCell ref="A48:A50"/>
    <mergeCell ref="A51:A52"/>
    <mergeCell ref="A53:A56"/>
    <mergeCell ref="A57:A60"/>
    <mergeCell ref="A77:A78"/>
    <mergeCell ref="A79:A81"/>
    <mergeCell ref="B74:B75"/>
    <mergeCell ref="A62:A64"/>
    <mergeCell ref="A65:A68"/>
    <mergeCell ref="A69:A72"/>
    <mergeCell ref="A3:B3"/>
    <mergeCell ref="A11:B11"/>
    <mergeCell ref="A21:A23"/>
    <mergeCell ref="A27:A29"/>
    <mergeCell ref="A30:A32"/>
    <mergeCell ref="B58:B59"/>
    <mergeCell ref="B63:B64"/>
    <mergeCell ref="B67:B68"/>
    <mergeCell ref="B70:B71"/>
  </mergeCells>
  <phoneticPr fontId="82" type="noConversion"/>
  <dataValidations count="12">
    <dataValidation type="decimal" allowBlank="1" showInputMessage="1" showErrorMessage="1" prompt="ERROR - Registre un número entero" sqref="L19 K84:K85 K93:K813">
      <formula1>0</formula1>
      <formula2>999999999999997000</formula2>
    </dataValidation>
    <dataValidation type="decimal" allowBlank="1" showInputMessage="1" prompt="Advertencia - Tenga en cuenta registrar únicamente valores númericos enteros." sqref="L82">
      <formula1>0</formula1>
      <formula2>9.99999999999999E+31</formula2>
    </dataValidation>
    <dataValidation type="decimal" allowBlank="1" showInputMessage="1" prompt="Advertencia - Tenga en cuenta registrar únicamente valores númericos enteros." sqref="J19 H13:H17 G5:G9 E5:E9 F13:F17 I84:I85 I93:I813">
      <formula1>0</formula1>
      <formula2>9.99999999999999E+26</formula2>
    </dataValidation>
    <dataValidation type="decimal" allowBlank="1" showInputMessage="1" prompt="Relacione la apropiación disponible al corte del seguimiento." sqref="M82">
      <formula1>1</formula1>
      <formula2>1E+25</formula2>
    </dataValidation>
    <dataValidation type="date" allowBlank="1" showInputMessage="1" prompt="Campo de Fecha - Registra una fecha en el formato DD/MM/AAAA que se encuentre dentro de la vigencia actual. Si desea registrar una nota, escríbala en el campo de observaciones" sqref="K19 J84:J85 J93:J813">
      <formula1>43101</formula1>
      <formula2>43465</formula2>
    </dataValidation>
    <dataValidation type="whole" errorStyle="warning" allowBlank="1" showInputMessage="1" showErrorMessage="1" errorTitle="Advertencia" error="Tenga en cuenta registrar únicamente valores númericos enteros." sqref="D88:W92 P21:P83">
      <formula1>0</formula1>
      <formula2>9.99999999999999E+26</formula2>
    </dataValidation>
    <dataValidation allowBlank="1" showInputMessage="1" showErrorMessage="1" prompt="Relacionar los giros realizado el corte del informe, en forma acumulada." sqref="F87 J87 N87 R87 V87"/>
    <dataValidation allowBlank="1" showInputMessage="1" showErrorMessage="1" prompt="relacionar el presupuesto ejecutado al periodo del reporte. Debe coincidir con el PAA y BogData" sqref="E87 I87 M87 Q87 U87"/>
    <dataValidation allowBlank="1" showInputMessage="1" showErrorMessage="1" prompt="Relacione los recursos asignados para la vigencia" sqref="D87 H87 L87 P87 T87"/>
    <dataValidation allowBlank="1" showInputMessage="1" showErrorMessage="1" prompt="Relacionar el numero de meta del proyecto de inversión, de donde sale el contrato con vigencias futuras aprobadas." sqref="C87"/>
    <dataValidation allowBlank="1" showInputMessage="1" showErrorMessage="1" prompt="Relacionar el númeto del contrato que tiene vigencias futuras aprobadas." sqref="B87"/>
    <dataValidation allowBlank="1" showInputMessage="1" showErrorMessage="1" prompt="Relacionar el nombre del contrato con vigencia futura." sqref="A87"/>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LISTAS_1!$AC$2:$AC$22</xm:f>
          </x14:formula1>
          <xm:sqref>B21:B58 B60:B63 B65:B67 B69:B70 B72:B74 B76:B82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738030"/>
  </sheetPr>
  <dimension ref="A1:AU1000"/>
  <sheetViews>
    <sheetView topLeftCell="A19" zoomScale="90" zoomScaleNormal="90" workbookViewId="0">
      <selection activeCell="F13" sqref="F13"/>
    </sheetView>
  </sheetViews>
  <sheetFormatPr baseColWidth="10" defaultColWidth="12.625" defaultRowHeight="15" customHeight="1" x14ac:dyDescent="0.2"/>
  <cols>
    <col min="1" max="1" width="21.75" customWidth="1"/>
    <col min="2" max="2" width="16.75" customWidth="1"/>
    <col min="3" max="3" width="18.375" customWidth="1"/>
    <col min="4" max="7" width="16.75" customWidth="1"/>
    <col min="8" max="10" width="13.875" customWidth="1"/>
    <col min="11" max="11" width="17.125" customWidth="1"/>
    <col min="12" max="14" width="16.75" customWidth="1"/>
    <col min="15" max="27" width="18.125" customWidth="1"/>
    <col min="28" max="47" width="10" customWidth="1"/>
  </cols>
  <sheetData>
    <row r="1" spans="1:47" ht="18" customHeight="1" x14ac:dyDescent="0.25">
      <c r="A1" s="62"/>
      <c r="B1" s="62"/>
      <c r="C1" s="62"/>
      <c r="D1" s="62"/>
      <c r="E1" s="62"/>
      <c r="F1" s="62"/>
      <c r="G1" s="62"/>
      <c r="H1" s="62"/>
      <c r="I1" s="62"/>
      <c r="J1" s="62"/>
      <c r="K1" s="62"/>
      <c r="L1" s="62"/>
      <c r="M1" s="62"/>
      <c r="N1" s="62"/>
      <c r="O1" s="62"/>
      <c r="P1" s="62"/>
      <c r="Q1" s="63"/>
      <c r="R1" s="63"/>
      <c r="S1" s="63"/>
      <c r="T1" s="63"/>
      <c r="U1" s="63"/>
      <c r="V1" s="63"/>
      <c r="W1" s="63"/>
      <c r="X1" s="63"/>
      <c r="Y1" s="63"/>
      <c r="Z1" s="63"/>
      <c r="AA1" s="63"/>
      <c r="AB1" s="63"/>
      <c r="AC1" s="63"/>
      <c r="AD1" s="63"/>
      <c r="AE1" s="63"/>
      <c r="AF1" s="63"/>
      <c r="AG1" s="64"/>
      <c r="AH1" s="64"/>
      <c r="AI1" s="64"/>
      <c r="AJ1" s="64"/>
      <c r="AK1" s="64"/>
      <c r="AL1" s="64"/>
      <c r="AM1" s="64"/>
      <c r="AN1" s="64"/>
      <c r="AO1" s="64"/>
      <c r="AP1" s="64"/>
      <c r="AQ1" s="64"/>
      <c r="AR1" s="64"/>
      <c r="AS1" s="64"/>
      <c r="AT1" s="64"/>
      <c r="AU1" s="64"/>
    </row>
    <row r="2" spans="1:47" ht="29.25" customHeight="1" x14ac:dyDescent="0.25">
      <c r="A2" s="816" t="s">
        <v>196</v>
      </c>
      <c r="B2" s="816" t="s">
        <v>197</v>
      </c>
      <c r="C2" s="815" t="s">
        <v>43</v>
      </c>
      <c r="D2" s="580"/>
      <c r="E2" s="815" t="s">
        <v>44</v>
      </c>
      <c r="F2" s="580"/>
      <c r="G2" s="815" t="s">
        <v>45</v>
      </c>
      <c r="H2" s="580"/>
      <c r="I2" s="815" t="s">
        <v>198</v>
      </c>
      <c r="J2" s="580"/>
      <c r="K2" s="816" t="s">
        <v>199</v>
      </c>
      <c r="L2" s="816" t="s">
        <v>200</v>
      </c>
      <c r="M2" s="65"/>
      <c r="N2" s="65"/>
      <c r="O2" s="65"/>
      <c r="P2" s="65"/>
      <c r="Q2" s="63"/>
      <c r="R2" s="63"/>
      <c r="S2" s="63"/>
      <c r="T2" s="63"/>
      <c r="U2" s="63"/>
      <c r="V2" s="63"/>
      <c r="W2" s="63"/>
      <c r="X2" s="63"/>
      <c r="Y2" s="63"/>
      <c r="Z2" s="63"/>
      <c r="AA2" s="63"/>
      <c r="AB2" s="63"/>
      <c r="AC2" s="63"/>
      <c r="AD2" s="63"/>
      <c r="AE2" s="63"/>
      <c r="AF2" s="63"/>
      <c r="AG2" s="66"/>
      <c r="AH2" s="66"/>
      <c r="AI2" s="66"/>
      <c r="AJ2" s="66"/>
      <c r="AK2" s="66"/>
      <c r="AL2" s="66"/>
      <c r="AM2" s="66"/>
      <c r="AN2" s="66"/>
      <c r="AO2" s="66"/>
      <c r="AP2" s="66"/>
      <c r="AQ2" s="66"/>
      <c r="AR2" s="66"/>
      <c r="AS2" s="66"/>
      <c r="AT2" s="66"/>
      <c r="AU2" s="66"/>
    </row>
    <row r="3" spans="1:47" ht="36" customHeight="1" x14ac:dyDescent="0.25">
      <c r="A3" s="817"/>
      <c r="B3" s="817"/>
      <c r="C3" s="67" t="s">
        <v>201</v>
      </c>
      <c r="D3" s="67" t="s">
        <v>202</v>
      </c>
      <c r="E3" s="67" t="s">
        <v>201</v>
      </c>
      <c r="F3" s="67" t="s">
        <v>202</v>
      </c>
      <c r="G3" s="67" t="s">
        <v>201</v>
      </c>
      <c r="H3" s="67" t="s">
        <v>202</v>
      </c>
      <c r="I3" s="67" t="s">
        <v>201</v>
      </c>
      <c r="J3" s="67" t="s">
        <v>202</v>
      </c>
      <c r="K3" s="817"/>
      <c r="L3" s="817"/>
      <c r="M3" s="65"/>
      <c r="N3" s="65"/>
      <c r="O3" s="65"/>
      <c r="P3" s="65"/>
      <c r="Q3" s="63"/>
      <c r="R3" s="63"/>
      <c r="S3" s="63"/>
      <c r="T3" s="63"/>
      <c r="U3" s="63"/>
      <c r="V3" s="63"/>
      <c r="W3" s="63"/>
      <c r="X3" s="63"/>
      <c r="Y3" s="63"/>
      <c r="Z3" s="63"/>
      <c r="AA3" s="63"/>
      <c r="AB3" s="63"/>
      <c r="AC3" s="63"/>
      <c r="AD3" s="63"/>
      <c r="AE3" s="63"/>
      <c r="AF3" s="63"/>
      <c r="AG3" s="66"/>
      <c r="AH3" s="66"/>
      <c r="AI3" s="66"/>
      <c r="AJ3" s="66"/>
      <c r="AK3" s="66"/>
      <c r="AL3" s="66"/>
      <c r="AM3" s="66"/>
      <c r="AN3" s="66"/>
      <c r="AO3" s="66"/>
      <c r="AP3" s="66"/>
      <c r="AQ3" s="66"/>
      <c r="AR3" s="66"/>
      <c r="AS3" s="66"/>
      <c r="AT3" s="66"/>
      <c r="AU3" s="66"/>
    </row>
    <row r="4" spans="1:47" ht="22.5" customHeight="1" x14ac:dyDescent="0.25">
      <c r="A4" s="816" t="s">
        <v>203</v>
      </c>
      <c r="B4" s="67" t="s">
        <v>97</v>
      </c>
      <c r="C4" s="68"/>
      <c r="D4" s="68"/>
      <c r="E4" s="68"/>
      <c r="F4" s="68"/>
      <c r="G4" s="68"/>
      <c r="H4" s="68"/>
      <c r="I4" s="68"/>
      <c r="J4" s="68"/>
      <c r="K4" s="68">
        <f>+C4+E4+G4+I4</f>
        <v>0</v>
      </c>
      <c r="L4" s="68">
        <f>+D4+F4+H4+J4</f>
        <v>0</v>
      </c>
      <c r="M4" s="65"/>
      <c r="N4" s="65"/>
      <c r="O4" s="65"/>
      <c r="P4" s="65"/>
      <c r="Q4" s="63"/>
      <c r="R4" s="63"/>
      <c r="S4" s="63"/>
      <c r="T4" s="63"/>
      <c r="U4" s="63"/>
      <c r="V4" s="63"/>
      <c r="W4" s="63"/>
      <c r="X4" s="63"/>
      <c r="Y4" s="63"/>
      <c r="Z4" s="63"/>
      <c r="AA4" s="63"/>
      <c r="AB4" s="63"/>
      <c r="AC4" s="63"/>
      <c r="AD4" s="63"/>
      <c r="AE4" s="63"/>
      <c r="AF4" s="63"/>
      <c r="AG4" s="66"/>
      <c r="AH4" s="66"/>
      <c r="AI4" s="66"/>
      <c r="AJ4" s="66"/>
      <c r="AK4" s="66"/>
      <c r="AL4" s="66"/>
      <c r="AM4" s="66"/>
      <c r="AN4" s="66"/>
      <c r="AO4" s="66"/>
      <c r="AP4" s="66"/>
      <c r="AQ4" s="66"/>
      <c r="AR4" s="66"/>
      <c r="AS4" s="66"/>
      <c r="AT4" s="66"/>
      <c r="AU4" s="66"/>
    </row>
    <row r="5" spans="1:47" ht="22.5" customHeight="1" x14ac:dyDescent="0.25">
      <c r="A5" s="819"/>
      <c r="B5" s="67" t="s">
        <v>204</v>
      </c>
      <c r="C5" s="68"/>
      <c r="D5" s="68"/>
      <c r="E5" s="68"/>
      <c r="F5" s="68"/>
      <c r="G5" s="68"/>
      <c r="H5" s="68"/>
      <c r="I5" s="68"/>
      <c r="J5" s="68"/>
      <c r="K5" s="68">
        <f>+C5+E5+G5+I5</f>
        <v>0</v>
      </c>
      <c r="L5" s="68">
        <f>+D5+F5+H5+J5</f>
        <v>0</v>
      </c>
      <c r="M5" s="65"/>
      <c r="N5" s="65"/>
      <c r="O5" s="65"/>
      <c r="P5" s="65"/>
      <c r="Q5" s="63"/>
      <c r="R5" s="63"/>
      <c r="S5" s="63"/>
      <c r="T5" s="63"/>
      <c r="U5" s="63"/>
      <c r="V5" s="63"/>
      <c r="W5" s="63"/>
      <c r="X5" s="63"/>
      <c r="Y5" s="63"/>
      <c r="Z5" s="63"/>
      <c r="AA5" s="63"/>
      <c r="AB5" s="63"/>
      <c r="AC5" s="63"/>
      <c r="AD5" s="63"/>
      <c r="AE5" s="63"/>
      <c r="AF5" s="63"/>
      <c r="AG5" s="66"/>
      <c r="AH5" s="66"/>
      <c r="AI5" s="66"/>
      <c r="AJ5" s="66"/>
      <c r="AK5" s="66"/>
      <c r="AL5" s="66"/>
      <c r="AM5" s="66"/>
      <c r="AN5" s="66"/>
      <c r="AO5" s="66"/>
      <c r="AP5" s="66"/>
      <c r="AQ5" s="66"/>
      <c r="AR5" s="66"/>
      <c r="AS5" s="66"/>
      <c r="AT5" s="66"/>
      <c r="AU5" s="66"/>
    </row>
    <row r="6" spans="1:47" ht="22.5" customHeight="1" x14ac:dyDescent="0.25">
      <c r="A6" s="817"/>
      <c r="B6" s="67" t="s">
        <v>205</v>
      </c>
      <c r="C6" s="69">
        <f t="shared" ref="C6:L6" si="0">SUM(C4:C5)</f>
        <v>0</v>
      </c>
      <c r="D6" s="69">
        <f t="shared" si="0"/>
        <v>0</v>
      </c>
      <c r="E6" s="69">
        <f t="shared" si="0"/>
        <v>0</v>
      </c>
      <c r="F6" s="69">
        <f t="shared" si="0"/>
        <v>0</v>
      </c>
      <c r="G6" s="69">
        <f t="shared" si="0"/>
        <v>0</v>
      </c>
      <c r="H6" s="69">
        <f t="shared" si="0"/>
        <v>0</v>
      </c>
      <c r="I6" s="69">
        <f t="shared" si="0"/>
        <v>0</v>
      </c>
      <c r="J6" s="69">
        <f t="shared" si="0"/>
        <v>0</v>
      </c>
      <c r="K6" s="69">
        <f t="shared" si="0"/>
        <v>0</v>
      </c>
      <c r="L6" s="69">
        <f t="shared" si="0"/>
        <v>0</v>
      </c>
      <c r="M6" s="65"/>
      <c r="N6" s="65"/>
      <c r="O6" s="65"/>
      <c r="P6" s="65"/>
      <c r="Q6" s="63"/>
      <c r="R6" s="63"/>
      <c r="S6" s="63"/>
      <c r="T6" s="63"/>
      <c r="U6" s="63"/>
      <c r="V6" s="63"/>
      <c r="W6" s="63"/>
      <c r="X6" s="63"/>
      <c r="Y6" s="63"/>
      <c r="Z6" s="63"/>
      <c r="AA6" s="63"/>
      <c r="AB6" s="63"/>
      <c r="AC6" s="63"/>
      <c r="AD6" s="63"/>
      <c r="AE6" s="63"/>
      <c r="AF6" s="63"/>
      <c r="AG6" s="66"/>
      <c r="AH6" s="66"/>
      <c r="AI6" s="66"/>
      <c r="AJ6" s="66"/>
      <c r="AK6" s="66"/>
      <c r="AL6" s="66"/>
      <c r="AM6" s="66"/>
      <c r="AN6" s="66"/>
      <c r="AO6" s="66"/>
      <c r="AP6" s="66"/>
      <c r="AQ6" s="66"/>
      <c r="AR6" s="66"/>
      <c r="AS6" s="66"/>
      <c r="AT6" s="66"/>
      <c r="AU6" s="66"/>
    </row>
    <row r="7" spans="1:47" ht="22.5" customHeight="1" x14ac:dyDescent="0.25">
      <c r="A7" s="816" t="s">
        <v>203</v>
      </c>
      <c r="B7" s="67" t="s">
        <v>97</v>
      </c>
      <c r="C7" s="68"/>
      <c r="D7" s="68"/>
      <c r="E7" s="68"/>
      <c r="F7" s="68"/>
      <c r="G7" s="68"/>
      <c r="H7" s="68"/>
      <c r="I7" s="68"/>
      <c r="J7" s="68"/>
      <c r="K7" s="68">
        <f>+C7+E7+G7+I7</f>
        <v>0</v>
      </c>
      <c r="L7" s="68">
        <f>+D7+F7+H7+J7</f>
        <v>0</v>
      </c>
      <c r="M7" s="65"/>
      <c r="N7" s="65"/>
      <c r="O7" s="65"/>
      <c r="P7" s="65"/>
      <c r="Q7" s="63"/>
      <c r="R7" s="63"/>
      <c r="S7" s="63"/>
      <c r="T7" s="63"/>
      <c r="U7" s="63"/>
      <c r="V7" s="63"/>
      <c r="W7" s="63"/>
      <c r="X7" s="63"/>
      <c r="Y7" s="63"/>
      <c r="Z7" s="63"/>
      <c r="AA7" s="63"/>
      <c r="AB7" s="63"/>
      <c r="AC7" s="63"/>
      <c r="AD7" s="63"/>
      <c r="AE7" s="63"/>
      <c r="AF7" s="63"/>
      <c r="AG7" s="66"/>
      <c r="AH7" s="66"/>
      <c r="AI7" s="66"/>
      <c r="AJ7" s="66"/>
      <c r="AK7" s="66"/>
      <c r="AL7" s="66"/>
      <c r="AM7" s="66"/>
      <c r="AN7" s="66"/>
      <c r="AO7" s="66"/>
      <c r="AP7" s="66"/>
      <c r="AQ7" s="66"/>
      <c r="AR7" s="66"/>
      <c r="AS7" s="66"/>
      <c r="AT7" s="66"/>
      <c r="AU7" s="66"/>
    </row>
    <row r="8" spans="1:47" ht="18" customHeight="1" x14ac:dyDescent="0.25">
      <c r="A8" s="819"/>
      <c r="B8" s="67" t="s">
        <v>204</v>
      </c>
      <c r="C8" s="68"/>
      <c r="D8" s="68"/>
      <c r="E8" s="68"/>
      <c r="F8" s="68"/>
      <c r="G8" s="68"/>
      <c r="H8" s="68"/>
      <c r="I8" s="68"/>
      <c r="J8" s="68"/>
      <c r="K8" s="68">
        <f>+C8+E8+G8+I8</f>
        <v>0</v>
      </c>
      <c r="L8" s="68">
        <f>+D8+F8+H8+J8</f>
        <v>0</v>
      </c>
      <c r="M8" s="62"/>
      <c r="N8" s="62"/>
      <c r="O8" s="62"/>
      <c r="P8" s="62"/>
      <c r="Q8" s="63"/>
      <c r="R8" s="63"/>
      <c r="S8" s="63"/>
      <c r="T8" s="63"/>
      <c r="U8" s="63"/>
      <c r="V8" s="63"/>
      <c r="W8" s="63"/>
      <c r="X8" s="63"/>
      <c r="Y8" s="63"/>
      <c r="Z8" s="63"/>
      <c r="AA8" s="63"/>
      <c r="AB8" s="63"/>
      <c r="AC8" s="63"/>
      <c r="AD8" s="63"/>
      <c r="AE8" s="63"/>
      <c r="AF8" s="63"/>
      <c r="AG8" s="64"/>
      <c r="AH8" s="64"/>
      <c r="AI8" s="64"/>
      <c r="AJ8" s="64"/>
      <c r="AK8" s="64"/>
      <c r="AL8" s="64"/>
      <c r="AM8" s="64"/>
      <c r="AN8" s="64"/>
      <c r="AO8" s="64"/>
      <c r="AP8" s="64"/>
      <c r="AQ8" s="64"/>
      <c r="AR8" s="64"/>
      <c r="AS8" s="64"/>
      <c r="AT8" s="64"/>
      <c r="AU8" s="64"/>
    </row>
    <row r="9" spans="1:47" ht="14.25" customHeight="1" x14ac:dyDescent="0.2">
      <c r="A9" s="817"/>
      <c r="B9" s="67" t="s">
        <v>205</v>
      </c>
      <c r="C9" s="69">
        <f t="shared" ref="C9:L9" si="1">SUM(C7:C8)</f>
        <v>0</v>
      </c>
      <c r="D9" s="69">
        <f t="shared" si="1"/>
        <v>0</v>
      </c>
      <c r="E9" s="69">
        <f t="shared" si="1"/>
        <v>0</v>
      </c>
      <c r="F9" s="69">
        <f t="shared" si="1"/>
        <v>0</v>
      </c>
      <c r="G9" s="69">
        <f t="shared" si="1"/>
        <v>0</v>
      </c>
      <c r="H9" s="69">
        <f t="shared" si="1"/>
        <v>0</v>
      </c>
      <c r="I9" s="69">
        <f t="shared" si="1"/>
        <v>0</v>
      </c>
      <c r="J9" s="69">
        <f t="shared" si="1"/>
        <v>0</v>
      </c>
      <c r="K9" s="69">
        <f t="shared" si="1"/>
        <v>0</v>
      </c>
      <c r="L9" s="69">
        <f t="shared" si="1"/>
        <v>0</v>
      </c>
      <c r="M9" s="63"/>
      <c r="N9" s="63"/>
      <c r="O9" s="63"/>
      <c r="P9" s="63"/>
      <c r="Q9" s="63"/>
      <c r="R9" s="63"/>
      <c r="S9" s="63"/>
      <c r="T9" s="63"/>
      <c r="U9" s="63"/>
      <c r="V9" s="63"/>
      <c r="W9" s="63"/>
      <c r="X9" s="63"/>
      <c r="Y9" s="63"/>
      <c r="Z9" s="63"/>
      <c r="AA9" s="63"/>
      <c r="AB9" s="63"/>
      <c r="AC9" s="63"/>
      <c r="AD9" s="63"/>
      <c r="AE9" s="63"/>
      <c r="AF9" s="63"/>
      <c r="AG9" s="70"/>
      <c r="AH9" s="70"/>
      <c r="AI9" s="70"/>
      <c r="AJ9" s="70"/>
      <c r="AK9" s="70"/>
      <c r="AL9" s="70"/>
      <c r="AM9" s="70"/>
      <c r="AN9" s="70"/>
      <c r="AO9" s="70"/>
      <c r="AP9" s="70"/>
      <c r="AQ9" s="70"/>
      <c r="AR9" s="70"/>
      <c r="AS9" s="70"/>
      <c r="AT9" s="70"/>
      <c r="AU9" s="70"/>
    </row>
    <row r="10" spans="1:47" ht="14.25" customHeight="1" x14ac:dyDescent="0.2">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70"/>
      <c r="AT10" s="70"/>
      <c r="AU10" s="70"/>
    </row>
    <row r="11" spans="1:47" ht="33" customHeight="1" x14ac:dyDescent="0.2">
      <c r="A11" s="71"/>
      <c r="B11" s="71"/>
      <c r="C11" s="71"/>
      <c r="D11" s="820" t="s">
        <v>206</v>
      </c>
      <c r="E11" s="716"/>
      <c r="F11" s="716"/>
      <c r="G11" s="783"/>
      <c r="H11" s="815" t="s">
        <v>207</v>
      </c>
      <c r="I11" s="579"/>
      <c r="J11" s="579"/>
      <c r="K11" s="580"/>
      <c r="L11" s="815" t="s">
        <v>208</v>
      </c>
      <c r="M11" s="579"/>
      <c r="N11" s="579"/>
      <c r="O11" s="580"/>
      <c r="P11" s="815" t="s">
        <v>209</v>
      </c>
      <c r="Q11" s="579"/>
      <c r="R11" s="579"/>
      <c r="S11" s="580"/>
      <c r="T11" s="815" t="s">
        <v>210</v>
      </c>
      <c r="U11" s="579"/>
      <c r="V11" s="579"/>
      <c r="W11" s="580"/>
      <c r="X11" s="815" t="s">
        <v>163</v>
      </c>
      <c r="Y11" s="579"/>
      <c r="Z11" s="579"/>
      <c r="AA11" s="580"/>
      <c r="AB11" s="71"/>
      <c r="AC11" s="71"/>
      <c r="AD11" s="71"/>
      <c r="AE11" s="71"/>
      <c r="AF11" s="71"/>
      <c r="AG11" s="71"/>
      <c r="AH11" s="71"/>
      <c r="AI11" s="71"/>
      <c r="AJ11" s="71"/>
      <c r="AK11" s="71"/>
      <c r="AL11" s="71"/>
      <c r="AM11" s="71"/>
      <c r="AN11" s="71"/>
      <c r="AO11" s="71"/>
      <c r="AP11" s="71"/>
      <c r="AQ11" s="71"/>
      <c r="AR11" s="71"/>
      <c r="AS11" s="72"/>
      <c r="AT11" s="72"/>
      <c r="AU11" s="72"/>
    </row>
    <row r="12" spans="1:47" ht="38.25" customHeight="1" x14ac:dyDescent="0.2">
      <c r="A12" s="73" t="s">
        <v>211</v>
      </c>
      <c r="B12" s="73" t="s">
        <v>212</v>
      </c>
      <c r="C12" s="73" t="s">
        <v>213</v>
      </c>
      <c r="D12" s="74" t="s">
        <v>214</v>
      </c>
      <c r="E12" s="74" t="s">
        <v>215</v>
      </c>
      <c r="F12" s="74" t="s">
        <v>216</v>
      </c>
      <c r="G12" s="75" t="s">
        <v>217</v>
      </c>
      <c r="H12" s="76" t="s">
        <v>218</v>
      </c>
      <c r="I12" s="76" t="s">
        <v>219</v>
      </c>
      <c r="J12" s="76" t="s">
        <v>220</v>
      </c>
      <c r="K12" s="76" t="s">
        <v>221</v>
      </c>
      <c r="L12" s="76" t="s">
        <v>214</v>
      </c>
      <c r="M12" s="76" t="s">
        <v>215</v>
      </c>
      <c r="N12" s="76" t="s">
        <v>216</v>
      </c>
      <c r="O12" s="76" t="s">
        <v>217</v>
      </c>
      <c r="P12" s="76" t="s">
        <v>214</v>
      </c>
      <c r="Q12" s="76" t="s">
        <v>215</v>
      </c>
      <c r="R12" s="76" t="s">
        <v>216</v>
      </c>
      <c r="S12" s="76" t="s">
        <v>217</v>
      </c>
      <c r="T12" s="76" t="s">
        <v>214</v>
      </c>
      <c r="U12" s="76" t="s">
        <v>215</v>
      </c>
      <c r="V12" s="76" t="s">
        <v>216</v>
      </c>
      <c r="W12" s="76" t="s">
        <v>217</v>
      </c>
      <c r="X12" s="76" t="s">
        <v>214</v>
      </c>
      <c r="Y12" s="76" t="s">
        <v>215</v>
      </c>
      <c r="Z12" s="76" t="s">
        <v>216</v>
      </c>
      <c r="AA12" s="76" t="s">
        <v>217</v>
      </c>
      <c r="AB12" s="71"/>
      <c r="AC12" s="71"/>
      <c r="AD12" s="71"/>
      <c r="AE12" s="71"/>
      <c r="AF12" s="71"/>
      <c r="AG12" s="71"/>
      <c r="AH12" s="71"/>
      <c r="AI12" s="71"/>
      <c r="AJ12" s="71"/>
      <c r="AK12" s="71"/>
      <c r="AL12" s="71"/>
      <c r="AM12" s="71"/>
      <c r="AN12" s="71"/>
      <c r="AO12" s="71"/>
      <c r="AP12" s="71"/>
      <c r="AQ12" s="71"/>
      <c r="AR12" s="71"/>
      <c r="AS12" s="71"/>
      <c r="AT12" s="71"/>
      <c r="AU12" s="71"/>
    </row>
    <row r="13" spans="1:47" ht="24.75" customHeight="1" x14ac:dyDescent="0.2">
      <c r="A13" s="77"/>
      <c r="B13" s="78">
        <v>1</v>
      </c>
      <c r="C13" s="78" t="s">
        <v>222</v>
      </c>
      <c r="D13" s="78"/>
      <c r="E13" s="77"/>
      <c r="F13" s="78"/>
      <c r="G13" s="77"/>
      <c r="H13" s="78"/>
      <c r="I13" s="77"/>
      <c r="J13" s="77"/>
      <c r="K13" s="77"/>
      <c r="L13" s="79"/>
      <c r="M13" s="79"/>
      <c r="N13" s="79"/>
      <c r="O13" s="79"/>
      <c r="P13" s="79"/>
      <c r="Q13" s="79"/>
      <c r="R13" s="79"/>
      <c r="S13" s="79"/>
      <c r="T13" s="79"/>
      <c r="U13" s="79"/>
      <c r="V13" s="79"/>
      <c r="W13" s="79"/>
      <c r="X13" s="79"/>
      <c r="Y13" s="79"/>
      <c r="Z13" s="79"/>
      <c r="AA13" s="79"/>
      <c r="AB13" s="71"/>
      <c r="AC13" s="71"/>
      <c r="AD13" s="71"/>
      <c r="AE13" s="71"/>
      <c r="AF13" s="71"/>
      <c r="AG13" s="71"/>
      <c r="AH13" s="71"/>
      <c r="AI13" s="71"/>
      <c r="AJ13" s="71"/>
      <c r="AK13" s="71"/>
      <c r="AL13" s="71"/>
      <c r="AM13" s="71"/>
      <c r="AN13" s="71"/>
      <c r="AO13" s="71"/>
      <c r="AP13" s="71"/>
      <c r="AQ13" s="71"/>
      <c r="AR13" s="71"/>
      <c r="AS13" s="71"/>
      <c r="AT13" s="71"/>
      <c r="AU13" s="71"/>
    </row>
    <row r="14" spans="1:47" ht="24.75" customHeight="1" x14ac:dyDescent="0.2">
      <c r="A14" s="77"/>
      <c r="B14" s="78">
        <v>2</v>
      </c>
      <c r="C14" s="78" t="s">
        <v>223</v>
      </c>
      <c r="D14" s="78"/>
      <c r="E14" s="77"/>
      <c r="F14" s="78"/>
      <c r="G14" s="77"/>
      <c r="H14" s="78"/>
      <c r="I14" s="77"/>
      <c r="J14" s="77"/>
      <c r="K14" s="77"/>
      <c r="L14" s="79"/>
      <c r="M14" s="79"/>
      <c r="N14" s="79"/>
      <c r="O14" s="79"/>
      <c r="P14" s="79"/>
      <c r="Q14" s="79"/>
      <c r="R14" s="79"/>
      <c r="S14" s="79"/>
      <c r="T14" s="79"/>
      <c r="U14" s="79"/>
      <c r="V14" s="79"/>
      <c r="W14" s="79"/>
      <c r="X14" s="79"/>
      <c r="Y14" s="79"/>
      <c r="Z14" s="79"/>
      <c r="AA14" s="79"/>
      <c r="AB14" s="71"/>
      <c r="AC14" s="71"/>
      <c r="AD14" s="71"/>
      <c r="AE14" s="71"/>
      <c r="AF14" s="71"/>
      <c r="AG14" s="71"/>
      <c r="AH14" s="71"/>
      <c r="AI14" s="71"/>
      <c r="AJ14" s="71"/>
      <c r="AK14" s="71"/>
      <c r="AL14" s="71"/>
      <c r="AM14" s="71"/>
      <c r="AN14" s="71"/>
      <c r="AO14" s="71"/>
      <c r="AP14" s="71"/>
      <c r="AQ14" s="71"/>
      <c r="AR14" s="71"/>
      <c r="AS14" s="71"/>
      <c r="AT14" s="71"/>
      <c r="AU14" s="71"/>
    </row>
    <row r="15" spans="1:47" ht="24.75" customHeight="1" x14ac:dyDescent="0.2">
      <c r="A15" s="77"/>
      <c r="B15" s="78">
        <v>3</v>
      </c>
      <c r="C15" s="78" t="s">
        <v>224</v>
      </c>
      <c r="D15" s="78"/>
      <c r="E15" s="77"/>
      <c r="F15" s="78"/>
      <c r="G15" s="77"/>
      <c r="H15" s="78"/>
      <c r="I15" s="77"/>
      <c r="J15" s="77"/>
      <c r="K15" s="77"/>
      <c r="L15" s="79"/>
      <c r="M15" s="79"/>
      <c r="N15" s="79"/>
      <c r="O15" s="79"/>
      <c r="P15" s="79"/>
      <c r="Q15" s="79"/>
      <c r="R15" s="79"/>
      <c r="S15" s="79"/>
      <c r="T15" s="79"/>
      <c r="U15" s="79"/>
      <c r="V15" s="79"/>
      <c r="W15" s="79"/>
      <c r="X15" s="79"/>
      <c r="Y15" s="79"/>
      <c r="Z15" s="79"/>
      <c r="AA15" s="79"/>
      <c r="AB15" s="71"/>
      <c r="AC15" s="71"/>
      <c r="AD15" s="71"/>
      <c r="AE15" s="71"/>
      <c r="AF15" s="71"/>
      <c r="AG15" s="71"/>
      <c r="AH15" s="71"/>
      <c r="AI15" s="71"/>
      <c r="AJ15" s="71"/>
      <c r="AK15" s="71"/>
      <c r="AL15" s="71"/>
      <c r="AM15" s="71"/>
      <c r="AN15" s="71"/>
      <c r="AO15" s="71"/>
      <c r="AP15" s="71"/>
      <c r="AQ15" s="71"/>
      <c r="AR15" s="71"/>
      <c r="AS15" s="71"/>
      <c r="AT15" s="71"/>
      <c r="AU15" s="71"/>
    </row>
    <row r="16" spans="1:47" ht="24.75" customHeight="1" x14ac:dyDescent="0.2">
      <c r="A16" s="77"/>
      <c r="B16" s="78">
        <v>4</v>
      </c>
      <c r="C16" s="78" t="s">
        <v>225</v>
      </c>
      <c r="D16" s="78"/>
      <c r="E16" s="77"/>
      <c r="F16" s="78"/>
      <c r="G16" s="77"/>
      <c r="H16" s="78"/>
      <c r="I16" s="77"/>
      <c r="J16" s="77"/>
      <c r="K16" s="77"/>
      <c r="L16" s="79"/>
      <c r="M16" s="79"/>
      <c r="N16" s="79"/>
      <c r="O16" s="79"/>
      <c r="P16" s="79"/>
      <c r="Q16" s="79"/>
      <c r="R16" s="79"/>
      <c r="S16" s="79"/>
      <c r="T16" s="79"/>
      <c r="U16" s="79"/>
      <c r="V16" s="79"/>
      <c r="W16" s="79"/>
      <c r="X16" s="79"/>
      <c r="Y16" s="79"/>
      <c r="Z16" s="79"/>
      <c r="AA16" s="79"/>
      <c r="AB16" s="71"/>
      <c r="AC16" s="71"/>
      <c r="AD16" s="71"/>
      <c r="AE16" s="71"/>
      <c r="AF16" s="71"/>
      <c r="AG16" s="71"/>
      <c r="AH16" s="71"/>
      <c r="AI16" s="71"/>
      <c r="AJ16" s="71"/>
      <c r="AK16" s="71"/>
      <c r="AL16" s="71"/>
      <c r="AM16" s="71"/>
      <c r="AN16" s="71"/>
      <c r="AO16" s="71"/>
      <c r="AP16" s="71"/>
      <c r="AQ16" s="71"/>
      <c r="AR16" s="71"/>
      <c r="AS16" s="71"/>
      <c r="AT16" s="71"/>
      <c r="AU16" s="71"/>
    </row>
    <row r="17" spans="1:47" ht="24.75" customHeight="1" x14ac:dyDescent="0.2">
      <c r="A17" s="77"/>
      <c r="B17" s="78">
        <v>5</v>
      </c>
      <c r="C17" s="78" t="s">
        <v>226</v>
      </c>
      <c r="D17" s="78"/>
      <c r="E17" s="77"/>
      <c r="F17" s="78"/>
      <c r="G17" s="77"/>
      <c r="H17" s="78"/>
      <c r="I17" s="77"/>
      <c r="J17" s="77"/>
      <c r="K17" s="77"/>
      <c r="L17" s="79"/>
      <c r="M17" s="79"/>
      <c r="N17" s="79"/>
      <c r="O17" s="79"/>
      <c r="P17" s="79"/>
      <c r="Q17" s="79"/>
      <c r="R17" s="79"/>
      <c r="S17" s="79"/>
      <c r="T17" s="79"/>
      <c r="U17" s="79"/>
      <c r="V17" s="79"/>
      <c r="W17" s="79"/>
      <c r="X17" s="79"/>
      <c r="Y17" s="79"/>
      <c r="Z17" s="79"/>
      <c r="AA17" s="79"/>
      <c r="AB17" s="71"/>
      <c r="AC17" s="71"/>
      <c r="AD17" s="71"/>
      <c r="AE17" s="71"/>
      <c r="AF17" s="71"/>
      <c r="AG17" s="71"/>
      <c r="AH17" s="71"/>
      <c r="AI17" s="71"/>
      <c r="AJ17" s="71"/>
      <c r="AK17" s="71"/>
      <c r="AL17" s="71"/>
      <c r="AM17" s="71"/>
      <c r="AN17" s="71"/>
      <c r="AO17" s="71"/>
      <c r="AP17" s="71"/>
      <c r="AQ17" s="71"/>
      <c r="AR17" s="71"/>
      <c r="AS17" s="71"/>
      <c r="AT17" s="71"/>
      <c r="AU17" s="71"/>
    </row>
    <row r="18" spans="1:47" ht="24.75" customHeight="1" x14ac:dyDescent="0.2">
      <c r="A18" s="77"/>
      <c r="B18" s="78">
        <v>6</v>
      </c>
      <c r="C18" s="78" t="s">
        <v>227</v>
      </c>
      <c r="D18" s="78"/>
      <c r="E18" s="77"/>
      <c r="F18" s="78"/>
      <c r="G18" s="77"/>
      <c r="H18" s="78"/>
      <c r="I18" s="77"/>
      <c r="J18" s="77"/>
      <c r="K18" s="77"/>
      <c r="L18" s="79"/>
      <c r="M18" s="79"/>
      <c r="N18" s="79"/>
      <c r="O18" s="79"/>
      <c r="P18" s="79"/>
      <c r="Q18" s="79"/>
      <c r="R18" s="79"/>
      <c r="S18" s="79"/>
      <c r="T18" s="79"/>
      <c r="U18" s="79"/>
      <c r="V18" s="79"/>
      <c r="W18" s="79"/>
      <c r="X18" s="79"/>
      <c r="Y18" s="79"/>
      <c r="Z18" s="79"/>
      <c r="AA18" s="79"/>
      <c r="AB18" s="71"/>
      <c r="AC18" s="71"/>
      <c r="AD18" s="71"/>
      <c r="AE18" s="71"/>
      <c r="AF18" s="71"/>
      <c r="AG18" s="71"/>
      <c r="AH18" s="71"/>
      <c r="AI18" s="71"/>
      <c r="AJ18" s="71"/>
      <c r="AK18" s="71"/>
      <c r="AL18" s="71"/>
      <c r="AM18" s="71"/>
      <c r="AN18" s="71"/>
      <c r="AO18" s="71"/>
      <c r="AP18" s="71"/>
      <c r="AQ18" s="71"/>
      <c r="AR18" s="71"/>
      <c r="AS18" s="71"/>
      <c r="AT18" s="71"/>
      <c r="AU18" s="71"/>
    </row>
    <row r="19" spans="1:47" ht="24.75" customHeight="1" x14ac:dyDescent="0.2">
      <c r="A19" s="77"/>
      <c r="B19" s="78">
        <v>7</v>
      </c>
      <c r="C19" s="78" t="s">
        <v>228</v>
      </c>
      <c r="D19" s="78"/>
      <c r="E19" s="77"/>
      <c r="F19" s="78"/>
      <c r="G19" s="77"/>
      <c r="H19" s="78"/>
      <c r="I19" s="77"/>
      <c r="J19" s="77"/>
      <c r="K19" s="77"/>
      <c r="L19" s="79"/>
      <c r="M19" s="79"/>
      <c r="N19" s="79"/>
      <c r="O19" s="79"/>
      <c r="P19" s="79"/>
      <c r="Q19" s="79"/>
      <c r="R19" s="79"/>
      <c r="S19" s="79"/>
      <c r="T19" s="79"/>
      <c r="U19" s="79"/>
      <c r="V19" s="79"/>
      <c r="W19" s="79"/>
      <c r="X19" s="79"/>
      <c r="Y19" s="79"/>
      <c r="Z19" s="79"/>
      <c r="AA19" s="79"/>
      <c r="AB19" s="71"/>
      <c r="AC19" s="71"/>
      <c r="AD19" s="71"/>
      <c r="AE19" s="71"/>
      <c r="AF19" s="71"/>
      <c r="AG19" s="71"/>
      <c r="AH19" s="71"/>
      <c r="AI19" s="71"/>
      <c r="AJ19" s="71"/>
      <c r="AK19" s="71"/>
      <c r="AL19" s="71"/>
      <c r="AM19" s="71"/>
      <c r="AN19" s="71"/>
      <c r="AO19" s="71"/>
      <c r="AP19" s="71"/>
      <c r="AQ19" s="71"/>
      <c r="AR19" s="71"/>
      <c r="AS19" s="71"/>
      <c r="AT19" s="71"/>
      <c r="AU19" s="71"/>
    </row>
    <row r="20" spans="1:47" ht="24.75" customHeight="1" x14ac:dyDescent="0.2">
      <c r="A20" s="77"/>
      <c r="B20" s="78">
        <v>8</v>
      </c>
      <c r="C20" s="78" t="s">
        <v>229</v>
      </c>
      <c r="D20" s="78"/>
      <c r="E20" s="77"/>
      <c r="F20" s="78"/>
      <c r="G20" s="77"/>
      <c r="H20" s="78"/>
      <c r="I20" s="77"/>
      <c r="J20" s="77"/>
      <c r="K20" s="77"/>
      <c r="L20" s="79"/>
      <c r="M20" s="79"/>
      <c r="N20" s="79"/>
      <c r="O20" s="79"/>
      <c r="P20" s="79"/>
      <c r="Q20" s="79"/>
      <c r="R20" s="79"/>
      <c r="S20" s="79"/>
      <c r="T20" s="79"/>
      <c r="U20" s="79"/>
      <c r="V20" s="79"/>
      <c r="W20" s="79"/>
      <c r="X20" s="79"/>
      <c r="Y20" s="79"/>
      <c r="Z20" s="79"/>
      <c r="AA20" s="79"/>
      <c r="AB20" s="71"/>
      <c r="AC20" s="71"/>
      <c r="AD20" s="71"/>
      <c r="AE20" s="71"/>
      <c r="AF20" s="71"/>
      <c r="AG20" s="71"/>
      <c r="AH20" s="71"/>
      <c r="AI20" s="71"/>
      <c r="AJ20" s="71"/>
      <c r="AK20" s="71"/>
      <c r="AL20" s="71"/>
      <c r="AM20" s="71"/>
      <c r="AN20" s="71"/>
      <c r="AO20" s="71"/>
      <c r="AP20" s="71"/>
      <c r="AQ20" s="71"/>
      <c r="AR20" s="71"/>
      <c r="AS20" s="71"/>
      <c r="AT20" s="71"/>
      <c r="AU20" s="71"/>
    </row>
    <row r="21" spans="1:47" ht="24.75" customHeight="1" x14ac:dyDescent="0.2">
      <c r="A21" s="77"/>
      <c r="B21" s="78">
        <v>9</v>
      </c>
      <c r="C21" s="78" t="s">
        <v>230</v>
      </c>
      <c r="D21" s="78"/>
      <c r="E21" s="77"/>
      <c r="F21" s="78"/>
      <c r="G21" s="77"/>
      <c r="H21" s="78"/>
      <c r="I21" s="77"/>
      <c r="J21" s="77"/>
      <c r="K21" s="77"/>
      <c r="L21" s="79"/>
      <c r="M21" s="79"/>
      <c r="N21" s="79"/>
      <c r="O21" s="79"/>
      <c r="P21" s="79"/>
      <c r="Q21" s="79"/>
      <c r="R21" s="79"/>
      <c r="S21" s="79"/>
      <c r="T21" s="79"/>
      <c r="U21" s="79"/>
      <c r="V21" s="79"/>
      <c r="W21" s="79"/>
      <c r="X21" s="79"/>
      <c r="Y21" s="79"/>
      <c r="Z21" s="79"/>
      <c r="AA21" s="79"/>
      <c r="AB21" s="71"/>
      <c r="AC21" s="71"/>
      <c r="AD21" s="71"/>
      <c r="AE21" s="71"/>
      <c r="AF21" s="71"/>
      <c r="AG21" s="71"/>
      <c r="AH21" s="71"/>
      <c r="AI21" s="71"/>
      <c r="AJ21" s="71"/>
      <c r="AK21" s="71"/>
      <c r="AL21" s="71"/>
      <c r="AM21" s="71"/>
      <c r="AN21" s="71"/>
      <c r="AO21" s="71"/>
      <c r="AP21" s="71"/>
      <c r="AQ21" s="71"/>
      <c r="AR21" s="71"/>
      <c r="AS21" s="71"/>
      <c r="AT21" s="71"/>
      <c r="AU21" s="71"/>
    </row>
    <row r="22" spans="1:47" ht="24.75" customHeight="1" x14ac:dyDescent="0.2">
      <c r="A22" s="77"/>
      <c r="B22" s="78">
        <v>10</v>
      </c>
      <c r="C22" s="78" t="s">
        <v>231</v>
      </c>
      <c r="D22" s="78"/>
      <c r="E22" s="77"/>
      <c r="F22" s="78"/>
      <c r="G22" s="77"/>
      <c r="H22" s="78"/>
      <c r="I22" s="77"/>
      <c r="J22" s="77"/>
      <c r="K22" s="77"/>
      <c r="L22" s="79"/>
      <c r="M22" s="79"/>
      <c r="N22" s="79"/>
      <c r="O22" s="79"/>
      <c r="P22" s="79"/>
      <c r="Q22" s="79"/>
      <c r="R22" s="79"/>
      <c r="S22" s="79"/>
      <c r="T22" s="79"/>
      <c r="U22" s="79"/>
      <c r="V22" s="79"/>
      <c r="W22" s="79"/>
      <c r="X22" s="79"/>
      <c r="Y22" s="79"/>
      <c r="Z22" s="79"/>
      <c r="AA22" s="79"/>
      <c r="AB22" s="71"/>
      <c r="AC22" s="71"/>
      <c r="AD22" s="71"/>
      <c r="AE22" s="71"/>
      <c r="AF22" s="71"/>
      <c r="AG22" s="71"/>
      <c r="AH22" s="71"/>
      <c r="AI22" s="71"/>
      <c r="AJ22" s="71"/>
      <c r="AK22" s="71"/>
      <c r="AL22" s="71"/>
      <c r="AM22" s="71"/>
      <c r="AN22" s="71"/>
      <c r="AO22" s="71"/>
      <c r="AP22" s="71"/>
      <c r="AQ22" s="71"/>
      <c r="AR22" s="71"/>
      <c r="AS22" s="71"/>
      <c r="AT22" s="71"/>
      <c r="AU22" s="71"/>
    </row>
    <row r="23" spans="1:47" ht="24.75" customHeight="1" x14ac:dyDescent="0.2">
      <c r="A23" s="77"/>
      <c r="B23" s="78">
        <v>11</v>
      </c>
      <c r="C23" s="78" t="s">
        <v>232</v>
      </c>
      <c r="D23" s="78"/>
      <c r="E23" s="77"/>
      <c r="F23" s="78"/>
      <c r="G23" s="77"/>
      <c r="H23" s="78"/>
      <c r="I23" s="77"/>
      <c r="J23" s="77"/>
      <c r="K23" s="77"/>
      <c r="L23" s="79"/>
      <c r="M23" s="79"/>
      <c r="N23" s="79"/>
      <c r="O23" s="79"/>
      <c r="P23" s="79"/>
      <c r="Q23" s="79"/>
      <c r="R23" s="79"/>
      <c r="S23" s="79"/>
      <c r="T23" s="79"/>
      <c r="U23" s="79"/>
      <c r="V23" s="79"/>
      <c r="W23" s="79"/>
      <c r="X23" s="79"/>
      <c r="Y23" s="79"/>
      <c r="Z23" s="79"/>
      <c r="AA23" s="79"/>
      <c r="AB23" s="71"/>
      <c r="AC23" s="71"/>
      <c r="AD23" s="71"/>
      <c r="AE23" s="71"/>
      <c r="AF23" s="71"/>
      <c r="AG23" s="71"/>
      <c r="AH23" s="71"/>
      <c r="AI23" s="71"/>
      <c r="AJ23" s="71"/>
      <c r="AK23" s="71"/>
      <c r="AL23" s="71"/>
      <c r="AM23" s="71"/>
      <c r="AN23" s="71"/>
      <c r="AO23" s="71"/>
      <c r="AP23" s="71"/>
      <c r="AQ23" s="71"/>
      <c r="AR23" s="71"/>
      <c r="AS23" s="71"/>
      <c r="AT23" s="71"/>
      <c r="AU23" s="71"/>
    </row>
    <row r="24" spans="1:47" ht="24.75" customHeight="1" x14ac:dyDescent="0.2">
      <c r="A24" s="77"/>
      <c r="B24" s="78">
        <v>12</v>
      </c>
      <c r="C24" s="78" t="s">
        <v>233</v>
      </c>
      <c r="D24" s="78"/>
      <c r="E24" s="77"/>
      <c r="F24" s="78"/>
      <c r="G24" s="77"/>
      <c r="H24" s="78"/>
      <c r="I24" s="77"/>
      <c r="J24" s="77"/>
      <c r="K24" s="77"/>
      <c r="L24" s="79"/>
      <c r="M24" s="79"/>
      <c r="N24" s="79"/>
      <c r="O24" s="79"/>
      <c r="P24" s="79"/>
      <c r="Q24" s="79"/>
      <c r="R24" s="79"/>
      <c r="S24" s="79"/>
      <c r="T24" s="79"/>
      <c r="U24" s="79"/>
      <c r="V24" s="79"/>
      <c r="W24" s="79"/>
      <c r="X24" s="79"/>
      <c r="Y24" s="79"/>
      <c r="Z24" s="79"/>
      <c r="AA24" s="79"/>
      <c r="AB24" s="71"/>
      <c r="AC24" s="71"/>
      <c r="AD24" s="71"/>
      <c r="AE24" s="71"/>
      <c r="AF24" s="71"/>
      <c r="AG24" s="71"/>
      <c r="AH24" s="71"/>
      <c r="AI24" s="71"/>
      <c r="AJ24" s="71"/>
      <c r="AK24" s="71"/>
      <c r="AL24" s="71"/>
      <c r="AM24" s="71"/>
      <c r="AN24" s="71"/>
      <c r="AO24" s="71"/>
      <c r="AP24" s="71"/>
      <c r="AQ24" s="71"/>
      <c r="AR24" s="71"/>
      <c r="AS24" s="71"/>
      <c r="AT24" s="71"/>
      <c r="AU24" s="71"/>
    </row>
    <row r="25" spans="1:47" ht="24.75" customHeight="1" x14ac:dyDescent="0.2">
      <c r="A25" s="77"/>
      <c r="B25" s="78">
        <v>13</v>
      </c>
      <c r="C25" s="78" t="s">
        <v>234</v>
      </c>
      <c r="D25" s="78"/>
      <c r="E25" s="77"/>
      <c r="F25" s="78"/>
      <c r="G25" s="77"/>
      <c r="H25" s="78"/>
      <c r="I25" s="77"/>
      <c r="J25" s="77"/>
      <c r="K25" s="77"/>
      <c r="L25" s="79"/>
      <c r="M25" s="79"/>
      <c r="N25" s="79"/>
      <c r="O25" s="79"/>
      <c r="P25" s="79"/>
      <c r="Q25" s="79"/>
      <c r="R25" s="79"/>
      <c r="S25" s="79"/>
      <c r="T25" s="79"/>
      <c r="U25" s="79"/>
      <c r="V25" s="79"/>
      <c r="W25" s="79"/>
      <c r="X25" s="79"/>
      <c r="Y25" s="79"/>
      <c r="Z25" s="79"/>
      <c r="AA25" s="79"/>
      <c r="AB25" s="71"/>
      <c r="AC25" s="71"/>
      <c r="AD25" s="71"/>
      <c r="AE25" s="71"/>
      <c r="AF25" s="71"/>
      <c r="AG25" s="71"/>
      <c r="AH25" s="71"/>
      <c r="AI25" s="71"/>
      <c r="AJ25" s="71"/>
      <c r="AK25" s="71"/>
      <c r="AL25" s="71"/>
      <c r="AM25" s="71"/>
      <c r="AN25" s="71"/>
      <c r="AO25" s="71"/>
      <c r="AP25" s="71"/>
      <c r="AQ25" s="71"/>
      <c r="AR25" s="71"/>
      <c r="AS25" s="71"/>
      <c r="AT25" s="71"/>
      <c r="AU25" s="71"/>
    </row>
    <row r="26" spans="1:47" ht="24.75" customHeight="1" x14ac:dyDescent="0.2">
      <c r="A26" s="77"/>
      <c r="B26" s="78">
        <v>14</v>
      </c>
      <c r="C26" s="78" t="s">
        <v>235</v>
      </c>
      <c r="D26" s="78"/>
      <c r="E26" s="77"/>
      <c r="F26" s="78"/>
      <c r="G26" s="77"/>
      <c r="H26" s="78"/>
      <c r="I26" s="77"/>
      <c r="J26" s="77"/>
      <c r="K26" s="77"/>
      <c r="L26" s="79"/>
      <c r="M26" s="79"/>
      <c r="N26" s="79"/>
      <c r="O26" s="79"/>
      <c r="P26" s="79"/>
      <c r="Q26" s="79"/>
      <c r="R26" s="79"/>
      <c r="S26" s="79"/>
      <c r="T26" s="79"/>
      <c r="U26" s="79"/>
      <c r="V26" s="79"/>
      <c r="W26" s="79"/>
      <c r="X26" s="79"/>
      <c r="Y26" s="79"/>
      <c r="Z26" s="79"/>
      <c r="AA26" s="79"/>
      <c r="AB26" s="71"/>
      <c r="AC26" s="71"/>
      <c r="AD26" s="71"/>
      <c r="AE26" s="71"/>
      <c r="AF26" s="71"/>
      <c r="AG26" s="71"/>
      <c r="AH26" s="71"/>
      <c r="AI26" s="71"/>
      <c r="AJ26" s="71"/>
      <c r="AK26" s="71"/>
      <c r="AL26" s="71"/>
      <c r="AM26" s="71"/>
      <c r="AN26" s="71"/>
      <c r="AO26" s="71"/>
      <c r="AP26" s="71"/>
      <c r="AQ26" s="71"/>
      <c r="AR26" s="71"/>
      <c r="AS26" s="71"/>
      <c r="AT26" s="71"/>
      <c r="AU26" s="71"/>
    </row>
    <row r="27" spans="1:47" ht="24.75" customHeight="1" x14ac:dyDescent="0.2">
      <c r="A27" s="77"/>
      <c r="B27" s="78">
        <v>15</v>
      </c>
      <c r="C27" s="78" t="s">
        <v>236</v>
      </c>
      <c r="D27" s="78"/>
      <c r="E27" s="77"/>
      <c r="F27" s="78"/>
      <c r="G27" s="77"/>
      <c r="H27" s="78"/>
      <c r="I27" s="77"/>
      <c r="J27" s="77"/>
      <c r="K27" s="77"/>
      <c r="L27" s="79"/>
      <c r="M27" s="79"/>
      <c r="N27" s="79"/>
      <c r="O27" s="79"/>
      <c r="P27" s="79"/>
      <c r="Q27" s="79"/>
      <c r="R27" s="79"/>
      <c r="S27" s="79"/>
      <c r="T27" s="79"/>
      <c r="U27" s="79"/>
      <c r="V27" s="79"/>
      <c r="W27" s="79"/>
      <c r="X27" s="79"/>
      <c r="Y27" s="79"/>
      <c r="Z27" s="79"/>
      <c r="AA27" s="79"/>
      <c r="AB27" s="71"/>
      <c r="AC27" s="71"/>
      <c r="AD27" s="71"/>
      <c r="AE27" s="71"/>
      <c r="AF27" s="71"/>
      <c r="AG27" s="71"/>
      <c r="AH27" s="71"/>
      <c r="AI27" s="71"/>
      <c r="AJ27" s="71"/>
      <c r="AK27" s="71"/>
      <c r="AL27" s="71"/>
      <c r="AM27" s="71"/>
      <c r="AN27" s="71"/>
      <c r="AO27" s="71"/>
      <c r="AP27" s="71"/>
      <c r="AQ27" s="71"/>
      <c r="AR27" s="71"/>
      <c r="AS27" s="71"/>
      <c r="AT27" s="71"/>
      <c r="AU27" s="71"/>
    </row>
    <row r="28" spans="1:47" ht="24.75" customHeight="1" x14ac:dyDescent="0.2">
      <c r="A28" s="77"/>
      <c r="B28" s="78">
        <v>16</v>
      </c>
      <c r="C28" s="78" t="s">
        <v>237</v>
      </c>
      <c r="D28" s="78"/>
      <c r="E28" s="77"/>
      <c r="F28" s="78"/>
      <c r="G28" s="77"/>
      <c r="H28" s="78"/>
      <c r="I28" s="77"/>
      <c r="J28" s="77"/>
      <c r="K28" s="77"/>
      <c r="L28" s="79"/>
      <c r="M28" s="79"/>
      <c r="N28" s="79"/>
      <c r="O28" s="79"/>
      <c r="P28" s="79"/>
      <c r="Q28" s="79"/>
      <c r="R28" s="79"/>
      <c r="S28" s="79"/>
      <c r="T28" s="79"/>
      <c r="U28" s="79"/>
      <c r="V28" s="79"/>
      <c r="W28" s="79"/>
      <c r="X28" s="79"/>
      <c r="Y28" s="79"/>
      <c r="Z28" s="79"/>
      <c r="AA28" s="79"/>
      <c r="AB28" s="71"/>
      <c r="AC28" s="71"/>
      <c r="AD28" s="71"/>
      <c r="AE28" s="71"/>
      <c r="AF28" s="71"/>
      <c r="AG28" s="71"/>
      <c r="AH28" s="71"/>
      <c r="AI28" s="71"/>
      <c r="AJ28" s="71"/>
      <c r="AK28" s="71"/>
      <c r="AL28" s="71"/>
      <c r="AM28" s="71"/>
      <c r="AN28" s="71"/>
      <c r="AO28" s="71"/>
      <c r="AP28" s="71"/>
      <c r="AQ28" s="71"/>
      <c r="AR28" s="71"/>
      <c r="AS28" s="71"/>
      <c r="AT28" s="71"/>
      <c r="AU28" s="71"/>
    </row>
    <row r="29" spans="1:47" ht="24.75" customHeight="1" x14ac:dyDescent="0.2">
      <c r="A29" s="77"/>
      <c r="B29" s="78">
        <v>17</v>
      </c>
      <c r="C29" s="78" t="s">
        <v>238</v>
      </c>
      <c r="D29" s="78"/>
      <c r="E29" s="77"/>
      <c r="F29" s="78"/>
      <c r="G29" s="77"/>
      <c r="H29" s="78"/>
      <c r="I29" s="77"/>
      <c r="J29" s="77"/>
      <c r="K29" s="77"/>
      <c r="L29" s="79"/>
      <c r="M29" s="79"/>
      <c r="N29" s="79"/>
      <c r="O29" s="79"/>
      <c r="P29" s="79"/>
      <c r="Q29" s="79"/>
      <c r="R29" s="79"/>
      <c r="S29" s="79"/>
      <c r="T29" s="79"/>
      <c r="U29" s="79"/>
      <c r="V29" s="79"/>
      <c r="W29" s="79"/>
      <c r="X29" s="79"/>
      <c r="Y29" s="79"/>
      <c r="Z29" s="79"/>
      <c r="AA29" s="79"/>
      <c r="AB29" s="71"/>
      <c r="AC29" s="71"/>
      <c r="AD29" s="71"/>
      <c r="AE29" s="71"/>
      <c r="AF29" s="71"/>
      <c r="AG29" s="71"/>
      <c r="AH29" s="71"/>
      <c r="AI29" s="71"/>
      <c r="AJ29" s="71"/>
      <c r="AK29" s="71"/>
      <c r="AL29" s="71"/>
      <c r="AM29" s="71"/>
      <c r="AN29" s="71"/>
      <c r="AO29" s="71"/>
      <c r="AP29" s="71"/>
      <c r="AQ29" s="71"/>
      <c r="AR29" s="71"/>
      <c r="AS29" s="71"/>
      <c r="AT29" s="71"/>
      <c r="AU29" s="71"/>
    </row>
    <row r="30" spans="1:47" ht="24.75" customHeight="1" x14ac:dyDescent="0.2">
      <c r="A30" s="77"/>
      <c r="B30" s="78">
        <v>18</v>
      </c>
      <c r="C30" s="78" t="s">
        <v>239</v>
      </c>
      <c r="D30" s="78"/>
      <c r="E30" s="77"/>
      <c r="F30" s="78"/>
      <c r="G30" s="77"/>
      <c r="H30" s="78"/>
      <c r="I30" s="77"/>
      <c r="J30" s="77"/>
      <c r="K30" s="77"/>
      <c r="L30" s="79"/>
      <c r="M30" s="79"/>
      <c r="N30" s="79"/>
      <c r="O30" s="79"/>
      <c r="P30" s="79"/>
      <c r="Q30" s="79"/>
      <c r="R30" s="79"/>
      <c r="S30" s="79"/>
      <c r="T30" s="79"/>
      <c r="U30" s="79"/>
      <c r="V30" s="79"/>
      <c r="W30" s="79"/>
      <c r="X30" s="79"/>
      <c r="Y30" s="79"/>
      <c r="Z30" s="79"/>
      <c r="AA30" s="79"/>
      <c r="AB30" s="71"/>
      <c r="AC30" s="71"/>
      <c r="AD30" s="71"/>
      <c r="AE30" s="71"/>
      <c r="AF30" s="71"/>
      <c r="AG30" s="71"/>
      <c r="AH30" s="71"/>
      <c r="AI30" s="71"/>
      <c r="AJ30" s="71"/>
      <c r="AK30" s="71"/>
      <c r="AL30" s="71"/>
      <c r="AM30" s="71"/>
      <c r="AN30" s="71"/>
      <c r="AO30" s="71"/>
      <c r="AP30" s="71"/>
      <c r="AQ30" s="71"/>
      <c r="AR30" s="71"/>
      <c r="AS30" s="71"/>
      <c r="AT30" s="71"/>
      <c r="AU30" s="71"/>
    </row>
    <row r="31" spans="1:47" ht="24.75" customHeight="1" x14ac:dyDescent="0.2">
      <c r="A31" s="77"/>
      <c r="B31" s="78">
        <v>19</v>
      </c>
      <c r="C31" s="78" t="s">
        <v>240</v>
      </c>
      <c r="D31" s="78"/>
      <c r="E31" s="77"/>
      <c r="F31" s="78"/>
      <c r="G31" s="77"/>
      <c r="H31" s="78"/>
      <c r="I31" s="77"/>
      <c r="J31" s="77"/>
      <c r="K31" s="77"/>
      <c r="L31" s="79"/>
      <c r="M31" s="79"/>
      <c r="N31" s="79"/>
      <c r="O31" s="79"/>
      <c r="P31" s="79"/>
      <c r="Q31" s="79"/>
      <c r="R31" s="79"/>
      <c r="S31" s="79"/>
      <c r="T31" s="79"/>
      <c r="U31" s="79"/>
      <c r="V31" s="79"/>
      <c r="W31" s="79"/>
      <c r="X31" s="79"/>
      <c r="Y31" s="79"/>
      <c r="Z31" s="79"/>
      <c r="AA31" s="79"/>
      <c r="AB31" s="71"/>
      <c r="AC31" s="71"/>
      <c r="AD31" s="71"/>
      <c r="AE31" s="71"/>
      <c r="AF31" s="71"/>
      <c r="AG31" s="71"/>
      <c r="AH31" s="71"/>
      <c r="AI31" s="71"/>
      <c r="AJ31" s="71"/>
      <c r="AK31" s="71"/>
      <c r="AL31" s="71"/>
      <c r="AM31" s="71"/>
      <c r="AN31" s="71"/>
      <c r="AO31" s="71"/>
      <c r="AP31" s="71"/>
      <c r="AQ31" s="71"/>
      <c r="AR31" s="71"/>
      <c r="AS31" s="71"/>
      <c r="AT31" s="71"/>
      <c r="AU31" s="71"/>
    </row>
    <row r="32" spans="1:47" ht="24.75" customHeight="1" x14ac:dyDescent="0.2">
      <c r="A32" s="77"/>
      <c r="B32" s="78">
        <v>20</v>
      </c>
      <c r="C32" s="78" t="s">
        <v>241</v>
      </c>
      <c r="D32" s="78"/>
      <c r="E32" s="77"/>
      <c r="F32" s="78"/>
      <c r="G32" s="77"/>
      <c r="H32" s="78"/>
      <c r="I32" s="77"/>
      <c r="J32" s="77"/>
      <c r="K32" s="77"/>
      <c r="L32" s="79"/>
      <c r="M32" s="79"/>
      <c r="N32" s="79"/>
      <c r="O32" s="79"/>
      <c r="P32" s="79"/>
      <c r="Q32" s="79"/>
      <c r="R32" s="79"/>
      <c r="S32" s="79"/>
      <c r="T32" s="79"/>
      <c r="U32" s="79"/>
      <c r="V32" s="79"/>
      <c r="W32" s="79"/>
      <c r="X32" s="79"/>
      <c r="Y32" s="79"/>
      <c r="Z32" s="79"/>
      <c r="AA32" s="79"/>
      <c r="AB32" s="71"/>
      <c r="AC32" s="71"/>
      <c r="AD32" s="71"/>
      <c r="AE32" s="71"/>
      <c r="AF32" s="71"/>
      <c r="AG32" s="71"/>
      <c r="AH32" s="71"/>
      <c r="AI32" s="71"/>
      <c r="AJ32" s="71"/>
      <c r="AK32" s="71"/>
      <c r="AL32" s="71"/>
      <c r="AM32" s="71"/>
      <c r="AN32" s="71"/>
      <c r="AO32" s="71"/>
      <c r="AP32" s="71"/>
      <c r="AQ32" s="71"/>
      <c r="AR32" s="71"/>
      <c r="AS32" s="71"/>
      <c r="AT32" s="71"/>
      <c r="AU32" s="71"/>
    </row>
    <row r="33" spans="1:47" ht="24.75" customHeight="1" x14ac:dyDescent="0.2">
      <c r="A33" s="77"/>
      <c r="B33" s="78">
        <v>77</v>
      </c>
      <c r="C33" s="78" t="s">
        <v>242</v>
      </c>
      <c r="D33" s="78"/>
      <c r="E33" s="77"/>
      <c r="F33" s="78"/>
      <c r="G33" s="77"/>
      <c r="H33" s="78"/>
      <c r="I33" s="77"/>
      <c r="J33" s="77"/>
      <c r="K33" s="77"/>
      <c r="L33" s="79"/>
      <c r="M33" s="79"/>
      <c r="N33" s="79"/>
      <c r="O33" s="79"/>
      <c r="P33" s="79"/>
      <c r="Q33" s="79"/>
      <c r="R33" s="79"/>
      <c r="S33" s="79"/>
      <c r="T33" s="79"/>
      <c r="U33" s="79"/>
      <c r="V33" s="79"/>
      <c r="W33" s="79"/>
      <c r="X33" s="79"/>
      <c r="Y33" s="79"/>
      <c r="Z33" s="79"/>
      <c r="AA33" s="79"/>
      <c r="AB33" s="71"/>
      <c r="AC33" s="71"/>
      <c r="AD33" s="71"/>
      <c r="AE33" s="71"/>
      <c r="AF33" s="71"/>
      <c r="AG33" s="71"/>
      <c r="AH33" s="71"/>
      <c r="AI33" s="71"/>
      <c r="AJ33" s="71"/>
      <c r="AK33" s="71"/>
      <c r="AL33" s="71"/>
      <c r="AM33" s="71"/>
      <c r="AN33" s="71"/>
      <c r="AO33" s="71"/>
      <c r="AP33" s="71"/>
      <c r="AQ33" s="71"/>
      <c r="AR33" s="71"/>
      <c r="AS33" s="71"/>
      <c r="AT33" s="71"/>
      <c r="AU33" s="71"/>
    </row>
    <row r="34" spans="1:47" ht="24.75" customHeight="1" x14ac:dyDescent="0.2">
      <c r="A34" s="818"/>
      <c r="B34" s="579"/>
      <c r="C34" s="580"/>
      <c r="D34" s="80">
        <f t="shared" ref="D34:AA34" si="2">SUM(D13:D33)</f>
        <v>0</v>
      </c>
      <c r="E34" s="80">
        <f t="shared" si="2"/>
        <v>0</v>
      </c>
      <c r="F34" s="80">
        <f t="shared" si="2"/>
        <v>0</v>
      </c>
      <c r="G34" s="80">
        <f t="shared" si="2"/>
        <v>0</v>
      </c>
      <c r="H34" s="80">
        <f t="shared" si="2"/>
        <v>0</v>
      </c>
      <c r="I34" s="80">
        <f t="shared" si="2"/>
        <v>0</v>
      </c>
      <c r="J34" s="80">
        <f t="shared" si="2"/>
        <v>0</v>
      </c>
      <c r="K34" s="80">
        <f t="shared" si="2"/>
        <v>0</v>
      </c>
      <c r="L34" s="81">
        <f t="shared" si="2"/>
        <v>0</v>
      </c>
      <c r="M34" s="81">
        <f t="shared" si="2"/>
        <v>0</v>
      </c>
      <c r="N34" s="81">
        <f t="shared" si="2"/>
        <v>0</v>
      </c>
      <c r="O34" s="81">
        <f t="shared" si="2"/>
        <v>0</v>
      </c>
      <c r="P34" s="81">
        <f t="shared" si="2"/>
        <v>0</v>
      </c>
      <c r="Q34" s="81">
        <f t="shared" si="2"/>
        <v>0</v>
      </c>
      <c r="R34" s="81">
        <f t="shared" si="2"/>
        <v>0</v>
      </c>
      <c r="S34" s="81">
        <f t="shared" si="2"/>
        <v>0</v>
      </c>
      <c r="T34" s="81">
        <f t="shared" si="2"/>
        <v>0</v>
      </c>
      <c r="U34" s="81">
        <f t="shared" si="2"/>
        <v>0</v>
      </c>
      <c r="V34" s="81">
        <f t="shared" si="2"/>
        <v>0</v>
      </c>
      <c r="W34" s="81">
        <f t="shared" si="2"/>
        <v>0</v>
      </c>
      <c r="X34" s="81">
        <f t="shared" si="2"/>
        <v>0</v>
      </c>
      <c r="Y34" s="81">
        <f t="shared" si="2"/>
        <v>0</v>
      </c>
      <c r="Z34" s="81">
        <f t="shared" si="2"/>
        <v>0</v>
      </c>
      <c r="AA34" s="81">
        <f t="shared" si="2"/>
        <v>0</v>
      </c>
      <c r="AB34" s="71"/>
      <c r="AC34" s="71"/>
      <c r="AD34" s="71"/>
      <c r="AE34" s="71"/>
      <c r="AF34" s="71"/>
      <c r="AG34" s="71"/>
      <c r="AH34" s="71"/>
      <c r="AI34" s="71"/>
      <c r="AJ34" s="71"/>
      <c r="AK34" s="71"/>
      <c r="AL34" s="71"/>
      <c r="AM34" s="71"/>
      <c r="AN34" s="71"/>
      <c r="AO34" s="71"/>
      <c r="AP34" s="71"/>
      <c r="AQ34" s="71"/>
      <c r="AR34" s="71"/>
      <c r="AS34" s="71"/>
      <c r="AT34" s="71"/>
      <c r="AU34" s="71"/>
    </row>
    <row r="35" spans="1:47" ht="24.75" customHeight="1" x14ac:dyDescent="0.2">
      <c r="A35" s="77"/>
      <c r="B35" s="78"/>
      <c r="C35" s="78"/>
      <c r="D35" s="78"/>
      <c r="E35" s="77"/>
      <c r="F35" s="78"/>
      <c r="G35" s="77"/>
      <c r="H35" s="78"/>
      <c r="I35" s="77"/>
      <c r="J35" s="77"/>
      <c r="K35" s="77"/>
      <c r="L35" s="79"/>
      <c r="M35" s="79"/>
      <c r="N35" s="79"/>
      <c r="O35" s="79"/>
      <c r="P35" s="79"/>
      <c r="Q35" s="79"/>
      <c r="R35" s="79"/>
      <c r="S35" s="79"/>
      <c r="T35" s="79"/>
      <c r="U35" s="79"/>
      <c r="V35" s="79"/>
      <c r="W35" s="79"/>
      <c r="X35" s="79"/>
      <c r="Y35" s="79"/>
      <c r="Z35" s="79"/>
      <c r="AA35" s="79"/>
      <c r="AB35" s="63"/>
      <c r="AC35" s="63"/>
      <c r="AD35" s="63"/>
      <c r="AE35" s="63"/>
      <c r="AF35" s="63"/>
      <c r="AG35" s="63"/>
      <c r="AH35" s="63"/>
      <c r="AI35" s="63"/>
      <c r="AJ35" s="63"/>
      <c r="AK35" s="63"/>
      <c r="AL35" s="63"/>
      <c r="AM35" s="63"/>
      <c r="AN35" s="63"/>
      <c r="AO35" s="63"/>
      <c r="AP35" s="63"/>
      <c r="AQ35" s="63"/>
      <c r="AR35" s="63"/>
      <c r="AS35" s="63"/>
      <c r="AT35" s="63"/>
      <c r="AU35" s="63"/>
    </row>
    <row r="36" spans="1:47" ht="24.75" customHeight="1" x14ac:dyDescent="0.2">
      <c r="A36" s="77"/>
      <c r="B36" s="78"/>
      <c r="C36" s="78"/>
      <c r="D36" s="78"/>
      <c r="E36" s="77"/>
      <c r="F36" s="78"/>
      <c r="G36" s="77"/>
      <c r="H36" s="78"/>
      <c r="I36" s="77"/>
      <c r="J36" s="77"/>
      <c r="K36" s="77"/>
      <c r="L36" s="79"/>
      <c r="M36" s="79"/>
      <c r="N36" s="79"/>
      <c r="O36" s="79"/>
      <c r="P36" s="79"/>
      <c r="Q36" s="79"/>
      <c r="R36" s="79"/>
      <c r="S36" s="79"/>
      <c r="T36" s="79"/>
      <c r="U36" s="79"/>
      <c r="V36" s="79"/>
      <c r="W36" s="79"/>
      <c r="X36" s="79"/>
      <c r="Y36" s="79"/>
      <c r="Z36" s="79"/>
      <c r="AA36" s="79"/>
      <c r="AB36" s="63"/>
      <c r="AC36" s="63"/>
      <c r="AD36" s="63"/>
      <c r="AE36" s="63"/>
      <c r="AF36" s="63"/>
      <c r="AG36" s="63"/>
      <c r="AH36" s="63"/>
      <c r="AI36" s="63"/>
      <c r="AJ36" s="63"/>
      <c r="AK36" s="63"/>
      <c r="AL36" s="63"/>
      <c r="AM36" s="63"/>
      <c r="AN36" s="63"/>
      <c r="AO36" s="63"/>
      <c r="AP36" s="63"/>
      <c r="AQ36" s="63"/>
      <c r="AR36" s="63"/>
      <c r="AS36" s="63"/>
      <c r="AT36" s="63"/>
      <c r="AU36" s="63"/>
    </row>
    <row r="37" spans="1:47" ht="24.75" customHeight="1" x14ac:dyDescent="0.2">
      <c r="A37" s="77"/>
      <c r="B37" s="78"/>
      <c r="C37" s="78"/>
      <c r="D37" s="78"/>
      <c r="E37" s="77"/>
      <c r="F37" s="78"/>
      <c r="G37" s="77"/>
      <c r="H37" s="78"/>
      <c r="I37" s="77"/>
      <c r="J37" s="77"/>
      <c r="K37" s="77"/>
      <c r="L37" s="79"/>
      <c r="M37" s="79"/>
      <c r="N37" s="79"/>
      <c r="O37" s="79"/>
      <c r="P37" s="79"/>
      <c r="Q37" s="79"/>
      <c r="R37" s="79"/>
      <c r="S37" s="79"/>
      <c r="T37" s="79"/>
      <c r="U37" s="79"/>
      <c r="V37" s="79"/>
      <c r="W37" s="79"/>
      <c r="X37" s="79"/>
      <c r="Y37" s="79"/>
      <c r="Z37" s="79"/>
      <c r="AA37" s="79"/>
      <c r="AB37" s="63"/>
      <c r="AC37" s="63"/>
      <c r="AD37" s="63"/>
      <c r="AE37" s="63"/>
      <c r="AF37" s="63"/>
      <c r="AG37" s="63"/>
      <c r="AH37" s="63"/>
      <c r="AI37" s="63"/>
      <c r="AJ37" s="63"/>
      <c r="AK37" s="63"/>
      <c r="AL37" s="63"/>
      <c r="AM37" s="63"/>
      <c r="AN37" s="63"/>
      <c r="AO37" s="63"/>
      <c r="AP37" s="63"/>
      <c r="AQ37" s="63"/>
      <c r="AR37" s="63"/>
      <c r="AS37" s="63"/>
      <c r="AT37" s="63"/>
      <c r="AU37" s="63"/>
    </row>
    <row r="38" spans="1:47" ht="24.75" customHeight="1" x14ac:dyDescent="0.2">
      <c r="A38" s="77"/>
      <c r="B38" s="78"/>
      <c r="C38" s="78"/>
      <c r="D38" s="78"/>
      <c r="E38" s="77"/>
      <c r="F38" s="78"/>
      <c r="G38" s="77"/>
      <c r="H38" s="78"/>
      <c r="I38" s="77"/>
      <c r="J38" s="77"/>
      <c r="K38" s="77"/>
      <c r="L38" s="79"/>
      <c r="M38" s="79"/>
      <c r="N38" s="79"/>
      <c r="O38" s="79"/>
      <c r="P38" s="79"/>
      <c r="Q38" s="79"/>
      <c r="R38" s="79"/>
      <c r="S38" s="79"/>
      <c r="T38" s="79"/>
      <c r="U38" s="79"/>
      <c r="V38" s="79"/>
      <c r="W38" s="79"/>
      <c r="X38" s="79"/>
      <c r="Y38" s="79"/>
      <c r="Z38" s="79"/>
      <c r="AA38" s="79"/>
      <c r="AB38" s="63"/>
      <c r="AC38" s="63"/>
      <c r="AD38" s="63"/>
      <c r="AE38" s="63"/>
      <c r="AF38" s="63"/>
      <c r="AG38" s="63"/>
      <c r="AH38" s="63"/>
      <c r="AI38" s="63"/>
      <c r="AJ38" s="63"/>
      <c r="AK38" s="63"/>
      <c r="AL38" s="63"/>
      <c r="AM38" s="63"/>
      <c r="AN38" s="63"/>
      <c r="AO38" s="63"/>
      <c r="AP38" s="63"/>
      <c r="AQ38" s="63"/>
      <c r="AR38" s="63"/>
      <c r="AS38" s="63"/>
      <c r="AT38" s="63"/>
      <c r="AU38" s="63"/>
    </row>
    <row r="39" spans="1:47" ht="24.75" customHeight="1" x14ac:dyDescent="0.2">
      <c r="A39" s="77"/>
      <c r="B39" s="78"/>
      <c r="C39" s="77"/>
      <c r="D39" s="78"/>
      <c r="E39" s="77"/>
      <c r="F39" s="78"/>
      <c r="G39" s="77"/>
      <c r="H39" s="78"/>
      <c r="I39" s="77"/>
      <c r="J39" s="77"/>
      <c r="K39" s="77"/>
      <c r="L39" s="79"/>
      <c r="M39" s="79"/>
      <c r="N39" s="79"/>
      <c r="O39" s="79"/>
      <c r="P39" s="79"/>
      <c r="Q39" s="79"/>
      <c r="R39" s="79"/>
      <c r="S39" s="79"/>
      <c r="T39" s="79"/>
      <c r="U39" s="79"/>
      <c r="V39" s="79"/>
      <c r="W39" s="79"/>
      <c r="X39" s="79"/>
      <c r="Y39" s="79"/>
      <c r="Z39" s="79"/>
      <c r="AA39" s="79"/>
      <c r="AB39" s="63"/>
      <c r="AC39" s="63"/>
      <c r="AD39" s="63"/>
      <c r="AE39" s="63"/>
      <c r="AF39" s="63"/>
      <c r="AG39" s="63"/>
      <c r="AH39" s="63"/>
      <c r="AI39" s="63"/>
      <c r="AJ39" s="63"/>
      <c r="AK39" s="63"/>
      <c r="AL39" s="63"/>
      <c r="AM39" s="63"/>
      <c r="AN39" s="63"/>
      <c r="AO39" s="63"/>
      <c r="AP39" s="63"/>
      <c r="AQ39" s="63"/>
      <c r="AR39" s="63"/>
      <c r="AS39" s="63"/>
      <c r="AT39" s="63"/>
      <c r="AU39" s="63"/>
    </row>
    <row r="40" spans="1:47" ht="24.75" customHeight="1" x14ac:dyDescent="0.2">
      <c r="A40" s="77"/>
      <c r="B40" s="78"/>
      <c r="C40" s="77"/>
      <c r="D40" s="78"/>
      <c r="E40" s="77"/>
      <c r="F40" s="78"/>
      <c r="G40" s="77"/>
      <c r="H40" s="78"/>
      <c r="I40" s="77"/>
      <c r="J40" s="77"/>
      <c r="K40" s="77"/>
      <c r="L40" s="79"/>
      <c r="M40" s="79"/>
      <c r="N40" s="79"/>
      <c r="O40" s="79"/>
      <c r="P40" s="79"/>
      <c r="Q40" s="79"/>
      <c r="R40" s="79"/>
      <c r="S40" s="79"/>
      <c r="T40" s="79"/>
      <c r="U40" s="79"/>
      <c r="V40" s="79"/>
      <c r="W40" s="79"/>
      <c r="X40" s="79"/>
      <c r="Y40" s="79"/>
      <c r="Z40" s="79"/>
      <c r="AA40" s="79"/>
      <c r="AB40" s="63"/>
      <c r="AC40" s="63"/>
      <c r="AD40" s="63"/>
      <c r="AE40" s="63"/>
      <c r="AF40" s="63"/>
      <c r="AG40" s="63"/>
      <c r="AH40" s="63"/>
      <c r="AI40" s="63"/>
      <c r="AJ40" s="63"/>
      <c r="AK40" s="63"/>
      <c r="AL40" s="63"/>
      <c r="AM40" s="63"/>
      <c r="AN40" s="63"/>
      <c r="AO40" s="63"/>
      <c r="AP40" s="63"/>
      <c r="AQ40" s="63"/>
      <c r="AR40" s="63"/>
      <c r="AS40" s="63"/>
      <c r="AT40" s="63"/>
      <c r="AU40" s="63"/>
    </row>
    <row r="41" spans="1:47" ht="24.75" customHeight="1" x14ac:dyDescent="0.2">
      <c r="A41" s="77"/>
      <c r="B41" s="78"/>
      <c r="C41" s="77"/>
      <c r="D41" s="78"/>
      <c r="E41" s="77"/>
      <c r="F41" s="78"/>
      <c r="G41" s="77"/>
      <c r="H41" s="78"/>
      <c r="I41" s="77"/>
      <c r="J41" s="77"/>
      <c r="K41" s="77"/>
      <c r="L41" s="79"/>
      <c r="M41" s="79"/>
      <c r="N41" s="79"/>
      <c r="O41" s="79"/>
      <c r="P41" s="79"/>
      <c r="Q41" s="79"/>
      <c r="R41" s="79"/>
      <c r="S41" s="79"/>
      <c r="T41" s="79"/>
      <c r="U41" s="79"/>
      <c r="V41" s="79"/>
      <c r="W41" s="79"/>
      <c r="X41" s="79"/>
      <c r="Y41" s="79"/>
      <c r="Z41" s="79"/>
      <c r="AA41" s="79"/>
      <c r="AB41" s="63"/>
      <c r="AC41" s="63"/>
      <c r="AD41" s="63"/>
      <c r="AE41" s="63"/>
      <c r="AF41" s="63"/>
      <c r="AG41" s="63"/>
      <c r="AH41" s="63"/>
      <c r="AI41" s="63"/>
      <c r="AJ41" s="63"/>
      <c r="AK41" s="63"/>
      <c r="AL41" s="63"/>
      <c r="AM41" s="63"/>
      <c r="AN41" s="63"/>
      <c r="AO41" s="63"/>
      <c r="AP41" s="63"/>
      <c r="AQ41" s="63"/>
      <c r="AR41" s="63"/>
      <c r="AS41" s="63"/>
      <c r="AT41" s="63"/>
      <c r="AU41" s="63"/>
    </row>
    <row r="42" spans="1:47" ht="24.75" customHeight="1" x14ac:dyDescent="0.2">
      <c r="A42" s="77"/>
      <c r="B42" s="78"/>
      <c r="C42" s="77"/>
      <c r="D42" s="78"/>
      <c r="E42" s="77"/>
      <c r="F42" s="78"/>
      <c r="G42" s="77"/>
      <c r="H42" s="78"/>
      <c r="I42" s="77"/>
      <c r="J42" s="77"/>
      <c r="K42" s="77"/>
      <c r="L42" s="79"/>
      <c r="M42" s="79"/>
      <c r="N42" s="79"/>
      <c r="O42" s="79"/>
      <c r="P42" s="79"/>
      <c r="Q42" s="79"/>
      <c r="R42" s="79"/>
      <c r="S42" s="79"/>
      <c r="T42" s="79"/>
      <c r="U42" s="79"/>
      <c r="V42" s="79"/>
      <c r="W42" s="79"/>
      <c r="X42" s="79"/>
      <c r="Y42" s="79"/>
      <c r="Z42" s="79"/>
      <c r="AA42" s="79"/>
      <c r="AB42" s="63"/>
      <c r="AC42" s="63"/>
      <c r="AD42" s="63"/>
      <c r="AE42" s="63"/>
      <c r="AF42" s="63"/>
      <c r="AG42" s="63"/>
      <c r="AH42" s="63"/>
      <c r="AI42" s="63"/>
      <c r="AJ42" s="63"/>
      <c r="AK42" s="63"/>
      <c r="AL42" s="63"/>
      <c r="AM42" s="63"/>
      <c r="AN42" s="63"/>
      <c r="AO42" s="63"/>
      <c r="AP42" s="63"/>
      <c r="AQ42" s="63"/>
      <c r="AR42" s="63"/>
      <c r="AS42" s="63"/>
      <c r="AT42" s="63"/>
      <c r="AU42" s="63"/>
    </row>
    <row r="43" spans="1:47" ht="24.75" customHeight="1" x14ac:dyDescent="0.2">
      <c r="A43" s="77"/>
      <c r="B43" s="78"/>
      <c r="C43" s="77"/>
      <c r="D43" s="78"/>
      <c r="E43" s="77"/>
      <c r="F43" s="78"/>
      <c r="G43" s="77"/>
      <c r="H43" s="78"/>
      <c r="I43" s="77"/>
      <c r="J43" s="77"/>
      <c r="K43" s="77"/>
      <c r="L43" s="79"/>
      <c r="M43" s="79"/>
      <c r="N43" s="79"/>
      <c r="O43" s="79"/>
      <c r="P43" s="79"/>
      <c r="Q43" s="79"/>
      <c r="R43" s="79"/>
      <c r="S43" s="79"/>
      <c r="T43" s="79"/>
      <c r="U43" s="79"/>
      <c r="V43" s="79"/>
      <c r="W43" s="79"/>
      <c r="X43" s="79"/>
      <c r="Y43" s="79"/>
      <c r="Z43" s="79"/>
      <c r="AA43" s="79"/>
      <c r="AB43" s="63"/>
      <c r="AC43" s="63"/>
      <c r="AD43" s="63"/>
      <c r="AE43" s="63"/>
      <c r="AF43" s="63"/>
      <c r="AG43" s="63"/>
      <c r="AH43" s="63"/>
      <c r="AI43" s="63"/>
      <c r="AJ43" s="63"/>
      <c r="AK43" s="63"/>
      <c r="AL43" s="63"/>
      <c r="AM43" s="63"/>
      <c r="AN43" s="63"/>
      <c r="AO43" s="63"/>
      <c r="AP43" s="63"/>
      <c r="AQ43" s="63"/>
      <c r="AR43" s="63"/>
      <c r="AS43" s="63"/>
      <c r="AT43" s="63"/>
      <c r="AU43" s="63"/>
    </row>
    <row r="44" spans="1:47" ht="24.75" customHeight="1" x14ac:dyDescent="0.2">
      <c r="A44" s="77"/>
      <c r="B44" s="78"/>
      <c r="C44" s="77"/>
      <c r="D44" s="78"/>
      <c r="E44" s="77"/>
      <c r="F44" s="78"/>
      <c r="G44" s="77"/>
      <c r="H44" s="78"/>
      <c r="I44" s="77"/>
      <c r="J44" s="77"/>
      <c r="K44" s="77"/>
      <c r="L44" s="79"/>
      <c r="M44" s="79"/>
      <c r="N44" s="79"/>
      <c r="O44" s="79"/>
      <c r="P44" s="79"/>
      <c r="Q44" s="79"/>
      <c r="R44" s="79"/>
      <c r="S44" s="79"/>
      <c r="T44" s="79"/>
      <c r="U44" s="79"/>
      <c r="V44" s="79"/>
      <c r="W44" s="79"/>
      <c r="X44" s="79"/>
      <c r="Y44" s="79"/>
      <c r="Z44" s="79"/>
      <c r="AA44" s="79"/>
      <c r="AB44" s="63"/>
      <c r="AC44" s="63"/>
      <c r="AD44" s="63"/>
      <c r="AE44" s="63"/>
      <c r="AF44" s="63"/>
      <c r="AG44" s="63"/>
      <c r="AH44" s="63"/>
      <c r="AI44" s="63"/>
      <c r="AJ44" s="63"/>
      <c r="AK44" s="63"/>
      <c r="AL44" s="63"/>
      <c r="AM44" s="63"/>
      <c r="AN44" s="63"/>
      <c r="AO44" s="63"/>
      <c r="AP44" s="63"/>
      <c r="AQ44" s="63"/>
      <c r="AR44" s="63"/>
      <c r="AS44" s="63"/>
      <c r="AT44" s="63"/>
      <c r="AU44" s="63"/>
    </row>
    <row r="45" spans="1:47" ht="24.75" customHeight="1" x14ac:dyDescent="0.2">
      <c r="A45" s="77"/>
      <c r="B45" s="78"/>
      <c r="C45" s="77"/>
      <c r="D45" s="78"/>
      <c r="E45" s="77"/>
      <c r="F45" s="78"/>
      <c r="G45" s="77"/>
      <c r="H45" s="78"/>
      <c r="I45" s="77"/>
      <c r="J45" s="77"/>
      <c r="K45" s="77"/>
      <c r="L45" s="79"/>
      <c r="M45" s="79"/>
      <c r="N45" s="79"/>
      <c r="O45" s="79"/>
      <c r="P45" s="79"/>
      <c r="Q45" s="79"/>
      <c r="R45" s="79"/>
      <c r="S45" s="79"/>
      <c r="T45" s="79"/>
      <c r="U45" s="79"/>
      <c r="V45" s="79"/>
      <c r="W45" s="79"/>
      <c r="X45" s="79"/>
      <c r="Y45" s="79"/>
      <c r="Z45" s="79"/>
      <c r="AA45" s="79"/>
      <c r="AB45" s="63"/>
      <c r="AC45" s="63"/>
      <c r="AD45" s="63"/>
      <c r="AE45" s="63"/>
      <c r="AF45" s="63"/>
      <c r="AG45" s="63"/>
      <c r="AH45" s="63"/>
      <c r="AI45" s="63"/>
      <c r="AJ45" s="63"/>
      <c r="AK45" s="63"/>
      <c r="AL45" s="63"/>
      <c r="AM45" s="63"/>
      <c r="AN45" s="63"/>
      <c r="AO45" s="63"/>
      <c r="AP45" s="63"/>
      <c r="AQ45" s="63"/>
      <c r="AR45" s="63"/>
      <c r="AS45" s="63"/>
      <c r="AT45" s="63"/>
      <c r="AU45" s="63"/>
    </row>
    <row r="46" spans="1:47" ht="24.75" customHeight="1" x14ac:dyDescent="0.2">
      <c r="A46" s="77"/>
      <c r="B46" s="78"/>
      <c r="C46" s="77"/>
      <c r="D46" s="78"/>
      <c r="E46" s="77"/>
      <c r="F46" s="78"/>
      <c r="G46" s="77"/>
      <c r="H46" s="78"/>
      <c r="I46" s="77"/>
      <c r="J46" s="77"/>
      <c r="K46" s="77"/>
      <c r="L46" s="79"/>
      <c r="M46" s="79"/>
      <c r="N46" s="79"/>
      <c r="O46" s="79"/>
      <c r="P46" s="79"/>
      <c r="Q46" s="79"/>
      <c r="R46" s="79"/>
      <c r="S46" s="79"/>
      <c r="T46" s="79"/>
      <c r="U46" s="79"/>
      <c r="V46" s="79"/>
      <c r="W46" s="79"/>
      <c r="X46" s="79"/>
      <c r="Y46" s="79"/>
      <c r="Z46" s="79"/>
      <c r="AA46" s="79"/>
      <c r="AB46" s="63"/>
      <c r="AC46" s="63"/>
      <c r="AD46" s="63"/>
      <c r="AE46" s="63"/>
      <c r="AF46" s="63"/>
      <c r="AG46" s="63"/>
      <c r="AH46" s="63"/>
      <c r="AI46" s="63"/>
      <c r="AJ46" s="63"/>
      <c r="AK46" s="63"/>
      <c r="AL46" s="63"/>
      <c r="AM46" s="63"/>
      <c r="AN46" s="63"/>
      <c r="AO46" s="63"/>
      <c r="AP46" s="63"/>
      <c r="AQ46" s="63"/>
      <c r="AR46" s="63"/>
      <c r="AS46" s="63"/>
      <c r="AT46" s="63"/>
      <c r="AU46" s="63"/>
    </row>
    <row r="47" spans="1:47" ht="24.75" customHeight="1" x14ac:dyDescent="0.2">
      <c r="A47" s="77"/>
      <c r="B47" s="78"/>
      <c r="C47" s="77"/>
      <c r="D47" s="78"/>
      <c r="E47" s="77"/>
      <c r="F47" s="78"/>
      <c r="G47" s="77"/>
      <c r="H47" s="78"/>
      <c r="I47" s="77"/>
      <c r="J47" s="77"/>
      <c r="K47" s="77"/>
      <c r="L47" s="79"/>
      <c r="M47" s="79"/>
      <c r="N47" s="79"/>
      <c r="O47" s="79"/>
      <c r="P47" s="79"/>
      <c r="Q47" s="79"/>
      <c r="R47" s="79"/>
      <c r="S47" s="79"/>
      <c r="T47" s="79"/>
      <c r="U47" s="79"/>
      <c r="V47" s="79"/>
      <c r="W47" s="79"/>
      <c r="X47" s="79"/>
      <c r="Y47" s="79"/>
      <c r="Z47" s="79"/>
      <c r="AA47" s="79"/>
      <c r="AB47" s="63"/>
      <c r="AC47" s="63"/>
      <c r="AD47" s="63"/>
      <c r="AE47" s="63"/>
      <c r="AF47" s="63"/>
      <c r="AG47" s="63"/>
      <c r="AH47" s="63"/>
      <c r="AI47" s="63"/>
      <c r="AJ47" s="63"/>
      <c r="AK47" s="63"/>
      <c r="AL47" s="63"/>
      <c r="AM47" s="63"/>
      <c r="AN47" s="63"/>
      <c r="AO47" s="63"/>
      <c r="AP47" s="63"/>
      <c r="AQ47" s="63"/>
      <c r="AR47" s="63"/>
      <c r="AS47" s="63"/>
      <c r="AT47" s="63"/>
      <c r="AU47" s="63"/>
    </row>
    <row r="48" spans="1:47" ht="24.75" customHeight="1" x14ac:dyDescent="0.2">
      <c r="A48" s="77"/>
      <c r="B48" s="78"/>
      <c r="C48" s="77"/>
      <c r="D48" s="78"/>
      <c r="E48" s="77"/>
      <c r="F48" s="78"/>
      <c r="G48" s="77"/>
      <c r="H48" s="78"/>
      <c r="I48" s="77"/>
      <c r="J48" s="77"/>
      <c r="K48" s="77"/>
      <c r="L48" s="79"/>
      <c r="M48" s="79"/>
      <c r="N48" s="79"/>
      <c r="O48" s="79"/>
      <c r="P48" s="79"/>
      <c r="Q48" s="79"/>
      <c r="R48" s="79"/>
      <c r="S48" s="79"/>
      <c r="T48" s="79"/>
      <c r="U48" s="79"/>
      <c r="V48" s="79"/>
      <c r="W48" s="79"/>
      <c r="X48" s="79"/>
      <c r="Y48" s="79"/>
      <c r="Z48" s="79"/>
      <c r="AA48" s="79"/>
      <c r="AB48" s="63"/>
      <c r="AC48" s="63"/>
      <c r="AD48" s="63"/>
      <c r="AE48" s="63"/>
      <c r="AF48" s="63"/>
      <c r="AG48" s="63"/>
      <c r="AH48" s="63"/>
      <c r="AI48" s="63"/>
      <c r="AJ48" s="63"/>
      <c r="AK48" s="63"/>
      <c r="AL48" s="63"/>
      <c r="AM48" s="63"/>
      <c r="AN48" s="63"/>
      <c r="AO48" s="63"/>
      <c r="AP48" s="63"/>
      <c r="AQ48" s="63"/>
      <c r="AR48" s="63"/>
      <c r="AS48" s="63"/>
      <c r="AT48" s="63"/>
      <c r="AU48" s="63"/>
    </row>
    <row r="49" spans="1:47" ht="24.75" customHeight="1" x14ac:dyDescent="0.2">
      <c r="A49" s="77"/>
      <c r="B49" s="78"/>
      <c r="C49" s="77"/>
      <c r="D49" s="78"/>
      <c r="E49" s="77"/>
      <c r="F49" s="78"/>
      <c r="G49" s="77"/>
      <c r="H49" s="78"/>
      <c r="I49" s="77"/>
      <c r="J49" s="77"/>
      <c r="K49" s="77"/>
      <c r="L49" s="79"/>
      <c r="M49" s="79"/>
      <c r="N49" s="79"/>
      <c r="O49" s="79"/>
      <c r="P49" s="79"/>
      <c r="Q49" s="79"/>
      <c r="R49" s="79"/>
      <c r="S49" s="79"/>
      <c r="T49" s="79"/>
      <c r="U49" s="79"/>
      <c r="V49" s="79"/>
      <c r="W49" s="79"/>
      <c r="X49" s="79"/>
      <c r="Y49" s="79"/>
      <c r="Z49" s="79"/>
      <c r="AA49" s="79"/>
      <c r="AB49" s="63"/>
      <c r="AC49" s="63"/>
      <c r="AD49" s="63"/>
      <c r="AE49" s="63"/>
      <c r="AF49" s="63"/>
      <c r="AG49" s="63"/>
      <c r="AH49" s="63"/>
      <c r="AI49" s="63"/>
      <c r="AJ49" s="63"/>
      <c r="AK49" s="63"/>
      <c r="AL49" s="63"/>
      <c r="AM49" s="63"/>
      <c r="AN49" s="63"/>
      <c r="AO49" s="63"/>
      <c r="AP49" s="63"/>
      <c r="AQ49" s="63"/>
      <c r="AR49" s="63"/>
      <c r="AS49" s="63"/>
      <c r="AT49" s="63"/>
      <c r="AU49" s="63"/>
    </row>
    <row r="50" spans="1:47" ht="24.75" customHeight="1" x14ac:dyDescent="0.2">
      <c r="A50" s="77"/>
      <c r="B50" s="78"/>
      <c r="C50" s="77"/>
      <c r="D50" s="78"/>
      <c r="E50" s="77"/>
      <c r="F50" s="78"/>
      <c r="G50" s="77"/>
      <c r="H50" s="78"/>
      <c r="I50" s="77"/>
      <c r="J50" s="77"/>
      <c r="K50" s="77"/>
      <c r="L50" s="79"/>
      <c r="M50" s="79"/>
      <c r="N50" s="79"/>
      <c r="O50" s="79"/>
      <c r="P50" s="79"/>
      <c r="Q50" s="79"/>
      <c r="R50" s="79"/>
      <c r="S50" s="79"/>
      <c r="T50" s="79"/>
      <c r="U50" s="79"/>
      <c r="V50" s="79"/>
      <c r="W50" s="79"/>
      <c r="X50" s="79"/>
      <c r="Y50" s="79"/>
      <c r="Z50" s="79"/>
      <c r="AA50" s="79"/>
      <c r="AB50" s="63"/>
      <c r="AC50" s="63"/>
      <c r="AD50" s="63"/>
      <c r="AE50" s="63"/>
      <c r="AF50" s="63"/>
      <c r="AG50" s="63"/>
      <c r="AH50" s="63"/>
      <c r="AI50" s="63"/>
      <c r="AJ50" s="63"/>
      <c r="AK50" s="63"/>
      <c r="AL50" s="63"/>
      <c r="AM50" s="63"/>
      <c r="AN50" s="63"/>
      <c r="AO50" s="63"/>
      <c r="AP50" s="63"/>
      <c r="AQ50" s="63"/>
      <c r="AR50" s="63"/>
      <c r="AS50" s="63"/>
      <c r="AT50" s="63"/>
      <c r="AU50" s="63"/>
    </row>
    <row r="51" spans="1:47" ht="24.75" customHeight="1" x14ac:dyDescent="0.2">
      <c r="A51" s="77"/>
      <c r="B51" s="78"/>
      <c r="C51" s="77"/>
      <c r="D51" s="78"/>
      <c r="E51" s="77"/>
      <c r="F51" s="78"/>
      <c r="G51" s="77"/>
      <c r="H51" s="78"/>
      <c r="I51" s="77"/>
      <c r="J51" s="77"/>
      <c r="K51" s="77"/>
      <c r="L51" s="79"/>
      <c r="M51" s="79"/>
      <c r="N51" s="79"/>
      <c r="O51" s="79"/>
      <c r="P51" s="79"/>
      <c r="Q51" s="79"/>
      <c r="R51" s="79"/>
      <c r="S51" s="79"/>
      <c r="T51" s="79"/>
      <c r="U51" s="79"/>
      <c r="V51" s="79"/>
      <c r="W51" s="79"/>
      <c r="X51" s="79"/>
      <c r="Y51" s="79"/>
      <c r="Z51" s="79"/>
      <c r="AA51" s="79"/>
      <c r="AB51" s="63"/>
      <c r="AC51" s="63"/>
      <c r="AD51" s="63"/>
      <c r="AE51" s="63"/>
      <c r="AF51" s="63"/>
      <c r="AG51" s="63"/>
      <c r="AH51" s="63"/>
      <c r="AI51" s="63"/>
      <c r="AJ51" s="63"/>
      <c r="AK51" s="63"/>
      <c r="AL51" s="63"/>
      <c r="AM51" s="63"/>
      <c r="AN51" s="63"/>
      <c r="AO51" s="63"/>
      <c r="AP51" s="63"/>
      <c r="AQ51" s="63"/>
      <c r="AR51" s="63"/>
      <c r="AS51" s="63"/>
      <c r="AT51" s="63"/>
      <c r="AU51" s="63"/>
    </row>
    <row r="52" spans="1:47" ht="24.75" customHeight="1" x14ac:dyDescent="0.2">
      <c r="A52" s="77"/>
      <c r="B52" s="78"/>
      <c r="C52" s="77"/>
      <c r="D52" s="78"/>
      <c r="E52" s="77"/>
      <c r="F52" s="78"/>
      <c r="G52" s="77"/>
      <c r="H52" s="78"/>
      <c r="I52" s="77"/>
      <c r="J52" s="77"/>
      <c r="K52" s="77"/>
      <c r="L52" s="79"/>
      <c r="M52" s="79"/>
      <c r="N52" s="79"/>
      <c r="O52" s="79"/>
      <c r="P52" s="79"/>
      <c r="Q52" s="79"/>
      <c r="R52" s="79"/>
      <c r="S52" s="79"/>
      <c r="T52" s="79"/>
      <c r="U52" s="79"/>
      <c r="V52" s="79"/>
      <c r="W52" s="79"/>
      <c r="X52" s="79"/>
      <c r="Y52" s="79"/>
      <c r="Z52" s="79"/>
      <c r="AA52" s="79"/>
      <c r="AB52" s="63"/>
      <c r="AC52" s="63"/>
      <c r="AD52" s="63"/>
      <c r="AE52" s="63"/>
      <c r="AF52" s="63"/>
      <c r="AG52" s="63"/>
      <c r="AH52" s="63"/>
      <c r="AI52" s="63"/>
      <c r="AJ52" s="63"/>
      <c r="AK52" s="63"/>
      <c r="AL52" s="63"/>
      <c r="AM52" s="63"/>
      <c r="AN52" s="63"/>
      <c r="AO52" s="63"/>
      <c r="AP52" s="63"/>
      <c r="AQ52" s="63"/>
      <c r="AR52" s="63"/>
      <c r="AS52" s="63"/>
      <c r="AT52" s="63"/>
      <c r="AU52" s="63"/>
    </row>
    <row r="53" spans="1:47" ht="24.75" customHeight="1" x14ac:dyDescent="0.2">
      <c r="A53" s="77"/>
      <c r="B53" s="78"/>
      <c r="C53" s="77"/>
      <c r="D53" s="78"/>
      <c r="E53" s="77"/>
      <c r="F53" s="78"/>
      <c r="G53" s="77"/>
      <c r="H53" s="78"/>
      <c r="I53" s="77"/>
      <c r="J53" s="77"/>
      <c r="K53" s="77"/>
      <c r="L53" s="79"/>
      <c r="M53" s="79"/>
      <c r="N53" s="79"/>
      <c r="O53" s="79"/>
      <c r="P53" s="79"/>
      <c r="Q53" s="79"/>
      <c r="R53" s="79"/>
      <c r="S53" s="79"/>
      <c r="T53" s="79"/>
      <c r="U53" s="79"/>
      <c r="V53" s="79"/>
      <c r="W53" s="79"/>
      <c r="X53" s="79"/>
      <c r="Y53" s="79"/>
      <c r="Z53" s="79"/>
      <c r="AA53" s="79"/>
      <c r="AB53" s="63"/>
      <c r="AC53" s="63"/>
      <c r="AD53" s="63"/>
      <c r="AE53" s="63"/>
      <c r="AF53" s="63"/>
      <c r="AG53" s="63"/>
      <c r="AH53" s="63"/>
      <c r="AI53" s="63"/>
      <c r="AJ53" s="63"/>
      <c r="AK53" s="63"/>
      <c r="AL53" s="63"/>
      <c r="AM53" s="63"/>
      <c r="AN53" s="63"/>
      <c r="AO53" s="63"/>
      <c r="AP53" s="63"/>
      <c r="AQ53" s="63"/>
      <c r="AR53" s="63"/>
      <c r="AS53" s="63"/>
      <c r="AT53" s="63"/>
      <c r="AU53" s="63"/>
    </row>
    <row r="54" spans="1:47" ht="24.75" customHeight="1" x14ac:dyDescent="0.2">
      <c r="A54" s="77"/>
      <c r="B54" s="78"/>
      <c r="C54" s="77"/>
      <c r="D54" s="78"/>
      <c r="E54" s="77"/>
      <c r="F54" s="78"/>
      <c r="G54" s="77"/>
      <c r="H54" s="78"/>
      <c r="I54" s="77"/>
      <c r="J54" s="77"/>
      <c r="K54" s="77"/>
      <c r="L54" s="79"/>
      <c r="M54" s="79"/>
      <c r="N54" s="79"/>
      <c r="O54" s="79"/>
      <c r="P54" s="79"/>
      <c r="Q54" s="79"/>
      <c r="R54" s="79"/>
      <c r="S54" s="79"/>
      <c r="T54" s="79"/>
      <c r="U54" s="79"/>
      <c r="V54" s="79"/>
      <c r="W54" s="79"/>
      <c r="X54" s="79"/>
      <c r="Y54" s="79"/>
      <c r="Z54" s="79"/>
      <c r="AA54" s="79"/>
      <c r="AB54" s="63"/>
      <c r="AC54" s="63"/>
      <c r="AD54" s="63"/>
      <c r="AE54" s="63"/>
      <c r="AF54" s="63"/>
      <c r="AG54" s="63"/>
      <c r="AH54" s="63"/>
      <c r="AI54" s="63"/>
      <c r="AJ54" s="63"/>
      <c r="AK54" s="63"/>
      <c r="AL54" s="63"/>
      <c r="AM54" s="63"/>
      <c r="AN54" s="63"/>
      <c r="AO54" s="63"/>
      <c r="AP54" s="63"/>
      <c r="AQ54" s="63"/>
      <c r="AR54" s="63"/>
      <c r="AS54" s="63"/>
      <c r="AT54" s="63"/>
      <c r="AU54" s="63"/>
    </row>
    <row r="55" spans="1:47" ht="24.75" customHeight="1" x14ac:dyDescent="0.2">
      <c r="A55" s="77"/>
      <c r="B55" s="78"/>
      <c r="C55" s="77"/>
      <c r="D55" s="78"/>
      <c r="E55" s="77"/>
      <c r="F55" s="78"/>
      <c r="G55" s="77"/>
      <c r="H55" s="78"/>
      <c r="I55" s="77"/>
      <c r="J55" s="77"/>
      <c r="K55" s="77"/>
      <c r="L55" s="79"/>
      <c r="M55" s="79"/>
      <c r="N55" s="79"/>
      <c r="O55" s="79"/>
      <c r="P55" s="79"/>
      <c r="Q55" s="79"/>
      <c r="R55" s="79"/>
      <c r="S55" s="79"/>
      <c r="T55" s="79"/>
      <c r="U55" s="79"/>
      <c r="V55" s="79"/>
      <c r="W55" s="79"/>
      <c r="X55" s="79"/>
      <c r="Y55" s="79"/>
      <c r="Z55" s="79"/>
      <c r="AA55" s="79"/>
      <c r="AB55" s="63"/>
      <c r="AC55" s="63"/>
      <c r="AD55" s="63"/>
      <c r="AE55" s="63"/>
      <c r="AF55" s="63"/>
      <c r="AG55" s="63"/>
      <c r="AH55" s="63"/>
      <c r="AI55" s="63"/>
      <c r="AJ55" s="63"/>
      <c r="AK55" s="63"/>
      <c r="AL55" s="63"/>
      <c r="AM55" s="63"/>
      <c r="AN55" s="63"/>
      <c r="AO55" s="63"/>
      <c r="AP55" s="63"/>
      <c r="AQ55" s="63"/>
      <c r="AR55" s="63"/>
      <c r="AS55" s="63"/>
      <c r="AT55" s="63"/>
      <c r="AU55" s="63"/>
    </row>
    <row r="56" spans="1:47" ht="24.75" customHeight="1" x14ac:dyDescent="0.2">
      <c r="A56" s="77"/>
      <c r="B56" s="78"/>
      <c r="C56" s="77"/>
      <c r="D56" s="78"/>
      <c r="E56" s="77"/>
      <c r="F56" s="78"/>
      <c r="G56" s="77"/>
      <c r="H56" s="78"/>
      <c r="I56" s="77"/>
      <c r="J56" s="77"/>
      <c r="K56" s="77"/>
      <c r="L56" s="79"/>
      <c r="M56" s="79"/>
      <c r="N56" s="79"/>
      <c r="O56" s="79"/>
      <c r="P56" s="79"/>
      <c r="Q56" s="79"/>
      <c r="R56" s="79"/>
      <c r="S56" s="79"/>
      <c r="T56" s="79"/>
      <c r="U56" s="79"/>
      <c r="V56" s="79"/>
      <c r="W56" s="79"/>
      <c r="X56" s="79"/>
      <c r="Y56" s="79"/>
      <c r="Z56" s="79"/>
      <c r="AA56" s="79"/>
      <c r="AB56" s="63"/>
      <c r="AC56" s="63"/>
      <c r="AD56" s="63"/>
      <c r="AE56" s="63"/>
      <c r="AF56" s="63"/>
      <c r="AG56" s="63"/>
      <c r="AH56" s="63"/>
      <c r="AI56" s="63"/>
      <c r="AJ56" s="63"/>
      <c r="AK56" s="63"/>
      <c r="AL56" s="63"/>
      <c r="AM56" s="63"/>
      <c r="AN56" s="63"/>
      <c r="AO56" s="63"/>
      <c r="AP56" s="63"/>
      <c r="AQ56" s="63"/>
      <c r="AR56" s="63"/>
      <c r="AS56" s="63"/>
      <c r="AT56" s="63"/>
      <c r="AU56" s="63"/>
    </row>
    <row r="57" spans="1:47" ht="24.75" customHeight="1" x14ac:dyDescent="0.2">
      <c r="A57" s="77"/>
      <c r="B57" s="78"/>
      <c r="C57" s="77"/>
      <c r="D57" s="78"/>
      <c r="E57" s="77"/>
      <c r="F57" s="78"/>
      <c r="G57" s="77"/>
      <c r="H57" s="78"/>
      <c r="I57" s="77"/>
      <c r="J57" s="77"/>
      <c r="K57" s="77"/>
      <c r="L57" s="79"/>
      <c r="M57" s="79"/>
      <c r="N57" s="79"/>
      <c r="O57" s="79"/>
      <c r="P57" s="79"/>
      <c r="Q57" s="79"/>
      <c r="R57" s="79"/>
      <c r="S57" s="79"/>
      <c r="T57" s="79"/>
      <c r="U57" s="79"/>
      <c r="V57" s="79"/>
      <c r="W57" s="79"/>
      <c r="X57" s="79"/>
      <c r="Y57" s="79"/>
      <c r="Z57" s="79"/>
      <c r="AA57" s="79"/>
      <c r="AB57" s="63"/>
      <c r="AC57" s="63"/>
      <c r="AD57" s="63"/>
      <c r="AE57" s="63"/>
      <c r="AF57" s="63"/>
      <c r="AG57" s="63"/>
      <c r="AH57" s="63"/>
      <c r="AI57" s="63"/>
      <c r="AJ57" s="63"/>
      <c r="AK57" s="63"/>
      <c r="AL57" s="63"/>
      <c r="AM57" s="63"/>
      <c r="AN57" s="63"/>
      <c r="AO57" s="63"/>
      <c r="AP57" s="63"/>
      <c r="AQ57" s="63"/>
      <c r="AR57" s="63"/>
      <c r="AS57" s="63"/>
      <c r="AT57" s="63"/>
      <c r="AU57" s="63"/>
    </row>
    <row r="58" spans="1:47" ht="14.25" customHeight="1"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row>
    <row r="59" spans="1:47" ht="14.25" customHeight="1"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row>
    <row r="60" spans="1:47" ht="14.25" customHeight="1"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row>
    <row r="61" spans="1:47" ht="14.25" customHeight="1"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row>
    <row r="62" spans="1:47" ht="14.25" customHeight="1"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row>
    <row r="63" spans="1:47" ht="14.25" customHeight="1"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row>
    <row r="64" spans="1:47" ht="14.25" customHeight="1"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row>
    <row r="65" spans="1:47" ht="14.25" customHeight="1"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row>
    <row r="66" spans="1:47" ht="14.25" customHeight="1"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row>
    <row r="67" spans="1:47" ht="14.25" customHeight="1"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row>
    <row r="68" spans="1:47" ht="14.25" customHeight="1"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row>
    <row r="69" spans="1:47" ht="14.25" customHeight="1"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row>
    <row r="70" spans="1:47" ht="14.25" customHeight="1"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row>
    <row r="71" spans="1:47" ht="14.25" customHeight="1"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row>
    <row r="72" spans="1:47" ht="14.25" customHeight="1"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row>
    <row r="73" spans="1:47" ht="14.25" customHeight="1"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row>
    <row r="74" spans="1:47" ht="14.25" customHeight="1"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row>
    <row r="75" spans="1:47" ht="14.25" customHeight="1"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row>
    <row r="76" spans="1:47" ht="14.25" customHeight="1"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row>
    <row r="77" spans="1:47" ht="14.25" customHeight="1"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row>
    <row r="78" spans="1:47" ht="14.25" customHeight="1"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row>
    <row r="79" spans="1:47" ht="14.25" customHeight="1"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row>
    <row r="80" spans="1:47" ht="14.25" customHeight="1"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row>
    <row r="81" spans="1:47" ht="14.25" customHeight="1"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row>
    <row r="82" spans="1:47" ht="14.25" customHeight="1"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row>
    <row r="83" spans="1:47" ht="14.25" customHeight="1"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row>
    <row r="84" spans="1:47" ht="14.25" customHeight="1"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row>
    <row r="85" spans="1:47" ht="14.25" customHeight="1"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row>
    <row r="86" spans="1:47" ht="14.25" customHeight="1"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row>
    <row r="87" spans="1:47" ht="14.25" customHeight="1"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row>
    <row r="88" spans="1:47" ht="14.25" customHeight="1"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row>
    <row r="89" spans="1:47" ht="14.25" customHeight="1"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row>
    <row r="90" spans="1:47" ht="14.25" customHeight="1"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row>
    <row r="91" spans="1:47" ht="14.25" customHeight="1"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row>
    <row r="92" spans="1:47" ht="14.25" customHeight="1"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row>
    <row r="93" spans="1:47" ht="14.25" customHeight="1"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row>
    <row r="94" spans="1:47" ht="14.25" customHeight="1"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row>
    <row r="95" spans="1:47" ht="14.25" customHeight="1"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row>
    <row r="96" spans="1:47" ht="14.25" customHeight="1"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row>
    <row r="97" spans="1:47" ht="14.25" customHeight="1"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row>
    <row r="98" spans="1:47" ht="14.25" customHeight="1"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row>
    <row r="99" spans="1:47" ht="14.25" customHeight="1"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row>
    <row r="100" spans="1:47" ht="14.25" customHeight="1"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row>
    <row r="101" spans="1:47" ht="14.25" customHeight="1"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row>
    <row r="102" spans="1:47" ht="14.25" customHeight="1"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row>
    <row r="103" spans="1:47" ht="14.25" customHeight="1"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row>
    <row r="104" spans="1:47" ht="14.25" customHeight="1"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row>
    <row r="105" spans="1:47" ht="14.25" customHeight="1"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row>
    <row r="106" spans="1:47" ht="14.25" customHeight="1"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row>
    <row r="107" spans="1:47" ht="14.25" customHeight="1"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row>
    <row r="108" spans="1:47" ht="14.25" customHeight="1"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row>
    <row r="109" spans="1:47" ht="14.25" customHeight="1"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row>
    <row r="110" spans="1:47" ht="14.25" customHeight="1"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row>
    <row r="111" spans="1:47" ht="14.25" customHeight="1"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row>
    <row r="112" spans="1:47" ht="14.25" customHeight="1"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row>
    <row r="113" spans="1:47" ht="14.25" customHeight="1"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row>
    <row r="114" spans="1:47" ht="14.25" customHeight="1"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row>
    <row r="115" spans="1:47" ht="14.25" customHeight="1"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row>
    <row r="116" spans="1:47" ht="14.25" customHeight="1"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row>
    <row r="117" spans="1:47" ht="14.25" customHeight="1"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row>
    <row r="118" spans="1:47" ht="14.25" customHeight="1"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row>
    <row r="119" spans="1:47" ht="14.25" customHeight="1"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row>
    <row r="120" spans="1:47" ht="14.25" customHeight="1"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row>
    <row r="121" spans="1:47" ht="14.25" customHeight="1"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row>
    <row r="122" spans="1:47" ht="14.25" customHeight="1"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row>
    <row r="123" spans="1:47" ht="14.25" customHeight="1"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row>
    <row r="124" spans="1:47" ht="14.25" customHeight="1"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row>
    <row r="125" spans="1:47" ht="14.25" customHeight="1"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row>
    <row r="126" spans="1:47" ht="14.25" customHeight="1"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row>
    <row r="127" spans="1:47" ht="14.25" customHeight="1"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row>
    <row r="128" spans="1:47" ht="14.25" customHeight="1"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row>
    <row r="129" spans="1:47" ht="14.25" customHeight="1"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row>
    <row r="130" spans="1:47" ht="14.25" customHeight="1"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row>
    <row r="131" spans="1:47" ht="14.25" customHeight="1"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row>
    <row r="132" spans="1:47" ht="14.25" customHeight="1"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row>
    <row r="133" spans="1:47" ht="14.25" customHeight="1"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row>
    <row r="134" spans="1:47" ht="14.25" customHeight="1"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row>
    <row r="135" spans="1:47" ht="14.25" customHeight="1"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row>
    <row r="136" spans="1:47" ht="14.25" customHeight="1"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row>
    <row r="137" spans="1:47" ht="14.25" customHeight="1"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row>
    <row r="138" spans="1:47" ht="14.25" customHeight="1"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row>
    <row r="139" spans="1:47" ht="14.25" customHeight="1"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row>
    <row r="140" spans="1:47" ht="14.25" customHeight="1"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row>
    <row r="141" spans="1:47" ht="14.25" customHeight="1"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row>
    <row r="142" spans="1:47" ht="14.25" customHeight="1"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row>
    <row r="143" spans="1:47" ht="14.25" customHeight="1"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row>
    <row r="144" spans="1:47" ht="14.25" customHeight="1"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row>
    <row r="145" spans="1:47" ht="14.25" customHeight="1"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row>
    <row r="146" spans="1:47" ht="14.25" customHeight="1"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row>
    <row r="147" spans="1:47" ht="14.25" customHeight="1"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row>
    <row r="148" spans="1:47" ht="14.25" customHeight="1"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row>
    <row r="149" spans="1:47" ht="14.25" customHeight="1"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row>
    <row r="150" spans="1:47" ht="14.25" customHeight="1"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row>
    <row r="151" spans="1:47" ht="14.25" customHeight="1"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row>
    <row r="152" spans="1:47" ht="14.25" customHeight="1"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row>
    <row r="153" spans="1:47" ht="14.25" customHeight="1"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row>
    <row r="154" spans="1:47" ht="14.25" customHeight="1"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row>
    <row r="155" spans="1:47" ht="14.25" customHeight="1"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row>
    <row r="156" spans="1:47" ht="14.25" customHeight="1"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row>
    <row r="157" spans="1:47" ht="14.25" customHeight="1"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row>
    <row r="158" spans="1:47" ht="14.25" customHeight="1"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row>
    <row r="159" spans="1:47" ht="14.25" customHeight="1"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row>
    <row r="160" spans="1:47" ht="14.25" customHeight="1"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row>
    <row r="161" spans="1:47" ht="14.25" customHeight="1"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row>
    <row r="162" spans="1:47" ht="14.25" customHeight="1"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row>
    <row r="163" spans="1:47" ht="14.25" customHeight="1"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row>
    <row r="164" spans="1:47" ht="14.25" customHeight="1"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row>
    <row r="165" spans="1:47" ht="14.25" customHeight="1"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row>
    <row r="166" spans="1:47" ht="14.25" customHeight="1"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row>
    <row r="167" spans="1:47" ht="14.25" customHeight="1"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row>
    <row r="168" spans="1:47" ht="14.25" customHeight="1"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row>
    <row r="169" spans="1:47" ht="14.25" customHeight="1"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row>
    <row r="170" spans="1:47" ht="14.25" customHeight="1"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row>
    <row r="171" spans="1:47" ht="14.25" customHeight="1"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row>
    <row r="172" spans="1:47" ht="14.25" customHeight="1"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row>
    <row r="173" spans="1:47" ht="14.25" customHeight="1"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row>
    <row r="174" spans="1:47" ht="14.25" customHeight="1"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row>
    <row r="175" spans="1:47" ht="14.25" customHeight="1"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row>
    <row r="176" spans="1:47" ht="14.25" customHeight="1"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row>
    <row r="177" spans="1:47" ht="14.25" customHeight="1"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row>
    <row r="178" spans="1:47" ht="14.25" customHeight="1"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row>
    <row r="179" spans="1:47" ht="14.25" customHeight="1"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row>
    <row r="180" spans="1:47" ht="14.25" customHeight="1"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row>
    <row r="181" spans="1:47" ht="14.25" customHeight="1"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row>
    <row r="182" spans="1:47" ht="14.25" customHeight="1"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row>
    <row r="183" spans="1:47" ht="14.25" customHeight="1"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row>
    <row r="184" spans="1:47" ht="14.25" customHeight="1"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row>
    <row r="185" spans="1:47" ht="14.25" customHeight="1"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row>
    <row r="186" spans="1:47" ht="14.25" customHeight="1"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row>
    <row r="187" spans="1:47" ht="14.25" customHeight="1"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row>
    <row r="188" spans="1:47" ht="14.25" customHeight="1"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row>
    <row r="189" spans="1:47" ht="14.25" customHeight="1"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row>
    <row r="190" spans="1:47" ht="14.25" customHeight="1"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row>
    <row r="191" spans="1:47" ht="14.25" customHeight="1"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row>
    <row r="192" spans="1:47" ht="14.25" customHeight="1"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row>
    <row r="193" spans="1:47" ht="14.25" customHeight="1"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row>
    <row r="194" spans="1:47" ht="14.25" customHeight="1"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row>
    <row r="195" spans="1:47" ht="14.25" customHeight="1"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row>
    <row r="196" spans="1:47" ht="14.25" customHeight="1"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row>
    <row r="197" spans="1:47" ht="14.25" customHeight="1"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row>
    <row r="198" spans="1:47" ht="14.25" customHeight="1"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row>
    <row r="199" spans="1:47" ht="14.25" customHeight="1"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row>
    <row r="200" spans="1:47" ht="14.25" customHeight="1"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row>
    <row r="201" spans="1:47" ht="14.25" customHeight="1"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row>
    <row r="202" spans="1:47" ht="14.25" customHeight="1"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row>
    <row r="203" spans="1:47" ht="14.25" customHeight="1"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row>
    <row r="204" spans="1:47" ht="14.25" customHeight="1"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row>
    <row r="205" spans="1:47" ht="14.25" customHeight="1"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row>
    <row r="206" spans="1:47" ht="14.25" customHeight="1"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row>
    <row r="207" spans="1:47" ht="14.25" customHeight="1"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row>
    <row r="208" spans="1:47" ht="14.25" customHeight="1"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row>
    <row r="209" spans="1:47" ht="14.25" customHeight="1"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row>
    <row r="210" spans="1:47" ht="14.25" customHeight="1"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row>
    <row r="211" spans="1:47" ht="14.25" customHeight="1"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row>
    <row r="212" spans="1:47" ht="14.25" customHeight="1"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row>
    <row r="213" spans="1:47" ht="14.25" customHeight="1"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row>
    <row r="214" spans="1:47" ht="14.25" customHeight="1"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row>
    <row r="215" spans="1:47" ht="14.25" customHeight="1"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row>
    <row r="216" spans="1:47" ht="14.25" customHeight="1"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row>
    <row r="217" spans="1:47" ht="14.25" customHeight="1"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row>
    <row r="218" spans="1:47" ht="14.25" customHeight="1"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row>
    <row r="219" spans="1:47" ht="14.25" customHeight="1"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row>
    <row r="220" spans="1:47" ht="14.25" customHeight="1"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row>
    <row r="221" spans="1:47" ht="14.25" customHeight="1"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row>
    <row r="222" spans="1:47" ht="14.25" customHeight="1"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row>
    <row r="223" spans="1:47" ht="14.25" customHeight="1"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row>
    <row r="224" spans="1:47" ht="14.25" customHeight="1"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row>
    <row r="225" spans="1:47" ht="14.25" customHeight="1"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row>
    <row r="226" spans="1:47" ht="14.25" customHeight="1"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row>
    <row r="227" spans="1:47" ht="14.25" customHeight="1"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row>
    <row r="228" spans="1:47" ht="14.25" customHeight="1"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row>
    <row r="229" spans="1:47" ht="14.25" customHeight="1"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row>
    <row r="230" spans="1:47" ht="14.25" customHeight="1"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row>
    <row r="231" spans="1:47" ht="14.25" customHeight="1"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row>
    <row r="232" spans="1:47" ht="14.25" customHeight="1"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row>
    <row r="233" spans="1:47" ht="14.25" customHeight="1"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row>
    <row r="234" spans="1:47" ht="14.25" customHeight="1"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row>
    <row r="235" spans="1:47" ht="15.75" customHeight="1" x14ac:dyDescent="0.2"/>
    <row r="236" spans="1:47" ht="15.75" customHeight="1" x14ac:dyDescent="0.2"/>
    <row r="237" spans="1:47" ht="15.75" customHeight="1" x14ac:dyDescent="0.2"/>
    <row r="238" spans="1:47" ht="15.75" customHeight="1" x14ac:dyDescent="0.2"/>
    <row r="239" spans="1:47" ht="15.75" customHeight="1" x14ac:dyDescent="0.2"/>
    <row r="240" spans="1:4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X11:AA11"/>
    <mergeCell ref="A2:A3"/>
    <mergeCell ref="A4:A6"/>
    <mergeCell ref="A7:A9"/>
    <mergeCell ref="D11:G11"/>
    <mergeCell ref="H11:K11"/>
    <mergeCell ref="L11:O11"/>
    <mergeCell ref="P11:S11"/>
    <mergeCell ref="B2:B3"/>
    <mergeCell ref="C2:D2"/>
    <mergeCell ref="E2:F2"/>
    <mergeCell ref="G2:H2"/>
    <mergeCell ref="I2:J2"/>
    <mergeCell ref="K2:K3"/>
    <mergeCell ref="L2:L3"/>
    <mergeCell ref="A34:C34"/>
    <mergeCell ref="T11:W11"/>
  </mergeCells>
  <dataValidations count="1">
    <dataValidation type="decimal" allowBlank="1" showInputMessage="1" prompt="PROGRAMACIÓN - Relacione por unidad operativa la programación vigencia y reserva de presupuesto y magnitud. Debe coincidir con la herramienta financiera." sqref="D34:AA34">
      <formula1>0</formula1>
      <formula2>10000000000000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82"/>
      <c r="B1" s="82"/>
      <c r="C1" s="83"/>
      <c r="D1" s="84"/>
      <c r="E1" s="85"/>
      <c r="F1" s="82"/>
      <c r="G1" s="82"/>
      <c r="H1" s="82"/>
      <c r="I1" s="82"/>
      <c r="J1" s="82"/>
      <c r="K1" s="82"/>
      <c r="L1" s="82"/>
      <c r="M1" s="82"/>
      <c r="N1" s="82"/>
      <c r="O1" s="82"/>
      <c r="P1" s="82"/>
      <c r="Q1" s="82"/>
      <c r="R1" s="82"/>
      <c r="S1" s="82"/>
      <c r="T1" s="82"/>
      <c r="U1" s="82"/>
      <c r="V1" s="82"/>
      <c r="W1" s="82"/>
      <c r="X1" s="82"/>
    </row>
    <row r="2" spans="1:24" ht="14.25" customHeight="1" x14ac:dyDescent="0.25">
      <c r="A2" s="86"/>
      <c r="B2" s="821">
        <v>1</v>
      </c>
      <c r="C2" s="824" t="s">
        <v>243</v>
      </c>
      <c r="D2" s="825"/>
      <c r="E2" s="87"/>
      <c r="F2" s="86"/>
      <c r="G2" s="86"/>
      <c r="H2" s="86"/>
      <c r="I2" s="86"/>
      <c r="J2" s="86"/>
      <c r="K2" s="86"/>
      <c r="L2" s="86"/>
      <c r="M2" s="86"/>
      <c r="N2" s="86"/>
      <c r="O2" s="86"/>
      <c r="P2" s="86"/>
      <c r="Q2" s="86"/>
      <c r="R2" s="86"/>
      <c r="S2" s="86"/>
      <c r="T2" s="86"/>
      <c r="U2" s="86"/>
      <c r="V2" s="86"/>
      <c r="W2" s="86"/>
      <c r="X2" s="86"/>
    </row>
    <row r="3" spans="1:24" x14ac:dyDescent="0.25">
      <c r="A3" s="86"/>
      <c r="B3" s="822"/>
      <c r="C3" s="88">
        <v>1</v>
      </c>
      <c r="D3" s="89" t="s">
        <v>244</v>
      </c>
      <c r="E3" s="87"/>
      <c r="F3" s="86"/>
      <c r="G3" s="86"/>
      <c r="H3" s="86"/>
      <c r="I3" s="86"/>
      <c r="J3" s="86"/>
      <c r="K3" s="86"/>
      <c r="L3" s="86"/>
      <c r="M3" s="86"/>
      <c r="N3" s="86"/>
      <c r="O3" s="86"/>
      <c r="P3" s="86"/>
      <c r="Q3" s="86"/>
      <c r="R3" s="86"/>
      <c r="S3" s="86"/>
      <c r="T3" s="86"/>
      <c r="U3" s="86"/>
      <c r="V3" s="86"/>
      <c r="W3" s="86"/>
      <c r="X3" s="86"/>
    </row>
    <row r="4" spans="1:24" x14ac:dyDescent="0.25">
      <c r="A4" s="86"/>
      <c r="B4" s="822"/>
      <c r="C4" s="88">
        <v>2</v>
      </c>
      <c r="D4" s="89" t="s">
        <v>245</v>
      </c>
      <c r="E4" s="87"/>
      <c r="F4" s="86"/>
      <c r="G4" s="86"/>
      <c r="H4" s="86"/>
      <c r="I4" s="86"/>
      <c r="J4" s="86"/>
      <c r="K4" s="86"/>
      <c r="L4" s="86"/>
      <c r="M4" s="86"/>
      <c r="N4" s="86"/>
      <c r="O4" s="86"/>
      <c r="P4" s="86"/>
      <c r="Q4" s="86"/>
      <c r="R4" s="86"/>
      <c r="S4" s="86"/>
      <c r="T4" s="86"/>
      <c r="U4" s="86"/>
      <c r="V4" s="86"/>
      <c r="W4" s="86"/>
      <c r="X4" s="86"/>
    </row>
    <row r="5" spans="1:24" x14ac:dyDescent="0.25">
      <c r="A5" s="86"/>
      <c r="B5" s="822"/>
      <c r="C5" s="88">
        <v>3</v>
      </c>
      <c r="D5" s="89" t="s">
        <v>246</v>
      </c>
      <c r="E5" s="87"/>
      <c r="F5" s="86"/>
      <c r="G5" s="86"/>
      <c r="H5" s="86"/>
      <c r="I5" s="86"/>
      <c r="J5" s="86"/>
      <c r="K5" s="86"/>
      <c r="L5" s="86"/>
      <c r="M5" s="86"/>
      <c r="N5" s="86"/>
      <c r="O5" s="86"/>
      <c r="P5" s="86"/>
      <c r="Q5" s="86"/>
      <c r="R5" s="86"/>
      <c r="S5" s="86"/>
      <c r="T5" s="86"/>
      <c r="U5" s="86"/>
      <c r="V5" s="86"/>
      <c r="W5" s="86"/>
      <c r="X5" s="86"/>
    </row>
    <row r="6" spans="1:24" ht="24" x14ac:dyDescent="0.25">
      <c r="A6" s="86"/>
      <c r="B6" s="822"/>
      <c r="C6" s="88">
        <v>4</v>
      </c>
      <c r="D6" s="89" t="s">
        <v>247</v>
      </c>
      <c r="E6" s="87"/>
      <c r="F6" s="86"/>
      <c r="G6" s="86"/>
      <c r="H6" s="86"/>
      <c r="I6" s="86"/>
      <c r="J6" s="86"/>
      <c r="K6" s="86"/>
      <c r="L6" s="86"/>
      <c r="M6" s="86"/>
      <c r="N6" s="86"/>
      <c r="O6" s="86"/>
      <c r="P6" s="86"/>
      <c r="Q6" s="86"/>
      <c r="R6" s="86"/>
      <c r="S6" s="86"/>
      <c r="T6" s="86"/>
      <c r="U6" s="86"/>
      <c r="V6" s="86"/>
      <c r="W6" s="86"/>
      <c r="X6" s="86"/>
    </row>
    <row r="7" spans="1:24" ht="24" x14ac:dyDescent="0.25">
      <c r="A7" s="86"/>
      <c r="B7" s="822"/>
      <c r="C7" s="88">
        <v>5</v>
      </c>
      <c r="D7" s="89" t="s">
        <v>248</v>
      </c>
      <c r="E7" s="87"/>
      <c r="F7" s="86"/>
      <c r="G7" s="86"/>
      <c r="H7" s="86"/>
      <c r="I7" s="86"/>
      <c r="J7" s="86"/>
      <c r="K7" s="86"/>
      <c r="L7" s="86"/>
      <c r="M7" s="86"/>
      <c r="N7" s="86"/>
      <c r="O7" s="86"/>
      <c r="P7" s="86"/>
      <c r="Q7" s="86"/>
      <c r="R7" s="86"/>
      <c r="S7" s="86"/>
      <c r="T7" s="86"/>
      <c r="U7" s="86"/>
      <c r="V7" s="86"/>
      <c r="W7" s="86"/>
      <c r="X7" s="86"/>
    </row>
    <row r="8" spans="1:24" ht="24" x14ac:dyDescent="0.25">
      <c r="A8" s="86"/>
      <c r="B8" s="822"/>
      <c r="C8" s="88">
        <v>6</v>
      </c>
      <c r="D8" s="89" t="s">
        <v>249</v>
      </c>
      <c r="E8" s="87"/>
      <c r="F8" s="86"/>
      <c r="G8" s="86"/>
      <c r="H8" s="86"/>
      <c r="I8" s="86"/>
      <c r="J8" s="86"/>
      <c r="K8" s="86"/>
      <c r="L8" s="86"/>
      <c r="M8" s="86"/>
      <c r="N8" s="86"/>
      <c r="O8" s="86"/>
      <c r="P8" s="86"/>
      <c r="Q8" s="86"/>
      <c r="R8" s="86"/>
      <c r="S8" s="86"/>
      <c r="T8" s="86"/>
      <c r="U8" s="86"/>
      <c r="V8" s="86"/>
      <c r="W8" s="86"/>
      <c r="X8" s="86"/>
    </row>
    <row r="9" spans="1:24" ht="24" x14ac:dyDescent="0.25">
      <c r="A9" s="86"/>
      <c r="B9" s="823"/>
      <c r="C9" s="88">
        <v>7</v>
      </c>
      <c r="D9" s="89" t="s">
        <v>250</v>
      </c>
      <c r="E9" s="87"/>
      <c r="F9" s="86"/>
      <c r="G9" s="86"/>
      <c r="H9" s="86"/>
      <c r="I9" s="86"/>
      <c r="J9" s="86"/>
      <c r="K9" s="86"/>
      <c r="L9" s="86"/>
      <c r="M9" s="86"/>
      <c r="N9" s="86"/>
      <c r="O9" s="86"/>
      <c r="P9" s="86"/>
      <c r="Q9" s="86"/>
      <c r="R9" s="86"/>
      <c r="S9" s="86"/>
      <c r="T9" s="86"/>
      <c r="U9" s="86"/>
      <c r="V9" s="86"/>
      <c r="W9" s="86"/>
      <c r="X9" s="86"/>
    </row>
    <row r="10" spans="1:24" x14ac:dyDescent="0.25">
      <c r="A10" s="86"/>
      <c r="B10" s="821">
        <v>2</v>
      </c>
      <c r="C10" s="824" t="s">
        <v>251</v>
      </c>
      <c r="D10" s="825"/>
      <c r="E10" s="87"/>
      <c r="F10" s="86"/>
      <c r="G10" s="86"/>
      <c r="H10" s="86"/>
      <c r="I10" s="86"/>
      <c r="J10" s="86"/>
      <c r="K10" s="86"/>
      <c r="L10" s="86"/>
      <c r="M10" s="86"/>
      <c r="N10" s="86"/>
      <c r="O10" s="86"/>
      <c r="P10" s="86"/>
      <c r="Q10" s="86"/>
      <c r="R10" s="86"/>
      <c r="S10" s="86"/>
      <c r="T10" s="86"/>
      <c r="U10" s="86"/>
      <c r="V10" s="86"/>
      <c r="W10" s="86"/>
      <c r="X10" s="86"/>
    </row>
    <row r="11" spans="1:24" x14ac:dyDescent="0.25">
      <c r="A11" s="86"/>
      <c r="B11" s="822"/>
      <c r="C11" s="88">
        <v>8</v>
      </c>
      <c r="D11" s="89" t="s">
        <v>252</v>
      </c>
      <c r="E11" s="87"/>
      <c r="F11" s="86"/>
      <c r="G11" s="86"/>
      <c r="H11" s="86"/>
      <c r="I11" s="86"/>
      <c r="J11" s="86"/>
      <c r="K11" s="86"/>
      <c r="L11" s="86"/>
      <c r="M11" s="86"/>
      <c r="N11" s="86"/>
      <c r="O11" s="86"/>
      <c r="P11" s="86"/>
      <c r="Q11" s="86"/>
      <c r="R11" s="86"/>
      <c r="S11" s="86"/>
      <c r="T11" s="86"/>
      <c r="U11" s="86"/>
      <c r="V11" s="86"/>
      <c r="W11" s="86"/>
      <c r="X11" s="86"/>
    </row>
    <row r="12" spans="1:24" ht="24" x14ac:dyDescent="0.25">
      <c r="A12" s="86"/>
      <c r="B12" s="822"/>
      <c r="C12" s="88">
        <v>9</v>
      </c>
      <c r="D12" s="89" t="s">
        <v>253</v>
      </c>
      <c r="E12" s="87"/>
      <c r="F12" s="86"/>
      <c r="G12" s="86"/>
      <c r="H12" s="86"/>
      <c r="I12" s="86"/>
      <c r="J12" s="86"/>
      <c r="K12" s="86"/>
      <c r="L12" s="86"/>
      <c r="M12" s="86"/>
      <c r="N12" s="86"/>
      <c r="O12" s="86"/>
      <c r="P12" s="86"/>
      <c r="Q12" s="86"/>
      <c r="R12" s="86"/>
      <c r="S12" s="86"/>
      <c r="T12" s="86"/>
      <c r="U12" s="86"/>
      <c r="V12" s="86"/>
      <c r="W12" s="86"/>
      <c r="X12" s="86"/>
    </row>
    <row r="13" spans="1:24" ht="24" x14ac:dyDescent="0.25">
      <c r="A13" s="86"/>
      <c r="B13" s="822"/>
      <c r="C13" s="88">
        <v>10</v>
      </c>
      <c r="D13" s="89" t="s">
        <v>254</v>
      </c>
      <c r="E13" s="87"/>
      <c r="F13" s="86"/>
      <c r="G13" s="86"/>
      <c r="H13" s="86"/>
      <c r="I13" s="86"/>
      <c r="J13" s="86"/>
      <c r="K13" s="86"/>
      <c r="L13" s="86"/>
      <c r="M13" s="86"/>
      <c r="N13" s="86"/>
      <c r="O13" s="86"/>
      <c r="P13" s="86"/>
      <c r="Q13" s="86"/>
      <c r="R13" s="86"/>
      <c r="S13" s="86"/>
      <c r="T13" s="86"/>
      <c r="U13" s="86"/>
      <c r="V13" s="86"/>
      <c r="W13" s="86"/>
      <c r="X13" s="86"/>
    </row>
    <row r="14" spans="1:24" ht="24" x14ac:dyDescent="0.25">
      <c r="A14" s="86"/>
      <c r="B14" s="822"/>
      <c r="C14" s="88">
        <v>11</v>
      </c>
      <c r="D14" s="89" t="s">
        <v>255</v>
      </c>
      <c r="E14" s="87"/>
      <c r="F14" s="86"/>
      <c r="G14" s="86"/>
      <c r="H14" s="86"/>
      <c r="I14" s="86"/>
      <c r="J14" s="86"/>
      <c r="K14" s="86"/>
      <c r="L14" s="86"/>
      <c r="M14" s="86"/>
      <c r="N14" s="86"/>
      <c r="O14" s="86"/>
      <c r="P14" s="86"/>
      <c r="Q14" s="86"/>
      <c r="R14" s="86"/>
      <c r="S14" s="86"/>
      <c r="T14" s="86"/>
      <c r="U14" s="86"/>
      <c r="V14" s="86"/>
      <c r="W14" s="86"/>
      <c r="X14" s="86"/>
    </row>
    <row r="15" spans="1:24" ht="36" x14ac:dyDescent="0.25">
      <c r="A15" s="86"/>
      <c r="B15" s="822"/>
      <c r="C15" s="88">
        <v>12</v>
      </c>
      <c r="D15" s="89" t="s">
        <v>256</v>
      </c>
      <c r="E15" s="87"/>
      <c r="F15" s="86"/>
      <c r="G15" s="86"/>
      <c r="H15" s="86"/>
      <c r="I15" s="86"/>
      <c r="J15" s="86"/>
      <c r="K15" s="86"/>
      <c r="L15" s="86"/>
      <c r="M15" s="86"/>
      <c r="N15" s="86"/>
      <c r="O15" s="86"/>
      <c r="P15" s="86"/>
      <c r="Q15" s="86"/>
      <c r="R15" s="86"/>
      <c r="S15" s="86"/>
      <c r="T15" s="86"/>
      <c r="U15" s="86"/>
      <c r="V15" s="86"/>
      <c r="W15" s="86"/>
      <c r="X15" s="86"/>
    </row>
    <row r="16" spans="1:24" ht="24" x14ac:dyDescent="0.25">
      <c r="A16" s="86"/>
      <c r="B16" s="822"/>
      <c r="C16" s="88">
        <v>13</v>
      </c>
      <c r="D16" s="89" t="s">
        <v>257</v>
      </c>
      <c r="E16" s="87"/>
      <c r="F16" s="86"/>
      <c r="G16" s="86"/>
      <c r="H16" s="86"/>
      <c r="I16" s="86"/>
      <c r="J16" s="86"/>
      <c r="K16" s="86"/>
      <c r="L16" s="86"/>
      <c r="M16" s="86"/>
      <c r="N16" s="86"/>
      <c r="O16" s="86"/>
      <c r="P16" s="86"/>
      <c r="Q16" s="86"/>
      <c r="R16" s="86"/>
      <c r="S16" s="86"/>
      <c r="T16" s="86"/>
      <c r="U16" s="86"/>
      <c r="V16" s="86"/>
      <c r="W16" s="86"/>
      <c r="X16" s="86"/>
    </row>
    <row r="17" spans="1:24" ht="24" x14ac:dyDescent="0.25">
      <c r="A17" s="86"/>
      <c r="B17" s="822"/>
      <c r="C17" s="88">
        <v>14</v>
      </c>
      <c r="D17" s="89" t="s">
        <v>258</v>
      </c>
      <c r="E17" s="87"/>
      <c r="F17" s="86"/>
      <c r="G17" s="86"/>
      <c r="H17" s="86"/>
      <c r="I17" s="86"/>
      <c r="J17" s="86"/>
      <c r="K17" s="86"/>
      <c r="L17" s="86"/>
      <c r="M17" s="86"/>
      <c r="N17" s="86"/>
      <c r="O17" s="86"/>
      <c r="P17" s="86"/>
      <c r="Q17" s="86"/>
      <c r="R17" s="86"/>
      <c r="S17" s="86"/>
      <c r="T17" s="86"/>
      <c r="U17" s="86"/>
      <c r="V17" s="86"/>
      <c r="W17" s="86"/>
      <c r="X17" s="86"/>
    </row>
    <row r="18" spans="1:24" ht="24" x14ac:dyDescent="0.25">
      <c r="A18" s="86"/>
      <c r="B18" s="823"/>
      <c r="C18" s="88">
        <v>15</v>
      </c>
      <c r="D18" s="89" t="s">
        <v>259</v>
      </c>
      <c r="E18" s="87"/>
      <c r="F18" s="86"/>
      <c r="G18" s="86"/>
      <c r="H18" s="86"/>
      <c r="I18" s="86"/>
      <c r="J18" s="86"/>
      <c r="K18" s="86"/>
      <c r="L18" s="86"/>
      <c r="M18" s="86"/>
      <c r="N18" s="86"/>
      <c r="O18" s="86"/>
      <c r="P18" s="86"/>
      <c r="Q18" s="86"/>
      <c r="R18" s="86"/>
      <c r="S18" s="86"/>
      <c r="T18" s="86"/>
      <c r="U18" s="86"/>
      <c r="V18" s="86"/>
      <c r="W18" s="86"/>
      <c r="X18" s="86"/>
    </row>
    <row r="19" spans="1:24" x14ac:dyDescent="0.25">
      <c r="A19" s="86"/>
      <c r="B19" s="821">
        <v>3</v>
      </c>
      <c r="C19" s="824" t="s">
        <v>260</v>
      </c>
      <c r="D19" s="825"/>
      <c r="E19" s="87"/>
      <c r="F19" s="86"/>
      <c r="G19" s="86"/>
      <c r="H19" s="86"/>
      <c r="I19" s="86"/>
      <c r="J19" s="86"/>
      <c r="K19" s="86"/>
      <c r="L19" s="86"/>
      <c r="M19" s="86"/>
      <c r="N19" s="86"/>
      <c r="O19" s="86"/>
      <c r="P19" s="86"/>
      <c r="Q19" s="86"/>
      <c r="R19" s="86"/>
      <c r="S19" s="86"/>
      <c r="T19" s="86"/>
      <c r="U19" s="86"/>
      <c r="V19" s="86"/>
      <c r="W19" s="86"/>
      <c r="X19" s="86"/>
    </row>
    <row r="20" spans="1:24" x14ac:dyDescent="0.25">
      <c r="A20" s="86"/>
      <c r="B20" s="822"/>
      <c r="C20" s="88">
        <v>16</v>
      </c>
      <c r="D20" s="89" t="s">
        <v>261</v>
      </c>
      <c r="E20" s="87"/>
      <c r="F20" s="86"/>
      <c r="G20" s="86"/>
      <c r="H20" s="86"/>
      <c r="I20" s="86"/>
      <c r="J20" s="86"/>
      <c r="K20" s="86"/>
      <c r="L20" s="86"/>
      <c r="M20" s="86"/>
      <c r="N20" s="86"/>
      <c r="O20" s="86"/>
      <c r="P20" s="86"/>
      <c r="Q20" s="86"/>
      <c r="R20" s="86"/>
      <c r="S20" s="86"/>
      <c r="T20" s="86"/>
      <c r="U20" s="86"/>
      <c r="V20" s="86"/>
      <c r="W20" s="86"/>
      <c r="X20" s="86"/>
    </row>
    <row r="21" spans="1:24" ht="15.75" customHeight="1" x14ac:dyDescent="0.25">
      <c r="A21" s="86"/>
      <c r="B21" s="822"/>
      <c r="C21" s="88">
        <v>17</v>
      </c>
      <c r="D21" s="89" t="s">
        <v>262</v>
      </c>
      <c r="E21" s="87"/>
      <c r="F21" s="86"/>
      <c r="G21" s="86"/>
      <c r="H21" s="86"/>
      <c r="I21" s="86"/>
      <c r="J21" s="86"/>
      <c r="K21" s="86"/>
      <c r="L21" s="86"/>
      <c r="M21" s="86"/>
      <c r="N21" s="86"/>
      <c r="O21" s="86"/>
      <c r="P21" s="86"/>
      <c r="Q21" s="86"/>
      <c r="R21" s="86"/>
      <c r="S21" s="86"/>
      <c r="T21" s="86"/>
      <c r="U21" s="86"/>
      <c r="V21" s="86"/>
      <c r="W21" s="86"/>
      <c r="X21" s="86"/>
    </row>
    <row r="22" spans="1:24" ht="15.75" customHeight="1" x14ac:dyDescent="0.25">
      <c r="A22" s="86"/>
      <c r="B22" s="822"/>
      <c r="C22" s="88">
        <v>18</v>
      </c>
      <c r="D22" s="89" t="s">
        <v>263</v>
      </c>
      <c r="E22" s="87"/>
      <c r="F22" s="86"/>
      <c r="G22" s="86"/>
      <c r="H22" s="86"/>
      <c r="I22" s="86"/>
      <c r="J22" s="86"/>
      <c r="K22" s="86"/>
      <c r="L22" s="86"/>
      <c r="M22" s="86"/>
      <c r="N22" s="86"/>
      <c r="O22" s="86"/>
      <c r="P22" s="86"/>
      <c r="Q22" s="86"/>
      <c r="R22" s="86"/>
      <c r="S22" s="86"/>
      <c r="T22" s="86"/>
      <c r="U22" s="86"/>
      <c r="V22" s="86"/>
      <c r="W22" s="86"/>
      <c r="X22" s="86"/>
    </row>
    <row r="23" spans="1:24" ht="15.75" customHeight="1" x14ac:dyDescent="0.25">
      <c r="A23" s="86"/>
      <c r="B23" s="822"/>
      <c r="C23" s="88">
        <v>19</v>
      </c>
      <c r="D23" s="89" t="s">
        <v>264</v>
      </c>
      <c r="E23" s="87"/>
      <c r="F23" s="86"/>
      <c r="G23" s="86"/>
      <c r="H23" s="86"/>
      <c r="I23" s="86"/>
      <c r="J23" s="86"/>
      <c r="K23" s="86"/>
      <c r="L23" s="86"/>
      <c r="M23" s="86"/>
      <c r="N23" s="86"/>
      <c r="O23" s="86"/>
      <c r="P23" s="86"/>
      <c r="Q23" s="86"/>
      <c r="R23" s="86"/>
      <c r="S23" s="86"/>
      <c r="T23" s="86"/>
      <c r="U23" s="86"/>
      <c r="V23" s="86"/>
      <c r="W23" s="86"/>
      <c r="X23" s="86"/>
    </row>
    <row r="24" spans="1:24" ht="15.75" customHeight="1" x14ac:dyDescent="0.25">
      <c r="A24" s="86"/>
      <c r="B24" s="822"/>
      <c r="C24" s="88">
        <v>20</v>
      </c>
      <c r="D24" s="89" t="s">
        <v>265</v>
      </c>
      <c r="E24" s="87"/>
      <c r="F24" s="86"/>
      <c r="G24" s="86"/>
      <c r="H24" s="86"/>
      <c r="I24" s="86"/>
      <c r="J24" s="86"/>
      <c r="K24" s="86"/>
      <c r="L24" s="86"/>
      <c r="M24" s="86"/>
      <c r="N24" s="86"/>
      <c r="O24" s="86"/>
      <c r="P24" s="86"/>
      <c r="Q24" s="86"/>
      <c r="R24" s="86"/>
      <c r="S24" s="86"/>
      <c r="T24" s="86"/>
      <c r="U24" s="86"/>
      <c r="V24" s="86"/>
      <c r="W24" s="86"/>
      <c r="X24" s="86"/>
    </row>
    <row r="25" spans="1:24" ht="15.75" customHeight="1" x14ac:dyDescent="0.25">
      <c r="A25" s="86"/>
      <c r="B25" s="822"/>
      <c r="C25" s="90">
        <v>21</v>
      </c>
      <c r="D25" s="91" t="s">
        <v>266</v>
      </c>
      <c r="E25" s="87"/>
      <c r="F25" s="86"/>
      <c r="G25" s="86"/>
      <c r="H25" s="86"/>
      <c r="I25" s="86"/>
      <c r="J25" s="86"/>
      <c r="K25" s="86"/>
      <c r="L25" s="86"/>
      <c r="M25" s="86"/>
      <c r="N25" s="86"/>
      <c r="O25" s="86"/>
      <c r="P25" s="86"/>
      <c r="Q25" s="86"/>
      <c r="R25" s="86"/>
      <c r="S25" s="86"/>
      <c r="T25" s="86"/>
      <c r="U25" s="86"/>
      <c r="V25" s="86"/>
      <c r="W25" s="86"/>
      <c r="X25" s="86"/>
    </row>
    <row r="26" spans="1:24" ht="15.75" customHeight="1" x14ac:dyDescent="0.25">
      <c r="A26" s="86"/>
      <c r="B26" s="822"/>
      <c r="C26" s="88">
        <v>22</v>
      </c>
      <c r="D26" s="89" t="s">
        <v>267</v>
      </c>
      <c r="E26" s="87"/>
      <c r="F26" s="86"/>
      <c r="G26" s="86"/>
      <c r="H26" s="86"/>
      <c r="I26" s="86"/>
      <c r="J26" s="86"/>
      <c r="K26" s="86"/>
      <c r="L26" s="86"/>
      <c r="M26" s="86"/>
      <c r="N26" s="86"/>
      <c r="O26" s="86"/>
      <c r="P26" s="86"/>
      <c r="Q26" s="86"/>
      <c r="R26" s="86"/>
      <c r="S26" s="86"/>
      <c r="T26" s="86"/>
      <c r="U26" s="86"/>
      <c r="V26" s="86"/>
      <c r="W26" s="86"/>
      <c r="X26" s="86"/>
    </row>
    <row r="27" spans="1:24" ht="15.75" customHeight="1" x14ac:dyDescent="0.25">
      <c r="A27" s="86"/>
      <c r="B27" s="822"/>
      <c r="C27" s="88">
        <v>23</v>
      </c>
      <c r="D27" s="89" t="s">
        <v>268</v>
      </c>
      <c r="E27" s="87"/>
      <c r="F27" s="86"/>
      <c r="G27" s="86"/>
      <c r="H27" s="86"/>
      <c r="I27" s="86"/>
      <c r="J27" s="86"/>
      <c r="K27" s="86"/>
      <c r="L27" s="86"/>
      <c r="M27" s="86"/>
      <c r="N27" s="86"/>
      <c r="O27" s="86"/>
      <c r="P27" s="86"/>
      <c r="Q27" s="86"/>
      <c r="R27" s="86"/>
      <c r="S27" s="86"/>
      <c r="T27" s="86"/>
      <c r="U27" s="86"/>
      <c r="V27" s="86"/>
      <c r="W27" s="86"/>
      <c r="X27" s="86"/>
    </row>
    <row r="28" spans="1:24" ht="15.75" customHeight="1" x14ac:dyDescent="0.25">
      <c r="A28" s="86"/>
      <c r="B28" s="822"/>
      <c r="C28" s="88">
        <v>24</v>
      </c>
      <c r="D28" s="89" t="s">
        <v>269</v>
      </c>
      <c r="E28" s="87"/>
      <c r="F28" s="86"/>
      <c r="G28" s="86"/>
      <c r="H28" s="86"/>
      <c r="I28" s="86"/>
      <c r="J28" s="86"/>
      <c r="K28" s="86"/>
      <c r="L28" s="86"/>
      <c r="M28" s="86"/>
      <c r="N28" s="86"/>
      <c r="O28" s="86"/>
      <c r="P28" s="86"/>
      <c r="Q28" s="86"/>
      <c r="R28" s="86"/>
      <c r="S28" s="86"/>
      <c r="T28" s="86"/>
      <c r="U28" s="86"/>
      <c r="V28" s="86"/>
      <c r="W28" s="86"/>
      <c r="X28" s="86"/>
    </row>
    <row r="29" spans="1:24" ht="15.75" customHeight="1" x14ac:dyDescent="0.25">
      <c r="A29" s="86"/>
      <c r="B29" s="822"/>
      <c r="C29" s="88">
        <v>25</v>
      </c>
      <c r="D29" s="89" t="s">
        <v>270</v>
      </c>
      <c r="E29" s="87"/>
      <c r="F29" s="86"/>
      <c r="G29" s="86"/>
      <c r="H29" s="86"/>
      <c r="I29" s="86"/>
      <c r="J29" s="86"/>
      <c r="K29" s="86"/>
      <c r="L29" s="86"/>
      <c r="M29" s="86"/>
      <c r="N29" s="86"/>
      <c r="O29" s="86"/>
      <c r="P29" s="86"/>
      <c r="Q29" s="86"/>
      <c r="R29" s="86"/>
      <c r="S29" s="86"/>
      <c r="T29" s="86"/>
      <c r="U29" s="86"/>
      <c r="V29" s="86"/>
      <c r="W29" s="86"/>
      <c r="X29" s="86"/>
    </row>
    <row r="30" spans="1:24" ht="15.75" customHeight="1" x14ac:dyDescent="0.25">
      <c r="A30" s="86"/>
      <c r="B30" s="822"/>
      <c r="C30" s="88">
        <v>26</v>
      </c>
      <c r="D30" s="89" t="s">
        <v>271</v>
      </c>
      <c r="E30" s="87"/>
      <c r="F30" s="86"/>
      <c r="G30" s="86"/>
      <c r="H30" s="86"/>
      <c r="I30" s="86"/>
      <c r="J30" s="86"/>
      <c r="K30" s="86"/>
      <c r="L30" s="86"/>
      <c r="M30" s="86"/>
      <c r="N30" s="86"/>
      <c r="O30" s="86"/>
      <c r="P30" s="86"/>
      <c r="Q30" s="86"/>
      <c r="R30" s="86"/>
      <c r="S30" s="86"/>
      <c r="T30" s="86"/>
      <c r="U30" s="86"/>
      <c r="V30" s="86"/>
      <c r="W30" s="86"/>
      <c r="X30" s="86"/>
    </row>
    <row r="31" spans="1:24" ht="15.75" customHeight="1" x14ac:dyDescent="0.25">
      <c r="A31" s="86"/>
      <c r="B31" s="822"/>
      <c r="C31" s="88">
        <v>27</v>
      </c>
      <c r="D31" s="89" t="s">
        <v>272</v>
      </c>
      <c r="E31" s="87"/>
      <c r="F31" s="86"/>
      <c r="G31" s="86"/>
      <c r="H31" s="86"/>
      <c r="I31" s="86"/>
      <c r="J31" s="86"/>
      <c r="K31" s="86"/>
      <c r="L31" s="86"/>
      <c r="M31" s="86"/>
      <c r="N31" s="86"/>
      <c r="O31" s="86"/>
      <c r="P31" s="86"/>
      <c r="Q31" s="86"/>
      <c r="R31" s="86"/>
      <c r="S31" s="86"/>
      <c r="T31" s="86"/>
      <c r="U31" s="86"/>
      <c r="V31" s="86"/>
      <c r="W31" s="86"/>
      <c r="X31" s="86"/>
    </row>
    <row r="32" spans="1:24" ht="15.75" customHeight="1" x14ac:dyDescent="0.25">
      <c r="A32" s="86"/>
      <c r="B32" s="823"/>
      <c r="C32" s="88">
        <v>28</v>
      </c>
      <c r="D32" s="89" t="s">
        <v>273</v>
      </c>
      <c r="E32" s="87"/>
      <c r="F32" s="86"/>
      <c r="G32" s="86"/>
      <c r="H32" s="86"/>
      <c r="I32" s="86"/>
      <c r="J32" s="86"/>
      <c r="K32" s="86"/>
      <c r="L32" s="86"/>
      <c r="M32" s="86"/>
      <c r="N32" s="86"/>
      <c r="O32" s="86"/>
      <c r="P32" s="86"/>
      <c r="Q32" s="86"/>
      <c r="R32" s="86"/>
      <c r="S32" s="86"/>
      <c r="T32" s="86"/>
      <c r="U32" s="86"/>
      <c r="V32" s="86"/>
      <c r="W32" s="86"/>
      <c r="X32" s="86"/>
    </row>
    <row r="33" spans="1:24" ht="15.75" customHeight="1" x14ac:dyDescent="0.25">
      <c r="A33" s="86"/>
      <c r="B33" s="821">
        <v>4</v>
      </c>
      <c r="C33" s="824" t="s">
        <v>274</v>
      </c>
      <c r="D33" s="825"/>
      <c r="E33" s="87"/>
      <c r="F33" s="86"/>
      <c r="G33" s="86"/>
      <c r="H33" s="86"/>
      <c r="I33" s="86"/>
      <c r="J33" s="86"/>
      <c r="K33" s="86"/>
      <c r="L33" s="86"/>
      <c r="M33" s="86"/>
      <c r="N33" s="86"/>
      <c r="O33" s="86"/>
      <c r="P33" s="86"/>
      <c r="Q33" s="86"/>
      <c r="R33" s="86"/>
      <c r="S33" s="86"/>
      <c r="T33" s="86"/>
      <c r="U33" s="86"/>
      <c r="V33" s="86"/>
      <c r="W33" s="86"/>
      <c r="X33" s="86"/>
    </row>
    <row r="34" spans="1:24" ht="15.75" customHeight="1" x14ac:dyDescent="0.25">
      <c r="A34" s="86"/>
      <c r="B34" s="822"/>
      <c r="C34" s="88">
        <v>29</v>
      </c>
      <c r="D34" s="89" t="s">
        <v>275</v>
      </c>
      <c r="E34" s="87"/>
      <c r="F34" s="86"/>
      <c r="G34" s="86"/>
      <c r="H34" s="86"/>
      <c r="I34" s="86"/>
      <c r="J34" s="86"/>
      <c r="K34" s="86"/>
      <c r="L34" s="86"/>
      <c r="M34" s="86"/>
      <c r="N34" s="86"/>
      <c r="O34" s="86"/>
      <c r="P34" s="86"/>
      <c r="Q34" s="86"/>
      <c r="R34" s="86"/>
      <c r="S34" s="86"/>
      <c r="T34" s="86"/>
      <c r="U34" s="86"/>
      <c r="V34" s="86"/>
      <c r="W34" s="86"/>
      <c r="X34" s="86"/>
    </row>
    <row r="35" spans="1:24" ht="15.75" customHeight="1" x14ac:dyDescent="0.25">
      <c r="A35" s="86"/>
      <c r="B35" s="822"/>
      <c r="C35" s="88">
        <v>30</v>
      </c>
      <c r="D35" s="89" t="s">
        <v>276</v>
      </c>
      <c r="E35" s="87"/>
      <c r="F35" s="86"/>
      <c r="G35" s="86"/>
      <c r="H35" s="86"/>
      <c r="I35" s="86"/>
      <c r="J35" s="86"/>
      <c r="K35" s="86"/>
      <c r="L35" s="86"/>
      <c r="M35" s="86"/>
      <c r="N35" s="86"/>
      <c r="O35" s="86"/>
      <c r="P35" s="86"/>
      <c r="Q35" s="86"/>
      <c r="R35" s="86"/>
      <c r="S35" s="86"/>
      <c r="T35" s="86"/>
      <c r="U35" s="86"/>
      <c r="V35" s="86"/>
      <c r="W35" s="86"/>
      <c r="X35" s="86"/>
    </row>
    <row r="36" spans="1:24" ht="15.75" customHeight="1" x14ac:dyDescent="0.25">
      <c r="A36" s="86"/>
      <c r="B36" s="822"/>
      <c r="C36" s="88">
        <v>31</v>
      </c>
      <c r="D36" s="89" t="s">
        <v>277</v>
      </c>
      <c r="E36" s="87"/>
      <c r="F36" s="86"/>
      <c r="G36" s="86"/>
      <c r="H36" s="86"/>
      <c r="I36" s="86"/>
      <c r="J36" s="86"/>
      <c r="K36" s="86"/>
      <c r="L36" s="86"/>
      <c r="M36" s="86"/>
      <c r="N36" s="86"/>
      <c r="O36" s="86"/>
      <c r="P36" s="86"/>
      <c r="Q36" s="86"/>
      <c r="R36" s="86"/>
      <c r="S36" s="86"/>
      <c r="T36" s="86"/>
      <c r="U36" s="86"/>
      <c r="V36" s="86"/>
      <c r="W36" s="86"/>
      <c r="X36" s="86"/>
    </row>
    <row r="37" spans="1:24" ht="15.75" customHeight="1" x14ac:dyDescent="0.25">
      <c r="A37" s="86"/>
      <c r="B37" s="822"/>
      <c r="C37" s="88">
        <v>32</v>
      </c>
      <c r="D37" s="89" t="s">
        <v>278</v>
      </c>
      <c r="E37" s="87"/>
      <c r="F37" s="86"/>
      <c r="G37" s="86"/>
      <c r="H37" s="86"/>
      <c r="I37" s="86"/>
      <c r="J37" s="86"/>
      <c r="K37" s="86"/>
      <c r="L37" s="86"/>
      <c r="M37" s="86"/>
      <c r="N37" s="86"/>
      <c r="O37" s="86"/>
      <c r="P37" s="86"/>
      <c r="Q37" s="86"/>
      <c r="R37" s="86"/>
      <c r="S37" s="86"/>
      <c r="T37" s="86"/>
      <c r="U37" s="86"/>
      <c r="V37" s="86"/>
      <c r="W37" s="86"/>
      <c r="X37" s="86"/>
    </row>
    <row r="38" spans="1:24" ht="15.75" customHeight="1" x14ac:dyDescent="0.25">
      <c r="A38" s="86"/>
      <c r="B38" s="822"/>
      <c r="C38" s="88">
        <v>33</v>
      </c>
      <c r="D38" s="89" t="s">
        <v>279</v>
      </c>
      <c r="E38" s="87"/>
      <c r="F38" s="86"/>
      <c r="G38" s="86"/>
      <c r="H38" s="86"/>
      <c r="I38" s="86"/>
      <c r="J38" s="86"/>
      <c r="K38" s="86"/>
      <c r="L38" s="86"/>
      <c r="M38" s="86"/>
      <c r="N38" s="86"/>
      <c r="O38" s="86"/>
      <c r="P38" s="86"/>
      <c r="Q38" s="86"/>
      <c r="R38" s="86"/>
      <c r="S38" s="86"/>
      <c r="T38" s="86"/>
      <c r="U38" s="86"/>
      <c r="V38" s="86"/>
      <c r="W38" s="86"/>
      <c r="X38" s="86"/>
    </row>
    <row r="39" spans="1:24" ht="15.75" customHeight="1" x14ac:dyDescent="0.25">
      <c r="A39" s="86"/>
      <c r="B39" s="822"/>
      <c r="C39" s="88">
        <v>34</v>
      </c>
      <c r="D39" s="89" t="s">
        <v>280</v>
      </c>
      <c r="E39" s="87"/>
      <c r="F39" s="86"/>
      <c r="G39" s="86"/>
      <c r="H39" s="86"/>
      <c r="I39" s="86"/>
      <c r="J39" s="86"/>
      <c r="K39" s="86"/>
      <c r="L39" s="86"/>
      <c r="M39" s="86"/>
      <c r="N39" s="86"/>
      <c r="O39" s="86"/>
      <c r="P39" s="86"/>
      <c r="Q39" s="86"/>
      <c r="R39" s="86"/>
      <c r="S39" s="86"/>
      <c r="T39" s="86"/>
      <c r="U39" s="86"/>
      <c r="V39" s="86"/>
      <c r="W39" s="86"/>
      <c r="X39" s="86"/>
    </row>
    <row r="40" spans="1:24" ht="15.75" customHeight="1" x14ac:dyDescent="0.25">
      <c r="A40" s="86"/>
      <c r="B40" s="822"/>
      <c r="C40" s="88">
        <v>35</v>
      </c>
      <c r="D40" s="89" t="s">
        <v>281</v>
      </c>
      <c r="E40" s="87"/>
      <c r="F40" s="86"/>
      <c r="G40" s="86"/>
      <c r="H40" s="86"/>
      <c r="I40" s="86"/>
      <c r="J40" s="86"/>
      <c r="K40" s="86"/>
      <c r="L40" s="86"/>
      <c r="M40" s="86"/>
      <c r="N40" s="86"/>
      <c r="O40" s="86"/>
      <c r="P40" s="86"/>
      <c r="Q40" s="86"/>
      <c r="R40" s="86"/>
      <c r="S40" s="86"/>
      <c r="T40" s="86"/>
      <c r="U40" s="86"/>
      <c r="V40" s="86"/>
      <c r="W40" s="86"/>
      <c r="X40" s="86"/>
    </row>
    <row r="41" spans="1:24" ht="15.75" customHeight="1" x14ac:dyDescent="0.25">
      <c r="A41" s="86"/>
      <c r="B41" s="822"/>
      <c r="C41" s="88">
        <v>36</v>
      </c>
      <c r="D41" s="89" t="s">
        <v>282</v>
      </c>
      <c r="E41" s="87"/>
      <c r="F41" s="86"/>
      <c r="G41" s="86"/>
      <c r="H41" s="86"/>
      <c r="I41" s="86"/>
      <c r="J41" s="86"/>
      <c r="K41" s="86"/>
      <c r="L41" s="86"/>
      <c r="M41" s="86"/>
      <c r="N41" s="86"/>
      <c r="O41" s="86"/>
      <c r="P41" s="86"/>
      <c r="Q41" s="86"/>
      <c r="R41" s="86"/>
      <c r="S41" s="86"/>
      <c r="T41" s="86"/>
      <c r="U41" s="86"/>
      <c r="V41" s="86"/>
      <c r="W41" s="86"/>
      <c r="X41" s="86"/>
    </row>
    <row r="42" spans="1:24" ht="15.75" customHeight="1" x14ac:dyDescent="0.25">
      <c r="A42" s="86"/>
      <c r="B42" s="822"/>
      <c r="C42" s="88">
        <v>37</v>
      </c>
      <c r="D42" s="89" t="s">
        <v>283</v>
      </c>
      <c r="E42" s="87"/>
      <c r="F42" s="86"/>
      <c r="G42" s="86"/>
      <c r="H42" s="86"/>
      <c r="I42" s="86"/>
      <c r="J42" s="86"/>
      <c r="K42" s="86"/>
      <c r="L42" s="86"/>
      <c r="M42" s="86"/>
      <c r="N42" s="86"/>
      <c r="O42" s="86"/>
      <c r="P42" s="86"/>
      <c r="Q42" s="86"/>
      <c r="R42" s="86"/>
      <c r="S42" s="86"/>
      <c r="T42" s="86"/>
      <c r="U42" s="86"/>
      <c r="V42" s="86"/>
      <c r="W42" s="86"/>
      <c r="X42" s="86"/>
    </row>
    <row r="43" spans="1:24" ht="15.75" customHeight="1" x14ac:dyDescent="0.25">
      <c r="A43" s="86"/>
      <c r="B43" s="823"/>
      <c r="C43" s="88">
        <v>38</v>
      </c>
      <c r="D43" s="89" t="s">
        <v>284</v>
      </c>
      <c r="E43" s="87"/>
      <c r="F43" s="86"/>
      <c r="G43" s="86"/>
      <c r="H43" s="86"/>
      <c r="I43" s="86"/>
      <c r="J43" s="86"/>
      <c r="K43" s="86"/>
      <c r="L43" s="86"/>
      <c r="M43" s="86"/>
      <c r="N43" s="86"/>
      <c r="O43" s="86"/>
      <c r="P43" s="86"/>
      <c r="Q43" s="86"/>
      <c r="R43" s="86"/>
      <c r="S43" s="86"/>
      <c r="T43" s="86"/>
      <c r="U43" s="86"/>
      <c r="V43" s="86"/>
      <c r="W43" s="86"/>
      <c r="X43" s="86"/>
    </row>
    <row r="44" spans="1:24" ht="15.75" customHeight="1" x14ac:dyDescent="0.25">
      <c r="A44" s="86"/>
      <c r="B44" s="821">
        <v>5</v>
      </c>
      <c r="C44" s="824" t="s">
        <v>285</v>
      </c>
      <c r="D44" s="825"/>
      <c r="E44" s="87"/>
      <c r="F44" s="86"/>
      <c r="G44" s="86"/>
      <c r="H44" s="86"/>
      <c r="I44" s="86"/>
      <c r="J44" s="86"/>
      <c r="K44" s="86"/>
      <c r="L44" s="86"/>
      <c r="M44" s="86"/>
      <c r="N44" s="86"/>
      <c r="O44" s="86"/>
      <c r="P44" s="86"/>
      <c r="Q44" s="86"/>
      <c r="R44" s="86"/>
      <c r="S44" s="86"/>
      <c r="T44" s="86"/>
      <c r="U44" s="86"/>
      <c r="V44" s="86"/>
      <c r="W44" s="86"/>
      <c r="X44" s="86"/>
    </row>
    <row r="45" spans="1:24" ht="15.75" customHeight="1" x14ac:dyDescent="0.25">
      <c r="A45" s="86"/>
      <c r="B45" s="822"/>
      <c r="C45" s="88">
        <v>39</v>
      </c>
      <c r="D45" s="89" t="s">
        <v>286</v>
      </c>
      <c r="E45" s="87"/>
      <c r="F45" s="86"/>
      <c r="G45" s="86"/>
      <c r="H45" s="86"/>
      <c r="I45" s="86"/>
      <c r="J45" s="86"/>
      <c r="K45" s="86"/>
      <c r="L45" s="86"/>
      <c r="M45" s="86"/>
      <c r="N45" s="86"/>
      <c r="O45" s="86"/>
      <c r="P45" s="86"/>
      <c r="Q45" s="86"/>
      <c r="R45" s="86"/>
      <c r="S45" s="86"/>
      <c r="T45" s="86"/>
      <c r="U45" s="86"/>
      <c r="V45" s="86"/>
      <c r="W45" s="86"/>
      <c r="X45" s="86"/>
    </row>
    <row r="46" spans="1:24" ht="15.75" customHeight="1" x14ac:dyDescent="0.25">
      <c r="A46" s="86"/>
      <c r="B46" s="822"/>
      <c r="C46" s="88">
        <v>40</v>
      </c>
      <c r="D46" s="89" t="s">
        <v>287</v>
      </c>
      <c r="E46" s="87"/>
      <c r="F46" s="86"/>
      <c r="G46" s="86"/>
      <c r="H46" s="86"/>
      <c r="I46" s="86"/>
      <c r="J46" s="86"/>
      <c r="K46" s="86"/>
      <c r="L46" s="86"/>
      <c r="M46" s="86"/>
      <c r="N46" s="86"/>
      <c r="O46" s="86"/>
      <c r="P46" s="86"/>
      <c r="Q46" s="86"/>
      <c r="R46" s="86"/>
      <c r="S46" s="86"/>
      <c r="T46" s="86"/>
      <c r="U46" s="86"/>
      <c r="V46" s="86"/>
      <c r="W46" s="86"/>
      <c r="X46" s="86"/>
    </row>
    <row r="47" spans="1:24" ht="15.75" customHeight="1" x14ac:dyDescent="0.25">
      <c r="A47" s="86"/>
      <c r="B47" s="822"/>
      <c r="C47" s="88">
        <v>41</v>
      </c>
      <c r="D47" s="89" t="s">
        <v>288</v>
      </c>
      <c r="E47" s="87"/>
      <c r="F47" s="86"/>
      <c r="G47" s="86"/>
      <c r="H47" s="86"/>
      <c r="I47" s="86"/>
      <c r="J47" s="86"/>
      <c r="K47" s="86"/>
      <c r="L47" s="86"/>
      <c r="M47" s="86"/>
      <c r="N47" s="86"/>
      <c r="O47" s="86"/>
      <c r="P47" s="86"/>
      <c r="Q47" s="86"/>
      <c r="R47" s="86"/>
      <c r="S47" s="86"/>
      <c r="T47" s="86"/>
      <c r="U47" s="86"/>
      <c r="V47" s="86"/>
      <c r="W47" s="86"/>
      <c r="X47" s="86"/>
    </row>
    <row r="48" spans="1:24" ht="15.75" customHeight="1" x14ac:dyDescent="0.25">
      <c r="A48" s="86"/>
      <c r="B48" s="822"/>
      <c r="C48" s="88">
        <v>42</v>
      </c>
      <c r="D48" s="89" t="s">
        <v>289</v>
      </c>
      <c r="E48" s="87"/>
      <c r="F48" s="86"/>
      <c r="G48" s="86"/>
      <c r="H48" s="86"/>
      <c r="I48" s="86"/>
      <c r="J48" s="86"/>
      <c r="K48" s="86"/>
      <c r="L48" s="86"/>
      <c r="M48" s="86"/>
      <c r="N48" s="86"/>
      <c r="O48" s="86"/>
      <c r="P48" s="86"/>
      <c r="Q48" s="86"/>
      <c r="R48" s="86"/>
      <c r="S48" s="86"/>
      <c r="T48" s="86"/>
      <c r="U48" s="86"/>
      <c r="V48" s="86"/>
      <c r="W48" s="86"/>
      <c r="X48" s="86"/>
    </row>
    <row r="49" spans="1:24" ht="15.75" customHeight="1" x14ac:dyDescent="0.25">
      <c r="A49" s="86"/>
      <c r="B49" s="822"/>
      <c r="C49" s="88">
        <v>43</v>
      </c>
      <c r="D49" s="89" t="s">
        <v>290</v>
      </c>
      <c r="E49" s="87"/>
      <c r="F49" s="86"/>
      <c r="G49" s="86"/>
      <c r="H49" s="86"/>
      <c r="I49" s="86"/>
      <c r="J49" s="86"/>
      <c r="K49" s="86"/>
      <c r="L49" s="86"/>
      <c r="M49" s="86"/>
      <c r="N49" s="86"/>
      <c r="O49" s="86"/>
      <c r="P49" s="86"/>
      <c r="Q49" s="86"/>
      <c r="R49" s="86"/>
      <c r="S49" s="86"/>
      <c r="T49" s="86"/>
      <c r="U49" s="86"/>
      <c r="V49" s="86"/>
      <c r="W49" s="86"/>
      <c r="X49" s="86"/>
    </row>
    <row r="50" spans="1:24" ht="15.75" customHeight="1" x14ac:dyDescent="0.25">
      <c r="A50" s="86"/>
      <c r="B50" s="822"/>
      <c r="C50" s="88">
        <v>44</v>
      </c>
      <c r="D50" s="89" t="s">
        <v>291</v>
      </c>
      <c r="E50" s="87"/>
      <c r="F50" s="86"/>
      <c r="G50" s="86"/>
      <c r="H50" s="86"/>
      <c r="I50" s="86"/>
      <c r="J50" s="86"/>
      <c r="K50" s="86"/>
      <c r="L50" s="86"/>
      <c r="M50" s="86"/>
      <c r="N50" s="86"/>
      <c r="O50" s="86"/>
      <c r="P50" s="86"/>
      <c r="Q50" s="86"/>
      <c r="R50" s="86"/>
      <c r="S50" s="86"/>
      <c r="T50" s="86"/>
      <c r="U50" s="86"/>
      <c r="V50" s="86"/>
      <c r="W50" s="86"/>
      <c r="X50" s="86"/>
    </row>
    <row r="51" spans="1:24" ht="15.75" customHeight="1" x14ac:dyDescent="0.25">
      <c r="A51" s="86"/>
      <c r="B51" s="822"/>
      <c r="C51" s="88">
        <v>45</v>
      </c>
      <c r="D51" s="89" t="s">
        <v>292</v>
      </c>
      <c r="E51" s="87"/>
      <c r="F51" s="86"/>
      <c r="G51" s="86"/>
      <c r="H51" s="86"/>
      <c r="I51" s="86"/>
      <c r="J51" s="86"/>
      <c r="K51" s="86"/>
      <c r="L51" s="86"/>
      <c r="M51" s="86"/>
      <c r="N51" s="86"/>
      <c r="O51" s="86"/>
      <c r="P51" s="86"/>
      <c r="Q51" s="86"/>
      <c r="R51" s="86"/>
      <c r="S51" s="86"/>
      <c r="T51" s="86"/>
      <c r="U51" s="86"/>
      <c r="V51" s="86"/>
      <c r="W51" s="86"/>
      <c r="X51" s="86"/>
    </row>
    <row r="52" spans="1:24" ht="15.75" customHeight="1" x14ac:dyDescent="0.25">
      <c r="A52" s="86"/>
      <c r="B52" s="822"/>
      <c r="C52" s="88">
        <v>46</v>
      </c>
      <c r="D52" s="89" t="s">
        <v>293</v>
      </c>
      <c r="E52" s="87"/>
      <c r="F52" s="86"/>
      <c r="G52" s="86"/>
      <c r="H52" s="86"/>
      <c r="I52" s="86"/>
      <c r="J52" s="86"/>
      <c r="K52" s="86"/>
      <c r="L52" s="86"/>
      <c r="M52" s="86"/>
      <c r="N52" s="86"/>
      <c r="O52" s="86"/>
      <c r="P52" s="86"/>
      <c r="Q52" s="86"/>
      <c r="R52" s="86"/>
      <c r="S52" s="86"/>
      <c r="T52" s="86"/>
      <c r="U52" s="86"/>
      <c r="V52" s="86"/>
      <c r="W52" s="86"/>
      <c r="X52" s="86"/>
    </row>
    <row r="53" spans="1:24" ht="15.75" customHeight="1" x14ac:dyDescent="0.25">
      <c r="A53" s="86"/>
      <c r="B53" s="823"/>
      <c r="C53" s="88">
        <v>47</v>
      </c>
      <c r="D53" s="89" t="s">
        <v>294</v>
      </c>
      <c r="E53" s="87"/>
      <c r="F53" s="86"/>
      <c r="G53" s="86"/>
      <c r="H53" s="86"/>
      <c r="I53" s="86"/>
      <c r="J53" s="86"/>
      <c r="K53" s="86"/>
      <c r="L53" s="86"/>
      <c r="M53" s="86"/>
      <c r="N53" s="86"/>
      <c r="O53" s="86"/>
      <c r="P53" s="86"/>
      <c r="Q53" s="86"/>
      <c r="R53" s="86"/>
      <c r="S53" s="86"/>
      <c r="T53" s="86"/>
      <c r="U53" s="86"/>
      <c r="V53" s="86"/>
      <c r="W53" s="86"/>
      <c r="X53" s="86"/>
    </row>
    <row r="54" spans="1:24" ht="15.75" customHeight="1" x14ac:dyDescent="0.25">
      <c r="A54" s="86"/>
      <c r="B54" s="821">
        <v>6</v>
      </c>
      <c r="C54" s="824" t="s">
        <v>295</v>
      </c>
      <c r="D54" s="825"/>
      <c r="E54" s="87"/>
      <c r="F54" s="86"/>
      <c r="G54" s="86"/>
      <c r="H54" s="86"/>
      <c r="I54" s="86"/>
      <c r="J54" s="86"/>
      <c r="K54" s="86"/>
      <c r="L54" s="86"/>
      <c r="M54" s="86"/>
      <c r="N54" s="86"/>
      <c r="O54" s="86"/>
      <c r="P54" s="86"/>
      <c r="Q54" s="86"/>
      <c r="R54" s="86"/>
      <c r="S54" s="86"/>
      <c r="T54" s="86"/>
      <c r="U54" s="86"/>
      <c r="V54" s="86"/>
      <c r="W54" s="86"/>
      <c r="X54" s="86"/>
    </row>
    <row r="55" spans="1:24" ht="15.75" customHeight="1" x14ac:dyDescent="0.25">
      <c r="A55" s="86"/>
      <c r="B55" s="822"/>
      <c r="C55" s="88">
        <v>48</v>
      </c>
      <c r="D55" s="89" t="s">
        <v>296</v>
      </c>
      <c r="E55" s="87"/>
      <c r="F55" s="86"/>
      <c r="G55" s="86"/>
      <c r="H55" s="86"/>
      <c r="I55" s="86"/>
      <c r="J55" s="86"/>
      <c r="K55" s="86"/>
      <c r="L55" s="86"/>
      <c r="M55" s="86"/>
      <c r="N55" s="86"/>
      <c r="O55" s="86"/>
      <c r="P55" s="86"/>
      <c r="Q55" s="86"/>
      <c r="R55" s="86"/>
      <c r="S55" s="86"/>
      <c r="T55" s="86"/>
      <c r="U55" s="86"/>
      <c r="V55" s="86"/>
      <c r="W55" s="86"/>
      <c r="X55" s="86"/>
    </row>
    <row r="56" spans="1:24" ht="15.75" customHeight="1" x14ac:dyDescent="0.25">
      <c r="A56" s="86"/>
      <c r="B56" s="822"/>
      <c r="C56" s="88">
        <v>49</v>
      </c>
      <c r="D56" s="89" t="s">
        <v>297</v>
      </c>
      <c r="E56" s="87"/>
      <c r="F56" s="86"/>
      <c r="G56" s="86"/>
      <c r="H56" s="86"/>
      <c r="I56" s="86"/>
      <c r="J56" s="86"/>
      <c r="K56" s="86"/>
      <c r="L56" s="86"/>
      <c r="M56" s="86"/>
      <c r="N56" s="86"/>
      <c r="O56" s="86"/>
      <c r="P56" s="86"/>
      <c r="Q56" s="86"/>
      <c r="R56" s="86"/>
      <c r="S56" s="86"/>
      <c r="T56" s="86"/>
      <c r="U56" s="86"/>
      <c r="V56" s="86"/>
      <c r="W56" s="86"/>
      <c r="X56" s="86"/>
    </row>
    <row r="57" spans="1:24" ht="15.75" customHeight="1" x14ac:dyDescent="0.25">
      <c r="A57" s="86"/>
      <c r="B57" s="822"/>
      <c r="C57" s="88">
        <v>50</v>
      </c>
      <c r="D57" s="89" t="s">
        <v>298</v>
      </c>
      <c r="E57" s="87"/>
      <c r="F57" s="86"/>
      <c r="G57" s="86"/>
      <c r="H57" s="86"/>
      <c r="I57" s="86"/>
      <c r="J57" s="86"/>
      <c r="K57" s="86"/>
      <c r="L57" s="86"/>
      <c r="M57" s="86"/>
      <c r="N57" s="86"/>
      <c r="O57" s="86"/>
      <c r="P57" s="86"/>
      <c r="Q57" s="86"/>
      <c r="R57" s="86"/>
      <c r="S57" s="86"/>
      <c r="T57" s="86"/>
      <c r="U57" s="86"/>
      <c r="V57" s="86"/>
      <c r="W57" s="86"/>
      <c r="X57" s="86"/>
    </row>
    <row r="58" spans="1:24" ht="15.75" customHeight="1" x14ac:dyDescent="0.25">
      <c r="A58" s="86"/>
      <c r="B58" s="822"/>
      <c r="C58" s="88">
        <v>51</v>
      </c>
      <c r="D58" s="89" t="s">
        <v>299</v>
      </c>
      <c r="E58" s="87"/>
      <c r="F58" s="86"/>
      <c r="G58" s="86"/>
      <c r="H58" s="86"/>
      <c r="I58" s="86"/>
      <c r="J58" s="86"/>
      <c r="K58" s="86"/>
      <c r="L58" s="86"/>
      <c r="M58" s="86"/>
      <c r="N58" s="86"/>
      <c r="O58" s="86"/>
      <c r="P58" s="86"/>
      <c r="Q58" s="86"/>
      <c r="R58" s="86"/>
      <c r="S58" s="86"/>
      <c r="T58" s="86"/>
      <c r="U58" s="86"/>
      <c r="V58" s="86"/>
      <c r="W58" s="86"/>
      <c r="X58" s="86"/>
    </row>
    <row r="59" spans="1:24" ht="15.75" customHeight="1" x14ac:dyDescent="0.25">
      <c r="A59" s="86"/>
      <c r="B59" s="822"/>
      <c r="C59" s="88">
        <v>52</v>
      </c>
      <c r="D59" s="89" t="s">
        <v>300</v>
      </c>
      <c r="E59" s="87"/>
      <c r="F59" s="86"/>
      <c r="G59" s="86"/>
      <c r="H59" s="86"/>
      <c r="I59" s="86"/>
      <c r="J59" s="86"/>
      <c r="K59" s="86"/>
      <c r="L59" s="86"/>
      <c r="M59" s="86"/>
      <c r="N59" s="86"/>
      <c r="O59" s="86"/>
      <c r="P59" s="86"/>
      <c r="Q59" s="86"/>
      <c r="R59" s="86"/>
      <c r="S59" s="86"/>
      <c r="T59" s="86"/>
      <c r="U59" s="86"/>
      <c r="V59" s="86"/>
      <c r="W59" s="86"/>
      <c r="X59" s="86"/>
    </row>
    <row r="60" spans="1:24" ht="15.75" customHeight="1" x14ac:dyDescent="0.25">
      <c r="A60" s="86"/>
      <c r="B60" s="822"/>
      <c r="C60" s="88">
        <v>53</v>
      </c>
      <c r="D60" s="89" t="s">
        <v>301</v>
      </c>
      <c r="E60" s="87"/>
      <c r="F60" s="86"/>
      <c r="G60" s="86"/>
      <c r="H60" s="86"/>
      <c r="I60" s="86"/>
      <c r="J60" s="86"/>
      <c r="K60" s="86"/>
      <c r="L60" s="86"/>
      <c r="M60" s="86"/>
      <c r="N60" s="86"/>
      <c r="O60" s="86"/>
      <c r="P60" s="86"/>
      <c r="Q60" s="86"/>
      <c r="R60" s="86"/>
      <c r="S60" s="86"/>
      <c r="T60" s="86"/>
      <c r="U60" s="86"/>
      <c r="V60" s="86"/>
      <c r="W60" s="86"/>
      <c r="X60" s="86"/>
    </row>
    <row r="61" spans="1:24" ht="15.75" customHeight="1" x14ac:dyDescent="0.25">
      <c r="A61" s="86"/>
      <c r="B61" s="822"/>
      <c r="C61" s="88">
        <v>54</v>
      </c>
      <c r="D61" s="89" t="s">
        <v>302</v>
      </c>
      <c r="E61" s="87"/>
      <c r="F61" s="86"/>
      <c r="G61" s="86"/>
      <c r="H61" s="86"/>
      <c r="I61" s="86"/>
      <c r="J61" s="86"/>
      <c r="K61" s="86"/>
      <c r="L61" s="86"/>
      <c r="M61" s="86"/>
      <c r="N61" s="86"/>
      <c r="O61" s="86"/>
      <c r="P61" s="86"/>
      <c r="Q61" s="86"/>
      <c r="R61" s="86"/>
      <c r="S61" s="86"/>
      <c r="T61" s="86"/>
      <c r="U61" s="86"/>
      <c r="V61" s="86"/>
      <c r="W61" s="86"/>
      <c r="X61" s="86"/>
    </row>
    <row r="62" spans="1:24" ht="15.75" customHeight="1" x14ac:dyDescent="0.25">
      <c r="A62" s="86"/>
      <c r="B62" s="823"/>
      <c r="C62" s="88">
        <v>55</v>
      </c>
      <c r="D62" s="89" t="s">
        <v>303</v>
      </c>
      <c r="E62" s="87"/>
      <c r="F62" s="86"/>
      <c r="G62" s="86"/>
      <c r="H62" s="86"/>
      <c r="I62" s="86"/>
      <c r="J62" s="86"/>
      <c r="K62" s="86"/>
      <c r="L62" s="86"/>
      <c r="M62" s="86"/>
      <c r="N62" s="86"/>
      <c r="O62" s="86"/>
      <c r="P62" s="86"/>
      <c r="Q62" s="86"/>
      <c r="R62" s="86"/>
      <c r="S62" s="86"/>
      <c r="T62" s="86"/>
      <c r="U62" s="86"/>
      <c r="V62" s="86"/>
      <c r="W62" s="86"/>
      <c r="X62" s="86"/>
    </row>
    <row r="63" spans="1:24" ht="15.75" customHeight="1" x14ac:dyDescent="0.25">
      <c r="A63" s="86"/>
      <c r="B63" s="821">
        <v>7</v>
      </c>
      <c r="C63" s="824" t="s">
        <v>304</v>
      </c>
      <c r="D63" s="825"/>
      <c r="E63" s="87"/>
      <c r="F63" s="86"/>
      <c r="G63" s="86"/>
      <c r="H63" s="86"/>
      <c r="I63" s="86"/>
      <c r="J63" s="86"/>
      <c r="K63" s="86"/>
      <c r="L63" s="86"/>
      <c r="M63" s="86"/>
      <c r="N63" s="86"/>
      <c r="O63" s="86"/>
      <c r="P63" s="86"/>
      <c r="Q63" s="86"/>
      <c r="R63" s="86"/>
      <c r="S63" s="86"/>
      <c r="T63" s="86"/>
      <c r="U63" s="86"/>
      <c r="V63" s="86"/>
      <c r="W63" s="86"/>
      <c r="X63" s="86"/>
    </row>
    <row r="64" spans="1:24" ht="15.75" customHeight="1" x14ac:dyDescent="0.25">
      <c r="A64" s="86"/>
      <c r="B64" s="822"/>
      <c r="C64" s="88">
        <v>56</v>
      </c>
      <c r="D64" s="89" t="s">
        <v>305</v>
      </c>
      <c r="E64" s="87"/>
      <c r="F64" s="86"/>
      <c r="G64" s="86"/>
      <c r="H64" s="86"/>
      <c r="I64" s="86"/>
      <c r="J64" s="86"/>
      <c r="K64" s="86"/>
      <c r="L64" s="86"/>
      <c r="M64" s="86"/>
      <c r="N64" s="86"/>
      <c r="O64" s="86"/>
      <c r="P64" s="86"/>
      <c r="Q64" s="86"/>
      <c r="R64" s="86"/>
      <c r="S64" s="86"/>
      <c r="T64" s="86"/>
      <c r="U64" s="86"/>
      <c r="V64" s="86"/>
      <c r="W64" s="86"/>
      <c r="X64" s="86"/>
    </row>
    <row r="65" spans="1:24" ht="15.75" customHeight="1" x14ac:dyDescent="0.25">
      <c r="A65" s="86"/>
      <c r="B65" s="822"/>
      <c r="C65" s="88">
        <v>57</v>
      </c>
      <c r="D65" s="89" t="s">
        <v>306</v>
      </c>
      <c r="E65" s="87"/>
      <c r="F65" s="86"/>
      <c r="G65" s="86"/>
      <c r="H65" s="86"/>
      <c r="I65" s="86"/>
      <c r="J65" s="86"/>
      <c r="K65" s="86"/>
      <c r="L65" s="86"/>
      <c r="M65" s="86"/>
      <c r="N65" s="86"/>
      <c r="O65" s="86"/>
      <c r="P65" s="86"/>
      <c r="Q65" s="86"/>
      <c r="R65" s="86"/>
      <c r="S65" s="86"/>
      <c r="T65" s="86"/>
      <c r="U65" s="86"/>
      <c r="V65" s="86"/>
      <c r="W65" s="86"/>
      <c r="X65" s="86"/>
    </row>
    <row r="66" spans="1:24" ht="15.75" customHeight="1" x14ac:dyDescent="0.25">
      <c r="A66" s="86"/>
      <c r="B66" s="822"/>
      <c r="C66" s="88">
        <v>58</v>
      </c>
      <c r="D66" s="89" t="s">
        <v>307</v>
      </c>
      <c r="E66" s="87"/>
      <c r="F66" s="86"/>
      <c r="G66" s="86"/>
      <c r="H66" s="86"/>
      <c r="I66" s="86"/>
      <c r="J66" s="86"/>
      <c r="K66" s="86"/>
      <c r="L66" s="86"/>
      <c r="M66" s="86"/>
      <c r="N66" s="86"/>
      <c r="O66" s="86"/>
      <c r="P66" s="86"/>
      <c r="Q66" s="86"/>
      <c r="R66" s="86"/>
      <c r="S66" s="86"/>
      <c r="T66" s="86"/>
      <c r="U66" s="86"/>
      <c r="V66" s="86"/>
      <c r="W66" s="86"/>
      <c r="X66" s="86"/>
    </row>
    <row r="67" spans="1:24" ht="15.75" customHeight="1" x14ac:dyDescent="0.25">
      <c r="A67" s="86"/>
      <c r="B67" s="822"/>
      <c r="C67" s="88">
        <v>59</v>
      </c>
      <c r="D67" s="89" t="s">
        <v>308</v>
      </c>
      <c r="E67" s="87"/>
      <c r="F67" s="86"/>
      <c r="G67" s="86"/>
      <c r="H67" s="86"/>
      <c r="I67" s="86"/>
      <c r="J67" s="86"/>
      <c r="K67" s="86"/>
      <c r="L67" s="86"/>
      <c r="M67" s="86"/>
      <c r="N67" s="86"/>
      <c r="O67" s="86"/>
      <c r="P67" s="86"/>
      <c r="Q67" s="86"/>
      <c r="R67" s="86"/>
      <c r="S67" s="86"/>
      <c r="T67" s="86"/>
      <c r="U67" s="86"/>
      <c r="V67" s="86"/>
      <c r="W67" s="86"/>
      <c r="X67" s="86"/>
    </row>
    <row r="68" spans="1:24" ht="15.75" customHeight="1" x14ac:dyDescent="0.25">
      <c r="A68" s="86"/>
      <c r="B68" s="823"/>
      <c r="C68" s="88">
        <v>60</v>
      </c>
      <c r="D68" s="89" t="s">
        <v>309</v>
      </c>
      <c r="E68" s="87"/>
      <c r="F68" s="86"/>
      <c r="G68" s="86"/>
      <c r="H68" s="86"/>
      <c r="I68" s="86"/>
      <c r="J68" s="86"/>
      <c r="K68" s="86"/>
      <c r="L68" s="86"/>
      <c r="M68" s="86"/>
      <c r="N68" s="86"/>
      <c r="O68" s="86"/>
      <c r="P68" s="86"/>
      <c r="Q68" s="86"/>
      <c r="R68" s="86"/>
      <c r="S68" s="86"/>
      <c r="T68" s="86"/>
      <c r="U68" s="86"/>
      <c r="V68" s="86"/>
      <c r="W68" s="86"/>
      <c r="X68" s="86"/>
    </row>
    <row r="69" spans="1:24" ht="15.75" customHeight="1" x14ac:dyDescent="0.25">
      <c r="A69" s="86"/>
      <c r="B69" s="821">
        <v>8</v>
      </c>
      <c r="C69" s="824" t="s">
        <v>310</v>
      </c>
      <c r="D69" s="825"/>
      <c r="E69" s="87"/>
      <c r="F69" s="86"/>
      <c r="G69" s="86"/>
      <c r="H69" s="86"/>
      <c r="I69" s="86"/>
      <c r="J69" s="86"/>
      <c r="K69" s="86"/>
      <c r="L69" s="86"/>
      <c r="M69" s="86"/>
      <c r="N69" s="86"/>
      <c r="O69" s="86"/>
      <c r="P69" s="86"/>
      <c r="Q69" s="86"/>
      <c r="R69" s="86"/>
      <c r="S69" s="86"/>
      <c r="T69" s="86"/>
      <c r="U69" s="86"/>
      <c r="V69" s="86"/>
      <c r="W69" s="86"/>
      <c r="X69" s="86"/>
    </row>
    <row r="70" spans="1:24" ht="15.75" customHeight="1" x14ac:dyDescent="0.25">
      <c r="A70" s="86"/>
      <c r="B70" s="822"/>
      <c r="C70" s="88">
        <v>61</v>
      </c>
      <c r="D70" s="89" t="s">
        <v>311</v>
      </c>
      <c r="E70" s="87"/>
      <c r="F70" s="86"/>
      <c r="G70" s="86"/>
      <c r="H70" s="86"/>
      <c r="I70" s="86"/>
      <c r="J70" s="86"/>
      <c r="K70" s="86"/>
      <c r="L70" s="86"/>
      <c r="M70" s="86"/>
      <c r="N70" s="86"/>
      <c r="O70" s="86"/>
      <c r="P70" s="86"/>
      <c r="Q70" s="86"/>
      <c r="R70" s="86"/>
      <c r="S70" s="86"/>
      <c r="T70" s="86"/>
      <c r="U70" s="86"/>
      <c r="V70" s="86"/>
      <c r="W70" s="86"/>
      <c r="X70" s="86"/>
    </row>
    <row r="71" spans="1:24" ht="15.75" customHeight="1" x14ac:dyDescent="0.25">
      <c r="A71" s="86"/>
      <c r="B71" s="822"/>
      <c r="C71" s="88">
        <v>62</v>
      </c>
      <c r="D71" s="89" t="s">
        <v>312</v>
      </c>
      <c r="E71" s="87"/>
      <c r="F71" s="86"/>
      <c r="G71" s="86"/>
      <c r="H71" s="86"/>
      <c r="I71" s="86"/>
      <c r="J71" s="86"/>
      <c r="K71" s="86"/>
      <c r="L71" s="86"/>
      <c r="M71" s="86"/>
      <c r="N71" s="86"/>
      <c r="O71" s="86"/>
      <c r="P71" s="86"/>
      <c r="Q71" s="86"/>
      <c r="R71" s="86"/>
      <c r="S71" s="86"/>
      <c r="T71" s="86"/>
      <c r="U71" s="86"/>
      <c r="V71" s="86"/>
      <c r="W71" s="86"/>
      <c r="X71" s="86"/>
    </row>
    <row r="72" spans="1:24" ht="15.75" customHeight="1" x14ac:dyDescent="0.25">
      <c r="A72" s="86"/>
      <c r="B72" s="822"/>
      <c r="C72" s="88">
        <v>63</v>
      </c>
      <c r="D72" s="89" t="s">
        <v>313</v>
      </c>
      <c r="E72" s="87"/>
      <c r="F72" s="86"/>
      <c r="G72" s="86"/>
      <c r="H72" s="86"/>
      <c r="I72" s="86"/>
      <c r="J72" s="86"/>
      <c r="K72" s="86"/>
      <c r="L72" s="86"/>
      <c r="M72" s="86"/>
      <c r="N72" s="86"/>
      <c r="O72" s="86"/>
      <c r="P72" s="86"/>
      <c r="Q72" s="86"/>
      <c r="R72" s="86"/>
      <c r="S72" s="86"/>
      <c r="T72" s="86"/>
      <c r="U72" s="86"/>
      <c r="V72" s="86"/>
      <c r="W72" s="86"/>
      <c r="X72" s="86"/>
    </row>
    <row r="73" spans="1:24" ht="15.75" customHeight="1" x14ac:dyDescent="0.25">
      <c r="A73" s="86"/>
      <c r="B73" s="822"/>
      <c r="C73" s="88">
        <v>64</v>
      </c>
      <c r="D73" s="89" t="s">
        <v>314</v>
      </c>
      <c r="E73" s="87"/>
      <c r="F73" s="86"/>
      <c r="G73" s="86"/>
      <c r="H73" s="86"/>
      <c r="I73" s="86"/>
      <c r="J73" s="86"/>
      <c r="K73" s="86"/>
      <c r="L73" s="86"/>
      <c r="M73" s="86"/>
      <c r="N73" s="86"/>
      <c r="O73" s="86"/>
      <c r="P73" s="86"/>
      <c r="Q73" s="86"/>
      <c r="R73" s="86"/>
      <c r="S73" s="86"/>
      <c r="T73" s="86"/>
      <c r="U73" s="86"/>
      <c r="V73" s="86"/>
      <c r="W73" s="86"/>
      <c r="X73" s="86"/>
    </row>
    <row r="74" spans="1:24" ht="15.75" customHeight="1" x14ac:dyDescent="0.25">
      <c r="A74" s="86"/>
      <c r="B74" s="822"/>
      <c r="C74" s="88">
        <v>65</v>
      </c>
      <c r="D74" s="89" t="s">
        <v>315</v>
      </c>
      <c r="E74" s="87"/>
      <c r="F74" s="86"/>
      <c r="G74" s="86"/>
      <c r="H74" s="86"/>
      <c r="I74" s="86"/>
      <c r="J74" s="86"/>
      <c r="K74" s="86"/>
      <c r="L74" s="86"/>
      <c r="M74" s="86"/>
      <c r="N74" s="86"/>
      <c r="O74" s="86"/>
      <c r="P74" s="86"/>
      <c r="Q74" s="86"/>
      <c r="R74" s="86"/>
      <c r="S74" s="86"/>
      <c r="T74" s="86"/>
      <c r="U74" s="86"/>
      <c r="V74" s="86"/>
      <c r="W74" s="86"/>
      <c r="X74" s="86"/>
    </row>
    <row r="75" spans="1:24" ht="15.75" customHeight="1" x14ac:dyDescent="0.25">
      <c r="A75" s="86"/>
      <c r="B75" s="822"/>
      <c r="C75" s="88">
        <v>66</v>
      </c>
      <c r="D75" s="89" t="s">
        <v>316</v>
      </c>
      <c r="E75" s="87"/>
      <c r="F75" s="86"/>
      <c r="G75" s="86"/>
      <c r="H75" s="86"/>
      <c r="I75" s="86"/>
      <c r="J75" s="86"/>
      <c r="K75" s="86"/>
      <c r="L75" s="86"/>
      <c r="M75" s="86"/>
      <c r="N75" s="86"/>
      <c r="O75" s="86"/>
      <c r="P75" s="86"/>
      <c r="Q75" s="86"/>
      <c r="R75" s="86"/>
      <c r="S75" s="86"/>
      <c r="T75" s="86"/>
      <c r="U75" s="86"/>
      <c r="V75" s="86"/>
      <c r="W75" s="86"/>
      <c r="X75" s="86"/>
    </row>
    <row r="76" spans="1:24" ht="15.75" customHeight="1" x14ac:dyDescent="0.25">
      <c r="A76" s="86"/>
      <c r="B76" s="822"/>
      <c r="C76" s="88">
        <v>67</v>
      </c>
      <c r="D76" s="89" t="s">
        <v>317</v>
      </c>
      <c r="E76" s="87"/>
      <c r="F76" s="86"/>
      <c r="G76" s="86"/>
      <c r="H76" s="86"/>
      <c r="I76" s="86"/>
      <c r="J76" s="86"/>
      <c r="K76" s="86"/>
      <c r="L76" s="86"/>
      <c r="M76" s="86"/>
      <c r="N76" s="86"/>
      <c r="O76" s="86"/>
      <c r="P76" s="86"/>
      <c r="Q76" s="86"/>
      <c r="R76" s="86"/>
      <c r="S76" s="86"/>
      <c r="T76" s="86"/>
      <c r="U76" s="86"/>
      <c r="V76" s="86"/>
      <c r="W76" s="86"/>
      <c r="X76" s="86"/>
    </row>
    <row r="77" spans="1:24" ht="15.75" customHeight="1" x14ac:dyDescent="0.25">
      <c r="A77" s="86"/>
      <c r="B77" s="822"/>
      <c r="C77" s="88">
        <v>68</v>
      </c>
      <c r="D77" s="89" t="s">
        <v>318</v>
      </c>
      <c r="E77" s="87"/>
      <c r="F77" s="86"/>
      <c r="G77" s="86"/>
      <c r="H77" s="86"/>
      <c r="I77" s="86"/>
      <c r="J77" s="86"/>
      <c r="K77" s="86"/>
      <c r="L77" s="86"/>
      <c r="M77" s="86"/>
      <c r="N77" s="86"/>
      <c r="O77" s="86"/>
      <c r="P77" s="86"/>
      <c r="Q77" s="86"/>
      <c r="R77" s="86"/>
      <c r="S77" s="86"/>
      <c r="T77" s="86"/>
      <c r="U77" s="86"/>
      <c r="V77" s="86"/>
      <c r="W77" s="86"/>
      <c r="X77" s="86"/>
    </row>
    <row r="78" spans="1:24" ht="15.75" customHeight="1" x14ac:dyDescent="0.25">
      <c r="A78" s="86"/>
      <c r="B78" s="822"/>
      <c r="C78" s="88">
        <v>69</v>
      </c>
      <c r="D78" s="89" t="s">
        <v>319</v>
      </c>
      <c r="E78" s="87"/>
      <c r="F78" s="86"/>
      <c r="G78" s="86"/>
      <c r="H78" s="86"/>
      <c r="I78" s="86"/>
      <c r="J78" s="86"/>
      <c r="K78" s="86"/>
      <c r="L78" s="86"/>
      <c r="M78" s="86"/>
      <c r="N78" s="86"/>
      <c r="O78" s="86"/>
      <c r="P78" s="86"/>
      <c r="Q78" s="86"/>
      <c r="R78" s="86"/>
      <c r="S78" s="86"/>
      <c r="T78" s="86"/>
      <c r="U78" s="86"/>
      <c r="V78" s="86"/>
      <c r="W78" s="86"/>
      <c r="X78" s="86"/>
    </row>
    <row r="79" spans="1:24" ht="15.75" customHeight="1" x14ac:dyDescent="0.25">
      <c r="A79" s="86"/>
      <c r="B79" s="822"/>
      <c r="C79" s="88">
        <v>70</v>
      </c>
      <c r="D79" s="89" t="s">
        <v>320</v>
      </c>
      <c r="E79" s="87"/>
      <c r="F79" s="86"/>
      <c r="G79" s="86"/>
      <c r="H79" s="86"/>
      <c r="I79" s="86"/>
      <c r="J79" s="86"/>
      <c r="K79" s="86"/>
      <c r="L79" s="86"/>
      <c r="M79" s="86"/>
      <c r="N79" s="86"/>
      <c r="O79" s="86"/>
      <c r="P79" s="86"/>
      <c r="Q79" s="86"/>
      <c r="R79" s="86"/>
      <c r="S79" s="86"/>
      <c r="T79" s="86"/>
      <c r="U79" s="86"/>
      <c r="V79" s="86"/>
      <c r="W79" s="86"/>
      <c r="X79" s="86"/>
    </row>
    <row r="80" spans="1:24" ht="15.75" customHeight="1" x14ac:dyDescent="0.25">
      <c r="A80" s="86"/>
      <c r="B80" s="822"/>
      <c r="C80" s="88">
        <v>71</v>
      </c>
      <c r="D80" s="89" t="s">
        <v>321</v>
      </c>
      <c r="E80" s="87"/>
      <c r="F80" s="86"/>
      <c r="G80" s="86"/>
      <c r="H80" s="86"/>
      <c r="I80" s="86"/>
      <c r="J80" s="86"/>
      <c r="K80" s="86"/>
      <c r="L80" s="86"/>
      <c r="M80" s="86"/>
      <c r="N80" s="86"/>
      <c r="O80" s="86"/>
      <c r="P80" s="86"/>
      <c r="Q80" s="86"/>
      <c r="R80" s="86"/>
      <c r="S80" s="86"/>
      <c r="T80" s="86"/>
      <c r="U80" s="86"/>
      <c r="V80" s="86"/>
      <c r="W80" s="86"/>
      <c r="X80" s="86"/>
    </row>
    <row r="81" spans="1:24" ht="15.75" customHeight="1" x14ac:dyDescent="0.25">
      <c r="A81" s="86"/>
      <c r="B81" s="823"/>
      <c r="C81" s="88">
        <v>72</v>
      </c>
      <c r="D81" s="89" t="s">
        <v>322</v>
      </c>
      <c r="E81" s="87"/>
      <c r="F81" s="86"/>
      <c r="G81" s="86"/>
      <c r="H81" s="86"/>
      <c r="I81" s="86"/>
      <c r="J81" s="86"/>
      <c r="K81" s="86"/>
      <c r="L81" s="86"/>
      <c r="M81" s="86"/>
      <c r="N81" s="86"/>
      <c r="O81" s="86"/>
      <c r="P81" s="86"/>
      <c r="Q81" s="86"/>
      <c r="R81" s="86"/>
      <c r="S81" s="86"/>
      <c r="T81" s="86"/>
      <c r="U81" s="86"/>
      <c r="V81" s="86"/>
      <c r="W81" s="86"/>
      <c r="X81" s="86"/>
    </row>
    <row r="82" spans="1:24" ht="15.75" customHeight="1" x14ac:dyDescent="0.25">
      <c r="A82" s="86"/>
      <c r="B82" s="821">
        <v>9</v>
      </c>
      <c r="C82" s="824" t="s">
        <v>323</v>
      </c>
      <c r="D82" s="825"/>
      <c r="E82" s="87"/>
      <c r="F82" s="86"/>
      <c r="G82" s="86"/>
      <c r="H82" s="86"/>
      <c r="I82" s="86"/>
      <c r="J82" s="86"/>
      <c r="K82" s="86"/>
      <c r="L82" s="86"/>
      <c r="M82" s="86"/>
      <c r="N82" s="86"/>
      <c r="O82" s="86"/>
      <c r="P82" s="86"/>
      <c r="Q82" s="86"/>
      <c r="R82" s="86"/>
      <c r="S82" s="86"/>
      <c r="T82" s="86"/>
      <c r="U82" s="86"/>
      <c r="V82" s="86"/>
      <c r="W82" s="86"/>
      <c r="X82" s="86"/>
    </row>
    <row r="83" spans="1:24" ht="15.75" customHeight="1" x14ac:dyDescent="0.25">
      <c r="A83" s="86"/>
      <c r="B83" s="822"/>
      <c r="C83" s="88">
        <v>73</v>
      </c>
      <c r="D83" s="89" t="s">
        <v>324</v>
      </c>
      <c r="E83" s="87"/>
      <c r="F83" s="86"/>
      <c r="G83" s="86"/>
      <c r="H83" s="86"/>
      <c r="I83" s="86"/>
      <c r="J83" s="86"/>
      <c r="K83" s="86"/>
      <c r="L83" s="86"/>
      <c r="M83" s="86"/>
      <c r="N83" s="86"/>
      <c r="O83" s="86"/>
      <c r="P83" s="86"/>
      <c r="Q83" s="86"/>
      <c r="R83" s="86"/>
      <c r="S83" s="86"/>
      <c r="T83" s="86"/>
      <c r="U83" s="86"/>
      <c r="V83" s="86"/>
      <c r="W83" s="86"/>
      <c r="X83" s="86"/>
    </row>
    <row r="84" spans="1:24" ht="15.75" customHeight="1" x14ac:dyDescent="0.25">
      <c r="A84" s="86"/>
      <c r="B84" s="822"/>
      <c r="C84" s="88">
        <v>74</v>
      </c>
      <c r="D84" s="89" t="s">
        <v>325</v>
      </c>
      <c r="E84" s="87"/>
      <c r="F84" s="86"/>
      <c r="G84" s="86"/>
      <c r="H84" s="86"/>
      <c r="I84" s="86"/>
      <c r="J84" s="86"/>
      <c r="K84" s="86"/>
      <c r="L84" s="86"/>
      <c r="M84" s="86"/>
      <c r="N84" s="86"/>
      <c r="O84" s="86"/>
      <c r="P84" s="86"/>
      <c r="Q84" s="86"/>
      <c r="R84" s="86"/>
      <c r="S84" s="86"/>
      <c r="T84" s="86"/>
      <c r="U84" s="86"/>
      <c r="V84" s="86"/>
      <c r="W84" s="86"/>
      <c r="X84" s="86"/>
    </row>
    <row r="85" spans="1:24" ht="15.75" customHeight="1" x14ac:dyDescent="0.25">
      <c r="A85" s="86"/>
      <c r="B85" s="822"/>
      <c r="C85" s="88">
        <v>75</v>
      </c>
      <c r="D85" s="89" t="s">
        <v>326</v>
      </c>
      <c r="E85" s="87"/>
      <c r="F85" s="86"/>
      <c r="G85" s="86"/>
      <c r="H85" s="86"/>
      <c r="I85" s="86"/>
      <c r="J85" s="86"/>
      <c r="K85" s="86"/>
      <c r="L85" s="86"/>
      <c r="M85" s="86"/>
      <c r="N85" s="86"/>
      <c r="O85" s="86"/>
      <c r="P85" s="86"/>
      <c r="Q85" s="86"/>
      <c r="R85" s="86"/>
      <c r="S85" s="86"/>
      <c r="T85" s="86"/>
      <c r="U85" s="86"/>
      <c r="V85" s="86"/>
      <c r="W85" s="86"/>
      <c r="X85" s="86"/>
    </row>
    <row r="86" spans="1:24" ht="15.75" customHeight="1" x14ac:dyDescent="0.25">
      <c r="A86" s="86"/>
      <c r="B86" s="822"/>
      <c r="C86" s="88">
        <v>76</v>
      </c>
      <c r="D86" s="89" t="s">
        <v>327</v>
      </c>
      <c r="E86" s="87"/>
      <c r="F86" s="86"/>
      <c r="G86" s="86"/>
      <c r="H86" s="86"/>
      <c r="I86" s="86"/>
      <c r="J86" s="86"/>
      <c r="K86" s="86"/>
      <c r="L86" s="86"/>
      <c r="M86" s="86"/>
      <c r="N86" s="86"/>
      <c r="O86" s="86"/>
      <c r="P86" s="86"/>
      <c r="Q86" s="86"/>
      <c r="R86" s="86"/>
      <c r="S86" s="86"/>
      <c r="T86" s="86"/>
      <c r="U86" s="86"/>
      <c r="V86" s="86"/>
      <c r="W86" s="86"/>
      <c r="X86" s="86"/>
    </row>
    <row r="87" spans="1:24" ht="15.75" customHeight="1" x14ac:dyDescent="0.25">
      <c r="A87" s="86"/>
      <c r="B87" s="822"/>
      <c r="C87" s="88">
        <v>77</v>
      </c>
      <c r="D87" s="89" t="s">
        <v>328</v>
      </c>
      <c r="E87" s="87"/>
      <c r="F87" s="86"/>
      <c r="G87" s="86"/>
      <c r="H87" s="86"/>
      <c r="I87" s="86"/>
      <c r="J87" s="86"/>
      <c r="K87" s="86"/>
      <c r="L87" s="86"/>
      <c r="M87" s="86"/>
      <c r="N87" s="86"/>
      <c r="O87" s="86"/>
      <c r="P87" s="86"/>
      <c r="Q87" s="86"/>
      <c r="R87" s="86"/>
      <c r="S87" s="86"/>
      <c r="T87" s="86"/>
      <c r="U87" s="86"/>
      <c r="V87" s="86"/>
      <c r="W87" s="86"/>
      <c r="X87" s="86"/>
    </row>
    <row r="88" spans="1:24" ht="15.75" customHeight="1" x14ac:dyDescent="0.25">
      <c r="A88" s="86"/>
      <c r="B88" s="822"/>
      <c r="C88" s="88">
        <v>78</v>
      </c>
      <c r="D88" s="89" t="s">
        <v>329</v>
      </c>
      <c r="E88" s="87"/>
      <c r="F88" s="86"/>
      <c r="G88" s="86"/>
      <c r="H88" s="86"/>
      <c r="I88" s="86"/>
      <c r="J88" s="86"/>
      <c r="K88" s="86"/>
      <c r="L88" s="86"/>
      <c r="M88" s="86"/>
      <c r="N88" s="86"/>
      <c r="O88" s="86"/>
      <c r="P88" s="86"/>
      <c r="Q88" s="86"/>
      <c r="R88" s="86"/>
      <c r="S88" s="86"/>
      <c r="T88" s="86"/>
      <c r="U88" s="86"/>
      <c r="V88" s="86"/>
      <c r="W88" s="86"/>
      <c r="X88" s="86"/>
    </row>
    <row r="89" spans="1:24" ht="15.75" customHeight="1" x14ac:dyDescent="0.25">
      <c r="A89" s="86"/>
      <c r="B89" s="822"/>
      <c r="C89" s="88">
        <v>79</v>
      </c>
      <c r="D89" s="89" t="s">
        <v>330</v>
      </c>
      <c r="E89" s="87"/>
      <c r="F89" s="86"/>
      <c r="G89" s="86"/>
      <c r="H89" s="86"/>
      <c r="I89" s="86"/>
      <c r="J89" s="86"/>
      <c r="K89" s="86"/>
      <c r="L89" s="86"/>
      <c r="M89" s="86"/>
      <c r="N89" s="86"/>
      <c r="O89" s="86"/>
      <c r="P89" s="86"/>
      <c r="Q89" s="86"/>
      <c r="R89" s="86"/>
      <c r="S89" s="86"/>
      <c r="T89" s="86"/>
      <c r="U89" s="86"/>
      <c r="V89" s="86"/>
      <c r="W89" s="86"/>
      <c r="X89" s="86"/>
    </row>
    <row r="90" spans="1:24" ht="15.75" customHeight="1" x14ac:dyDescent="0.25">
      <c r="A90" s="86"/>
      <c r="B90" s="823"/>
      <c r="C90" s="88">
        <v>80</v>
      </c>
      <c r="D90" s="89" t="s">
        <v>331</v>
      </c>
      <c r="E90" s="87"/>
      <c r="F90" s="86"/>
      <c r="G90" s="86"/>
      <c r="H90" s="86"/>
      <c r="I90" s="86"/>
      <c r="J90" s="86"/>
      <c r="K90" s="86"/>
      <c r="L90" s="86"/>
      <c r="M90" s="86"/>
      <c r="N90" s="86"/>
      <c r="O90" s="86"/>
      <c r="P90" s="86"/>
      <c r="Q90" s="86"/>
      <c r="R90" s="86"/>
      <c r="S90" s="86"/>
      <c r="T90" s="86"/>
      <c r="U90" s="86"/>
      <c r="V90" s="86"/>
      <c r="W90" s="86"/>
      <c r="X90" s="86"/>
    </row>
    <row r="91" spans="1:24" ht="15.75" customHeight="1" x14ac:dyDescent="0.25">
      <c r="A91" s="86"/>
      <c r="B91" s="821">
        <v>10</v>
      </c>
      <c r="C91" s="824" t="s">
        <v>332</v>
      </c>
      <c r="D91" s="825"/>
      <c r="E91" s="87"/>
      <c r="F91" s="86"/>
      <c r="G91" s="86"/>
      <c r="H91" s="86"/>
      <c r="I91" s="86"/>
      <c r="J91" s="86"/>
      <c r="K91" s="86"/>
      <c r="L91" s="86"/>
      <c r="M91" s="86"/>
      <c r="N91" s="86"/>
      <c r="O91" s="86"/>
      <c r="P91" s="86"/>
      <c r="Q91" s="86"/>
      <c r="R91" s="86"/>
      <c r="S91" s="86"/>
      <c r="T91" s="86"/>
      <c r="U91" s="86"/>
      <c r="V91" s="86"/>
      <c r="W91" s="86"/>
      <c r="X91" s="86"/>
    </row>
    <row r="92" spans="1:24" ht="15.75" customHeight="1" x14ac:dyDescent="0.25">
      <c r="A92" s="86"/>
      <c r="B92" s="822"/>
      <c r="C92" s="88">
        <v>81</v>
      </c>
      <c r="D92" s="89" t="s">
        <v>333</v>
      </c>
      <c r="E92" s="87"/>
      <c r="F92" s="86"/>
      <c r="G92" s="86"/>
      <c r="H92" s="86"/>
      <c r="I92" s="86"/>
      <c r="J92" s="86"/>
      <c r="K92" s="86"/>
      <c r="L92" s="86"/>
      <c r="M92" s="86"/>
      <c r="N92" s="86"/>
      <c r="O92" s="86"/>
      <c r="P92" s="86"/>
      <c r="Q92" s="86"/>
      <c r="R92" s="86"/>
      <c r="S92" s="86"/>
      <c r="T92" s="86"/>
      <c r="U92" s="86"/>
      <c r="V92" s="86"/>
      <c r="W92" s="86"/>
      <c r="X92" s="86"/>
    </row>
    <row r="93" spans="1:24" ht="15.75" customHeight="1" x14ac:dyDescent="0.25">
      <c r="A93" s="86"/>
      <c r="B93" s="822"/>
      <c r="C93" s="88">
        <v>82</v>
      </c>
      <c r="D93" s="89" t="s">
        <v>334</v>
      </c>
      <c r="E93" s="87"/>
      <c r="F93" s="86"/>
      <c r="G93" s="86"/>
      <c r="H93" s="86"/>
      <c r="I93" s="86"/>
      <c r="J93" s="86"/>
      <c r="K93" s="86"/>
      <c r="L93" s="86"/>
      <c r="M93" s="86"/>
      <c r="N93" s="86"/>
      <c r="O93" s="86"/>
      <c r="P93" s="86"/>
      <c r="Q93" s="86"/>
      <c r="R93" s="86"/>
      <c r="S93" s="86"/>
      <c r="T93" s="86"/>
      <c r="U93" s="86"/>
      <c r="V93" s="86"/>
      <c r="W93" s="86"/>
      <c r="X93" s="86"/>
    </row>
    <row r="94" spans="1:24" ht="15.75" customHeight="1" x14ac:dyDescent="0.25">
      <c r="A94" s="86"/>
      <c r="B94" s="822"/>
      <c r="C94" s="88">
        <v>83</v>
      </c>
      <c r="D94" s="89" t="s">
        <v>335</v>
      </c>
      <c r="E94" s="87"/>
      <c r="F94" s="86"/>
      <c r="G94" s="86"/>
      <c r="H94" s="86"/>
      <c r="I94" s="86"/>
      <c r="J94" s="86"/>
      <c r="K94" s="86"/>
      <c r="L94" s="86"/>
      <c r="M94" s="86"/>
      <c r="N94" s="86"/>
      <c r="O94" s="86"/>
      <c r="P94" s="86"/>
      <c r="Q94" s="86"/>
      <c r="R94" s="86"/>
      <c r="S94" s="86"/>
      <c r="T94" s="86"/>
      <c r="U94" s="86"/>
      <c r="V94" s="86"/>
      <c r="W94" s="86"/>
      <c r="X94" s="86"/>
    </row>
    <row r="95" spans="1:24" ht="15.75" customHeight="1" x14ac:dyDescent="0.25">
      <c r="A95" s="86"/>
      <c r="B95" s="822"/>
      <c r="C95" s="88">
        <v>84</v>
      </c>
      <c r="D95" s="89" t="s">
        <v>336</v>
      </c>
      <c r="E95" s="87"/>
      <c r="F95" s="86"/>
      <c r="G95" s="86"/>
      <c r="H95" s="86"/>
      <c r="I95" s="86"/>
      <c r="J95" s="86"/>
      <c r="K95" s="86"/>
      <c r="L95" s="86"/>
      <c r="M95" s="86"/>
      <c r="N95" s="86"/>
      <c r="O95" s="86"/>
      <c r="P95" s="86"/>
      <c r="Q95" s="86"/>
      <c r="R95" s="86"/>
      <c r="S95" s="86"/>
      <c r="T95" s="86"/>
      <c r="U95" s="86"/>
      <c r="V95" s="86"/>
      <c r="W95" s="86"/>
      <c r="X95" s="86"/>
    </row>
    <row r="96" spans="1:24" ht="15.75" customHeight="1" x14ac:dyDescent="0.25">
      <c r="A96" s="86"/>
      <c r="B96" s="822"/>
      <c r="C96" s="88">
        <v>85</v>
      </c>
      <c r="D96" s="89" t="s">
        <v>337</v>
      </c>
      <c r="E96" s="87"/>
      <c r="F96" s="86"/>
      <c r="G96" s="86"/>
      <c r="H96" s="86"/>
      <c r="I96" s="86"/>
      <c r="J96" s="86"/>
      <c r="K96" s="86"/>
      <c r="L96" s="86"/>
      <c r="M96" s="86"/>
      <c r="N96" s="86"/>
      <c r="O96" s="86"/>
      <c r="P96" s="86"/>
      <c r="Q96" s="86"/>
      <c r="R96" s="86"/>
      <c r="S96" s="86"/>
      <c r="T96" s="86"/>
      <c r="U96" s="86"/>
      <c r="V96" s="86"/>
      <c r="W96" s="86"/>
      <c r="X96" s="86"/>
    </row>
    <row r="97" spans="1:24" ht="15.75" customHeight="1" x14ac:dyDescent="0.25">
      <c r="A97" s="86"/>
      <c r="B97" s="822"/>
      <c r="C97" s="88">
        <v>86</v>
      </c>
      <c r="D97" s="89" t="s">
        <v>338</v>
      </c>
      <c r="E97" s="87"/>
      <c r="F97" s="86"/>
      <c r="G97" s="86"/>
      <c r="H97" s="86"/>
      <c r="I97" s="86"/>
      <c r="J97" s="86"/>
      <c r="K97" s="86"/>
      <c r="L97" s="86"/>
      <c r="M97" s="86"/>
      <c r="N97" s="86"/>
      <c r="O97" s="86"/>
      <c r="P97" s="86"/>
      <c r="Q97" s="86"/>
      <c r="R97" s="86"/>
      <c r="S97" s="86"/>
      <c r="T97" s="86"/>
      <c r="U97" s="86"/>
      <c r="V97" s="86"/>
      <c r="W97" s="86"/>
      <c r="X97" s="86"/>
    </row>
    <row r="98" spans="1:24" ht="15.75" customHeight="1" x14ac:dyDescent="0.25">
      <c r="A98" s="86"/>
      <c r="B98" s="822"/>
      <c r="C98" s="88">
        <v>87</v>
      </c>
      <c r="D98" s="89" t="s">
        <v>339</v>
      </c>
      <c r="E98" s="87"/>
      <c r="F98" s="86"/>
      <c r="G98" s="86"/>
      <c r="H98" s="86"/>
      <c r="I98" s="86"/>
      <c r="J98" s="86"/>
      <c r="K98" s="86"/>
      <c r="L98" s="86"/>
      <c r="M98" s="86"/>
      <c r="N98" s="86"/>
      <c r="O98" s="86"/>
      <c r="P98" s="86"/>
      <c r="Q98" s="86"/>
      <c r="R98" s="86"/>
      <c r="S98" s="86"/>
      <c r="T98" s="86"/>
      <c r="U98" s="86"/>
      <c r="V98" s="86"/>
      <c r="W98" s="86"/>
      <c r="X98" s="86"/>
    </row>
    <row r="99" spans="1:24" ht="15.75" customHeight="1" x14ac:dyDescent="0.25">
      <c r="A99" s="86"/>
      <c r="B99" s="822"/>
      <c r="C99" s="88">
        <v>88</v>
      </c>
      <c r="D99" s="89" t="s">
        <v>340</v>
      </c>
      <c r="E99" s="87"/>
      <c r="F99" s="86"/>
      <c r="G99" s="86"/>
      <c r="H99" s="86"/>
      <c r="I99" s="86"/>
      <c r="J99" s="86"/>
      <c r="K99" s="86"/>
      <c r="L99" s="86"/>
      <c r="M99" s="86"/>
      <c r="N99" s="86"/>
      <c r="O99" s="86"/>
      <c r="P99" s="86"/>
      <c r="Q99" s="86"/>
      <c r="R99" s="86"/>
      <c r="S99" s="86"/>
      <c r="T99" s="86"/>
      <c r="U99" s="86"/>
      <c r="V99" s="86"/>
      <c r="W99" s="86"/>
      <c r="X99" s="86"/>
    </row>
    <row r="100" spans="1:24" ht="15.75" customHeight="1" x14ac:dyDescent="0.25">
      <c r="A100" s="86"/>
      <c r="B100" s="822"/>
      <c r="C100" s="88">
        <v>89</v>
      </c>
      <c r="D100" s="89" t="s">
        <v>341</v>
      </c>
      <c r="E100" s="87"/>
      <c r="F100" s="86"/>
      <c r="G100" s="86"/>
      <c r="H100" s="86"/>
      <c r="I100" s="86"/>
      <c r="J100" s="86"/>
      <c r="K100" s="86"/>
      <c r="L100" s="86"/>
      <c r="M100" s="86"/>
      <c r="N100" s="86"/>
      <c r="O100" s="86"/>
      <c r="P100" s="86"/>
      <c r="Q100" s="86"/>
      <c r="R100" s="86"/>
      <c r="S100" s="86"/>
      <c r="T100" s="86"/>
      <c r="U100" s="86"/>
      <c r="V100" s="86"/>
      <c r="W100" s="86"/>
      <c r="X100" s="86"/>
    </row>
    <row r="101" spans="1:24" ht="15.75" customHeight="1" x14ac:dyDescent="0.25">
      <c r="A101" s="86"/>
      <c r="B101" s="823"/>
      <c r="C101" s="88">
        <v>90</v>
      </c>
      <c r="D101" s="89" t="s">
        <v>342</v>
      </c>
      <c r="E101" s="87"/>
      <c r="F101" s="86"/>
      <c r="G101" s="86"/>
      <c r="H101" s="86"/>
      <c r="I101" s="86"/>
      <c r="J101" s="86"/>
      <c r="K101" s="86"/>
      <c r="L101" s="86"/>
      <c r="M101" s="86"/>
      <c r="N101" s="86"/>
      <c r="O101" s="86"/>
      <c r="P101" s="86"/>
      <c r="Q101" s="86"/>
      <c r="R101" s="86"/>
      <c r="S101" s="86"/>
      <c r="T101" s="86"/>
      <c r="U101" s="86"/>
      <c r="V101" s="86"/>
      <c r="W101" s="86"/>
      <c r="X101" s="86"/>
    </row>
    <row r="102" spans="1:24" ht="15.75" customHeight="1" x14ac:dyDescent="0.25">
      <c r="A102" s="86"/>
      <c r="B102" s="821">
        <v>11</v>
      </c>
      <c r="C102" s="824" t="s">
        <v>343</v>
      </c>
      <c r="D102" s="825"/>
      <c r="E102" s="87"/>
      <c r="F102" s="86"/>
      <c r="G102" s="86"/>
      <c r="H102" s="86"/>
      <c r="I102" s="86"/>
      <c r="J102" s="86"/>
      <c r="K102" s="86"/>
      <c r="L102" s="86"/>
      <c r="M102" s="86"/>
      <c r="N102" s="86"/>
      <c r="O102" s="86"/>
      <c r="P102" s="86"/>
      <c r="Q102" s="86"/>
      <c r="R102" s="86"/>
      <c r="S102" s="86"/>
      <c r="T102" s="86"/>
      <c r="U102" s="86"/>
      <c r="V102" s="86"/>
      <c r="W102" s="86"/>
      <c r="X102" s="86"/>
    </row>
    <row r="103" spans="1:24" ht="15.75" customHeight="1" x14ac:dyDescent="0.25">
      <c r="A103" s="86"/>
      <c r="B103" s="822"/>
      <c r="C103" s="90">
        <v>91</v>
      </c>
      <c r="D103" s="91" t="s">
        <v>344</v>
      </c>
      <c r="E103" s="87"/>
      <c r="F103" s="86"/>
      <c r="G103" s="86"/>
      <c r="H103" s="86"/>
      <c r="I103" s="86"/>
      <c r="J103" s="86"/>
      <c r="K103" s="86"/>
      <c r="L103" s="86"/>
      <c r="M103" s="86"/>
      <c r="N103" s="86"/>
      <c r="O103" s="86"/>
      <c r="P103" s="86"/>
      <c r="Q103" s="86"/>
      <c r="R103" s="86"/>
      <c r="S103" s="86"/>
      <c r="T103" s="86"/>
      <c r="U103" s="86"/>
      <c r="V103" s="86"/>
      <c r="W103" s="86"/>
      <c r="X103" s="86"/>
    </row>
    <row r="104" spans="1:24" ht="15.75" customHeight="1" x14ac:dyDescent="0.25">
      <c r="A104" s="86"/>
      <c r="B104" s="822"/>
      <c r="C104" s="90">
        <v>92</v>
      </c>
      <c r="D104" s="91" t="s">
        <v>345</v>
      </c>
      <c r="E104" s="87"/>
      <c r="F104" s="86"/>
      <c r="G104" s="86"/>
      <c r="H104" s="86"/>
      <c r="I104" s="86"/>
      <c r="J104" s="86"/>
      <c r="K104" s="86"/>
      <c r="L104" s="86"/>
      <c r="M104" s="86"/>
      <c r="N104" s="86"/>
      <c r="O104" s="86"/>
      <c r="P104" s="86"/>
      <c r="Q104" s="86"/>
      <c r="R104" s="86"/>
      <c r="S104" s="86"/>
      <c r="T104" s="86"/>
      <c r="U104" s="86"/>
      <c r="V104" s="86"/>
      <c r="W104" s="86"/>
      <c r="X104" s="86"/>
    </row>
    <row r="105" spans="1:24" ht="15.75" customHeight="1" x14ac:dyDescent="0.25">
      <c r="A105" s="86"/>
      <c r="B105" s="822"/>
      <c r="C105" s="88">
        <v>93</v>
      </c>
      <c r="D105" s="89" t="s">
        <v>346</v>
      </c>
      <c r="E105" s="87"/>
      <c r="F105" s="86"/>
      <c r="G105" s="86"/>
      <c r="H105" s="86"/>
      <c r="I105" s="86"/>
      <c r="J105" s="86"/>
      <c r="K105" s="86"/>
      <c r="L105" s="86"/>
      <c r="M105" s="86"/>
      <c r="N105" s="86"/>
      <c r="O105" s="86"/>
      <c r="P105" s="86"/>
      <c r="Q105" s="86"/>
      <c r="R105" s="86"/>
      <c r="S105" s="86"/>
      <c r="T105" s="86"/>
      <c r="U105" s="86"/>
      <c r="V105" s="86"/>
      <c r="W105" s="86"/>
      <c r="X105" s="86"/>
    </row>
    <row r="106" spans="1:24" ht="15.75" customHeight="1" x14ac:dyDescent="0.25">
      <c r="A106" s="86"/>
      <c r="B106" s="822"/>
      <c r="C106" s="88">
        <v>94</v>
      </c>
      <c r="D106" s="89" t="s">
        <v>347</v>
      </c>
      <c r="E106" s="87"/>
      <c r="F106" s="86"/>
      <c r="G106" s="86"/>
      <c r="H106" s="86"/>
      <c r="I106" s="86"/>
      <c r="J106" s="86"/>
      <c r="K106" s="86"/>
      <c r="L106" s="86"/>
      <c r="M106" s="86"/>
      <c r="N106" s="86"/>
      <c r="O106" s="86"/>
      <c r="P106" s="86"/>
      <c r="Q106" s="86"/>
      <c r="R106" s="86"/>
      <c r="S106" s="86"/>
      <c r="T106" s="86"/>
      <c r="U106" s="86"/>
      <c r="V106" s="86"/>
      <c r="W106" s="86"/>
      <c r="X106" s="86"/>
    </row>
    <row r="107" spans="1:24" ht="15.75" customHeight="1" x14ac:dyDescent="0.25">
      <c r="A107" s="86"/>
      <c r="B107" s="822"/>
      <c r="C107" s="88">
        <v>95</v>
      </c>
      <c r="D107" s="89" t="s">
        <v>348</v>
      </c>
      <c r="E107" s="87"/>
      <c r="F107" s="86"/>
      <c r="G107" s="86"/>
      <c r="H107" s="86"/>
      <c r="I107" s="86"/>
      <c r="J107" s="86"/>
      <c r="K107" s="86"/>
      <c r="L107" s="86"/>
      <c r="M107" s="86"/>
      <c r="N107" s="86"/>
      <c r="O107" s="86"/>
      <c r="P107" s="86"/>
      <c r="Q107" s="86"/>
      <c r="R107" s="86"/>
      <c r="S107" s="86"/>
      <c r="T107" s="86"/>
      <c r="U107" s="86"/>
      <c r="V107" s="86"/>
      <c r="W107" s="86"/>
      <c r="X107" s="86"/>
    </row>
    <row r="108" spans="1:24" ht="15.75" customHeight="1" x14ac:dyDescent="0.25">
      <c r="A108" s="86"/>
      <c r="B108" s="822"/>
      <c r="C108" s="88">
        <v>96</v>
      </c>
      <c r="D108" s="89" t="s">
        <v>349</v>
      </c>
      <c r="E108" s="87"/>
      <c r="F108" s="86"/>
      <c r="G108" s="86"/>
      <c r="H108" s="86"/>
      <c r="I108" s="86"/>
      <c r="J108" s="86"/>
      <c r="K108" s="86"/>
      <c r="L108" s="86"/>
      <c r="M108" s="86"/>
      <c r="N108" s="86"/>
      <c r="O108" s="86"/>
      <c r="P108" s="86"/>
      <c r="Q108" s="86"/>
      <c r="R108" s="86"/>
      <c r="S108" s="86"/>
      <c r="T108" s="86"/>
      <c r="U108" s="86"/>
      <c r="V108" s="86"/>
      <c r="W108" s="86"/>
      <c r="X108" s="86"/>
    </row>
    <row r="109" spans="1:24" ht="15.75" customHeight="1" x14ac:dyDescent="0.25">
      <c r="A109" s="86"/>
      <c r="B109" s="822"/>
      <c r="C109" s="88">
        <v>97</v>
      </c>
      <c r="D109" s="89" t="s">
        <v>350</v>
      </c>
      <c r="E109" s="87"/>
      <c r="F109" s="86"/>
      <c r="G109" s="86"/>
      <c r="H109" s="86"/>
      <c r="I109" s="86"/>
      <c r="J109" s="86"/>
      <c r="K109" s="86"/>
      <c r="L109" s="86"/>
      <c r="M109" s="86"/>
      <c r="N109" s="86"/>
      <c r="O109" s="86"/>
      <c r="P109" s="86"/>
      <c r="Q109" s="86"/>
      <c r="R109" s="86"/>
      <c r="S109" s="86"/>
      <c r="T109" s="86"/>
      <c r="U109" s="86"/>
      <c r="V109" s="86"/>
      <c r="W109" s="86"/>
      <c r="X109" s="86"/>
    </row>
    <row r="110" spans="1:24" ht="15.75" customHeight="1" x14ac:dyDescent="0.25">
      <c r="A110" s="86"/>
      <c r="B110" s="822"/>
      <c r="C110" s="88">
        <v>98</v>
      </c>
      <c r="D110" s="89" t="s">
        <v>351</v>
      </c>
      <c r="E110" s="87"/>
      <c r="F110" s="86"/>
      <c r="G110" s="86"/>
      <c r="H110" s="86"/>
      <c r="I110" s="86"/>
      <c r="J110" s="86"/>
      <c r="K110" s="86"/>
      <c r="L110" s="86"/>
      <c r="M110" s="86"/>
      <c r="N110" s="86"/>
      <c r="O110" s="86"/>
      <c r="P110" s="86"/>
      <c r="Q110" s="86"/>
      <c r="R110" s="86"/>
      <c r="S110" s="86"/>
      <c r="T110" s="86"/>
      <c r="U110" s="86"/>
      <c r="V110" s="86"/>
      <c r="W110" s="86"/>
      <c r="X110" s="86"/>
    </row>
    <row r="111" spans="1:24" ht="15.75" customHeight="1" x14ac:dyDescent="0.25">
      <c r="A111" s="86"/>
      <c r="B111" s="822"/>
      <c r="C111" s="88">
        <v>99</v>
      </c>
      <c r="D111" s="89" t="s">
        <v>352</v>
      </c>
      <c r="E111" s="87"/>
      <c r="F111" s="86"/>
      <c r="G111" s="86"/>
      <c r="H111" s="86"/>
      <c r="I111" s="86"/>
      <c r="J111" s="86"/>
      <c r="K111" s="86"/>
      <c r="L111" s="86"/>
      <c r="M111" s="86"/>
      <c r="N111" s="86"/>
      <c r="O111" s="86"/>
      <c r="P111" s="86"/>
      <c r="Q111" s="86"/>
      <c r="R111" s="86"/>
      <c r="S111" s="86"/>
      <c r="T111" s="86"/>
      <c r="U111" s="86"/>
      <c r="V111" s="86"/>
      <c r="W111" s="86"/>
      <c r="X111" s="86"/>
    </row>
    <row r="112" spans="1:24" ht="15.75" customHeight="1" x14ac:dyDescent="0.25">
      <c r="A112" s="86"/>
      <c r="B112" s="823"/>
      <c r="C112" s="88">
        <v>100</v>
      </c>
      <c r="D112" s="89" t="s">
        <v>353</v>
      </c>
      <c r="E112" s="87"/>
      <c r="F112" s="86"/>
      <c r="G112" s="86"/>
      <c r="H112" s="86"/>
      <c r="I112" s="86"/>
      <c r="J112" s="86"/>
      <c r="K112" s="86"/>
      <c r="L112" s="86"/>
      <c r="M112" s="86"/>
      <c r="N112" s="86"/>
      <c r="O112" s="86"/>
      <c r="P112" s="86"/>
      <c r="Q112" s="86"/>
      <c r="R112" s="86"/>
      <c r="S112" s="86"/>
      <c r="T112" s="86"/>
      <c r="U112" s="86"/>
      <c r="V112" s="86"/>
      <c r="W112" s="86"/>
      <c r="X112" s="86"/>
    </row>
    <row r="113" spans="1:24" ht="15.75" customHeight="1" x14ac:dyDescent="0.25">
      <c r="A113" s="86"/>
      <c r="B113" s="821">
        <v>12</v>
      </c>
      <c r="C113" s="824" t="s">
        <v>354</v>
      </c>
      <c r="D113" s="825"/>
      <c r="E113" s="87"/>
      <c r="F113" s="86"/>
      <c r="G113" s="86"/>
      <c r="H113" s="86"/>
      <c r="I113" s="86"/>
      <c r="J113" s="86"/>
      <c r="K113" s="86"/>
      <c r="L113" s="86"/>
      <c r="M113" s="86"/>
      <c r="N113" s="86"/>
      <c r="O113" s="86"/>
      <c r="P113" s="86"/>
      <c r="Q113" s="86"/>
      <c r="R113" s="86"/>
      <c r="S113" s="86"/>
      <c r="T113" s="86"/>
      <c r="U113" s="86"/>
      <c r="V113" s="86"/>
      <c r="W113" s="86"/>
      <c r="X113" s="86"/>
    </row>
    <row r="114" spans="1:24" ht="15.75" customHeight="1" x14ac:dyDescent="0.25">
      <c r="A114" s="86"/>
      <c r="B114" s="822"/>
      <c r="C114" s="88">
        <v>101</v>
      </c>
      <c r="D114" s="89" t="s">
        <v>355</v>
      </c>
      <c r="E114" s="87"/>
      <c r="F114" s="86"/>
      <c r="G114" s="86"/>
      <c r="H114" s="86"/>
      <c r="I114" s="86"/>
      <c r="J114" s="86"/>
      <c r="K114" s="86"/>
      <c r="L114" s="86"/>
      <c r="M114" s="86"/>
      <c r="N114" s="86"/>
      <c r="O114" s="86"/>
      <c r="P114" s="86"/>
      <c r="Q114" s="86"/>
      <c r="R114" s="86"/>
      <c r="S114" s="86"/>
      <c r="T114" s="86"/>
      <c r="U114" s="86"/>
      <c r="V114" s="86"/>
      <c r="W114" s="86"/>
      <c r="X114" s="86"/>
    </row>
    <row r="115" spans="1:24" ht="15.75" customHeight="1" x14ac:dyDescent="0.25">
      <c r="A115" s="86"/>
      <c r="B115" s="822"/>
      <c r="C115" s="88">
        <v>102</v>
      </c>
      <c r="D115" s="89" t="s">
        <v>356</v>
      </c>
      <c r="E115" s="87"/>
      <c r="F115" s="86"/>
      <c r="G115" s="86"/>
      <c r="H115" s="86"/>
      <c r="I115" s="86"/>
      <c r="J115" s="86"/>
      <c r="K115" s="86"/>
      <c r="L115" s="86"/>
      <c r="M115" s="86"/>
      <c r="N115" s="86"/>
      <c r="O115" s="86"/>
      <c r="P115" s="86"/>
      <c r="Q115" s="86"/>
      <c r="R115" s="86"/>
      <c r="S115" s="86"/>
      <c r="T115" s="86"/>
      <c r="U115" s="86"/>
      <c r="V115" s="86"/>
      <c r="W115" s="86"/>
      <c r="X115" s="86"/>
    </row>
    <row r="116" spans="1:24" ht="15.75" customHeight="1" x14ac:dyDescent="0.25">
      <c r="A116" s="86"/>
      <c r="B116" s="822"/>
      <c r="C116" s="88">
        <v>103</v>
      </c>
      <c r="D116" s="89" t="s">
        <v>357</v>
      </c>
      <c r="E116" s="87"/>
      <c r="F116" s="86"/>
      <c r="G116" s="86"/>
      <c r="H116" s="86"/>
      <c r="I116" s="86"/>
      <c r="J116" s="86"/>
      <c r="K116" s="86"/>
      <c r="L116" s="86"/>
      <c r="M116" s="86"/>
      <c r="N116" s="86"/>
      <c r="O116" s="86"/>
      <c r="P116" s="86"/>
      <c r="Q116" s="86"/>
      <c r="R116" s="86"/>
      <c r="S116" s="86"/>
      <c r="T116" s="86"/>
      <c r="U116" s="86"/>
      <c r="V116" s="86"/>
      <c r="W116" s="86"/>
      <c r="X116" s="86"/>
    </row>
    <row r="117" spans="1:24" ht="15.75" customHeight="1" x14ac:dyDescent="0.25">
      <c r="A117" s="86"/>
      <c r="B117" s="822"/>
      <c r="C117" s="88">
        <v>104</v>
      </c>
      <c r="D117" s="89" t="s">
        <v>358</v>
      </c>
      <c r="E117" s="87"/>
      <c r="F117" s="86"/>
      <c r="G117" s="86"/>
      <c r="H117" s="86"/>
      <c r="I117" s="86"/>
      <c r="J117" s="86"/>
      <c r="K117" s="86"/>
      <c r="L117" s="86"/>
      <c r="M117" s="86"/>
      <c r="N117" s="86"/>
      <c r="O117" s="86"/>
      <c r="P117" s="86"/>
      <c r="Q117" s="86"/>
      <c r="R117" s="86"/>
      <c r="S117" s="86"/>
      <c r="T117" s="86"/>
      <c r="U117" s="86"/>
      <c r="V117" s="86"/>
      <c r="W117" s="86"/>
      <c r="X117" s="86"/>
    </row>
    <row r="118" spans="1:24" ht="15.75" customHeight="1" x14ac:dyDescent="0.25">
      <c r="A118" s="86"/>
      <c r="B118" s="822"/>
      <c r="C118" s="88">
        <v>105</v>
      </c>
      <c r="D118" s="89" t="s">
        <v>359</v>
      </c>
      <c r="E118" s="87"/>
      <c r="F118" s="86"/>
      <c r="G118" s="86"/>
      <c r="H118" s="86"/>
      <c r="I118" s="86"/>
      <c r="J118" s="86"/>
      <c r="K118" s="86"/>
      <c r="L118" s="86"/>
      <c r="M118" s="86"/>
      <c r="N118" s="86"/>
      <c r="O118" s="86"/>
      <c r="P118" s="86"/>
      <c r="Q118" s="86"/>
      <c r="R118" s="86"/>
      <c r="S118" s="86"/>
      <c r="T118" s="86"/>
      <c r="U118" s="86"/>
      <c r="V118" s="86"/>
      <c r="W118" s="86"/>
      <c r="X118" s="86"/>
    </row>
    <row r="119" spans="1:24" ht="15.75" customHeight="1" x14ac:dyDescent="0.25">
      <c r="A119" s="86"/>
      <c r="B119" s="822"/>
      <c r="C119" s="88">
        <v>106</v>
      </c>
      <c r="D119" s="89" t="s">
        <v>360</v>
      </c>
      <c r="E119" s="87"/>
      <c r="F119" s="86"/>
      <c r="G119" s="86"/>
      <c r="H119" s="86"/>
      <c r="I119" s="86"/>
      <c r="J119" s="86"/>
      <c r="K119" s="86"/>
      <c r="L119" s="86"/>
      <c r="M119" s="86"/>
      <c r="N119" s="86"/>
      <c r="O119" s="86"/>
      <c r="P119" s="86"/>
      <c r="Q119" s="86"/>
      <c r="R119" s="86"/>
      <c r="S119" s="86"/>
      <c r="T119" s="86"/>
      <c r="U119" s="86"/>
      <c r="V119" s="86"/>
      <c r="W119" s="86"/>
      <c r="X119" s="86"/>
    </row>
    <row r="120" spans="1:24" ht="15.75" customHeight="1" x14ac:dyDescent="0.25">
      <c r="A120" s="86"/>
      <c r="B120" s="822"/>
      <c r="C120" s="88">
        <v>107</v>
      </c>
      <c r="D120" s="89" t="s">
        <v>361</v>
      </c>
      <c r="E120" s="87"/>
      <c r="F120" s="86"/>
      <c r="G120" s="86"/>
      <c r="H120" s="86"/>
      <c r="I120" s="86"/>
      <c r="J120" s="86"/>
      <c r="K120" s="86"/>
      <c r="L120" s="86"/>
      <c r="M120" s="86"/>
      <c r="N120" s="86"/>
      <c r="O120" s="86"/>
      <c r="P120" s="86"/>
      <c r="Q120" s="86"/>
      <c r="R120" s="86"/>
      <c r="S120" s="86"/>
      <c r="T120" s="86"/>
      <c r="U120" s="86"/>
      <c r="V120" s="86"/>
      <c r="W120" s="86"/>
      <c r="X120" s="86"/>
    </row>
    <row r="121" spans="1:24" ht="15.75" customHeight="1" x14ac:dyDescent="0.25">
      <c r="A121" s="86"/>
      <c r="B121" s="822"/>
      <c r="C121" s="88">
        <v>108</v>
      </c>
      <c r="D121" s="89" t="s">
        <v>362</v>
      </c>
      <c r="E121" s="87"/>
      <c r="F121" s="86"/>
      <c r="G121" s="86"/>
      <c r="H121" s="86"/>
      <c r="I121" s="86"/>
      <c r="J121" s="86"/>
      <c r="K121" s="86"/>
      <c r="L121" s="86"/>
      <c r="M121" s="86"/>
      <c r="N121" s="86"/>
      <c r="O121" s="86"/>
      <c r="P121" s="86"/>
      <c r="Q121" s="86"/>
      <c r="R121" s="86"/>
      <c r="S121" s="86"/>
      <c r="T121" s="86"/>
      <c r="U121" s="86"/>
      <c r="V121" s="86"/>
      <c r="W121" s="86"/>
      <c r="X121" s="86"/>
    </row>
    <row r="122" spans="1:24" ht="15.75" customHeight="1" x14ac:dyDescent="0.25">
      <c r="A122" s="86"/>
      <c r="B122" s="822"/>
      <c r="C122" s="88">
        <v>109</v>
      </c>
      <c r="D122" s="89" t="s">
        <v>363</v>
      </c>
      <c r="E122" s="87"/>
      <c r="F122" s="86"/>
      <c r="G122" s="86"/>
      <c r="H122" s="86"/>
      <c r="I122" s="86"/>
      <c r="J122" s="86"/>
      <c r="K122" s="86"/>
      <c r="L122" s="86"/>
      <c r="M122" s="86"/>
      <c r="N122" s="86"/>
      <c r="O122" s="86"/>
      <c r="P122" s="86"/>
      <c r="Q122" s="86"/>
      <c r="R122" s="86"/>
      <c r="S122" s="86"/>
      <c r="T122" s="86"/>
      <c r="U122" s="86"/>
      <c r="V122" s="86"/>
      <c r="W122" s="86"/>
      <c r="X122" s="86"/>
    </row>
    <row r="123" spans="1:24" ht="15.75" customHeight="1" x14ac:dyDescent="0.25">
      <c r="A123" s="86"/>
      <c r="B123" s="822"/>
      <c r="C123" s="88">
        <v>110</v>
      </c>
      <c r="D123" s="89" t="s">
        <v>364</v>
      </c>
      <c r="E123" s="87"/>
      <c r="F123" s="86"/>
      <c r="G123" s="86"/>
      <c r="H123" s="86"/>
      <c r="I123" s="86"/>
      <c r="J123" s="86"/>
      <c r="K123" s="86"/>
      <c r="L123" s="86"/>
      <c r="M123" s="86"/>
      <c r="N123" s="86"/>
      <c r="O123" s="86"/>
      <c r="P123" s="86"/>
      <c r="Q123" s="86"/>
      <c r="R123" s="86"/>
      <c r="S123" s="86"/>
      <c r="T123" s="86"/>
      <c r="U123" s="86"/>
      <c r="V123" s="86"/>
      <c r="W123" s="86"/>
      <c r="X123" s="86"/>
    </row>
    <row r="124" spans="1:24" ht="15.75" customHeight="1" x14ac:dyDescent="0.25">
      <c r="A124" s="86"/>
      <c r="B124" s="823"/>
      <c r="C124" s="88">
        <v>111</v>
      </c>
      <c r="D124" s="89" t="s">
        <v>365</v>
      </c>
      <c r="E124" s="87"/>
      <c r="F124" s="86"/>
      <c r="G124" s="86"/>
      <c r="H124" s="86"/>
      <c r="I124" s="86"/>
      <c r="J124" s="86"/>
      <c r="K124" s="86"/>
      <c r="L124" s="86"/>
      <c r="M124" s="86"/>
      <c r="N124" s="86"/>
      <c r="O124" s="86"/>
      <c r="P124" s="86"/>
      <c r="Q124" s="86"/>
      <c r="R124" s="86"/>
      <c r="S124" s="86"/>
      <c r="T124" s="86"/>
      <c r="U124" s="86"/>
      <c r="V124" s="86"/>
      <c r="W124" s="86"/>
      <c r="X124" s="86"/>
    </row>
    <row r="125" spans="1:24" ht="15.75" customHeight="1" x14ac:dyDescent="0.25">
      <c r="A125" s="86"/>
      <c r="B125" s="821">
        <v>13</v>
      </c>
      <c r="C125" s="824" t="s">
        <v>366</v>
      </c>
      <c r="D125" s="825"/>
      <c r="E125" s="87"/>
      <c r="F125" s="86"/>
      <c r="G125" s="86"/>
      <c r="H125" s="86"/>
      <c r="I125" s="86"/>
      <c r="J125" s="86"/>
      <c r="K125" s="86"/>
      <c r="L125" s="86"/>
      <c r="M125" s="86"/>
      <c r="N125" s="86"/>
      <c r="O125" s="86"/>
      <c r="P125" s="86"/>
      <c r="Q125" s="86"/>
      <c r="R125" s="86"/>
      <c r="S125" s="86"/>
      <c r="T125" s="86"/>
      <c r="U125" s="86"/>
      <c r="V125" s="86"/>
      <c r="W125" s="86"/>
      <c r="X125" s="86"/>
    </row>
    <row r="126" spans="1:24" ht="15.75" customHeight="1" x14ac:dyDescent="0.25">
      <c r="A126" s="86"/>
      <c r="B126" s="822"/>
      <c r="C126" s="88">
        <v>112</v>
      </c>
      <c r="D126" s="89" t="s">
        <v>367</v>
      </c>
      <c r="E126" s="87"/>
      <c r="F126" s="86"/>
      <c r="G126" s="86"/>
      <c r="H126" s="86"/>
      <c r="I126" s="86"/>
      <c r="J126" s="86"/>
      <c r="K126" s="86"/>
      <c r="L126" s="86"/>
      <c r="M126" s="86"/>
      <c r="N126" s="86"/>
      <c r="O126" s="86"/>
      <c r="P126" s="86"/>
      <c r="Q126" s="86"/>
      <c r="R126" s="86"/>
      <c r="S126" s="86"/>
      <c r="T126" s="86"/>
      <c r="U126" s="86"/>
      <c r="V126" s="86"/>
      <c r="W126" s="86"/>
      <c r="X126" s="86"/>
    </row>
    <row r="127" spans="1:24" ht="15.75" customHeight="1" x14ac:dyDescent="0.25">
      <c r="A127" s="86"/>
      <c r="B127" s="822"/>
      <c r="C127" s="88">
        <v>113</v>
      </c>
      <c r="D127" s="89" t="s">
        <v>368</v>
      </c>
      <c r="E127" s="87"/>
      <c r="F127" s="86"/>
      <c r="G127" s="86"/>
      <c r="H127" s="86"/>
      <c r="I127" s="86"/>
      <c r="J127" s="86"/>
      <c r="K127" s="86"/>
      <c r="L127" s="86"/>
      <c r="M127" s="86"/>
      <c r="N127" s="86"/>
      <c r="O127" s="86"/>
      <c r="P127" s="86"/>
      <c r="Q127" s="86"/>
      <c r="R127" s="86"/>
      <c r="S127" s="86"/>
      <c r="T127" s="86"/>
      <c r="U127" s="86"/>
      <c r="V127" s="86"/>
      <c r="W127" s="86"/>
      <c r="X127" s="86"/>
    </row>
    <row r="128" spans="1:24" ht="15.75" customHeight="1" x14ac:dyDescent="0.25">
      <c r="A128" s="86"/>
      <c r="B128" s="822"/>
      <c r="C128" s="88">
        <v>114</v>
      </c>
      <c r="D128" s="89" t="s">
        <v>369</v>
      </c>
      <c r="E128" s="87"/>
      <c r="F128" s="86"/>
      <c r="G128" s="86"/>
      <c r="H128" s="86"/>
      <c r="I128" s="86"/>
      <c r="J128" s="86"/>
      <c r="K128" s="86"/>
      <c r="L128" s="86"/>
      <c r="M128" s="86"/>
      <c r="N128" s="86"/>
      <c r="O128" s="86"/>
      <c r="P128" s="86"/>
      <c r="Q128" s="86"/>
      <c r="R128" s="86"/>
      <c r="S128" s="86"/>
      <c r="T128" s="86"/>
      <c r="U128" s="86"/>
      <c r="V128" s="86"/>
      <c r="W128" s="86"/>
      <c r="X128" s="86"/>
    </row>
    <row r="129" spans="1:24" ht="15.75" customHeight="1" x14ac:dyDescent="0.25">
      <c r="A129" s="86"/>
      <c r="B129" s="822"/>
      <c r="C129" s="88">
        <v>115</v>
      </c>
      <c r="D129" s="89" t="s">
        <v>370</v>
      </c>
      <c r="E129" s="87"/>
      <c r="F129" s="86"/>
      <c r="G129" s="86"/>
      <c r="H129" s="86"/>
      <c r="I129" s="86"/>
      <c r="J129" s="86"/>
      <c r="K129" s="86"/>
      <c r="L129" s="86"/>
      <c r="M129" s="86"/>
      <c r="N129" s="86"/>
      <c r="O129" s="86"/>
      <c r="P129" s="86"/>
      <c r="Q129" s="86"/>
      <c r="R129" s="86"/>
      <c r="S129" s="86"/>
      <c r="T129" s="86"/>
      <c r="U129" s="86"/>
      <c r="V129" s="86"/>
      <c r="W129" s="86"/>
      <c r="X129" s="86"/>
    </row>
    <row r="130" spans="1:24" ht="15.75" customHeight="1" x14ac:dyDescent="0.25">
      <c r="A130" s="86"/>
      <c r="B130" s="823"/>
      <c r="C130" s="88">
        <v>116</v>
      </c>
      <c r="D130" s="89" t="s">
        <v>371</v>
      </c>
      <c r="E130" s="87"/>
      <c r="F130" s="86"/>
      <c r="G130" s="86"/>
      <c r="H130" s="86"/>
      <c r="I130" s="86"/>
      <c r="J130" s="86"/>
      <c r="K130" s="86"/>
      <c r="L130" s="86"/>
      <c r="M130" s="86"/>
      <c r="N130" s="86"/>
      <c r="O130" s="86"/>
      <c r="P130" s="86"/>
      <c r="Q130" s="86"/>
      <c r="R130" s="86"/>
      <c r="S130" s="86"/>
      <c r="T130" s="86"/>
      <c r="U130" s="86"/>
      <c r="V130" s="86"/>
      <c r="W130" s="86"/>
      <c r="X130" s="86"/>
    </row>
    <row r="131" spans="1:24" ht="15.75" customHeight="1" x14ac:dyDescent="0.25">
      <c r="A131" s="86"/>
      <c r="B131" s="821">
        <v>14</v>
      </c>
      <c r="C131" s="824" t="s">
        <v>372</v>
      </c>
      <c r="D131" s="825"/>
      <c r="E131" s="87"/>
      <c r="F131" s="86"/>
      <c r="G131" s="86"/>
      <c r="H131" s="86"/>
      <c r="I131" s="86"/>
      <c r="J131" s="86"/>
      <c r="K131" s="86"/>
      <c r="L131" s="86"/>
      <c r="M131" s="86"/>
      <c r="N131" s="86"/>
      <c r="O131" s="86"/>
      <c r="P131" s="86"/>
      <c r="Q131" s="86"/>
      <c r="R131" s="86"/>
      <c r="S131" s="86"/>
      <c r="T131" s="86"/>
      <c r="U131" s="86"/>
      <c r="V131" s="86"/>
      <c r="W131" s="86"/>
      <c r="X131" s="86"/>
    </row>
    <row r="132" spans="1:24" ht="15.75" customHeight="1" x14ac:dyDescent="0.25">
      <c r="A132" s="86"/>
      <c r="B132" s="822"/>
      <c r="C132" s="88">
        <v>117</v>
      </c>
      <c r="D132" s="89" t="s">
        <v>373</v>
      </c>
      <c r="E132" s="87"/>
      <c r="F132" s="86"/>
      <c r="G132" s="86"/>
      <c r="H132" s="86"/>
      <c r="I132" s="86"/>
      <c r="J132" s="86"/>
      <c r="K132" s="86"/>
      <c r="L132" s="86"/>
      <c r="M132" s="86"/>
      <c r="N132" s="86"/>
      <c r="O132" s="86"/>
      <c r="P132" s="86"/>
      <c r="Q132" s="86"/>
      <c r="R132" s="86"/>
      <c r="S132" s="86"/>
      <c r="T132" s="86"/>
      <c r="U132" s="86"/>
      <c r="V132" s="86"/>
      <c r="W132" s="86"/>
      <c r="X132" s="86"/>
    </row>
    <row r="133" spans="1:24" ht="15.75" customHeight="1" x14ac:dyDescent="0.25">
      <c r="A133" s="86"/>
      <c r="B133" s="822"/>
      <c r="C133" s="88">
        <v>118</v>
      </c>
      <c r="D133" s="89" t="s">
        <v>374</v>
      </c>
      <c r="E133" s="87"/>
      <c r="F133" s="86"/>
      <c r="G133" s="86"/>
      <c r="H133" s="86"/>
      <c r="I133" s="86"/>
      <c r="J133" s="86"/>
      <c r="K133" s="86"/>
      <c r="L133" s="86"/>
      <c r="M133" s="86"/>
      <c r="N133" s="86"/>
      <c r="O133" s="86"/>
      <c r="P133" s="86"/>
      <c r="Q133" s="86"/>
      <c r="R133" s="86"/>
      <c r="S133" s="86"/>
      <c r="T133" s="86"/>
      <c r="U133" s="86"/>
      <c r="V133" s="86"/>
      <c r="W133" s="86"/>
      <c r="X133" s="86"/>
    </row>
    <row r="134" spans="1:24" ht="15.75" customHeight="1" x14ac:dyDescent="0.25">
      <c r="A134" s="86"/>
      <c r="B134" s="822"/>
      <c r="C134" s="88">
        <v>119</v>
      </c>
      <c r="D134" s="89" t="s">
        <v>375</v>
      </c>
      <c r="E134" s="87"/>
      <c r="F134" s="86"/>
      <c r="G134" s="86"/>
      <c r="H134" s="86"/>
      <c r="I134" s="86"/>
      <c r="J134" s="86"/>
      <c r="K134" s="86"/>
      <c r="L134" s="86"/>
      <c r="M134" s="86"/>
      <c r="N134" s="86"/>
      <c r="O134" s="86"/>
      <c r="P134" s="86"/>
      <c r="Q134" s="86"/>
      <c r="R134" s="86"/>
      <c r="S134" s="86"/>
      <c r="T134" s="86"/>
      <c r="U134" s="86"/>
      <c r="V134" s="86"/>
      <c r="W134" s="86"/>
      <c r="X134" s="86"/>
    </row>
    <row r="135" spans="1:24" ht="15.75" customHeight="1" x14ac:dyDescent="0.25">
      <c r="A135" s="86"/>
      <c r="B135" s="822"/>
      <c r="C135" s="88">
        <v>120</v>
      </c>
      <c r="D135" s="89" t="s">
        <v>376</v>
      </c>
      <c r="E135" s="87"/>
      <c r="F135" s="86"/>
      <c r="G135" s="86"/>
      <c r="H135" s="86"/>
      <c r="I135" s="86"/>
      <c r="J135" s="86"/>
      <c r="K135" s="86"/>
      <c r="L135" s="86"/>
      <c r="M135" s="86"/>
      <c r="N135" s="86"/>
      <c r="O135" s="86"/>
      <c r="P135" s="86"/>
      <c r="Q135" s="86"/>
      <c r="R135" s="86"/>
      <c r="S135" s="86"/>
      <c r="T135" s="86"/>
      <c r="U135" s="86"/>
      <c r="V135" s="86"/>
      <c r="W135" s="86"/>
      <c r="X135" s="86"/>
    </row>
    <row r="136" spans="1:24" ht="15.75" customHeight="1" x14ac:dyDescent="0.25">
      <c r="A136" s="86"/>
      <c r="B136" s="822"/>
      <c r="C136" s="88">
        <v>121</v>
      </c>
      <c r="D136" s="89" t="s">
        <v>377</v>
      </c>
      <c r="E136" s="87"/>
      <c r="F136" s="86"/>
      <c r="G136" s="86"/>
      <c r="H136" s="86"/>
      <c r="I136" s="86"/>
      <c r="J136" s="86"/>
      <c r="K136" s="86"/>
      <c r="L136" s="86"/>
      <c r="M136" s="86"/>
      <c r="N136" s="86"/>
      <c r="O136" s="86"/>
      <c r="P136" s="86"/>
      <c r="Q136" s="86"/>
      <c r="R136" s="86"/>
      <c r="S136" s="86"/>
      <c r="T136" s="86"/>
      <c r="U136" s="86"/>
      <c r="V136" s="86"/>
      <c r="W136" s="86"/>
      <c r="X136" s="86"/>
    </row>
    <row r="137" spans="1:24" ht="15.75" customHeight="1" x14ac:dyDescent="0.25">
      <c r="A137" s="86"/>
      <c r="B137" s="822"/>
      <c r="C137" s="88">
        <v>122</v>
      </c>
      <c r="D137" s="89" t="s">
        <v>378</v>
      </c>
      <c r="E137" s="87"/>
      <c r="F137" s="86"/>
      <c r="G137" s="86"/>
      <c r="H137" s="86"/>
      <c r="I137" s="86"/>
      <c r="J137" s="86"/>
      <c r="K137" s="86"/>
      <c r="L137" s="86"/>
      <c r="M137" s="86"/>
      <c r="N137" s="86"/>
      <c r="O137" s="86"/>
      <c r="P137" s="86"/>
      <c r="Q137" s="86"/>
      <c r="R137" s="86"/>
      <c r="S137" s="86"/>
      <c r="T137" s="86"/>
      <c r="U137" s="86"/>
      <c r="V137" s="86"/>
      <c r="W137" s="86"/>
      <c r="X137" s="86"/>
    </row>
    <row r="138" spans="1:24" ht="15.75" customHeight="1" x14ac:dyDescent="0.25">
      <c r="A138" s="86"/>
      <c r="B138" s="822"/>
      <c r="C138" s="88">
        <v>123</v>
      </c>
      <c r="D138" s="89" t="s">
        <v>379</v>
      </c>
      <c r="E138" s="87"/>
      <c r="F138" s="86"/>
      <c r="G138" s="86"/>
      <c r="H138" s="86"/>
      <c r="I138" s="86"/>
      <c r="J138" s="86"/>
      <c r="K138" s="86"/>
      <c r="L138" s="86"/>
      <c r="M138" s="86"/>
      <c r="N138" s="86"/>
      <c r="O138" s="86"/>
      <c r="P138" s="86"/>
      <c r="Q138" s="86"/>
      <c r="R138" s="86"/>
      <c r="S138" s="86"/>
      <c r="T138" s="86"/>
      <c r="U138" s="86"/>
      <c r="V138" s="86"/>
      <c r="W138" s="86"/>
      <c r="X138" s="86"/>
    </row>
    <row r="139" spans="1:24" ht="15.75" customHeight="1" x14ac:dyDescent="0.25">
      <c r="A139" s="86"/>
      <c r="B139" s="822"/>
      <c r="C139" s="88">
        <v>124</v>
      </c>
      <c r="D139" s="89" t="s">
        <v>380</v>
      </c>
      <c r="E139" s="87"/>
      <c r="F139" s="86"/>
      <c r="G139" s="86"/>
      <c r="H139" s="86"/>
      <c r="I139" s="86"/>
      <c r="J139" s="86"/>
      <c r="K139" s="86"/>
      <c r="L139" s="86"/>
      <c r="M139" s="86"/>
      <c r="N139" s="86"/>
      <c r="O139" s="86"/>
      <c r="P139" s="86"/>
      <c r="Q139" s="86"/>
      <c r="R139" s="86"/>
      <c r="S139" s="86"/>
      <c r="T139" s="86"/>
      <c r="U139" s="86"/>
      <c r="V139" s="86"/>
      <c r="W139" s="86"/>
      <c r="X139" s="86"/>
    </row>
    <row r="140" spans="1:24" ht="15.75" customHeight="1" x14ac:dyDescent="0.25">
      <c r="A140" s="86"/>
      <c r="B140" s="822"/>
      <c r="C140" s="88">
        <v>125</v>
      </c>
      <c r="D140" s="89" t="s">
        <v>381</v>
      </c>
      <c r="E140" s="87"/>
      <c r="F140" s="86"/>
      <c r="G140" s="86"/>
      <c r="H140" s="86"/>
      <c r="I140" s="86"/>
      <c r="J140" s="86"/>
      <c r="K140" s="86"/>
      <c r="L140" s="86"/>
      <c r="M140" s="86"/>
      <c r="N140" s="86"/>
      <c r="O140" s="86"/>
      <c r="P140" s="86"/>
      <c r="Q140" s="86"/>
      <c r="R140" s="86"/>
      <c r="S140" s="86"/>
      <c r="T140" s="86"/>
      <c r="U140" s="86"/>
      <c r="V140" s="86"/>
      <c r="W140" s="86"/>
      <c r="X140" s="86"/>
    </row>
    <row r="141" spans="1:24" ht="15.75" customHeight="1" x14ac:dyDescent="0.25">
      <c r="A141" s="86"/>
      <c r="B141" s="823"/>
      <c r="C141" s="88">
        <v>126</v>
      </c>
      <c r="D141" s="89" t="s">
        <v>382</v>
      </c>
      <c r="E141" s="87"/>
      <c r="F141" s="86"/>
      <c r="G141" s="86"/>
      <c r="H141" s="86"/>
      <c r="I141" s="86"/>
      <c r="J141" s="86"/>
      <c r="K141" s="86"/>
      <c r="L141" s="86"/>
      <c r="M141" s="86"/>
      <c r="N141" s="86"/>
      <c r="O141" s="86"/>
      <c r="P141" s="86"/>
      <c r="Q141" s="86"/>
      <c r="R141" s="86"/>
      <c r="S141" s="86"/>
      <c r="T141" s="86"/>
      <c r="U141" s="86"/>
      <c r="V141" s="86"/>
      <c r="W141" s="86"/>
      <c r="X141" s="86"/>
    </row>
    <row r="142" spans="1:24" ht="15.75" customHeight="1" x14ac:dyDescent="0.25">
      <c r="A142" s="86"/>
      <c r="B142" s="821">
        <v>15</v>
      </c>
      <c r="C142" s="824" t="s">
        <v>383</v>
      </c>
      <c r="D142" s="825"/>
      <c r="E142" s="87"/>
      <c r="F142" s="86"/>
      <c r="G142" s="86"/>
      <c r="H142" s="86"/>
      <c r="I142" s="86"/>
      <c r="J142" s="86"/>
      <c r="K142" s="86"/>
      <c r="L142" s="86"/>
      <c r="M142" s="86"/>
      <c r="N142" s="86"/>
      <c r="O142" s="86"/>
      <c r="P142" s="86"/>
      <c r="Q142" s="86"/>
      <c r="R142" s="86"/>
      <c r="S142" s="86"/>
      <c r="T142" s="86"/>
      <c r="U142" s="86"/>
      <c r="V142" s="86"/>
      <c r="W142" s="86"/>
      <c r="X142" s="86"/>
    </row>
    <row r="143" spans="1:24" ht="15.75" customHeight="1" x14ac:dyDescent="0.25">
      <c r="A143" s="86"/>
      <c r="B143" s="822"/>
      <c r="C143" s="88">
        <v>127</v>
      </c>
      <c r="D143" s="89" t="s">
        <v>384</v>
      </c>
      <c r="E143" s="87"/>
      <c r="F143" s="86"/>
      <c r="G143" s="86"/>
      <c r="H143" s="86"/>
      <c r="I143" s="86"/>
      <c r="J143" s="86"/>
      <c r="K143" s="86"/>
      <c r="L143" s="86"/>
      <c r="M143" s="86"/>
      <c r="N143" s="86"/>
      <c r="O143" s="86"/>
      <c r="P143" s="86"/>
      <c r="Q143" s="86"/>
      <c r="R143" s="86"/>
      <c r="S143" s="86"/>
      <c r="T143" s="86"/>
      <c r="U143" s="86"/>
      <c r="V143" s="86"/>
      <c r="W143" s="86"/>
      <c r="X143" s="86"/>
    </row>
    <row r="144" spans="1:24" ht="15.75" customHeight="1" x14ac:dyDescent="0.25">
      <c r="A144" s="86"/>
      <c r="B144" s="822"/>
      <c r="C144" s="88">
        <v>128</v>
      </c>
      <c r="D144" s="89" t="s">
        <v>385</v>
      </c>
      <c r="E144" s="87"/>
      <c r="F144" s="86"/>
      <c r="G144" s="86"/>
      <c r="H144" s="86"/>
      <c r="I144" s="86"/>
      <c r="J144" s="86"/>
      <c r="K144" s="86"/>
      <c r="L144" s="86"/>
      <c r="M144" s="86"/>
      <c r="N144" s="86"/>
      <c r="O144" s="86"/>
      <c r="P144" s="86"/>
      <c r="Q144" s="86"/>
      <c r="R144" s="86"/>
      <c r="S144" s="86"/>
      <c r="T144" s="86"/>
      <c r="U144" s="86"/>
      <c r="V144" s="86"/>
      <c r="W144" s="86"/>
      <c r="X144" s="86"/>
    </row>
    <row r="145" spans="1:24" ht="15.75" customHeight="1" x14ac:dyDescent="0.25">
      <c r="A145" s="86"/>
      <c r="B145" s="822"/>
      <c r="C145" s="88">
        <v>129</v>
      </c>
      <c r="D145" s="89" t="s">
        <v>386</v>
      </c>
      <c r="E145" s="87"/>
      <c r="F145" s="86"/>
      <c r="G145" s="86"/>
      <c r="H145" s="86"/>
      <c r="I145" s="86"/>
      <c r="J145" s="86"/>
      <c r="K145" s="86"/>
      <c r="L145" s="86"/>
      <c r="M145" s="86"/>
      <c r="N145" s="86"/>
      <c r="O145" s="86"/>
      <c r="P145" s="86"/>
      <c r="Q145" s="86"/>
      <c r="R145" s="86"/>
      <c r="S145" s="86"/>
      <c r="T145" s="86"/>
      <c r="U145" s="86"/>
      <c r="V145" s="86"/>
      <c r="W145" s="86"/>
      <c r="X145" s="86"/>
    </row>
    <row r="146" spans="1:24" ht="15.75" customHeight="1" x14ac:dyDescent="0.25">
      <c r="A146" s="86"/>
      <c r="B146" s="822"/>
      <c r="C146" s="88">
        <v>130</v>
      </c>
      <c r="D146" s="89" t="s">
        <v>387</v>
      </c>
      <c r="E146" s="87"/>
      <c r="F146" s="86"/>
      <c r="G146" s="86"/>
      <c r="H146" s="86"/>
      <c r="I146" s="86"/>
      <c r="J146" s="86"/>
      <c r="K146" s="86"/>
      <c r="L146" s="86"/>
      <c r="M146" s="86"/>
      <c r="N146" s="86"/>
      <c r="O146" s="86"/>
      <c r="P146" s="86"/>
      <c r="Q146" s="86"/>
      <c r="R146" s="86"/>
      <c r="S146" s="86"/>
      <c r="T146" s="86"/>
      <c r="U146" s="86"/>
      <c r="V146" s="86"/>
      <c r="W146" s="86"/>
      <c r="X146" s="86"/>
    </row>
    <row r="147" spans="1:24" ht="15.75" customHeight="1" x14ac:dyDescent="0.25">
      <c r="A147" s="86"/>
      <c r="B147" s="822"/>
      <c r="C147" s="88">
        <v>131</v>
      </c>
      <c r="D147" s="89" t="s">
        <v>388</v>
      </c>
      <c r="E147" s="87"/>
      <c r="F147" s="86"/>
      <c r="G147" s="86"/>
      <c r="H147" s="86"/>
      <c r="I147" s="86"/>
      <c r="J147" s="86"/>
      <c r="K147" s="86"/>
      <c r="L147" s="86"/>
      <c r="M147" s="86"/>
      <c r="N147" s="86"/>
      <c r="O147" s="86"/>
      <c r="P147" s="86"/>
      <c r="Q147" s="86"/>
      <c r="R147" s="86"/>
      <c r="S147" s="86"/>
      <c r="T147" s="86"/>
      <c r="U147" s="86"/>
      <c r="V147" s="86"/>
      <c r="W147" s="86"/>
      <c r="X147" s="86"/>
    </row>
    <row r="148" spans="1:24" ht="15.75" customHeight="1" x14ac:dyDescent="0.25">
      <c r="A148" s="86"/>
      <c r="B148" s="822"/>
      <c r="C148" s="88">
        <v>132</v>
      </c>
      <c r="D148" s="89" t="s">
        <v>389</v>
      </c>
      <c r="E148" s="87"/>
      <c r="F148" s="86"/>
      <c r="G148" s="86"/>
      <c r="H148" s="86"/>
      <c r="I148" s="86"/>
      <c r="J148" s="86"/>
      <c r="K148" s="86"/>
      <c r="L148" s="86"/>
      <c r="M148" s="86"/>
      <c r="N148" s="86"/>
      <c r="O148" s="86"/>
      <c r="P148" s="86"/>
      <c r="Q148" s="86"/>
      <c r="R148" s="86"/>
      <c r="S148" s="86"/>
      <c r="T148" s="86"/>
      <c r="U148" s="86"/>
      <c r="V148" s="86"/>
      <c r="W148" s="86"/>
      <c r="X148" s="86"/>
    </row>
    <row r="149" spans="1:24" ht="15.75" customHeight="1" x14ac:dyDescent="0.25">
      <c r="A149" s="86"/>
      <c r="B149" s="822"/>
      <c r="C149" s="88">
        <v>133</v>
      </c>
      <c r="D149" s="89" t="s">
        <v>390</v>
      </c>
      <c r="E149" s="87"/>
      <c r="F149" s="86"/>
      <c r="G149" s="86"/>
      <c r="H149" s="86"/>
      <c r="I149" s="86"/>
      <c r="J149" s="86"/>
      <c r="K149" s="86"/>
      <c r="L149" s="86"/>
      <c r="M149" s="86"/>
      <c r="N149" s="86"/>
      <c r="O149" s="86"/>
      <c r="P149" s="86"/>
      <c r="Q149" s="86"/>
      <c r="R149" s="86"/>
      <c r="S149" s="86"/>
      <c r="T149" s="86"/>
      <c r="U149" s="86"/>
      <c r="V149" s="86"/>
      <c r="W149" s="86"/>
      <c r="X149" s="86"/>
    </row>
    <row r="150" spans="1:24" ht="15.75" customHeight="1" x14ac:dyDescent="0.25">
      <c r="A150" s="86"/>
      <c r="B150" s="822"/>
      <c r="C150" s="88">
        <v>134</v>
      </c>
      <c r="D150" s="89" t="s">
        <v>391</v>
      </c>
      <c r="E150" s="87"/>
      <c r="F150" s="86"/>
      <c r="G150" s="86"/>
      <c r="H150" s="86"/>
      <c r="I150" s="86"/>
      <c r="J150" s="86"/>
      <c r="K150" s="86"/>
      <c r="L150" s="86"/>
      <c r="M150" s="86"/>
      <c r="N150" s="86"/>
      <c r="O150" s="86"/>
      <c r="P150" s="86"/>
      <c r="Q150" s="86"/>
      <c r="R150" s="86"/>
      <c r="S150" s="86"/>
      <c r="T150" s="86"/>
      <c r="U150" s="86"/>
      <c r="V150" s="86"/>
      <c r="W150" s="86"/>
      <c r="X150" s="86"/>
    </row>
    <row r="151" spans="1:24" ht="15.75" customHeight="1" x14ac:dyDescent="0.25">
      <c r="A151" s="86"/>
      <c r="B151" s="822"/>
      <c r="C151" s="88">
        <v>135</v>
      </c>
      <c r="D151" s="89" t="s">
        <v>392</v>
      </c>
      <c r="E151" s="87"/>
      <c r="F151" s="86"/>
      <c r="G151" s="86"/>
      <c r="H151" s="86"/>
      <c r="I151" s="86"/>
      <c r="J151" s="86"/>
      <c r="K151" s="86"/>
      <c r="L151" s="86"/>
      <c r="M151" s="86"/>
      <c r="N151" s="86"/>
      <c r="O151" s="86"/>
      <c r="P151" s="86"/>
      <c r="Q151" s="86"/>
      <c r="R151" s="86"/>
      <c r="S151" s="86"/>
      <c r="T151" s="86"/>
      <c r="U151" s="86"/>
      <c r="V151" s="86"/>
      <c r="W151" s="86"/>
      <c r="X151" s="86"/>
    </row>
    <row r="152" spans="1:24" ht="15.75" customHeight="1" x14ac:dyDescent="0.25">
      <c r="A152" s="86"/>
      <c r="B152" s="822"/>
      <c r="C152" s="88">
        <v>136</v>
      </c>
      <c r="D152" s="89" t="s">
        <v>393</v>
      </c>
      <c r="E152" s="87"/>
      <c r="F152" s="86"/>
      <c r="G152" s="86"/>
      <c r="H152" s="86"/>
      <c r="I152" s="86"/>
      <c r="J152" s="86"/>
      <c r="K152" s="86"/>
      <c r="L152" s="86"/>
      <c r="M152" s="86"/>
      <c r="N152" s="86"/>
      <c r="O152" s="86"/>
      <c r="P152" s="86"/>
      <c r="Q152" s="86"/>
      <c r="R152" s="86"/>
      <c r="S152" s="86"/>
      <c r="T152" s="86"/>
      <c r="U152" s="86"/>
      <c r="V152" s="86"/>
      <c r="W152" s="86"/>
      <c r="X152" s="86"/>
    </row>
    <row r="153" spans="1:24" ht="15.75" customHeight="1" x14ac:dyDescent="0.25">
      <c r="A153" s="86"/>
      <c r="B153" s="822"/>
      <c r="C153" s="88">
        <v>137</v>
      </c>
      <c r="D153" s="89" t="s">
        <v>394</v>
      </c>
      <c r="E153" s="87"/>
      <c r="F153" s="86"/>
      <c r="G153" s="86"/>
      <c r="H153" s="86"/>
      <c r="I153" s="86"/>
      <c r="J153" s="86"/>
      <c r="K153" s="86"/>
      <c r="L153" s="86"/>
      <c r="M153" s="86"/>
      <c r="N153" s="86"/>
      <c r="O153" s="86"/>
      <c r="P153" s="86"/>
      <c r="Q153" s="86"/>
      <c r="R153" s="86"/>
      <c r="S153" s="86"/>
      <c r="T153" s="86"/>
      <c r="U153" s="86"/>
      <c r="V153" s="86"/>
      <c r="W153" s="86"/>
      <c r="X153" s="86"/>
    </row>
    <row r="154" spans="1:24" ht="15.75" customHeight="1" x14ac:dyDescent="0.25">
      <c r="A154" s="86"/>
      <c r="B154" s="823"/>
      <c r="C154" s="88">
        <v>138</v>
      </c>
      <c r="D154" s="89" t="s">
        <v>395</v>
      </c>
      <c r="E154" s="87"/>
      <c r="F154" s="86"/>
      <c r="G154" s="86"/>
      <c r="H154" s="86"/>
      <c r="I154" s="86"/>
      <c r="J154" s="86"/>
      <c r="K154" s="86"/>
      <c r="L154" s="86"/>
      <c r="M154" s="86"/>
      <c r="N154" s="86"/>
      <c r="O154" s="86"/>
      <c r="P154" s="86"/>
      <c r="Q154" s="86"/>
      <c r="R154" s="86"/>
      <c r="S154" s="86"/>
      <c r="T154" s="86"/>
      <c r="U154" s="86"/>
      <c r="V154" s="86"/>
      <c r="W154" s="86"/>
      <c r="X154" s="86"/>
    </row>
    <row r="155" spans="1:24" ht="15.75" customHeight="1" x14ac:dyDescent="0.25">
      <c r="A155" s="86"/>
      <c r="B155" s="821">
        <v>16</v>
      </c>
      <c r="C155" s="824" t="s">
        <v>396</v>
      </c>
      <c r="D155" s="825"/>
      <c r="E155" s="87"/>
      <c r="F155" s="86"/>
      <c r="G155" s="86"/>
      <c r="H155" s="86"/>
      <c r="I155" s="86"/>
      <c r="J155" s="86"/>
      <c r="K155" s="86"/>
      <c r="L155" s="86"/>
      <c r="M155" s="86"/>
      <c r="N155" s="86"/>
      <c r="O155" s="86"/>
      <c r="P155" s="86"/>
      <c r="Q155" s="86"/>
      <c r="R155" s="86"/>
      <c r="S155" s="86"/>
      <c r="T155" s="86"/>
      <c r="U155" s="86"/>
      <c r="V155" s="86"/>
      <c r="W155" s="86"/>
      <c r="X155" s="86"/>
    </row>
    <row r="156" spans="1:24" ht="15.75" customHeight="1" x14ac:dyDescent="0.25">
      <c r="A156" s="86"/>
      <c r="B156" s="822"/>
      <c r="C156" s="88">
        <v>139</v>
      </c>
      <c r="D156" s="92" t="s">
        <v>397</v>
      </c>
      <c r="E156" s="87"/>
      <c r="F156" s="86"/>
      <c r="G156" s="86"/>
      <c r="H156" s="86"/>
      <c r="I156" s="86"/>
      <c r="J156" s="86"/>
      <c r="K156" s="86"/>
      <c r="L156" s="86"/>
      <c r="M156" s="86"/>
      <c r="N156" s="86"/>
      <c r="O156" s="86"/>
      <c r="P156" s="86"/>
      <c r="Q156" s="86"/>
      <c r="R156" s="86"/>
      <c r="S156" s="86"/>
      <c r="T156" s="86"/>
      <c r="U156" s="86"/>
      <c r="V156" s="86"/>
      <c r="W156" s="86"/>
      <c r="X156" s="86"/>
    </row>
    <row r="157" spans="1:24" ht="15.75" customHeight="1" x14ac:dyDescent="0.25">
      <c r="A157" s="86"/>
      <c r="B157" s="822"/>
      <c r="C157" s="88">
        <v>140</v>
      </c>
      <c r="D157" s="89" t="s">
        <v>398</v>
      </c>
      <c r="E157" s="87"/>
      <c r="F157" s="86"/>
      <c r="G157" s="86"/>
      <c r="H157" s="86"/>
      <c r="I157" s="86"/>
      <c r="J157" s="86"/>
      <c r="K157" s="86"/>
      <c r="L157" s="86"/>
      <c r="M157" s="86"/>
      <c r="N157" s="86"/>
      <c r="O157" s="86"/>
      <c r="P157" s="86"/>
      <c r="Q157" s="86"/>
      <c r="R157" s="86"/>
      <c r="S157" s="86"/>
      <c r="T157" s="86"/>
      <c r="U157" s="86"/>
      <c r="V157" s="86"/>
      <c r="W157" s="86"/>
      <c r="X157" s="86"/>
    </row>
    <row r="158" spans="1:24" ht="15.75" customHeight="1" x14ac:dyDescent="0.25">
      <c r="A158" s="86"/>
      <c r="B158" s="822"/>
      <c r="C158" s="88">
        <v>141</v>
      </c>
      <c r="D158" s="89" t="s">
        <v>399</v>
      </c>
      <c r="E158" s="87"/>
      <c r="F158" s="86"/>
      <c r="G158" s="86"/>
      <c r="H158" s="86"/>
      <c r="I158" s="86"/>
      <c r="J158" s="86"/>
      <c r="K158" s="86"/>
      <c r="L158" s="86"/>
      <c r="M158" s="86"/>
      <c r="N158" s="86"/>
      <c r="O158" s="86"/>
      <c r="P158" s="86"/>
      <c r="Q158" s="86"/>
      <c r="R158" s="86"/>
      <c r="S158" s="86"/>
      <c r="T158" s="86"/>
      <c r="U158" s="86"/>
      <c r="V158" s="86"/>
      <c r="W158" s="86"/>
      <c r="X158" s="86"/>
    </row>
    <row r="159" spans="1:24" ht="15.75" customHeight="1" x14ac:dyDescent="0.25">
      <c r="A159" s="86"/>
      <c r="B159" s="822"/>
      <c r="C159" s="88">
        <v>142</v>
      </c>
      <c r="D159" s="89" t="s">
        <v>400</v>
      </c>
      <c r="E159" s="87"/>
      <c r="F159" s="86"/>
      <c r="G159" s="86"/>
      <c r="H159" s="86"/>
      <c r="I159" s="86"/>
      <c r="J159" s="86"/>
      <c r="K159" s="86"/>
      <c r="L159" s="86"/>
      <c r="M159" s="86"/>
      <c r="N159" s="86"/>
      <c r="O159" s="86"/>
      <c r="P159" s="86"/>
      <c r="Q159" s="86"/>
      <c r="R159" s="86"/>
      <c r="S159" s="86"/>
      <c r="T159" s="86"/>
      <c r="U159" s="86"/>
      <c r="V159" s="86"/>
      <c r="W159" s="86"/>
      <c r="X159" s="86"/>
    </row>
    <row r="160" spans="1:24" ht="15.75" customHeight="1" x14ac:dyDescent="0.25">
      <c r="A160" s="86"/>
      <c r="B160" s="822"/>
      <c r="C160" s="90">
        <v>143</v>
      </c>
      <c r="D160" s="91" t="s">
        <v>401</v>
      </c>
      <c r="E160" s="87"/>
      <c r="F160" s="86"/>
      <c r="G160" s="86"/>
      <c r="H160" s="86"/>
      <c r="I160" s="86"/>
      <c r="J160" s="86"/>
      <c r="K160" s="86"/>
      <c r="L160" s="86"/>
      <c r="M160" s="86"/>
      <c r="N160" s="86"/>
      <c r="O160" s="86"/>
      <c r="P160" s="86"/>
      <c r="Q160" s="86"/>
      <c r="R160" s="86"/>
      <c r="S160" s="86"/>
      <c r="T160" s="86"/>
      <c r="U160" s="86"/>
      <c r="V160" s="86"/>
      <c r="W160" s="86"/>
      <c r="X160" s="86"/>
    </row>
    <row r="161" spans="1:24" ht="15.75" customHeight="1" x14ac:dyDescent="0.25">
      <c r="A161" s="86"/>
      <c r="B161" s="822"/>
      <c r="C161" s="90">
        <v>144</v>
      </c>
      <c r="D161" s="91" t="s">
        <v>402</v>
      </c>
      <c r="E161" s="87"/>
      <c r="F161" s="86"/>
      <c r="G161" s="86"/>
      <c r="H161" s="86"/>
      <c r="I161" s="86"/>
      <c r="J161" s="86"/>
      <c r="K161" s="86"/>
      <c r="L161" s="86"/>
      <c r="M161" s="86"/>
      <c r="N161" s="86"/>
      <c r="O161" s="86"/>
      <c r="P161" s="86"/>
      <c r="Q161" s="86"/>
      <c r="R161" s="86"/>
      <c r="S161" s="86"/>
      <c r="T161" s="86"/>
      <c r="U161" s="86"/>
      <c r="V161" s="86"/>
      <c r="W161" s="86"/>
      <c r="X161" s="86"/>
    </row>
    <row r="162" spans="1:24" ht="15.75" customHeight="1" x14ac:dyDescent="0.25">
      <c r="A162" s="86"/>
      <c r="B162" s="822"/>
      <c r="C162" s="90">
        <v>145</v>
      </c>
      <c r="D162" s="91" t="s">
        <v>403</v>
      </c>
      <c r="E162" s="87"/>
      <c r="F162" s="86"/>
      <c r="G162" s="86"/>
      <c r="H162" s="86"/>
      <c r="I162" s="86"/>
      <c r="J162" s="86"/>
      <c r="K162" s="86"/>
      <c r="L162" s="86"/>
      <c r="M162" s="86"/>
      <c r="N162" s="86"/>
      <c r="O162" s="86"/>
      <c r="P162" s="86"/>
      <c r="Q162" s="86"/>
      <c r="R162" s="86"/>
      <c r="S162" s="86"/>
      <c r="T162" s="86"/>
      <c r="U162" s="86"/>
      <c r="V162" s="86"/>
      <c r="W162" s="86"/>
      <c r="X162" s="86"/>
    </row>
    <row r="163" spans="1:24" ht="15.75" customHeight="1" x14ac:dyDescent="0.25">
      <c r="A163" s="86"/>
      <c r="B163" s="822"/>
      <c r="C163" s="88">
        <v>146</v>
      </c>
      <c r="D163" s="89" t="s">
        <v>404</v>
      </c>
      <c r="E163" s="87"/>
      <c r="F163" s="86"/>
      <c r="G163" s="86"/>
      <c r="H163" s="86"/>
      <c r="I163" s="86"/>
      <c r="J163" s="86"/>
      <c r="K163" s="86"/>
      <c r="L163" s="86"/>
      <c r="M163" s="86"/>
      <c r="N163" s="86"/>
      <c r="O163" s="86"/>
      <c r="P163" s="86"/>
      <c r="Q163" s="86"/>
      <c r="R163" s="86"/>
      <c r="S163" s="86"/>
      <c r="T163" s="86"/>
      <c r="U163" s="86"/>
      <c r="V163" s="86"/>
      <c r="W163" s="86"/>
      <c r="X163" s="86"/>
    </row>
    <row r="164" spans="1:24" ht="15.75" customHeight="1" x14ac:dyDescent="0.25">
      <c r="A164" s="86"/>
      <c r="B164" s="822"/>
      <c r="C164" s="88">
        <v>147</v>
      </c>
      <c r="D164" s="89" t="s">
        <v>405</v>
      </c>
      <c r="E164" s="87"/>
      <c r="F164" s="86"/>
      <c r="G164" s="86"/>
      <c r="H164" s="86"/>
      <c r="I164" s="86"/>
      <c r="J164" s="86"/>
      <c r="K164" s="86"/>
      <c r="L164" s="86"/>
      <c r="M164" s="86"/>
      <c r="N164" s="86"/>
      <c r="O164" s="86"/>
      <c r="P164" s="86"/>
      <c r="Q164" s="86"/>
      <c r="R164" s="86"/>
      <c r="S164" s="86"/>
      <c r="T164" s="86"/>
      <c r="U164" s="86"/>
      <c r="V164" s="86"/>
      <c r="W164" s="86"/>
      <c r="X164" s="86"/>
    </row>
    <row r="165" spans="1:24" ht="15.75" customHeight="1" x14ac:dyDescent="0.25">
      <c r="A165" s="86"/>
      <c r="B165" s="822"/>
      <c r="C165" s="90">
        <v>148</v>
      </c>
      <c r="D165" s="91" t="s">
        <v>406</v>
      </c>
      <c r="E165" s="87"/>
      <c r="F165" s="86"/>
      <c r="G165" s="86"/>
      <c r="H165" s="86"/>
      <c r="I165" s="86"/>
      <c r="J165" s="86"/>
      <c r="K165" s="86"/>
      <c r="L165" s="86"/>
      <c r="M165" s="86"/>
      <c r="N165" s="86"/>
      <c r="O165" s="86"/>
      <c r="P165" s="86"/>
      <c r="Q165" s="86"/>
      <c r="R165" s="86"/>
      <c r="S165" s="86"/>
      <c r="T165" s="86"/>
      <c r="U165" s="86"/>
      <c r="V165" s="86"/>
      <c r="W165" s="86"/>
      <c r="X165" s="86"/>
    </row>
    <row r="166" spans="1:24" ht="15.75" customHeight="1" x14ac:dyDescent="0.25">
      <c r="A166" s="86"/>
      <c r="B166" s="822"/>
      <c r="C166" s="88">
        <v>149</v>
      </c>
      <c r="D166" s="89" t="s">
        <v>407</v>
      </c>
      <c r="E166" s="87"/>
      <c r="F166" s="86"/>
      <c r="G166" s="86"/>
      <c r="H166" s="86"/>
      <c r="I166" s="86"/>
      <c r="J166" s="86"/>
      <c r="K166" s="86"/>
      <c r="L166" s="86"/>
      <c r="M166" s="86"/>
      <c r="N166" s="86"/>
      <c r="O166" s="86"/>
      <c r="P166" s="86"/>
      <c r="Q166" s="86"/>
      <c r="R166" s="86"/>
      <c r="S166" s="86"/>
      <c r="T166" s="86"/>
      <c r="U166" s="86"/>
      <c r="V166" s="86"/>
      <c r="W166" s="86"/>
      <c r="X166" s="86"/>
    </row>
    <row r="167" spans="1:24" ht="15.75" customHeight="1" x14ac:dyDescent="0.25">
      <c r="A167" s="86"/>
      <c r="B167" s="823"/>
      <c r="C167" s="88">
        <v>150</v>
      </c>
      <c r="D167" s="89" t="s">
        <v>408</v>
      </c>
      <c r="E167" s="87"/>
      <c r="F167" s="86"/>
      <c r="G167" s="86"/>
      <c r="H167" s="86"/>
      <c r="I167" s="86"/>
      <c r="J167" s="86"/>
      <c r="K167" s="86"/>
      <c r="L167" s="86"/>
      <c r="M167" s="86"/>
      <c r="N167" s="86"/>
      <c r="O167" s="86"/>
      <c r="P167" s="86"/>
      <c r="Q167" s="86"/>
      <c r="R167" s="86"/>
      <c r="S167" s="86"/>
      <c r="T167" s="86"/>
      <c r="U167" s="86"/>
      <c r="V167" s="86"/>
      <c r="W167" s="86"/>
      <c r="X167" s="86"/>
    </row>
    <row r="168" spans="1:24" ht="15.75" customHeight="1" x14ac:dyDescent="0.25">
      <c r="A168" s="86"/>
      <c r="B168" s="821">
        <v>17</v>
      </c>
      <c r="C168" s="824" t="s">
        <v>409</v>
      </c>
      <c r="D168" s="825"/>
      <c r="E168" s="87"/>
      <c r="F168" s="86"/>
      <c r="G168" s="86"/>
      <c r="H168" s="86"/>
      <c r="I168" s="86"/>
      <c r="J168" s="86"/>
      <c r="K168" s="86"/>
      <c r="L168" s="86"/>
      <c r="M168" s="86"/>
      <c r="N168" s="86"/>
      <c r="O168" s="86"/>
      <c r="P168" s="86"/>
      <c r="Q168" s="86"/>
      <c r="R168" s="86"/>
      <c r="S168" s="86"/>
      <c r="T168" s="86"/>
      <c r="U168" s="86"/>
      <c r="V168" s="86"/>
      <c r="W168" s="86"/>
      <c r="X168" s="86"/>
    </row>
    <row r="169" spans="1:24" ht="15.75" customHeight="1" x14ac:dyDescent="0.25">
      <c r="A169" s="86"/>
      <c r="B169" s="822"/>
      <c r="C169" s="88">
        <v>151</v>
      </c>
      <c r="D169" s="89" t="s">
        <v>410</v>
      </c>
      <c r="E169" s="87"/>
      <c r="F169" s="86"/>
      <c r="G169" s="86"/>
      <c r="H169" s="86"/>
      <c r="I169" s="86"/>
      <c r="J169" s="86"/>
      <c r="K169" s="86"/>
      <c r="L169" s="86"/>
      <c r="M169" s="86"/>
      <c r="N169" s="86"/>
      <c r="O169" s="86"/>
      <c r="P169" s="86"/>
      <c r="Q169" s="86"/>
      <c r="R169" s="86"/>
      <c r="S169" s="86"/>
      <c r="T169" s="86"/>
      <c r="U169" s="86"/>
      <c r="V169" s="86"/>
      <c r="W169" s="86"/>
      <c r="X169" s="86"/>
    </row>
    <row r="170" spans="1:24" ht="15.75" customHeight="1" x14ac:dyDescent="0.25">
      <c r="A170" s="86"/>
      <c r="B170" s="822"/>
      <c r="C170" s="88">
        <v>152</v>
      </c>
      <c r="D170" s="89" t="s">
        <v>411</v>
      </c>
      <c r="E170" s="87"/>
      <c r="F170" s="86"/>
      <c r="G170" s="86"/>
      <c r="H170" s="86"/>
      <c r="I170" s="86"/>
      <c r="J170" s="86"/>
      <c r="K170" s="86"/>
      <c r="L170" s="86"/>
      <c r="M170" s="86"/>
      <c r="N170" s="86"/>
      <c r="O170" s="86"/>
      <c r="P170" s="86"/>
      <c r="Q170" s="86"/>
      <c r="R170" s="86"/>
      <c r="S170" s="86"/>
      <c r="T170" s="86"/>
      <c r="U170" s="86"/>
      <c r="V170" s="86"/>
      <c r="W170" s="86"/>
      <c r="X170" s="86"/>
    </row>
    <row r="171" spans="1:24" ht="15.75" customHeight="1" x14ac:dyDescent="0.25">
      <c r="A171" s="86"/>
      <c r="B171" s="822"/>
      <c r="C171" s="88">
        <v>153</v>
      </c>
      <c r="D171" s="89" t="s">
        <v>412</v>
      </c>
      <c r="E171" s="87"/>
      <c r="F171" s="86"/>
      <c r="G171" s="86"/>
      <c r="H171" s="86"/>
      <c r="I171" s="86"/>
      <c r="J171" s="86"/>
      <c r="K171" s="86"/>
      <c r="L171" s="86"/>
      <c r="M171" s="86"/>
      <c r="N171" s="86"/>
      <c r="O171" s="86"/>
      <c r="P171" s="86"/>
      <c r="Q171" s="86"/>
      <c r="R171" s="86"/>
      <c r="S171" s="86"/>
      <c r="T171" s="86"/>
      <c r="U171" s="86"/>
      <c r="V171" s="86"/>
      <c r="W171" s="86"/>
      <c r="X171" s="86"/>
    </row>
    <row r="172" spans="1:24" ht="15.75" customHeight="1" x14ac:dyDescent="0.25">
      <c r="A172" s="86"/>
      <c r="B172" s="822"/>
      <c r="C172" s="88">
        <v>154</v>
      </c>
      <c r="D172" s="89" t="s">
        <v>413</v>
      </c>
      <c r="E172" s="87"/>
      <c r="F172" s="86"/>
      <c r="G172" s="86"/>
      <c r="H172" s="86"/>
      <c r="I172" s="86"/>
      <c r="J172" s="86"/>
      <c r="K172" s="86"/>
      <c r="L172" s="86"/>
      <c r="M172" s="86"/>
      <c r="N172" s="86"/>
      <c r="O172" s="86"/>
      <c r="P172" s="86"/>
      <c r="Q172" s="86"/>
      <c r="R172" s="86"/>
      <c r="S172" s="86"/>
      <c r="T172" s="86"/>
      <c r="U172" s="86"/>
      <c r="V172" s="86"/>
      <c r="W172" s="86"/>
      <c r="X172" s="86"/>
    </row>
    <row r="173" spans="1:24" ht="15.75" customHeight="1" x14ac:dyDescent="0.25">
      <c r="A173" s="86"/>
      <c r="B173" s="822"/>
      <c r="C173" s="88">
        <v>155</v>
      </c>
      <c r="D173" s="89" t="s">
        <v>414</v>
      </c>
      <c r="E173" s="87"/>
      <c r="F173" s="86"/>
      <c r="G173" s="86"/>
      <c r="H173" s="86"/>
      <c r="I173" s="86"/>
      <c r="J173" s="86"/>
      <c r="K173" s="86"/>
      <c r="L173" s="86"/>
      <c r="M173" s="86"/>
      <c r="N173" s="86"/>
      <c r="O173" s="86"/>
      <c r="P173" s="86"/>
      <c r="Q173" s="86"/>
      <c r="R173" s="86"/>
      <c r="S173" s="86"/>
      <c r="T173" s="86"/>
      <c r="U173" s="86"/>
      <c r="V173" s="86"/>
      <c r="W173" s="86"/>
      <c r="X173" s="86"/>
    </row>
    <row r="174" spans="1:24" ht="15.75" customHeight="1" x14ac:dyDescent="0.25">
      <c r="A174" s="86"/>
      <c r="B174" s="822"/>
      <c r="C174" s="88">
        <v>156</v>
      </c>
      <c r="D174" s="89" t="s">
        <v>415</v>
      </c>
      <c r="E174" s="87"/>
      <c r="F174" s="86"/>
      <c r="G174" s="86"/>
      <c r="H174" s="86"/>
      <c r="I174" s="86"/>
      <c r="J174" s="86"/>
      <c r="K174" s="86"/>
      <c r="L174" s="86"/>
      <c r="M174" s="86"/>
      <c r="N174" s="86"/>
      <c r="O174" s="86"/>
      <c r="P174" s="86"/>
      <c r="Q174" s="86"/>
      <c r="R174" s="86"/>
      <c r="S174" s="86"/>
      <c r="T174" s="86"/>
      <c r="U174" s="86"/>
      <c r="V174" s="86"/>
      <c r="W174" s="86"/>
      <c r="X174" s="86"/>
    </row>
    <row r="175" spans="1:24" ht="15.75" customHeight="1" x14ac:dyDescent="0.25">
      <c r="A175" s="86"/>
      <c r="B175" s="822"/>
      <c r="C175" s="88">
        <v>157</v>
      </c>
      <c r="D175" s="89" t="s">
        <v>416</v>
      </c>
      <c r="E175" s="87"/>
      <c r="F175" s="86"/>
      <c r="G175" s="86"/>
      <c r="H175" s="86"/>
      <c r="I175" s="86"/>
      <c r="J175" s="86"/>
      <c r="K175" s="86"/>
      <c r="L175" s="86"/>
      <c r="M175" s="86"/>
      <c r="N175" s="86"/>
      <c r="O175" s="86"/>
      <c r="P175" s="86"/>
      <c r="Q175" s="86"/>
      <c r="R175" s="86"/>
      <c r="S175" s="86"/>
      <c r="T175" s="86"/>
      <c r="U175" s="86"/>
      <c r="V175" s="86"/>
      <c r="W175" s="86"/>
      <c r="X175" s="86"/>
    </row>
    <row r="176" spans="1:24" ht="15.75" customHeight="1" x14ac:dyDescent="0.25">
      <c r="A176" s="86"/>
      <c r="B176" s="822"/>
      <c r="C176" s="88">
        <v>158</v>
      </c>
      <c r="D176" s="89" t="s">
        <v>417</v>
      </c>
      <c r="E176" s="87"/>
      <c r="F176" s="86"/>
      <c r="G176" s="86"/>
      <c r="H176" s="86"/>
      <c r="I176" s="86"/>
      <c r="J176" s="86"/>
      <c r="K176" s="86"/>
      <c r="L176" s="86"/>
      <c r="M176" s="86"/>
      <c r="N176" s="86"/>
      <c r="O176" s="86"/>
      <c r="P176" s="86"/>
      <c r="Q176" s="86"/>
      <c r="R176" s="86"/>
      <c r="S176" s="86"/>
      <c r="T176" s="86"/>
      <c r="U176" s="86"/>
      <c r="V176" s="86"/>
      <c r="W176" s="86"/>
      <c r="X176" s="86"/>
    </row>
    <row r="177" spans="1:24" ht="15.75" customHeight="1" x14ac:dyDescent="0.25">
      <c r="A177" s="86"/>
      <c r="B177" s="822"/>
      <c r="C177" s="88">
        <v>159</v>
      </c>
      <c r="D177" s="89" t="s">
        <v>418</v>
      </c>
      <c r="E177" s="87"/>
      <c r="F177" s="86"/>
      <c r="G177" s="86"/>
      <c r="H177" s="86"/>
      <c r="I177" s="86"/>
      <c r="J177" s="86"/>
      <c r="K177" s="86"/>
      <c r="L177" s="86"/>
      <c r="M177" s="86"/>
      <c r="N177" s="86"/>
      <c r="O177" s="86"/>
      <c r="P177" s="86"/>
      <c r="Q177" s="86"/>
      <c r="R177" s="86"/>
      <c r="S177" s="86"/>
      <c r="T177" s="86"/>
      <c r="U177" s="86"/>
      <c r="V177" s="86"/>
      <c r="W177" s="86"/>
      <c r="X177" s="86"/>
    </row>
    <row r="178" spans="1:24" ht="15.75" customHeight="1" x14ac:dyDescent="0.25">
      <c r="A178" s="86"/>
      <c r="B178" s="822"/>
      <c r="C178" s="88">
        <v>160</v>
      </c>
      <c r="D178" s="89" t="s">
        <v>419</v>
      </c>
      <c r="E178" s="87"/>
      <c r="F178" s="86"/>
      <c r="G178" s="86"/>
      <c r="H178" s="86"/>
      <c r="I178" s="86"/>
      <c r="J178" s="86"/>
      <c r="K178" s="86"/>
      <c r="L178" s="86"/>
      <c r="M178" s="86"/>
      <c r="N178" s="86"/>
      <c r="O178" s="86"/>
      <c r="P178" s="86"/>
      <c r="Q178" s="86"/>
      <c r="R178" s="86"/>
      <c r="S178" s="86"/>
      <c r="T178" s="86"/>
      <c r="U178" s="86"/>
      <c r="V178" s="86"/>
      <c r="W178" s="86"/>
      <c r="X178" s="86"/>
    </row>
    <row r="179" spans="1:24" ht="15.75" customHeight="1" x14ac:dyDescent="0.25">
      <c r="A179" s="86"/>
      <c r="B179" s="822"/>
      <c r="C179" s="88">
        <v>161</v>
      </c>
      <c r="D179" s="89" t="s">
        <v>420</v>
      </c>
      <c r="E179" s="87"/>
      <c r="F179" s="86"/>
      <c r="G179" s="86"/>
      <c r="H179" s="86"/>
      <c r="I179" s="86"/>
      <c r="J179" s="86"/>
      <c r="K179" s="86"/>
      <c r="L179" s="86"/>
      <c r="M179" s="86"/>
      <c r="N179" s="86"/>
      <c r="O179" s="86"/>
      <c r="P179" s="86"/>
      <c r="Q179" s="86"/>
      <c r="R179" s="86"/>
      <c r="S179" s="86"/>
      <c r="T179" s="86"/>
      <c r="U179" s="86"/>
      <c r="V179" s="86"/>
      <c r="W179" s="86"/>
      <c r="X179" s="86"/>
    </row>
    <row r="180" spans="1:24" ht="15.75" customHeight="1" x14ac:dyDescent="0.25">
      <c r="A180" s="86"/>
      <c r="B180" s="822"/>
      <c r="C180" s="88">
        <v>162</v>
      </c>
      <c r="D180" s="89" t="s">
        <v>421</v>
      </c>
      <c r="E180" s="87"/>
      <c r="F180" s="86"/>
      <c r="G180" s="86"/>
      <c r="H180" s="86"/>
      <c r="I180" s="86"/>
      <c r="J180" s="86"/>
      <c r="K180" s="86"/>
      <c r="L180" s="86"/>
      <c r="M180" s="86"/>
      <c r="N180" s="86"/>
      <c r="O180" s="86"/>
      <c r="P180" s="86"/>
      <c r="Q180" s="86"/>
      <c r="R180" s="86"/>
      <c r="S180" s="86"/>
      <c r="T180" s="86"/>
      <c r="U180" s="86"/>
      <c r="V180" s="86"/>
      <c r="W180" s="86"/>
      <c r="X180" s="86"/>
    </row>
    <row r="181" spans="1:24" ht="15.75" customHeight="1" x14ac:dyDescent="0.25">
      <c r="A181" s="86"/>
      <c r="B181" s="822"/>
      <c r="C181" s="88">
        <v>163</v>
      </c>
      <c r="D181" s="89" t="s">
        <v>422</v>
      </c>
      <c r="E181" s="87"/>
      <c r="F181" s="86"/>
      <c r="G181" s="86"/>
      <c r="H181" s="86"/>
      <c r="I181" s="86"/>
      <c r="J181" s="86"/>
      <c r="K181" s="86"/>
      <c r="L181" s="86"/>
      <c r="M181" s="86"/>
      <c r="N181" s="86"/>
      <c r="O181" s="86"/>
      <c r="P181" s="86"/>
      <c r="Q181" s="86"/>
      <c r="R181" s="86"/>
      <c r="S181" s="86"/>
      <c r="T181" s="86"/>
      <c r="U181" s="86"/>
      <c r="V181" s="86"/>
      <c r="W181" s="86"/>
      <c r="X181" s="86"/>
    </row>
    <row r="182" spans="1:24" ht="15.75" customHeight="1" x14ac:dyDescent="0.25">
      <c r="A182" s="86"/>
      <c r="B182" s="822"/>
      <c r="C182" s="88">
        <v>164</v>
      </c>
      <c r="D182" s="89" t="s">
        <v>423</v>
      </c>
      <c r="E182" s="87"/>
      <c r="F182" s="86"/>
      <c r="G182" s="86"/>
      <c r="H182" s="86"/>
      <c r="I182" s="86"/>
      <c r="J182" s="86"/>
      <c r="K182" s="86"/>
      <c r="L182" s="86"/>
      <c r="M182" s="86"/>
      <c r="N182" s="86"/>
      <c r="O182" s="86"/>
      <c r="P182" s="86"/>
      <c r="Q182" s="86"/>
      <c r="R182" s="86"/>
      <c r="S182" s="86"/>
      <c r="T182" s="86"/>
      <c r="U182" s="86"/>
      <c r="V182" s="86"/>
      <c r="W182" s="86"/>
      <c r="X182" s="86"/>
    </row>
    <row r="183" spans="1:24" ht="15.75" customHeight="1" x14ac:dyDescent="0.25">
      <c r="A183" s="86"/>
      <c r="B183" s="822"/>
      <c r="C183" s="88">
        <v>165</v>
      </c>
      <c r="D183" s="89" t="s">
        <v>424</v>
      </c>
      <c r="E183" s="87"/>
      <c r="F183" s="86"/>
      <c r="G183" s="86"/>
      <c r="H183" s="86"/>
      <c r="I183" s="86"/>
      <c r="J183" s="86"/>
      <c r="K183" s="86"/>
      <c r="L183" s="86"/>
      <c r="M183" s="86"/>
      <c r="N183" s="86"/>
      <c r="O183" s="86"/>
      <c r="P183" s="86"/>
      <c r="Q183" s="86"/>
      <c r="R183" s="86"/>
      <c r="S183" s="86"/>
      <c r="T183" s="86"/>
      <c r="U183" s="86"/>
      <c r="V183" s="86"/>
      <c r="W183" s="86"/>
      <c r="X183" s="86"/>
    </row>
    <row r="184" spans="1:24" ht="15.75" customHeight="1" x14ac:dyDescent="0.25">
      <c r="A184" s="86"/>
      <c r="B184" s="822"/>
      <c r="C184" s="88">
        <v>166</v>
      </c>
      <c r="D184" s="89" t="s">
        <v>425</v>
      </c>
      <c r="E184" s="87"/>
      <c r="F184" s="86"/>
      <c r="G184" s="86"/>
      <c r="H184" s="86"/>
      <c r="I184" s="86"/>
      <c r="J184" s="86"/>
      <c r="K184" s="86"/>
      <c r="L184" s="86"/>
      <c r="M184" s="86"/>
      <c r="N184" s="86"/>
      <c r="O184" s="86"/>
      <c r="P184" s="86"/>
      <c r="Q184" s="86"/>
      <c r="R184" s="86"/>
      <c r="S184" s="86"/>
      <c r="T184" s="86"/>
      <c r="U184" s="86"/>
      <c r="V184" s="86"/>
      <c r="W184" s="86"/>
      <c r="X184" s="86"/>
    </row>
    <row r="185" spans="1:24" ht="15.75" customHeight="1" x14ac:dyDescent="0.25">
      <c r="A185" s="86"/>
      <c r="B185" s="822"/>
      <c r="C185" s="88">
        <v>167</v>
      </c>
      <c r="D185" s="89" t="s">
        <v>426</v>
      </c>
      <c r="E185" s="87"/>
      <c r="F185" s="86"/>
      <c r="G185" s="86"/>
      <c r="H185" s="86"/>
      <c r="I185" s="86"/>
      <c r="J185" s="86"/>
      <c r="K185" s="86"/>
      <c r="L185" s="86"/>
      <c r="M185" s="86"/>
      <c r="N185" s="86"/>
      <c r="O185" s="86"/>
      <c r="P185" s="86"/>
      <c r="Q185" s="86"/>
      <c r="R185" s="86"/>
      <c r="S185" s="86"/>
      <c r="T185" s="86"/>
      <c r="U185" s="86"/>
      <c r="V185" s="86"/>
      <c r="W185" s="86"/>
      <c r="X185" s="86"/>
    </row>
    <row r="186" spans="1:24" ht="15.75" customHeight="1" x14ac:dyDescent="0.25">
      <c r="A186" s="86"/>
      <c r="B186" s="822"/>
      <c r="C186" s="88">
        <v>168</v>
      </c>
      <c r="D186" s="89" t="s">
        <v>427</v>
      </c>
      <c r="E186" s="87"/>
      <c r="F186" s="86"/>
      <c r="G186" s="86"/>
      <c r="H186" s="86"/>
      <c r="I186" s="86"/>
      <c r="J186" s="86"/>
      <c r="K186" s="86"/>
      <c r="L186" s="86"/>
      <c r="M186" s="86"/>
      <c r="N186" s="86"/>
      <c r="O186" s="86"/>
      <c r="P186" s="86"/>
      <c r="Q186" s="86"/>
      <c r="R186" s="86"/>
      <c r="S186" s="86"/>
      <c r="T186" s="86"/>
      <c r="U186" s="86"/>
      <c r="V186" s="86"/>
      <c r="W186" s="86"/>
      <c r="X186" s="86"/>
    </row>
    <row r="187" spans="1:24" ht="15.75" customHeight="1" x14ac:dyDescent="0.25">
      <c r="A187" s="86"/>
      <c r="B187" s="823"/>
      <c r="C187" s="88">
        <v>169</v>
      </c>
      <c r="D187" s="89" t="s">
        <v>428</v>
      </c>
      <c r="E187" s="87"/>
      <c r="F187" s="86"/>
      <c r="G187" s="86"/>
      <c r="H187" s="86"/>
      <c r="I187" s="86"/>
      <c r="J187" s="86"/>
      <c r="K187" s="86"/>
      <c r="L187" s="86"/>
      <c r="M187" s="86"/>
      <c r="N187" s="86"/>
      <c r="O187" s="86"/>
      <c r="P187" s="86"/>
      <c r="Q187" s="86"/>
      <c r="R187" s="86"/>
      <c r="S187" s="86"/>
      <c r="T187" s="86"/>
      <c r="U187" s="86"/>
      <c r="V187" s="86"/>
      <c r="W187" s="86"/>
      <c r="X187" s="86"/>
    </row>
    <row r="188" spans="1:24" ht="15.75" customHeight="1" x14ac:dyDescent="0.25">
      <c r="A188" s="86"/>
      <c r="B188" s="86"/>
      <c r="C188" s="93"/>
      <c r="D188" s="94"/>
      <c r="E188" s="87"/>
      <c r="F188" s="86"/>
      <c r="G188" s="86"/>
      <c r="H188" s="86"/>
      <c r="I188" s="86"/>
      <c r="J188" s="86"/>
      <c r="K188" s="86"/>
      <c r="L188" s="86"/>
      <c r="M188" s="86"/>
      <c r="N188" s="86"/>
      <c r="O188" s="86"/>
      <c r="P188" s="86"/>
      <c r="Q188" s="86"/>
      <c r="R188" s="86"/>
      <c r="S188" s="86"/>
      <c r="T188" s="86"/>
      <c r="U188" s="86"/>
      <c r="V188" s="86"/>
      <c r="W188" s="86"/>
      <c r="X188" s="86"/>
    </row>
    <row r="189" spans="1:24" ht="15.75" customHeight="1" x14ac:dyDescent="0.25">
      <c r="A189" s="86"/>
      <c r="B189" s="86"/>
      <c r="C189" s="93"/>
      <c r="D189" s="94"/>
      <c r="E189" s="87"/>
      <c r="F189" s="86"/>
      <c r="G189" s="86"/>
      <c r="H189" s="86"/>
      <c r="I189" s="86"/>
      <c r="J189" s="86"/>
      <c r="K189" s="86"/>
      <c r="L189" s="86"/>
      <c r="M189" s="86"/>
      <c r="N189" s="86"/>
      <c r="O189" s="86"/>
      <c r="P189" s="86"/>
      <c r="Q189" s="86"/>
      <c r="R189" s="86"/>
      <c r="S189" s="86"/>
      <c r="T189" s="86"/>
      <c r="U189" s="86"/>
      <c r="V189" s="86"/>
      <c r="W189" s="86"/>
      <c r="X189" s="86"/>
    </row>
    <row r="190" spans="1:24" ht="15.75" customHeight="1" x14ac:dyDescent="0.25">
      <c r="A190" s="86"/>
      <c r="B190" s="86"/>
      <c r="C190" s="93"/>
      <c r="D190" s="94"/>
      <c r="E190" s="87"/>
      <c r="F190" s="86"/>
      <c r="G190" s="86"/>
      <c r="H190" s="86"/>
      <c r="I190" s="86"/>
      <c r="J190" s="86"/>
      <c r="K190" s="86"/>
      <c r="L190" s="86"/>
      <c r="M190" s="86"/>
      <c r="N190" s="86"/>
      <c r="O190" s="86"/>
      <c r="P190" s="86"/>
      <c r="Q190" s="86"/>
      <c r="R190" s="86"/>
      <c r="S190" s="86"/>
      <c r="T190" s="86"/>
      <c r="U190" s="86"/>
      <c r="V190" s="86"/>
      <c r="W190" s="86"/>
      <c r="X190" s="86"/>
    </row>
    <row r="191" spans="1:24" ht="15.75" customHeight="1" x14ac:dyDescent="0.25">
      <c r="A191" s="86"/>
      <c r="B191" s="86"/>
      <c r="C191" s="93"/>
      <c r="D191" s="94"/>
      <c r="E191" s="87"/>
      <c r="F191" s="86"/>
      <c r="G191" s="86"/>
      <c r="H191" s="86"/>
      <c r="I191" s="86"/>
      <c r="J191" s="86"/>
      <c r="K191" s="86"/>
      <c r="L191" s="86"/>
      <c r="M191" s="86"/>
      <c r="N191" s="86"/>
      <c r="O191" s="86"/>
      <c r="P191" s="86"/>
      <c r="Q191" s="86"/>
      <c r="R191" s="86"/>
      <c r="S191" s="86"/>
      <c r="T191" s="86"/>
      <c r="U191" s="86"/>
      <c r="V191" s="86"/>
      <c r="W191" s="86"/>
      <c r="X191" s="86"/>
    </row>
    <row r="192" spans="1:24" ht="15.75" customHeight="1" x14ac:dyDescent="0.25">
      <c r="A192" s="86"/>
      <c r="B192" s="86"/>
      <c r="C192" s="93"/>
      <c r="D192" s="94"/>
      <c r="E192" s="87"/>
      <c r="F192" s="86"/>
      <c r="G192" s="86"/>
      <c r="H192" s="86"/>
      <c r="I192" s="86"/>
      <c r="J192" s="86"/>
      <c r="K192" s="86"/>
      <c r="L192" s="86"/>
      <c r="M192" s="86"/>
      <c r="N192" s="86"/>
      <c r="O192" s="86"/>
      <c r="P192" s="86"/>
      <c r="Q192" s="86"/>
      <c r="R192" s="86"/>
      <c r="S192" s="86"/>
      <c r="T192" s="86"/>
      <c r="U192" s="86"/>
      <c r="V192" s="86"/>
      <c r="W192" s="86"/>
      <c r="X192" s="86"/>
    </row>
    <row r="193" spans="1:24" ht="15.75" customHeight="1" x14ac:dyDescent="0.25">
      <c r="A193" s="86"/>
      <c r="B193" s="86"/>
      <c r="C193" s="93"/>
      <c r="D193" s="94"/>
      <c r="E193" s="87"/>
      <c r="F193" s="86"/>
      <c r="G193" s="86"/>
      <c r="H193" s="86"/>
      <c r="I193" s="86"/>
      <c r="J193" s="86"/>
      <c r="K193" s="86"/>
      <c r="L193" s="86"/>
      <c r="M193" s="86"/>
      <c r="N193" s="86"/>
      <c r="O193" s="86"/>
      <c r="P193" s="86"/>
      <c r="Q193" s="86"/>
      <c r="R193" s="86"/>
      <c r="S193" s="86"/>
      <c r="T193" s="86"/>
      <c r="U193" s="86"/>
      <c r="V193" s="86"/>
      <c r="W193" s="86"/>
      <c r="X193" s="86"/>
    </row>
    <row r="194" spans="1:24" ht="15.75" customHeight="1" x14ac:dyDescent="0.25">
      <c r="A194" s="86"/>
      <c r="B194" s="86"/>
      <c r="C194" s="93"/>
      <c r="D194" s="94"/>
      <c r="E194" s="87"/>
      <c r="F194" s="86"/>
      <c r="G194" s="86"/>
      <c r="H194" s="86"/>
      <c r="I194" s="86"/>
      <c r="J194" s="86"/>
      <c r="K194" s="86"/>
      <c r="L194" s="86"/>
      <c r="M194" s="86"/>
      <c r="N194" s="86"/>
      <c r="O194" s="86"/>
      <c r="P194" s="86"/>
      <c r="Q194" s="86"/>
      <c r="R194" s="86"/>
      <c r="S194" s="86"/>
      <c r="T194" s="86"/>
      <c r="U194" s="86"/>
      <c r="V194" s="86"/>
      <c r="W194" s="86"/>
      <c r="X194" s="86"/>
    </row>
    <row r="195" spans="1:24" ht="15.75" customHeight="1" x14ac:dyDescent="0.25">
      <c r="A195" s="86"/>
      <c r="B195" s="86"/>
      <c r="C195" s="93"/>
      <c r="D195" s="94"/>
      <c r="E195" s="87"/>
      <c r="F195" s="86"/>
      <c r="G195" s="86"/>
      <c r="H195" s="86"/>
      <c r="I195" s="86"/>
      <c r="J195" s="86"/>
      <c r="K195" s="86"/>
      <c r="L195" s="86"/>
      <c r="M195" s="86"/>
      <c r="N195" s="86"/>
      <c r="O195" s="86"/>
      <c r="P195" s="86"/>
      <c r="Q195" s="86"/>
      <c r="R195" s="86"/>
      <c r="S195" s="86"/>
      <c r="T195" s="86"/>
      <c r="U195" s="86"/>
      <c r="V195" s="86"/>
      <c r="W195" s="86"/>
      <c r="X195" s="86"/>
    </row>
    <row r="196" spans="1:24" ht="15.75" customHeight="1" x14ac:dyDescent="0.25">
      <c r="A196" s="86"/>
      <c r="B196" s="86"/>
      <c r="C196" s="93"/>
      <c r="D196" s="94"/>
      <c r="E196" s="87"/>
      <c r="F196" s="86"/>
      <c r="G196" s="86"/>
      <c r="H196" s="86"/>
      <c r="I196" s="86"/>
      <c r="J196" s="86"/>
      <c r="K196" s="86"/>
      <c r="L196" s="86"/>
      <c r="M196" s="86"/>
      <c r="N196" s="86"/>
      <c r="O196" s="86"/>
      <c r="P196" s="86"/>
      <c r="Q196" s="86"/>
      <c r="R196" s="86"/>
      <c r="S196" s="86"/>
      <c r="T196" s="86"/>
      <c r="U196" s="86"/>
      <c r="V196" s="86"/>
      <c r="W196" s="86"/>
      <c r="X196" s="86"/>
    </row>
    <row r="197" spans="1:24" ht="15.75" customHeight="1" x14ac:dyDescent="0.25">
      <c r="A197" s="86"/>
      <c r="B197" s="86"/>
      <c r="C197" s="93"/>
      <c r="D197" s="94"/>
      <c r="E197" s="87"/>
      <c r="F197" s="86"/>
      <c r="G197" s="86"/>
      <c r="H197" s="86"/>
      <c r="I197" s="86"/>
      <c r="J197" s="86"/>
      <c r="K197" s="86"/>
      <c r="L197" s="86"/>
      <c r="M197" s="86"/>
      <c r="N197" s="86"/>
      <c r="O197" s="86"/>
      <c r="P197" s="86"/>
      <c r="Q197" s="86"/>
      <c r="R197" s="86"/>
      <c r="S197" s="86"/>
      <c r="T197" s="86"/>
      <c r="U197" s="86"/>
      <c r="V197" s="86"/>
      <c r="W197" s="86"/>
      <c r="X197" s="86"/>
    </row>
    <row r="198" spans="1:24" ht="15.75" customHeight="1" x14ac:dyDescent="0.25">
      <c r="A198" s="86"/>
      <c r="B198" s="86"/>
      <c r="C198" s="93"/>
      <c r="D198" s="94"/>
      <c r="E198" s="87"/>
      <c r="F198" s="86"/>
      <c r="G198" s="86"/>
      <c r="H198" s="86"/>
      <c r="I198" s="86"/>
      <c r="J198" s="86"/>
      <c r="K198" s="86"/>
      <c r="L198" s="86"/>
      <c r="M198" s="86"/>
      <c r="N198" s="86"/>
      <c r="O198" s="86"/>
      <c r="P198" s="86"/>
      <c r="Q198" s="86"/>
      <c r="R198" s="86"/>
      <c r="S198" s="86"/>
      <c r="T198" s="86"/>
      <c r="U198" s="86"/>
      <c r="V198" s="86"/>
      <c r="W198" s="86"/>
      <c r="X198" s="86"/>
    </row>
    <row r="199" spans="1:24" ht="15.75" customHeight="1" x14ac:dyDescent="0.25">
      <c r="A199" s="86"/>
      <c r="B199" s="86"/>
      <c r="C199" s="93"/>
      <c r="D199" s="94"/>
      <c r="E199" s="87"/>
      <c r="F199" s="86"/>
      <c r="G199" s="86"/>
      <c r="H199" s="86"/>
      <c r="I199" s="86"/>
      <c r="J199" s="86"/>
      <c r="K199" s="86"/>
      <c r="L199" s="86"/>
      <c r="M199" s="86"/>
      <c r="N199" s="86"/>
      <c r="O199" s="86"/>
      <c r="P199" s="86"/>
      <c r="Q199" s="86"/>
      <c r="R199" s="86"/>
      <c r="S199" s="86"/>
      <c r="T199" s="86"/>
      <c r="U199" s="86"/>
      <c r="V199" s="86"/>
      <c r="W199" s="86"/>
      <c r="X199" s="86"/>
    </row>
    <row r="200" spans="1:24" ht="15.75" customHeight="1" x14ac:dyDescent="0.25">
      <c r="A200" s="86"/>
      <c r="B200" s="86"/>
      <c r="C200" s="93"/>
      <c r="D200" s="94"/>
      <c r="E200" s="87"/>
      <c r="F200" s="86"/>
      <c r="G200" s="86"/>
      <c r="H200" s="86"/>
      <c r="I200" s="86"/>
      <c r="J200" s="86"/>
      <c r="K200" s="86"/>
      <c r="L200" s="86"/>
      <c r="M200" s="86"/>
      <c r="N200" s="86"/>
      <c r="O200" s="86"/>
      <c r="P200" s="86"/>
      <c r="Q200" s="86"/>
      <c r="R200" s="86"/>
      <c r="S200" s="86"/>
      <c r="T200" s="86"/>
      <c r="U200" s="86"/>
      <c r="V200" s="86"/>
      <c r="W200" s="86"/>
      <c r="X200" s="86"/>
    </row>
    <row r="201" spans="1:24" ht="15.75" customHeight="1" x14ac:dyDescent="0.25">
      <c r="A201" s="86"/>
      <c r="B201" s="86"/>
      <c r="C201" s="93"/>
      <c r="D201" s="94"/>
      <c r="E201" s="87"/>
      <c r="F201" s="86"/>
      <c r="G201" s="86"/>
      <c r="H201" s="86"/>
      <c r="I201" s="86"/>
      <c r="J201" s="86"/>
      <c r="K201" s="86"/>
      <c r="L201" s="86"/>
      <c r="M201" s="86"/>
      <c r="N201" s="86"/>
      <c r="O201" s="86"/>
      <c r="P201" s="86"/>
      <c r="Q201" s="86"/>
      <c r="R201" s="86"/>
      <c r="S201" s="86"/>
      <c r="T201" s="86"/>
      <c r="U201" s="86"/>
      <c r="V201" s="86"/>
      <c r="W201" s="86"/>
      <c r="X201" s="86"/>
    </row>
    <row r="202" spans="1:24" ht="15.75" customHeight="1" x14ac:dyDescent="0.25">
      <c r="A202" s="86"/>
      <c r="B202" s="86"/>
      <c r="C202" s="93"/>
      <c r="D202" s="94"/>
      <c r="E202" s="87"/>
      <c r="F202" s="86"/>
      <c r="G202" s="86"/>
      <c r="H202" s="86"/>
      <c r="I202" s="86"/>
      <c r="J202" s="86"/>
      <c r="K202" s="86"/>
      <c r="L202" s="86"/>
      <c r="M202" s="86"/>
      <c r="N202" s="86"/>
      <c r="O202" s="86"/>
      <c r="P202" s="86"/>
      <c r="Q202" s="86"/>
      <c r="R202" s="86"/>
      <c r="S202" s="86"/>
      <c r="T202" s="86"/>
      <c r="U202" s="86"/>
      <c r="V202" s="86"/>
      <c r="W202" s="86"/>
      <c r="X202" s="86"/>
    </row>
    <row r="203" spans="1:24" ht="15.75" customHeight="1" x14ac:dyDescent="0.25">
      <c r="A203" s="86"/>
      <c r="B203" s="86"/>
      <c r="C203" s="93"/>
      <c r="D203" s="94"/>
      <c r="E203" s="87"/>
      <c r="F203" s="86"/>
      <c r="G203" s="86"/>
      <c r="H203" s="86"/>
      <c r="I203" s="86"/>
      <c r="J203" s="86"/>
      <c r="K203" s="86"/>
      <c r="L203" s="86"/>
      <c r="M203" s="86"/>
      <c r="N203" s="86"/>
      <c r="O203" s="86"/>
      <c r="P203" s="86"/>
      <c r="Q203" s="86"/>
      <c r="R203" s="86"/>
      <c r="S203" s="86"/>
      <c r="T203" s="86"/>
      <c r="U203" s="86"/>
      <c r="V203" s="86"/>
      <c r="W203" s="86"/>
      <c r="X203" s="86"/>
    </row>
    <row r="204" spans="1:24" ht="15.75" customHeight="1" x14ac:dyDescent="0.25">
      <c r="A204" s="86"/>
      <c r="B204" s="86"/>
      <c r="C204" s="93"/>
      <c r="D204" s="94"/>
      <c r="E204" s="87"/>
      <c r="F204" s="86"/>
      <c r="G204" s="86"/>
      <c r="H204" s="86"/>
      <c r="I204" s="86"/>
      <c r="J204" s="86"/>
      <c r="K204" s="86"/>
      <c r="L204" s="86"/>
      <c r="M204" s="86"/>
      <c r="N204" s="86"/>
      <c r="O204" s="86"/>
      <c r="P204" s="86"/>
      <c r="Q204" s="86"/>
      <c r="R204" s="86"/>
      <c r="S204" s="86"/>
      <c r="T204" s="86"/>
      <c r="U204" s="86"/>
      <c r="V204" s="86"/>
      <c r="W204" s="86"/>
      <c r="X204" s="86"/>
    </row>
    <row r="205" spans="1:24" ht="15.75" customHeight="1" x14ac:dyDescent="0.25">
      <c r="A205" s="86"/>
      <c r="B205" s="86"/>
      <c r="C205" s="93"/>
      <c r="D205" s="94"/>
      <c r="E205" s="87"/>
      <c r="F205" s="86"/>
      <c r="G205" s="86"/>
      <c r="H205" s="86"/>
      <c r="I205" s="86"/>
      <c r="J205" s="86"/>
      <c r="K205" s="86"/>
      <c r="L205" s="86"/>
      <c r="M205" s="86"/>
      <c r="N205" s="86"/>
      <c r="O205" s="86"/>
      <c r="P205" s="86"/>
      <c r="Q205" s="86"/>
      <c r="R205" s="86"/>
      <c r="S205" s="86"/>
      <c r="T205" s="86"/>
      <c r="U205" s="86"/>
      <c r="V205" s="86"/>
      <c r="W205" s="86"/>
      <c r="X205" s="86"/>
    </row>
    <row r="206" spans="1:24" ht="15.75" customHeight="1" x14ac:dyDescent="0.25">
      <c r="A206" s="86"/>
      <c r="B206" s="86"/>
      <c r="C206" s="93"/>
      <c r="D206" s="94"/>
      <c r="E206" s="87"/>
      <c r="F206" s="86"/>
      <c r="G206" s="86"/>
      <c r="H206" s="86"/>
      <c r="I206" s="86"/>
      <c r="J206" s="86"/>
      <c r="K206" s="86"/>
      <c r="L206" s="86"/>
      <c r="M206" s="86"/>
      <c r="N206" s="86"/>
      <c r="O206" s="86"/>
      <c r="P206" s="86"/>
      <c r="Q206" s="86"/>
      <c r="R206" s="86"/>
      <c r="S206" s="86"/>
      <c r="T206" s="86"/>
      <c r="U206" s="86"/>
      <c r="V206" s="86"/>
      <c r="W206" s="86"/>
      <c r="X206" s="86"/>
    </row>
    <row r="207" spans="1:24" ht="15.75" customHeight="1" x14ac:dyDescent="0.25">
      <c r="A207" s="86"/>
      <c r="B207" s="86"/>
      <c r="C207" s="93"/>
      <c r="D207" s="94"/>
      <c r="E207" s="87"/>
      <c r="F207" s="86"/>
      <c r="G207" s="86"/>
      <c r="H207" s="86"/>
      <c r="I207" s="86"/>
      <c r="J207" s="86"/>
      <c r="K207" s="86"/>
      <c r="L207" s="86"/>
      <c r="M207" s="86"/>
      <c r="N207" s="86"/>
      <c r="O207" s="86"/>
      <c r="P207" s="86"/>
      <c r="Q207" s="86"/>
      <c r="R207" s="86"/>
      <c r="S207" s="86"/>
      <c r="T207" s="86"/>
      <c r="U207" s="86"/>
      <c r="V207" s="86"/>
      <c r="W207" s="86"/>
      <c r="X207" s="86"/>
    </row>
    <row r="208" spans="1:24" ht="15.75" customHeight="1" x14ac:dyDescent="0.25">
      <c r="A208" s="86"/>
      <c r="B208" s="86"/>
      <c r="C208" s="93"/>
      <c r="D208" s="94"/>
      <c r="E208" s="87"/>
      <c r="F208" s="86"/>
      <c r="G208" s="86"/>
      <c r="H208" s="86"/>
      <c r="I208" s="86"/>
      <c r="J208" s="86"/>
      <c r="K208" s="86"/>
      <c r="L208" s="86"/>
      <c r="M208" s="86"/>
      <c r="N208" s="86"/>
      <c r="O208" s="86"/>
      <c r="P208" s="86"/>
      <c r="Q208" s="86"/>
      <c r="R208" s="86"/>
      <c r="S208" s="86"/>
      <c r="T208" s="86"/>
      <c r="U208" s="86"/>
      <c r="V208" s="86"/>
      <c r="W208" s="86"/>
      <c r="X208" s="86"/>
    </row>
    <row r="209" spans="1:24" ht="15.75" customHeight="1" x14ac:dyDescent="0.25">
      <c r="A209" s="86"/>
      <c r="B209" s="86"/>
      <c r="C209" s="93"/>
      <c r="D209" s="94"/>
      <c r="E209" s="87"/>
      <c r="F209" s="86"/>
      <c r="G209" s="86"/>
      <c r="H209" s="86"/>
      <c r="I209" s="86"/>
      <c r="J209" s="86"/>
      <c r="K209" s="86"/>
      <c r="L209" s="86"/>
      <c r="M209" s="86"/>
      <c r="N209" s="86"/>
      <c r="O209" s="86"/>
      <c r="P209" s="86"/>
      <c r="Q209" s="86"/>
      <c r="R209" s="86"/>
      <c r="S209" s="86"/>
      <c r="T209" s="86"/>
      <c r="U209" s="86"/>
      <c r="V209" s="86"/>
      <c r="W209" s="86"/>
      <c r="X209" s="86"/>
    </row>
    <row r="210" spans="1:24" ht="15.75" customHeight="1" x14ac:dyDescent="0.25">
      <c r="A210" s="86"/>
      <c r="B210" s="86"/>
      <c r="C210" s="93"/>
      <c r="D210" s="94"/>
      <c r="E210" s="87"/>
      <c r="F210" s="86"/>
      <c r="G210" s="86"/>
      <c r="H210" s="86"/>
      <c r="I210" s="86"/>
      <c r="J210" s="86"/>
      <c r="K210" s="86"/>
      <c r="L210" s="86"/>
      <c r="M210" s="86"/>
      <c r="N210" s="86"/>
      <c r="O210" s="86"/>
      <c r="P210" s="86"/>
      <c r="Q210" s="86"/>
      <c r="R210" s="86"/>
      <c r="S210" s="86"/>
      <c r="T210" s="86"/>
      <c r="U210" s="86"/>
      <c r="V210" s="86"/>
      <c r="W210" s="86"/>
      <c r="X210" s="86"/>
    </row>
    <row r="211" spans="1:24" ht="15.75" customHeight="1" x14ac:dyDescent="0.25">
      <c r="A211" s="86"/>
      <c r="B211" s="86"/>
      <c r="C211" s="93"/>
      <c r="D211" s="94"/>
      <c r="E211" s="87"/>
      <c r="F211" s="86"/>
      <c r="G211" s="86"/>
      <c r="H211" s="86"/>
      <c r="I211" s="86"/>
      <c r="J211" s="86"/>
      <c r="K211" s="86"/>
      <c r="L211" s="86"/>
      <c r="M211" s="86"/>
      <c r="N211" s="86"/>
      <c r="O211" s="86"/>
      <c r="P211" s="86"/>
      <c r="Q211" s="86"/>
      <c r="R211" s="86"/>
      <c r="S211" s="86"/>
      <c r="T211" s="86"/>
      <c r="U211" s="86"/>
      <c r="V211" s="86"/>
      <c r="W211" s="86"/>
      <c r="X211" s="86"/>
    </row>
    <row r="212" spans="1:24" ht="15.75" customHeight="1" x14ac:dyDescent="0.25">
      <c r="A212" s="86"/>
      <c r="B212" s="86"/>
      <c r="C212" s="93"/>
      <c r="D212" s="94"/>
      <c r="E212" s="87"/>
      <c r="F212" s="86"/>
      <c r="G212" s="86"/>
      <c r="H212" s="86"/>
      <c r="I212" s="86"/>
      <c r="J212" s="86"/>
      <c r="K212" s="86"/>
      <c r="L212" s="86"/>
      <c r="M212" s="86"/>
      <c r="N212" s="86"/>
      <c r="O212" s="86"/>
      <c r="P212" s="86"/>
      <c r="Q212" s="86"/>
      <c r="R212" s="86"/>
      <c r="S212" s="86"/>
      <c r="T212" s="86"/>
      <c r="U212" s="86"/>
      <c r="V212" s="86"/>
      <c r="W212" s="86"/>
      <c r="X212" s="86"/>
    </row>
    <row r="213" spans="1:24" ht="15.75" customHeight="1" x14ac:dyDescent="0.25">
      <c r="A213" s="86"/>
      <c r="B213" s="86"/>
      <c r="C213" s="93"/>
      <c r="D213" s="94"/>
      <c r="E213" s="87"/>
      <c r="F213" s="86"/>
      <c r="G213" s="86"/>
      <c r="H213" s="86"/>
      <c r="I213" s="86"/>
      <c r="J213" s="86"/>
      <c r="K213" s="86"/>
      <c r="L213" s="86"/>
      <c r="M213" s="86"/>
      <c r="N213" s="86"/>
      <c r="O213" s="86"/>
      <c r="P213" s="86"/>
      <c r="Q213" s="86"/>
      <c r="R213" s="86"/>
      <c r="S213" s="86"/>
      <c r="T213" s="86"/>
      <c r="U213" s="86"/>
      <c r="V213" s="86"/>
      <c r="W213" s="86"/>
      <c r="X213" s="86"/>
    </row>
    <row r="214" spans="1:24" ht="15.75" customHeight="1" x14ac:dyDescent="0.25">
      <c r="A214" s="86"/>
      <c r="B214" s="86"/>
      <c r="C214" s="93"/>
      <c r="D214" s="94"/>
      <c r="E214" s="87"/>
      <c r="F214" s="86"/>
      <c r="G214" s="86"/>
      <c r="H214" s="86"/>
      <c r="I214" s="86"/>
      <c r="J214" s="86"/>
      <c r="K214" s="86"/>
      <c r="L214" s="86"/>
      <c r="M214" s="86"/>
      <c r="N214" s="86"/>
      <c r="O214" s="86"/>
      <c r="P214" s="86"/>
      <c r="Q214" s="86"/>
      <c r="R214" s="86"/>
      <c r="S214" s="86"/>
      <c r="T214" s="86"/>
      <c r="U214" s="86"/>
      <c r="V214" s="86"/>
      <c r="W214" s="86"/>
      <c r="X214" s="86"/>
    </row>
    <row r="215" spans="1:24" ht="15.75" customHeight="1" x14ac:dyDescent="0.25">
      <c r="A215" s="86"/>
      <c r="B215" s="86"/>
      <c r="C215" s="93"/>
      <c r="D215" s="94"/>
      <c r="E215" s="87"/>
      <c r="F215" s="86"/>
      <c r="G215" s="86"/>
      <c r="H215" s="86"/>
      <c r="I215" s="86"/>
      <c r="J215" s="86"/>
      <c r="K215" s="86"/>
      <c r="L215" s="86"/>
      <c r="M215" s="86"/>
      <c r="N215" s="86"/>
      <c r="O215" s="86"/>
      <c r="P215" s="86"/>
      <c r="Q215" s="86"/>
      <c r="R215" s="86"/>
      <c r="S215" s="86"/>
      <c r="T215" s="86"/>
      <c r="U215" s="86"/>
      <c r="V215" s="86"/>
      <c r="W215" s="86"/>
      <c r="X215" s="86"/>
    </row>
    <row r="216" spans="1:24" ht="15.75" customHeight="1" x14ac:dyDescent="0.25">
      <c r="A216" s="86"/>
      <c r="B216" s="86"/>
      <c r="C216" s="93"/>
      <c r="D216" s="94"/>
      <c r="E216" s="87"/>
      <c r="F216" s="86"/>
      <c r="G216" s="86"/>
      <c r="H216" s="86"/>
      <c r="I216" s="86"/>
      <c r="J216" s="86"/>
      <c r="K216" s="86"/>
      <c r="L216" s="86"/>
      <c r="M216" s="86"/>
      <c r="N216" s="86"/>
      <c r="O216" s="86"/>
      <c r="P216" s="86"/>
      <c r="Q216" s="86"/>
      <c r="R216" s="86"/>
      <c r="S216" s="86"/>
      <c r="T216" s="86"/>
      <c r="U216" s="86"/>
      <c r="V216" s="86"/>
      <c r="W216" s="86"/>
      <c r="X216" s="86"/>
    </row>
    <row r="217" spans="1:24" ht="15.75" customHeight="1" x14ac:dyDescent="0.25">
      <c r="A217" s="86"/>
      <c r="B217" s="86"/>
      <c r="C217" s="93"/>
      <c r="D217" s="94"/>
      <c r="E217" s="87"/>
      <c r="F217" s="86"/>
      <c r="G217" s="86"/>
      <c r="H217" s="86"/>
      <c r="I217" s="86"/>
      <c r="J217" s="86"/>
      <c r="K217" s="86"/>
      <c r="L217" s="86"/>
      <c r="M217" s="86"/>
      <c r="N217" s="86"/>
      <c r="O217" s="86"/>
      <c r="P217" s="86"/>
      <c r="Q217" s="86"/>
      <c r="R217" s="86"/>
      <c r="S217" s="86"/>
      <c r="T217" s="86"/>
      <c r="U217" s="86"/>
      <c r="V217" s="86"/>
      <c r="W217" s="86"/>
      <c r="X217" s="86"/>
    </row>
    <row r="218" spans="1:24" ht="15.75" customHeight="1" x14ac:dyDescent="0.25">
      <c r="A218" s="86"/>
      <c r="B218" s="86"/>
      <c r="C218" s="93"/>
      <c r="D218" s="94"/>
      <c r="E218" s="87"/>
      <c r="F218" s="86"/>
      <c r="G218" s="86"/>
      <c r="H218" s="86"/>
      <c r="I218" s="86"/>
      <c r="J218" s="86"/>
      <c r="K218" s="86"/>
      <c r="L218" s="86"/>
      <c r="M218" s="86"/>
      <c r="N218" s="86"/>
      <c r="O218" s="86"/>
      <c r="P218" s="86"/>
      <c r="Q218" s="86"/>
      <c r="R218" s="86"/>
      <c r="S218" s="86"/>
      <c r="T218" s="86"/>
      <c r="U218" s="86"/>
      <c r="V218" s="86"/>
      <c r="W218" s="86"/>
      <c r="X218" s="86"/>
    </row>
    <row r="219" spans="1:24" ht="15.75" customHeight="1" x14ac:dyDescent="0.25">
      <c r="A219" s="86"/>
      <c r="B219" s="86"/>
      <c r="C219" s="93"/>
      <c r="D219" s="94"/>
      <c r="E219" s="87"/>
      <c r="F219" s="86"/>
      <c r="G219" s="86"/>
      <c r="H219" s="86"/>
      <c r="I219" s="86"/>
      <c r="J219" s="86"/>
      <c r="K219" s="86"/>
      <c r="L219" s="86"/>
      <c r="M219" s="86"/>
      <c r="N219" s="86"/>
      <c r="O219" s="86"/>
      <c r="P219" s="86"/>
      <c r="Q219" s="86"/>
      <c r="R219" s="86"/>
      <c r="S219" s="86"/>
      <c r="T219" s="86"/>
      <c r="U219" s="86"/>
      <c r="V219" s="86"/>
      <c r="W219" s="86"/>
      <c r="X219" s="86"/>
    </row>
    <row r="220" spans="1:24" ht="15.75" customHeight="1" x14ac:dyDescent="0.25">
      <c r="A220" s="86"/>
      <c r="B220" s="86"/>
      <c r="C220" s="93"/>
      <c r="D220" s="94"/>
      <c r="E220" s="87"/>
      <c r="F220" s="86"/>
      <c r="G220" s="86"/>
      <c r="H220" s="86"/>
      <c r="I220" s="86"/>
      <c r="J220" s="86"/>
      <c r="K220" s="86"/>
      <c r="L220" s="86"/>
      <c r="M220" s="86"/>
      <c r="N220" s="86"/>
      <c r="O220" s="86"/>
      <c r="P220" s="86"/>
      <c r="Q220" s="86"/>
      <c r="R220" s="86"/>
      <c r="S220" s="86"/>
      <c r="T220" s="86"/>
      <c r="U220" s="86"/>
      <c r="V220" s="86"/>
      <c r="W220" s="86"/>
      <c r="X220" s="86"/>
    </row>
    <row r="221" spans="1:24" ht="15.75" customHeight="1" x14ac:dyDescent="0.25">
      <c r="A221" s="86"/>
      <c r="B221" s="86"/>
      <c r="C221" s="93"/>
      <c r="D221" s="94"/>
      <c r="E221" s="87"/>
      <c r="F221" s="86"/>
      <c r="G221" s="86"/>
      <c r="H221" s="86"/>
      <c r="I221" s="86"/>
      <c r="J221" s="86"/>
      <c r="K221" s="86"/>
      <c r="L221" s="86"/>
      <c r="M221" s="86"/>
      <c r="N221" s="86"/>
      <c r="O221" s="86"/>
      <c r="P221" s="86"/>
      <c r="Q221" s="86"/>
      <c r="R221" s="86"/>
      <c r="S221" s="86"/>
      <c r="T221" s="86"/>
      <c r="U221" s="86"/>
      <c r="V221" s="86"/>
      <c r="W221" s="86"/>
      <c r="X221" s="86"/>
    </row>
    <row r="222" spans="1:24" ht="15.75" customHeight="1" x14ac:dyDescent="0.25">
      <c r="A222" s="86"/>
      <c r="B222" s="86"/>
      <c r="C222" s="93"/>
      <c r="D222" s="94"/>
      <c r="E222" s="87"/>
      <c r="F222" s="86"/>
      <c r="G222" s="86"/>
      <c r="H222" s="86"/>
      <c r="I222" s="86"/>
      <c r="J222" s="86"/>
      <c r="K222" s="86"/>
      <c r="L222" s="86"/>
      <c r="M222" s="86"/>
      <c r="N222" s="86"/>
      <c r="O222" s="86"/>
      <c r="P222" s="86"/>
      <c r="Q222" s="86"/>
      <c r="R222" s="86"/>
      <c r="S222" s="86"/>
      <c r="T222" s="86"/>
      <c r="U222" s="86"/>
      <c r="V222" s="86"/>
      <c r="W222" s="86"/>
      <c r="X222" s="86"/>
    </row>
    <row r="223" spans="1:24" ht="15.75" customHeight="1" x14ac:dyDescent="0.25">
      <c r="A223" s="86"/>
      <c r="B223" s="86"/>
      <c r="C223" s="93"/>
      <c r="D223" s="94"/>
      <c r="E223" s="87"/>
      <c r="F223" s="86"/>
      <c r="G223" s="86"/>
      <c r="H223" s="86"/>
      <c r="I223" s="86"/>
      <c r="J223" s="86"/>
      <c r="K223" s="86"/>
      <c r="L223" s="86"/>
      <c r="M223" s="86"/>
      <c r="N223" s="86"/>
      <c r="O223" s="86"/>
      <c r="P223" s="86"/>
      <c r="Q223" s="86"/>
      <c r="R223" s="86"/>
      <c r="S223" s="86"/>
      <c r="T223" s="86"/>
      <c r="U223" s="86"/>
      <c r="V223" s="86"/>
      <c r="W223" s="86"/>
      <c r="X223" s="86"/>
    </row>
    <row r="224" spans="1:24" ht="15.75" customHeight="1" x14ac:dyDescent="0.25">
      <c r="A224" s="86"/>
      <c r="B224" s="86"/>
      <c r="C224" s="93"/>
      <c r="D224" s="94"/>
      <c r="E224" s="87"/>
      <c r="F224" s="86"/>
      <c r="G224" s="86"/>
      <c r="H224" s="86"/>
      <c r="I224" s="86"/>
      <c r="J224" s="86"/>
      <c r="K224" s="86"/>
      <c r="L224" s="86"/>
      <c r="M224" s="86"/>
      <c r="N224" s="86"/>
      <c r="O224" s="86"/>
      <c r="P224" s="86"/>
      <c r="Q224" s="86"/>
      <c r="R224" s="86"/>
      <c r="S224" s="86"/>
      <c r="T224" s="86"/>
      <c r="U224" s="86"/>
      <c r="V224" s="86"/>
      <c r="W224" s="86"/>
      <c r="X224" s="86"/>
    </row>
    <row r="225" spans="1:24" ht="15.75" customHeight="1" x14ac:dyDescent="0.25">
      <c r="A225" s="86"/>
      <c r="B225" s="86"/>
      <c r="C225" s="93"/>
      <c r="D225" s="94"/>
      <c r="E225" s="87"/>
      <c r="F225" s="86"/>
      <c r="G225" s="86"/>
      <c r="H225" s="86"/>
      <c r="I225" s="86"/>
      <c r="J225" s="86"/>
      <c r="K225" s="86"/>
      <c r="L225" s="86"/>
      <c r="M225" s="86"/>
      <c r="N225" s="86"/>
      <c r="O225" s="86"/>
      <c r="P225" s="86"/>
      <c r="Q225" s="86"/>
      <c r="R225" s="86"/>
      <c r="S225" s="86"/>
      <c r="T225" s="86"/>
      <c r="U225" s="86"/>
      <c r="V225" s="86"/>
      <c r="W225" s="86"/>
      <c r="X225" s="86"/>
    </row>
    <row r="226" spans="1:24" ht="15.75" customHeight="1" x14ac:dyDescent="0.25">
      <c r="A226" s="86"/>
      <c r="B226" s="86"/>
      <c r="C226" s="93"/>
      <c r="D226" s="94"/>
      <c r="E226" s="87"/>
      <c r="F226" s="86"/>
      <c r="G226" s="86"/>
      <c r="H226" s="86"/>
      <c r="I226" s="86"/>
      <c r="J226" s="86"/>
      <c r="K226" s="86"/>
      <c r="L226" s="86"/>
      <c r="M226" s="86"/>
      <c r="N226" s="86"/>
      <c r="O226" s="86"/>
      <c r="P226" s="86"/>
      <c r="Q226" s="86"/>
      <c r="R226" s="86"/>
      <c r="S226" s="86"/>
      <c r="T226" s="86"/>
      <c r="U226" s="86"/>
      <c r="V226" s="86"/>
      <c r="W226" s="86"/>
      <c r="X226" s="86"/>
    </row>
    <row r="227" spans="1:24" ht="15.75" customHeight="1" x14ac:dyDescent="0.25">
      <c r="A227" s="86"/>
      <c r="B227" s="86"/>
      <c r="C227" s="93"/>
      <c r="D227" s="94"/>
      <c r="E227" s="87"/>
      <c r="F227" s="86"/>
      <c r="G227" s="86"/>
      <c r="H227" s="86"/>
      <c r="I227" s="86"/>
      <c r="J227" s="86"/>
      <c r="K227" s="86"/>
      <c r="L227" s="86"/>
      <c r="M227" s="86"/>
      <c r="N227" s="86"/>
      <c r="O227" s="86"/>
      <c r="P227" s="86"/>
      <c r="Q227" s="86"/>
      <c r="R227" s="86"/>
      <c r="S227" s="86"/>
      <c r="T227" s="86"/>
      <c r="U227" s="86"/>
      <c r="V227" s="86"/>
      <c r="W227" s="86"/>
      <c r="X227" s="86"/>
    </row>
    <row r="228" spans="1:24" ht="15.75" customHeight="1" x14ac:dyDescent="0.25">
      <c r="A228" s="86"/>
      <c r="B228" s="86"/>
      <c r="C228" s="93"/>
      <c r="D228" s="94"/>
      <c r="E228" s="87"/>
      <c r="F228" s="86"/>
      <c r="G228" s="86"/>
      <c r="H228" s="86"/>
      <c r="I228" s="86"/>
      <c r="J228" s="86"/>
      <c r="K228" s="86"/>
      <c r="L228" s="86"/>
      <c r="M228" s="86"/>
      <c r="N228" s="86"/>
      <c r="O228" s="86"/>
      <c r="P228" s="86"/>
      <c r="Q228" s="86"/>
      <c r="R228" s="86"/>
      <c r="S228" s="86"/>
      <c r="T228" s="86"/>
      <c r="U228" s="86"/>
      <c r="V228" s="86"/>
      <c r="W228" s="86"/>
      <c r="X228" s="86"/>
    </row>
    <row r="229" spans="1:24" ht="15.75" customHeight="1" x14ac:dyDescent="0.25">
      <c r="A229" s="86"/>
      <c r="B229" s="86"/>
      <c r="C229" s="93"/>
      <c r="D229" s="94"/>
      <c r="E229" s="87"/>
      <c r="F229" s="86"/>
      <c r="G229" s="86"/>
      <c r="H229" s="86"/>
      <c r="I229" s="86"/>
      <c r="J229" s="86"/>
      <c r="K229" s="86"/>
      <c r="L229" s="86"/>
      <c r="M229" s="86"/>
      <c r="N229" s="86"/>
      <c r="O229" s="86"/>
      <c r="P229" s="86"/>
      <c r="Q229" s="86"/>
      <c r="R229" s="86"/>
      <c r="S229" s="86"/>
      <c r="T229" s="86"/>
      <c r="U229" s="86"/>
      <c r="V229" s="86"/>
      <c r="W229" s="86"/>
      <c r="X229" s="86"/>
    </row>
    <row r="230" spans="1:24" ht="15.75" customHeight="1" x14ac:dyDescent="0.25">
      <c r="A230" s="86"/>
      <c r="B230" s="86"/>
      <c r="C230" s="93"/>
      <c r="D230" s="94"/>
      <c r="E230" s="87"/>
      <c r="F230" s="86"/>
      <c r="G230" s="86"/>
      <c r="H230" s="86"/>
      <c r="I230" s="86"/>
      <c r="J230" s="86"/>
      <c r="K230" s="86"/>
      <c r="L230" s="86"/>
      <c r="M230" s="86"/>
      <c r="N230" s="86"/>
      <c r="O230" s="86"/>
      <c r="P230" s="86"/>
      <c r="Q230" s="86"/>
      <c r="R230" s="86"/>
      <c r="S230" s="86"/>
      <c r="T230" s="86"/>
      <c r="U230" s="86"/>
      <c r="V230" s="86"/>
      <c r="W230" s="86"/>
      <c r="X230" s="86"/>
    </row>
    <row r="231" spans="1:24" ht="15.75" customHeight="1" x14ac:dyDescent="0.25">
      <c r="A231" s="86"/>
      <c r="B231" s="86"/>
      <c r="C231" s="93"/>
      <c r="D231" s="94"/>
      <c r="E231" s="87"/>
      <c r="F231" s="86"/>
      <c r="G231" s="86"/>
      <c r="H231" s="86"/>
      <c r="I231" s="86"/>
      <c r="J231" s="86"/>
      <c r="K231" s="86"/>
      <c r="L231" s="86"/>
      <c r="M231" s="86"/>
      <c r="N231" s="86"/>
      <c r="O231" s="86"/>
      <c r="P231" s="86"/>
      <c r="Q231" s="86"/>
      <c r="R231" s="86"/>
      <c r="S231" s="86"/>
      <c r="T231" s="86"/>
      <c r="U231" s="86"/>
      <c r="V231" s="86"/>
      <c r="W231" s="86"/>
      <c r="X231" s="86"/>
    </row>
    <row r="232" spans="1:24" ht="15.75" customHeight="1" x14ac:dyDescent="0.25">
      <c r="A232" s="86"/>
      <c r="B232" s="86"/>
      <c r="C232" s="93"/>
      <c r="D232" s="94"/>
      <c r="E232" s="87"/>
      <c r="F232" s="86"/>
      <c r="G232" s="86"/>
      <c r="H232" s="86"/>
      <c r="I232" s="86"/>
      <c r="J232" s="86"/>
      <c r="K232" s="86"/>
      <c r="L232" s="86"/>
      <c r="M232" s="86"/>
      <c r="N232" s="86"/>
      <c r="O232" s="86"/>
      <c r="P232" s="86"/>
      <c r="Q232" s="86"/>
      <c r="R232" s="86"/>
      <c r="S232" s="86"/>
      <c r="T232" s="86"/>
      <c r="U232" s="86"/>
      <c r="V232" s="86"/>
      <c r="W232" s="86"/>
      <c r="X232" s="86"/>
    </row>
    <row r="233" spans="1:24" ht="15.75" customHeight="1" x14ac:dyDescent="0.25">
      <c r="A233" s="86"/>
      <c r="B233" s="86"/>
      <c r="C233" s="93"/>
      <c r="D233" s="94"/>
      <c r="E233" s="87"/>
      <c r="F233" s="86"/>
      <c r="G233" s="86"/>
      <c r="H233" s="86"/>
      <c r="I233" s="86"/>
      <c r="J233" s="86"/>
      <c r="K233" s="86"/>
      <c r="L233" s="86"/>
      <c r="M233" s="86"/>
      <c r="N233" s="86"/>
      <c r="O233" s="86"/>
      <c r="P233" s="86"/>
      <c r="Q233" s="86"/>
      <c r="R233" s="86"/>
      <c r="S233" s="86"/>
      <c r="T233" s="86"/>
      <c r="U233" s="86"/>
      <c r="V233" s="86"/>
      <c r="W233" s="86"/>
      <c r="X233" s="86"/>
    </row>
    <row r="234" spans="1:24" ht="15.75" customHeight="1" x14ac:dyDescent="0.25">
      <c r="A234" s="86"/>
      <c r="B234" s="86"/>
      <c r="C234" s="93"/>
      <c r="D234" s="94"/>
      <c r="E234" s="87"/>
      <c r="F234" s="86"/>
      <c r="G234" s="86"/>
      <c r="H234" s="86"/>
      <c r="I234" s="86"/>
      <c r="J234" s="86"/>
      <c r="K234" s="86"/>
      <c r="L234" s="86"/>
      <c r="M234" s="86"/>
      <c r="N234" s="86"/>
      <c r="O234" s="86"/>
      <c r="P234" s="86"/>
      <c r="Q234" s="86"/>
      <c r="R234" s="86"/>
      <c r="S234" s="86"/>
      <c r="T234" s="86"/>
      <c r="U234" s="86"/>
      <c r="V234" s="86"/>
      <c r="W234" s="86"/>
      <c r="X234" s="86"/>
    </row>
    <row r="235" spans="1:24" ht="15.75" customHeight="1" x14ac:dyDescent="0.25">
      <c r="A235" s="86"/>
      <c r="B235" s="86"/>
      <c r="C235" s="93"/>
      <c r="D235" s="94"/>
      <c r="E235" s="87"/>
      <c r="F235" s="86"/>
      <c r="G235" s="86"/>
      <c r="H235" s="86"/>
      <c r="I235" s="86"/>
      <c r="J235" s="86"/>
      <c r="K235" s="86"/>
      <c r="L235" s="86"/>
      <c r="M235" s="86"/>
      <c r="N235" s="86"/>
      <c r="O235" s="86"/>
      <c r="P235" s="86"/>
      <c r="Q235" s="86"/>
      <c r="R235" s="86"/>
      <c r="S235" s="86"/>
      <c r="T235" s="86"/>
      <c r="U235" s="86"/>
      <c r="V235" s="86"/>
      <c r="W235" s="86"/>
      <c r="X235" s="86"/>
    </row>
    <row r="236" spans="1:24" ht="15.75" customHeight="1" x14ac:dyDescent="0.25">
      <c r="A236" s="86"/>
      <c r="B236" s="86"/>
      <c r="C236" s="93"/>
      <c r="D236" s="94"/>
      <c r="E236" s="87"/>
      <c r="F236" s="86"/>
      <c r="G236" s="86"/>
      <c r="H236" s="86"/>
      <c r="I236" s="86"/>
      <c r="J236" s="86"/>
      <c r="K236" s="86"/>
      <c r="L236" s="86"/>
      <c r="M236" s="86"/>
      <c r="N236" s="86"/>
      <c r="O236" s="86"/>
      <c r="P236" s="86"/>
      <c r="Q236" s="86"/>
      <c r="R236" s="86"/>
      <c r="S236" s="86"/>
      <c r="T236" s="86"/>
      <c r="U236" s="86"/>
      <c r="V236" s="86"/>
      <c r="W236" s="86"/>
      <c r="X236" s="86"/>
    </row>
    <row r="237" spans="1:24" ht="15.75" customHeight="1" x14ac:dyDescent="0.25">
      <c r="A237" s="86"/>
      <c r="B237" s="86"/>
      <c r="C237" s="93"/>
      <c r="D237" s="94"/>
      <c r="E237" s="87"/>
      <c r="F237" s="86"/>
      <c r="G237" s="86"/>
      <c r="H237" s="86"/>
      <c r="I237" s="86"/>
      <c r="J237" s="86"/>
      <c r="K237" s="86"/>
      <c r="L237" s="86"/>
      <c r="M237" s="86"/>
      <c r="N237" s="86"/>
      <c r="O237" s="86"/>
      <c r="P237" s="86"/>
      <c r="Q237" s="86"/>
      <c r="R237" s="86"/>
      <c r="S237" s="86"/>
      <c r="T237" s="86"/>
      <c r="U237" s="86"/>
      <c r="V237" s="86"/>
      <c r="W237" s="86"/>
      <c r="X237" s="86"/>
    </row>
    <row r="238" spans="1:24" ht="15.75" customHeight="1" x14ac:dyDescent="0.25">
      <c r="A238" s="86"/>
      <c r="B238" s="86"/>
      <c r="C238" s="93"/>
      <c r="D238" s="94"/>
      <c r="E238" s="87"/>
      <c r="F238" s="86"/>
      <c r="G238" s="86"/>
      <c r="H238" s="86"/>
      <c r="I238" s="86"/>
      <c r="J238" s="86"/>
      <c r="K238" s="86"/>
      <c r="L238" s="86"/>
      <c r="M238" s="86"/>
      <c r="N238" s="86"/>
      <c r="O238" s="86"/>
      <c r="P238" s="86"/>
      <c r="Q238" s="86"/>
      <c r="R238" s="86"/>
      <c r="S238" s="86"/>
      <c r="T238" s="86"/>
      <c r="U238" s="86"/>
      <c r="V238" s="86"/>
      <c r="W238" s="86"/>
      <c r="X238" s="86"/>
    </row>
    <row r="239" spans="1:24" ht="15.75" customHeight="1" x14ac:dyDescent="0.25">
      <c r="A239" s="86"/>
      <c r="B239" s="86"/>
      <c r="C239" s="93"/>
      <c r="D239" s="94"/>
      <c r="E239" s="87"/>
      <c r="F239" s="86"/>
      <c r="G239" s="86"/>
      <c r="H239" s="86"/>
      <c r="I239" s="86"/>
      <c r="J239" s="86"/>
      <c r="K239" s="86"/>
      <c r="L239" s="86"/>
      <c r="M239" s="86"/>
      <c r="N239" s="86"/>
      <c r="O239" s="86"/>
      <c r="P239" s="86"/>
      <c r="Q239" s="86"/>
      <c r="R239" s="86"/>
      <c r="S239" s="86"/>
      <c r="T239" s="86"/>
      <c r="U239" s="86"/>
      <c r="V239" s="86"/>
      <c r="W239" s="86"/>
      <c r="X239" s="86"/>
    </row>
    <row r="240" spans="1:24" ht="15.75" customHeight="1" x14ac:dyDescent="0.25">
      <c r="A240" s="86"/>
      <c r="B240" s="86"/>
      <c r="C240" s="83"/>
      <c r="D240" s="84"/>
      <c r="E240" s="85"/>
      <c r="F240" s="82"/>
      <c r="G240" s="82"/>
      <c r="H240" s="82"/>
      <c r="I240" s="82"/>
      <c r="J240" s="82"/>
      <c r="K240" s="82"/>
      <c r="L240" s="82"/>
      <c r="M240" s="82"/>
      <c r="N240" s="82"/>
      <c r="O240" s="82"/>
      <c r="P240" s="82"/>
      <c r="Q240" s="82"/>
      <c r="R240" s="82"/>
      <c r="S240" s="82"/>
      <c r="T240" s="82"/>
      <c r="U240" s="82"/>
      <c r="V240" s="82"/>
      <c r="W240" s="82"/>
      <c r="X240" s="82"/>
    </row>
    <row r="241" spans="1:24" ht="15.75" customHeight="1" x14ac:dyDescent="0.25">
      <c r="A241" s="86"/>
      <c r="B241" s="86"/>
      <c r="C241" s="83"/>
      <c r="D241" s="84"/>
      <c r="E241" s="85"/>
      <c r="F241" s="82"/>
      <c r="G241" s="82"/>
      <c r="H241" s="82"/>
      <c r="I241" s="82"/>
      <c r="J241" s="82"/>
      <c r="K241" s="82"/>
      <c r="L241" s="82"/>
      <c r="M241" s="82"/>
      <c r="N241" s="82"/>
      <c r="O241" s="82"/>
      <c r="P241" s="82"/>
      <c r="Q241" s="82"/>
      <c r="R241" s="82"/>
      <c r="S241" s="82"/>
      <c r="T241" s="82"/>
      <c r="U241" s="82"/>
      <c r="V241" s="82"/>
      <c r="W241" s="82"/>
      <c r="X241" s="82"/>
    </row>
    <row r="242" spans="1:24" ht="15.75" customHeight="1" x14ac:dyDescent="0.25">
      <c r="A242" s="86"/>
      <c r="B242" s="86"/>
      <c r="C242" s="83"/>
      <c r="D242" s="84"/>
      <c r="E242" s="85"/>
      <c r="F242" s="82"/>
      <c r="G242" s="82"/>
      <c r="H242" s="82"/>
      <c r="I242" s="82"/>
      <c r="J242" s="82"/>
      <c r="K242" s="82"/>
      <c r="L242" s="82"/>
      <c r="M242" s="82"/>
      <c r="N242" s="82"/>
      <c r="O242" s="82"/>
      <c r="P242" s="82"/>
      <c r="Q242" s="82"/>
      <c r="R242" s="82"/>
      <c r="S242" s="82"/>
      <c r="T242" s="82"/>
      <c r="U242" s="82"/>
      <c r="V242" s="82"/>
      <c r="W242" s="82"/>
      <c r="X242" s="82"/>
    </row>
    <row r="243" spans="1:24" ht="15.75" customHeight="1" x14ac:dyDescent="0.25">
      <c r="A243" s="86"/>
      <c r="B243" s="86"/>
      <c r="C243" s="83"/>
      <c r="D243" s="84"/>
      <c r="E243" s="85"/>
      <c r="F243" s="82"/>
      <c r="G243" s="82"/>
      <c r="H243" s="82"/>
      <c r="I243" s="82"/>
      <c r="J243" s="82"/>
      <c r="K243" s="82"/>
      <c r="L243" s="82"/>
      <c r="M243" s="82"/>
      <c r="N243" s="82"/>
      <c r="O243" s="82"/>
      <c r="P243" s="82"/>
      <c r="Q243" s="82"/>
      <c r="R243" s="82"/>
      <c r="S243" s="82"/>
      <c r="T243" s="82"/>
      <c r="U243" s="82"/>
      <c r="V243" s="82"/>
      <c r="W243" s="82"/>
      <c r="X243" s="82"/>
    </row>
    <row r="244" spans="1:24" ht="15.75" customHeight="1" x14ac:dyDescent="0.25">
      <c r="A244" s="86"/>
      <c r="B244" s="86"/>
      <c r="C244" s="83"/>
      <c r="D244" s="84"/>
      <c r="E244" s="85"/>
      <c r="F244" s="82"/>
      <c r="G244" s="82"/>
      <c r="H244" s="82"/>
      <c r="I244" s="82"/>
      <c r="J244" s="82"/>
      <c r="K244" s="82"/>
      <c r="L244" s="82"/>
      <c r="M244" s="82"/>
      <c r="N244" s="82"/>
      <c r="O244" s="82"/>
      <c r="P244" s="82"/>
      <c r="Q244" s="82"/>
      <c r="R244" s="82"/>
      <c r="S244" s="82"/>
      <c r="T244" s="82"/>
      <c r="U244" s="82"/>
      <c r="V244" s="82"/>
      <c r="W244" s="82"/>
      <c r="X244" s="82"/>
    </row>
    <row r="245" spans="1:24" ht="15.75" customHeight="1" x14ac:dyDescent="0.25">
      <c r="A245" s="86"/>
      <c r="B245" s="86"/>
      <c r="C245" s="83"/>
      <c r="D245" s="84"/>
      <c r="E245" s="85"/>
      <c r="F245" s="82"/>
      <c r="G245" s="82"/>
      <c r="H245" s="82"/>
      <c r="I245" s="82"/>
      <c r="J245" s="82"/>
      <c r="K245" s="82"/>
      <c r="L245" s="82"/>
      <c r="M245" s="82"/>
      <c r="N245" s="82"/>
      <c r="O245" s="82"/>
      <c r="P245" s="82"/>
      <c r="Q245" s="82"/>
      <c r="R245" s="82"/>
      <c r="S245" s="82"/>
      <c r="T245" s="82"/>
      <c r="U245" s="82"/>
      <c r="V245" s="82"/>
      <c r="W245" s="82"/>
      <c r="X245" s="82"/>
    </row>
    <row r="246" spans="1:24" ht="15.75" customHeight="1" x14ac:dyDescent="0.25">
      <c r="A246" s="86"/>
      <c r="B246" s="86"/>
      <c r="C246" s="83"/>
      <c r="D246" s="84"/>
      <c r="E246" s="85"/>
      <c r="F246" s="82"/>
      <c r="G246" s="82"/>
      <c r="H246" s="82"/>
      <c r="I246" s="82"/>
      <c r="J246" s="82"/>
      <c r="K246" s="82"/>
      <c r="L246" s="82"/>
      <c r="M246" s="82"/>
      <c r="N246" s="82"/>
      <c r="O246" s="82"/>
      <c r="P246" s="82"/>
      <c r="Q246" s="82"/>
      <c r="R246" s="82"/>
      <c r="S246" s="82"/>
      <c r="T246" s="82"/>
      <c r="U246" s="82"/>
      <c r="V246" s="82"/>
      <c r="W246" s="82"/>
      <c r="X246" s="82"/>
    </row>
    <row r="247" spans="1:24" ht="15.75" customHeight="1" x14ac:dyDescent="0.25">
      <c r="A247" s="86"/>
      <c r="B247" s="86"/>
      <c r="C247" s="83"/>
      <c r="D247" s="84"/>
      <c r="E247" s="85"/>
      <c r="F247" s="82"/>
      <c r="G247" s="82"/>
      <c r="H247" s="82"/>
      <c r="I247" s="82"/>
      <c r="J247" s="82"/>
      <c r="K247" s="82"/>
      <c r="L247" s="82"/>
      <c r="M247" s="82"/>
      <c r="N247" s="82"/>
      <c r="O247" s="82"/>
      <c r="P247" s="82"/>
      <c r="Q247" s="82"/>
      <c r="R247" s="82"/>
      <c r="S247" s="82"/>
      <c r="T247" s="82"/>
      <c r="U247" s="82"/>
      <c r="V247" s="82"/>
      <c r="W247" s="82"/>
      <c r="X247" s="82"/>
    </row>
    <row r="248" spans="1:24" ht="15.75" customHeight="1" x14ac:dyDescent="0.25">
      <c r="A248" s="86"/>
      <c r="B248" s="86"/>
      <c r="C248" s="83"/>
      <c r="D248" s="84"/>
      <c r="E248" s="85"/>
      <c r="F248" s="82"/>
      <c r="G248" s="82"/>
      <c r="H248" s="82"/>
      <c r="I248" s="82"/>
      <c r="J248" s="82"/>
      <c r="K248" s="82"/>
      <c r="L248" s="82"/>
      <c r="M248" s="82"/>
      <c r="N248" s="82"/>
      <c r="O248" s="82"/>
      <c r="P248" s="82"/>
      <c r="Q248" s="82"/>
      <c r="R248" s="82"/>
      <c r="S248" s="82"/>
      <c r="T248" s="82"/>
      <c r="U248" s="82"/>
      <c r="V248" s="82"/>
      <c r="W248" s="82"/>
      <c r="X248" s="82"/>
    </row>
    <row r="249" spans="1:24" ht="15.75" customHeight="1" x14ac:dyDescent="0.25">
      <c r="A249" s="86"/>
      <c r="B249" s="86"/>
      <c r="C249" s="83"/>
      <c r="D249" s="84"/>
      <c r="E249" s="85"/>
      <c r="F249" s="82"/>
      <c r="G249" s="82"/>
      <c r="H249" s="82"/>
      <c r="I249" s="82"/>
      <c r="J249" s="82"/>
      <c r="K249" s="82"/>
      <c r="L249" s="82"/>
      <c r="M249" s="82"/>
      <c r="N249" s="82"/>
      <c r="O249" s="82"/>
      <c r="P249" s="82"/>
      <c r="Q249" s="82"/>
      <c r="R249" s="82"/>
      <c r="S249" s="82"/>
      <c r="T249" s="82"/>
      <c r="U249" s="82"/>
      <c r="V249" s="82"/>
      <c r="W249" s="82"/>
      <c r="X249" s="82"/>
    </row>
    <row r="250" spans="1:24" ht="15.75" customHeight="1" x14ac:dyDescent="0.25">
      <c r="A250" s="86"/>
      <c r="B250" s="86"/>
      <c r="C250" s="83"/>
      <c r="D250" s="84"/>
      <c r="E250" s="85"/>
      <c r="F250" s="82"/>
      <c r="G250" s="82"/>
      <c r="H250" s="82"/>
      <c r="I250" s="82"/>
      <c r="J250" s="82"/>
      <c r="K250" s="82"/>
      <c r="L250" s="82"/>
      <c r="M250" s="82"/>
      <c r="N250" s="82"/>
      <c r="O250" s="82"/>
      <c r="P250" s="82"/>
      <c r="Q250" s="82"/>
      <c r="R250" s="82"/>
      <c r="S250" s="82"/>
      <c r="T250" s="82"/>
      <c r="U250" s="82"/>
      <c r="V250" s="82"/>
      <c r="W250" s="82"/>
      <c r="X250" s="82"/>
    </row>
    <row r="251" spans="1:24" ht="15.75" customHeight="1" x14ac:dyDescent="0.25">
      <c r="A251" s="86"/>
      <c r="B251" s="86"/>
      <c r="C251" s="83"/>
      <c r="D251" s="84"/>
      <c r="E251" s="85"/>
      <c r="F251" s="82"/>
      <c r="G251" s="82"/>
      <c r="H251" s="82"/>
      <c r="I251" s="82"/>
      <c r="J251" s="82"/>
      <c r="K251" s="82"/>
      <c r="L251" s="82"/>
      <c r="M251" s="82"/>
      <c r="N251" s="82"/>
      <c r="O251" s="82"/>
      <c r="P251" s="82"/>
      <c r="Q251" s="82"/>
      <c r="R251" s="82"/>
      <c r="S251" s="82"/>
      <c r="T251" s="82"/>
      <c r="U251" s="82"/>
      <c r="V251" s="82"/>
      <c r="W251" s="82"/>
      <c r="X251" s="82"/>
    </row>
    <row r="252" spans="1:24" ht="15.75" customHeight="1" x14ac:dyDescent="0.25">
      <c r="A252" s="86"/>
      <c r="B252" s="86"/>
      <c r="C252" s="83"/>
      <c r="D252" s="84"/>
      <c r="E252" s="85"/>
      <c r="F252" s="82"/>
      <c r="G252" s="82"/>
      <c r="H252" s="82"/>
      <c r="I252" s="82"/>
      <c r="J252" s="82"/>
      <c r="K252" s="82"/>
      <c r="L252" s="82"/>
      <c r="M252" s="82"/>
      <c r="N252" s="82"/>
      <c r="O252" s="82"/>
      <c r="P252" s="82"/>
      <c r="Q252" s="82"/>
      <c r="R252" s="82"/>
      <c r="S252" s="82"/>
      <c r="T252" s="82"/>
      <c r="U252" s="82"/>
      <c r="V252" s="82"/>
      <c r="W252" s="82"/>
      <c r="X252" s="82"/>
    </row>
    <row r="253" spans="1:24" ht="15.75" customHeight="1" x14ac:dyDescent="0.25">
      <c r="A253" s="86"/>
      <c r="B253" s="86"/>
      <c r="C253" s="83"/>
      <c r="D253" s="84"/>
      <c r="E253" s="85"/>
      <c r="F253" s="82"/>
      <c r="G253" s="82"/>
      <c r="H253" s="82"/>
      <c r="I253" s="82"/>
      <c r="J253" s="82"/>
      <c r="K253" s="82"/>
      <c r="L253" s="82"/>
      <c r="M253" s="82"/>
      <c r="N253" s="82"/>
      <c r="O253" s="82"/>
      <c r="P253" s="82"/>
      <c r="Q253" s="82"/>
      <c r="R253" s="82"/>
      <c r="S253" s="82"/>
      <c r="T253" s="82"/>
      <c r="U253" s="82"/>
      <c r="V253" s="82"/>
      <c r="W253" s="82"/>
      <c r="X253" s="82"/>
    </row>
    <row r="254" spans="1:24" ht="15.75" customHeight="1" x14ac:dyDescent="0.25">
      <c r="A254" s="86"/>
      <c r="B254" s="86"/>
      <c r="C254" s="83"/>
      <c r="D254" s="84"/>
      <c r="E254" s="85"/>
      <c r="F254" s="82"/>
      <c r="G254" s="82"/>
      <c r="H254" s="82"/>
      <c r="I254" s="82"/>
      <c r="J254" s="82"/>
      <c r="K254" s="82"/>
      <c r="L254" s="82"/>
      <c r="M254" s="82"/>
      <c r="N254" s="82"/>
      <c r="O254" s="82"/>
      <c r="P254" s="82"/>
      <c r="Q254" s="82"/>
      <c r="R254" s="82"/>
      <c r="S254" s="82"/>
      <c r="T254" s="82"/>
      <c r="U254" s="82"/>
      <c r="V254" s="82"/>
      <c r="W254" s="82"/>
      <c r="X254" s="82"/>
    </row>
    <row r="255" spans="1:24" ht="15.75" customHeight="1" x14ac:dyDescent="0.25">
      <c r="A255" s="86"/>
      <c r="B255" s="86"/>
      <c r="C255" s="83"/>
      <c r="D255" s="84"/>
      <c r="E255" s="85"/>
      <c r="F255" s="82"/>
      <c r="G255" s="82"/>
      <c r="H255" s="82"/>
      <c r="I255" s="82"/>
      <c r="J255" s="82"/>
      <c r="K255" s="82"/>
      <c r="L255" s="82"/>
      <c r="M255" s="82"/>
      <c r="N255" s="82"/>
      <c r="O255" s="82"/>
      <c r="P255" s="82"/>
      <c r="Q255" s="82"/>
      <c r="R255" s="82"/>
      <c r="S255" s="82"/>
      <c r="T255" s="82"/>
      <c r="U255" s="82"/>
      <c r="V255" s="82"/>
      <c r="W255" s="82"/>
      <c r="X255" s="82"/>
    </row>
    <row r="256" spans="1:24" ht="15.75" customHeight="1" x14ac:dyDescent="0.25">
      <c r="A256" s="86"/>
      <c r="B256" s="86"/>
      <c r="C256" s="83"/>
      <c r="D256" s="84"/>
      <c r="E256" s="85"/>
      <c r="F256" s="82"/>
      <c r="G256" s="82"/>
      <c r="H256" s="82"/>
      <c r="I256" s="82"/>
      <c r="J256" s="82"/>
      <c r="K256" s="82"/>
      <c r="L256" s="82"/>
      <c r="M256" s="82"/>
      <c r="N256" s="82"/>
      <c r="O256" s="82"/>
      <c r="P256" s="82"/>
      <c r="Q256" s="82"/>
      <c r="R256" s="82"/>
      <c r="S256" s="82"/>
      <c r="T256" s="82"/>
      <c r="U256" s="82"/>
      <c r="V256" s="82"/>
      <c r="W256" s="82"/>
      <c r="X256" s="82"/>
    </row>
    <row r="257" spans="1:24" ht="15.75" customHeight="1" x14ac:dyDescent="0.25">
      <c r="A257" s="86"/>
      <c r="B257" s="86"/>
      <c r="C257" s="83"/>
      <c r="D257" s="84"/>
      <c r="E257" s="85"/>
      <c r="F257" s="82"/>
      <c r="G257" s="82"/>
      <c r="H257" s="82"/>
      <c r="I257" s="82"/>
      <c r="J257" s="82"/>
      <c r="K257" s="82"/>
      <c r="L257" s="82"/>
      <c r="M257" s="82"/>
      <c r="N257" s="82"/>
      <c r="O257" s="82"/>
      <c r="P257" s="82"/>
      <c r="Q257" s="82"/>
      <c r="R257" s="82"/>
      <c r="S257" s="82"/>
      <c r="T257" s="82"/>
      <c r="U257" s="82"/>
      <c r="V257" s="82"/>
      <c r="W257" s="82"/>
      <c r="X257" s="82"/>
    </row>
    <row r="258" spans="1:24" ht="15.75" customHeight="1" x14ac:dyDescent="0.25">
      <c r="A258" s="86"/>
      <c r="B258" s="86"/>
      <c r="C258" s="83"/>
      <c r="D258" s="84"/>
      <c r="E258" s="85"/>
      <c r="F258" s="82"/>
      <c r="G258" s="82"/>
      <c r="H258" s="82"/>
      <c r="I258" s="82"/>
      <c r="J258" s="82"/>
      <c r="K258" s="82"/>
      <c r="L258" s="82"/>
      <c r="M258" s="82"/>
      <c r="N258" s="82"/>
      <c r="O258" s="82"/>
      <c r="P258" s="82"/>
      <c r="Q258" s="82"/>
      <c r="R258" s="82"/>
      <c r="S258" s="82"/>
      <c r="T258" s="82"/>
      <c r="U258" s="82"/>
      <c r="V258" s="82"/>
      <c r="W258" s="82"/>
      <c r="X258" s="82"/>
    </row>
    <row r="259" spans="1:24" ht="15.75" customHeight="1" x14ac:dyDescent="0.25">
      <c r="A259" s="86"/>
      <c r="B259" s="86"/>
      <c r="C259" s="83"/>
      <c r="D259" s="84"/>
      <c r="E259" s="85"/>
      <c r="F259" s="82"/>
      <c r="G259" s="82"/>
      <c r="H259" s="82"/>
      <c r="I259" s="82"/>
      <c r="J259" s="82"/>
      <c r="K259" s="82"/>
      <c r="L259" s="82"/>
      <c r="M259" s="82"/>
      <c r="N259" s="82"/>
      <c r="O259" s="82"/>
      <c r="P259" s="82"/>
      <c r="Q259" s="82"/>
      <c r="R259" s="82"/>
      <c r="S259" s="82"/>
      <c r="T259" s="82"/>
      <c r="U259" s="82"/>
      <c r="V259" s="82"/>
      <c r="W259" s="82"/>
      <c r="X259" s="82"/>
    </row>
    <row r="260" spans="1:24" ht="15.75" customHeight="1" x14ac:dyDescent="0.25">
      <c r="A260" s="86"/>
      <c r="B260" s="86"/>
      <c r="C260" s="83"/>
      <c r="D260" s="84"/>
      <c r="E260" s="85"/>
      <c r="F260" s="82"/>
      <c r="G260" s="82"/>
      <c r="H260" s="82"/>
      <c r="I260" s="82"/>
      <c r="J260" s="82"/>
      <c r="K260" s="82"/>
      <c r="L260" s="82"/>
      <c r="M260" s="82"/>
      <c r="N260" s="82"/>
      <c r="O260" s="82"/>
      <c r="P260" s="82"/>
      <c r="Q260" s="82"/>
      <c r="R260" s="82"/>
      <c r="S260" s="82"/>
      <c r="T260" s="82"/>
      <c r="U260" s="82"/>
      <c r="V260" s="82"/>
      <c r="W260" s="82"/>
      <c r="X260" s="82"/>
    </row>
    <row r="261" spans="1:24" ht="15.75" customHeight="1" x14ac:dyDescent="0.25">
      <c r="A261" s="86"/>
      <c r="B261" s="86"/>
      <c r="C261" s="83"/>
      <c r="D261" s="84"/>
      <c r="E261" s="85"/>
      <c r="F261" s="82"/>
      <c r="G261" s="82"/>
      <c r="H261" s="82"/>
      <c r="I261" s="82"/>
      <c r="J261" s="82"/>
      <c r="K261" s="82"/>
      <c r="L261" s="82"/>
      <c r="M261" s="82"/>
      <c r="N261" s="82"/>
      <c r="O261" s="82"/>
      <c r="P261" s="82"/>
      <c r="Q261" s="82"/>
      <c r="R261" s="82"/>
      <c r="S261" s="82"/>
      <c r="T261" s="82"/>
      <c r="U261" s="82"/>
      <c r="V261" s="82"/>
      <c r="W261" s="82"/>
      <c r="X261" s="82"/>
    </row>
    <row r="262" spans="1:24" ht="15.75" customHeight="1" x14ac:dyDescent="0.25">
      <c r="A262" s="86"/>
      <c r="B262" s="86"/>
      <c r="C262" s="83"/>
      <c r="D262" s="84"/>
      <c r="E262" s="85"/>
      <c r="F262" s="82"/>
      <c r="G262" s="82"/>
      <c r="H262" s="82"/>
      <c r="I262" s="82"/>
      <c r="J262" s="82"/>
      <c r="K262" s="82"/>
      <c r="L262" s="82"/>
      <c r="M262" s="82"/>
      <c r="N262" s="82"/>
      <c r="O262" s="82"/>
      <c r="P262" s="82"/>
      <c r="Q262" s="82"/>
      <c r="R262" s="82"/>
      <c r="S262" s="82"/>
      <c r="T262" s="82"/>
      <c r="U262" s="82"/>
      <c r="V262" s="82"/>
      <c r="W262" s="82"/>
      <c r="X262" s="82"/>
    </row>
    <row r="263" spans="1:24" ht="15.75" customHeight="1" x14ac:dyDescent="0.25">
      <c r="A263" s="86"/>
      <c r="B263" s="86"/>
      <c r="C263" s="83"/>
      <c r="D263" s="84"/>
      <c r="E263" s="85"/>
      <c r="F263" s="82"/>
      <c r="G263" s="82"/>
      <c r="H263" s="82"/>
      <c r="I263" s="82"/>
      <c r="J263" s="82"/>
      <c r="K263" s="82"/>
      <c r="L263" s="82"/>
      <c r="M263" s="82"/>
      <c r="N263" s="82"/>
      <c r="O263" s="82"/>
      <c r="P263" s="82"/>
      <c r="Q263" s="82"/>
      <c r="R263" s="82"/>
      <c r="S263" s="82"/>
      <c r="T263" s="82"/>
      <c r="U263" s="82"/>
      <c r="V263" s="82"/>
      <c r="W263" s="82"/>
      <c r="X263" s="82"/>
    </row>
    <row r="264" spans="1:24" ht="15.75" customHeight="1" x14ac:dyDescent="0.25">
      <c r="A264" s="86"/>
      <c r="B264" s="86"/>
      <c r="C264" s="83"/>
      <c r="D264" s="84"/>
      <c r="E264" s="85"/>
      <c r="F264" s="82"/>
      <c r="G264" s="82"/>
      <c r="H264" s="82"/>
      <c r="I264" s="82"/>
      <c r="J264" s="82"/>
      <c r="K264" s="82"/>
      <c r="L264" s="82"/>
      <c r="M264" s="82"/>
      <c r="N264" s="82"/>
      <c r="O264" s="82"/>
      <c r="P264" s="82"/>
      <c r="Q264" s="82"/>
      <c r="R264" s="82"/>
      <c r="S264" s="82"/>
      <c r="T264" s="82"/>
      <c r="U264" s="82"/>
      <c r="V264" s="82"/>
      <c r="W264" s="82"/>
      <c r="X264" s="82"/>
    </row>
    <row r="265" spans="1:24" ht="15.75" customHeight="1" x14ac:dyDescent="0.25">
      <c r="A265" s="86"/>
      <c r="B265" s="86"/>
      <c r="C265" s="83"/>
      <c r="D265" s="84"/>
      <c r="E265" s="85"/>
      <c r="F265" s="82"/>
      <c r="G265" s="82"/>
      <c r="H265" s="82"/>
      <c r="I265" s="82"/>
      <c r="J265" s="82"/>
      <c r="K265" s="82"/>
      <c r="L265" s="82"/>
      <c r="M265" s="82"/>
      <c r="N265" s="82"/>
      <c r="O265" s="82"/>
      <c r="P265" s="82"/>
      <c r="Q265" s="82"/>
      <c r="R265" s="82"/>
      <c r="S265" s="82"/>
      <c r="T265" s="82"/>
      <c r="U265" s="82"/>
      <c r="V265" s="82"/>
      <c r="W265" s="82"/>
      <c r="X265" s="82"/>
    </row>
    <row r="266" spans="1:24" ht="15.75" customHeight="1" x14ac:dyDescent="0.25">
      <c r="A266" s="86"/>
      <c r="B266" s="86"/>
      <c r="C266" s="83"/>
      <c r="D266" s="84"/>
      <c r="E266" s="85"/>
      <c r="F266" s="82"/>
      <c r="G266" s="82"/>
      <c r="H266" s="82"/>
      <c r="I266" s="82"/>
      <c r="J266" s="82"/>
      <c r="K266" s="82"/>
      <c r="L266" s="82"/>
      <c r="M266" s="82"/>
      <c r="N266" s="82"/>
      <c r="O266" s="82"/>
      <c r="P266" s="82"/>
      <c r="Q266" s="82"/>
      <c r="R266" s="82"/>
      <c r="S266" s="82"/>
      <c r="T266" s="82"/>
      <c r="U266" s="82"/>
      <c r="V266" s="82"/>
      <c r="W266" s="82"/>
      <c r="X266" s="82"/>
    </row>
    <row r="267" spans="1:24" ht="15.75" customHeight="1" x14ac:dyDescent="0.25">
      <c r="A267" s="86"/>
      <c r="B267" s="86"/>
      <c r="C267" s="83"/>
      <c r="D267" s="84"/>
      <c r="E267" s="85"/>
      <c r="F267" s="82"/>
      <c r="G267" s="82"/>
      <c r="H267" s="82"/>
      <c r="I267" s="82"/>
      <c r="J267" s="82"/>
      <c r="K267" s="82"/>
      <c r="L267" s="82"/>
      <c r="M267" s="82"/>
      <c r="N267" s="82"/>
      <c r="O267" s="82"/>
      <c r="P267" s="82"/>
      <c r="Q267" s="82"/>
      <c r="R267" s="82"/>
      <c r="S267" s="82"/>
      <c r="T267" s="82"/>
      <c r="U267" s="82"/>
      <c r="V267" s="82"/>
      <c r="W267" s="82"/>
      <c r="X267" s="82"/>
    </row>
    <row r="268" spans="1:24" ht="15.75" customHeight="1" x14ac:dyDescent="0.25">
      <c r="A268" s="86"/>
      <c r="B268" s="86"/>
      <c r="C268" s="83"/>
      <c r="D268" s="84"/>
      <c r="E268" s="85"/>
      <c r="F268" s="82"/>
      <c r="G268" s="82"/>
      <c r="H268" s="82"/>
      <c r="I268" s="82"/>
      <c r="J268" s="82"/>
      <c r="K268" s="82"/>
      <c r="L268" s="82"/>
      <c r="M268" s="82"/>
      <c r="N268" s="82"/>
      <c r="O268" s="82"/>
      <c r="P268" s="82"/>
      <c r="Q268" s="82"/>
      <c r="R268" s="82"/>
      <c r="S268" s="82"/>
      <c r="T268" s="82"/>
      <c r="U268" s="82"/>
      <c r="V268" s="82"/>
      <c r="W268" s="82"/>
      <c r="X268" s="82"/>
    </row>
    <row r="269" spans="1:24" ht="15.75" customHeight="1" x14ac:dyDescent="0.25">
      <c r="A269" s="86"/>
      <c r="B269" s="86"/>
      <c r="C269" s="83"/>
      <c r="D269" s="84"/>
      <c r="E269" s="85"/>
      <c r="F269" s="82"/>
      <c r="G269" s="82"/>
      <c r="H269" s="82"/>
      <c r="I269" s="82"/>
      <c r="J269" s="82"/>
      <c r="K269" s="82"/>
      <c r="L269" s="82"/>
      <c r="M269" s="82"/>
      <c r="N269" s="82"/>
      <c r="O269" s="82"/>
      <c r="P269" s="82"/>
      <c r="Q269" s="82"/>
      <c r="R269" s="82"/>
      <c r="S269" s="82"/>
      <c r="T269" s="82"/>
      <c r="U269" s="82"/>
      <c r="V269" s="82"/>
      <c r="W269" s="82"/>
      <c r="X269" s="82"/>
    </row>
    <row r="270" spans="1:24" ht="15.75" customHeight="1" x14ac:dyDescent="0.25">
      <c r="A270" s="86"/>
      <c r="B270" s="86"/>
      <c r="C270" s="83"/>
      <c r="D270" s="84"/>
      <c r="E270" s="85"/>
      <c r="F270" s="82"/>
      <c r="G270" s="82"/>
      <c r="H270" s="82"/>
      <c r="I270" s="82"/>
      <c r="J270" s="82"/>
      <c r="K270" s="82"/>
      <c r="L270" s="82"/>
      <c r="M270" s="82"/>
      <c r="N270" s="82"/>
      <c r="O270" s="82"/>
      <c r="P270" s="82"/>
      <c r="Q270" s="82"/>
      <c r="R270" s="82"/>
      <c r="S270" s="82"/>
      <c r="T270" s="82"/>
      <c r="U270" s="82"/>
      <c r="V270" s="82"/>
      <c r="W270" s="82"/>
      <c r="X270" s="82"/>
    </row>
    <row r="271" spans="1:24" ht="15.75" customHeight="1" x14ac:dyDescent="0.25">
      <c r="A271" s="86"/>
      <c r="B271" s="86"/>
      <c r="C271" s="83"/>
      <c r="D271" s="84"/>
      <c r="E271" s="85"/>
      <c r="F271" s="82"/>
      <c r="G271" s="82"/>
      <c r="H271" s="82"/>
      <c r="I271" s="82"/>
      <c r="J271" s="82"/>
      <c r="K271" s="82"/>
      <c r="L271" s="82"/>
      <c r="M271" s="82"/>
      <c r="N271" s="82"/>
      <c r="O271" s="82"/>
      <c r="P271" s="82"/>
      <c r="Q271" s="82"/>
      <c r="R271" s="82"/>
      <c r="S271" s="82"/>
      <c r="T271" s="82"/>
      <c r="U271" s="82"/>
      <c r="V271" s="82"/>
      <c r="W271" s="82"/>
      <c r="X271" s="82"/>
    </row>
    <row r="272" spans="1:24" ht="15.75" customHeight="1" x14ac:dyDescent="0.25">
      <c r="A272" s="86"/>
      <c r="B272" s="86"/>
      <c r="C272" s="83"/>
      <c r="D272" s="84"/>
      <c r="E272" s="85"/>
      <c r="F272" s="82"/>
      <c r="G272" s="82"/>
      <c r="H272" s="82"/>
      <c r="I272" s="82"/>
      <c r="J272" s="82"/>
      <c r="K272" s="82"/>
      <c r="L272" s="82"/>
      <c r="M272" s="82"/>
      <c r="N272" s="82"/>
      <c r="O272" s="82"/>
      <c r="P272" s="82"/>
      <c r="Q272" s="82"/>
      <c r="R272" s="82"/>
      <c r="S272" s="82"/>
      <c r="T272" s="82"/>
      <c r="U272" s="82"/>
      <c r="V272" s="82"/>
      <c r="W272" s="82"/>
      <c r="X272" s="82"/>
    </row>
    <row r="273" spans="1:24" ht="15.75" customHeight="1" x14ac:dyDescent="0.25">
      <c r="A273" s="86"/>
      <c r="B273" s="86"/>
      <c r="C273" s="83"/>
      <c r="D273" s="84"/>
      <c r="E273" s="85"/>
      <c r="F273" s="82"/>
      <c r="G273" s="82"/>
      <c r="H273" s="82"/>
      <c r="I273" s="82"/>
      <c r="J273" s="82"/>
      <c r="K273" s="82"/>
      <c r="L273" s="82"/>
      <c r="M273" s="82"/>
      <c r="N273" s="82"/>
      <c r="O273" s="82"/>
      <c r="P273" s="82"/>
      <c r="Q273" s="82"/>
      <c r="R273" s="82"/>
      <c r="S273" s="82"/>
      <c r="T273" s="82"/>
      <c r="U273" s="82"/>
      <c r="V273" s="82"/>
      <c r="W273" s="82"/>
      <c r="X273" s="82"/>
    </row>
    <row r="274" spans="1:24" ht="15.75" customHeight="1" x14ac:dyDescent="0.25">
      <c r="A274" s="86"/>
      <c r="B274" s="86"/>
      <c r="C274" s="83"/>
      <c r="D274" s="84"/>
      <c r="E274" s="85"/>
      <c r="F274" s="82"/>
      <c r="G274" s="82"/>
      <c r="H274" s="82"/>
      <c r="I274" s="82"/>
      <c r="J274" s="82"/>
      <c r="K274" s="82"/>
      <c r="L274" s="82"/>
      <c r="M274" s="82"/>
      <c r="N274" s="82"/>
      <c r="O274" s="82"/>
      <c r="P274" s="82"/>
      <c r="Q274" s="82"/>
      <c r="R274" s="82"/>
      <c r="S274" s="82"/>
      <c r="T274" s="82"/>
      <c r="U274" s="82"/>
      <c r="V274" s="82"/>
      <c r="W274" s="82"/>
      <c r="X274" s="82"/>
    </row>
    <row r="275" spans="1:24" ht="15.75" customHeight="1" x14ac:dyDescent="0.25">
      <c r="A275" s="86"/>
      <c r="B275" s="86"/>
      <c r="C275" s="83"/>
      <c r="D275" s="84"/>
      <c r="E275" s="85"/>
      <c r="F275" s="82"/>
      <c r="G275" s="82"/>
      <c r="H275" s="82"/>
      <c r="I275" s="82"/>
      <c r="J275" s="82"/>
      <c r="K275" s="82"/>
      <c r="L275" s="82"/>
      <c r="M275" s="82"/>
      <c r="N275" s="82"/>
      <c r="O275" s="82"/>
      <c r="P275" s="82"/>
      <c r="Q275" s="82"/>
      <c r="R275" s="82"/>
      <c r="S275" s="82"/>
      <c r="T275" s="82"/>
      <c r="U275" s="82"/>
      <c r="V275" s="82"/>
      <c r="W275" s="82"/>
      <c r="X275" s="82"/>
    </row>
    <row r="276" spans="1:24" ht="15.75" customHeight="1" x14ac:dyDescent="0.25">
      <c r="A276" s="86"/>
      <c r="B276" s="86"/>
      <c r="C276" s="83"/>
      <c r="D276" s="84"/>
      <c r="E276" s="85"/>
      <c r="F276" s="82"/>
      <c r="G276" s="82"/>
      <c r="H276" s="82"/>
      <c r="I276" s="82"/>
      <c r="J276" s="82"/>
      <c r="K276" s="82"/>
      <c r="L276" s="82"/>
      <c r="M276" s="82"/>
      <c r="N276" s="82"/>
      <c r="O276" s="82"/>
      <c r="P276" s="82"/>
      <c r="Q276" s="82"/>
      <c r="R276" s="82"/>
      <c r="S276" s="82"/>
      <c r="T276" s="82"/>
      <c r="U276" s="82"/>
      <c r="V276" s="82"/>
      <c r="W276" s="82"/>
      <c r="X276" s="82"/>
    </row>
    <row r="277" spans="1:24" ht="15.75" customHeight="1" x14ac:dyDescent="0.25">
      <c r="A277" s="86"/>
      <c r="B277" s="86"/>
      <c r="C277" s="83"/>
      <c r="D277" s="84"/>
      <c r="E277" s="85"/>
      <c r="F277" s="82"/>
      <c r="G277" s="82"/>
      <c r="H277" s="82"/>
      <c r="I277" s="82"/>
      <c r="J277" s="82"/>
      <c r="K277" s="82"/>
      <c r="L277" s="82"/>
      <c r="M277" s="82"/>
      <c r="N277" s="82"/>
      <c r="O277" s="82"/>
      <c r="P277" s="82"/>
      <c r="Q277" s="82"/>
      <c r="R277" s="82"/>
      <c r="S277" s="82"/>
      <c r="T277" s="82"/>
      <c r="U277" s="82"/>
      <c r="V277" s="82"/>
      <c r="W277" s="82"/>
      <c r="X277" s="82"/>
    </row>
    <row r="278" spans="1:24" ht="15.75" customHeight="1" x14ac:dyDescent="0.25">
      <c r="A278" s="86"/>
      <c r="B278" s="86"/>
      <c r="C278" s="83"/>
      <c r="D278" s="84"/>
      <c r="E278" s="85"/>
      <c r="F278" s="82"/>
      <c r="G278" s="82"/>
      <c r="H278" s="82"/>
      <c r="I278" s="82"/>
      <c r="J278" s="82"/>
      <c r="K278" s="82"/>
      <c r="L278" s="82"/>
      <c r="M278" s="82"/>
      <c r="N278" s="82"/>
      <c r="O278" s="82"/>
      <c r="P278" s="82"/>
      <c r="Q278" s="82"/>
      <c r="R278" s="82"/>
      <c r="S278" s="82"/>
      <c r="T278" s="82"/>
      <c r="U278" s="82"/>
      <c r="V278" s="82"/>
      <c r="W278" s="82"/>
      <c r="X278" s="82"/>
    </row>
    <row r="279" spans="1:24" ht="15.75" customHeight="1" x14ac:dyDescent="0.25">
      <c r="A279" s="86"/>
      <c r="B279" s="86"/>
      <c r="C279" s="83"/>
      <c r="D279" s="84"/>
      <c r="E279" s="85"/>
      <c r="F279" s="82"/>
      <c r="G279" s="82"/>
      <c r="H279" s="82"/>
      <c r="I279" s="82"/>
      <c r="J279" s="82"/>
      <c r="K279" s="82"/>
      <c r="L279" s="82"/>
      <c r="M279" s="82"/>
      <c r="N279" s="82"/>
      <c r="O279" s="82"/>
      <c r="P279" s="82"/>
      <c r="Q279" s="82"/>
      <c r="R279" s="82"/>
      <c r="S279" s="82"/>
      <c r="T279" s="82"/>
      <c r="U279" s="82"/>
      <c r="V279" s="82"/>
      <c r="W279" s="82"/>
      <c r="X279" s="82"/>
    </row>
    <row r="280" spans="1:24" ht="15.75" customHeight="1" x14ac:dyDescent="0.25">
      <c r="A280" s="86"/>
      <c r="B280" s="86"/>
      <c r="C280" s="83"/>
      <c r="D280" s="84"/>
      <c r="E280" s="85"/>
      <c r="F280" s="82"/>
      <c r="G280" s="82"/>
      <c r="H280" s="82"/>
      <c r="I280" s="82"/>
      <c r="J280" s="82"/>
      <c r="K280" s="82"/>
      <c r="L280" s="82"/>
      <c r="M280" s="82"/>
      <c r="N280" s="82"/>
      <c r="O280" s="82"/>
      <c r="P280" s="82"/>
      <c r="Q280" s="82"/>
      <c r="R280" s="82"/>
      <c r="S280" s="82"/>
      <c r="T280" s="82"/>
      <c r="U280" s="82"/>
      <c r="V280" s="82"/>
      <c r="W280" s="82"/>
      <c r="X280" s="82"/>
    </row>
    <row r="281" spans="1:24" ht="15.75" customHeight="1" x14ac:dyDescent="0.25">
      <c r="A281" s="86"/>
      <c r="B281" s="86"/>
      <c r="C281" s="83"/>
      <c r="D281" s="84"/>
      <c r="E281" s="85"/>
      <c r="F281" s="82"/>
      <c r="G281" s="82"/>
      <c r="H281" s="82"/>
      <c r="I281" s="82"/>
      <c r="J281" s="82"/>
      <c r="K281" s="82"/>
      <c r="L281" s="82"/>
      <c r="M281" s="82"/>
      <c r="N281" s="82"/>
      <c r="O281" s="82"/>
      <c r="P281" s="82"/>
      <c r="Q281" s="82"/>
      <c r="R281" s="82"/>
      <c r="S281" s="82"/>
      <c r="T281" s="82"/>
      <c r="U281" s="82"/>
      <c r="V281" s="82"/>
      <c r="W281" s="82"/>
      <c r="X281" s="82"/>
    </row>
    <row r="282" spans="1:24" ht="15.75" customHeight="1" x14ac:dyDescent="0.25">
      <c r="A282" s="86"/>
      <c r="B282" s="86"/>
      <c r="C282" s="83"/>
      <c r="D282" s="84"/>
      <c r="E282" s="85"/>
      <c r="F282" s="82"/>
      <c r="G282" s="82"/>
      <c r="H282" s="82"/>
      <c r="I282" s="82"/>
      <c r="J282" s="82"/>
      <c r="K282" s="82"/>
      <c r="L282" s="82"/>
      <c r="M282" s="82"/>
      <c r="N282" s="82"/>
      <c r="O282" s="82"/>
      <c r="P282" s="82"/>
      <c r="Q282" s="82"/>
      <c r="R282" s="82"/>
      <c r="S282" s="82"/>
      <c r="T282" s="82"/>
      <c r="U282" s="82"/>
      <c r="V282" s="82"/>
      <c r="W282" s="82"/>
      <c r="X282" s="82"/>
    </row>
    <row r="283" spans="1:24" ht="15.75" customHeight="1" x14ac:dyDescent="0.25">
      <c r="A283" s="86"/>
      <c r="B283" s="86"/>
      <c r="C283" s="83"/>
      <c r="D283" s="84"/>
      <c r="E283" s="85"/>
      <c r="F283" s="82"/>
      <c r="G283" s="82"/>
      <c r="H283" s="82"/>
      <c r="I283" s="82"/>
      <c r="J283" s="82"/>
      <c r="K283" s="82"/>
      <c r="L283" s="82"/>
      <c r="M283" s="82"/>
      <c r="N283" s="82"/>
      <c r="O283" s="82"/>
      <c r="P283" s="82"/>
      <c r="Q283" s="82"/>
      <c r="R283" s="82"/>
      <c r="S283" s="82"/>
      <c r="T283" s="82"/>
      <c r="U283" s="82"/>
      <c r="V283" s="82"/>
      <c r="W283" s="82"/>
      <c r="X283" s="82"/>
    </row>
    <row r="284" spans="1:24" ht="15.75" customHeight="1" x14ac:dyDescent="0.25">
      <c r="A284" s="86"/>
      <c r="B284" s="86"/>
      <c r="C284" s="83"/>
      <c r="D284" s="84"/>
      <c r="E284" s="85"/>
      <c r="F284" s="82"/>
      <c r="G284" s="82"/>
      <c r="H284" s="82"/>
      <c r="I284" s="82"/>
      <c r="J284" s="82"/>
      <c r="K284" s="82"/>
      <c r="L284" s="82"/>
      <c r="M284" s="82"/>
      <c r="N284" s="82"/>
      <c r="O284" s="82"/>
      <c r="P284" s="82"/>
      <c r="Q284" s="82"/>
      <c r="R284" s="82"/>
      <c r="S284" s="82"/>
      <c r="T284" s="82"/>
      <c r="U284" s="82"/>
      <c r="V284" s="82"/>
      <c r="W284" s="82"/>
      <c r="X284" s="82"/>
    </row>
    <row r="285" spans="1:24" ht="15.75" customHeight="1" x14ac:dyDescent="0.25">
      <c r="A285" s="86"/>
      <c r="B285" s="86"/>
      <c r="C285" s="83"/>
      <c r="D285" s="84"/>
      <c r="E285" s="85"/>
      <c r="F285" s="82"/>
      <c r="G285" s="82"/>
      <c r="H285" s="82"/>
      <c r="I285" s="82"/>
      <c r="J285" s="82"/>
      <c r="K285" s="82"/>
      <c r="L285" s="82"/>
      <c r="M285" s="82"/>
      <c r="N285" s="82"/>
      <c r="O285" s="82"/>
      <c r="P285" s="82"/>
      <c r="Q285" s="82"/>
      <c r="R285" s="82"/>
      <c r="S285" s="82"/>
      <c r="T285" s="82"/>
      <c r="U285" s="82"/>
      <c r="V285" s="82"/>
      <c r="W285" s="82"/>
      <c r="X285" s="82"/>
    </row>
    <row r="286" spans="1:24" ht="15.75" customHeight="1" x14ac:dyDescent="0.25">
      <c r="A286" s="86"/>
      <c r="B286" s="86"/>
      <c r="C286" s="83"/>
      <c r="D286" s="84"/>
      <c r="E286" s="85"/>
      <c r="F286" s="82"/>
      <c r="G286" s="82"/>
      <c r="H286" s="82"/>
      <c r="I286" s="82"/>
      <c r="J286" s="82"/>
      <c r="K286" s="82"/>
      <c r="L286" s="82"/>
      <c r="M286" s="82"/>
      <c r="N286" s="82"/>
      <c r="O286" s="82"/>
      <c r="P286" s="82"/>
      <c r="Q286" s="82"/>
      <c r="R286" s="82"/>
      <c r="S286" s="82"/>
      <c r="T286" s="82"/>
      <c r="U286" s="82"/>
      <c r="V286" s="82"/>
      <c r="W286" s="82"/>
      <c r="X286" s="82"/>
    </row>
    <row r="287" spans="1:24" ht="15.75" customHeight="1" x14ac:dyDescent="0.25">
      <c r="A287" s="86"/>
      <c r="B287" s="86"/>
      <c r="C287" s="83"/>
      <c r="D287" s="84"/>
      <c r="E287" s="85"/>
      <c r="F287" s="82"/>
      <c r="G287" s="82"/>
      <c r="H287" s="82"/>
      <c r="I287" s="82"/>
      <c r="J287" s="82"/>
      <c r="K287" s="82"/>
      <c r="L287" s="82"/>
      <c r="M287" s="82"/>
      <c r="N287" s="82"/>
      <c r="O287" s="82"/>
      <c r="P287" s="82"/>
      <c r="Q287" s="82"/>
      <c r="R287" s="82"/>
      <c r="S287" s="82"/>
      <c r="T287" s="82"/>
      <c r="U287" s="82"/>
      <c r="V287" s="82"/>
      <c r="W287" s="82"/>
      <c r="X287" s="82"/>
    </row>
    <row r="288" spans="1:24" ht="15.75" customHeight="1" x14ac:dyDescent="0.25">
      <c r="A288" s="86"/>
      <c r="B288" s="86"/>
      <c r="C288" s="83"/>
      <c r="D288" s="84"/>
      <c r="E288" s="85"/>
      <c r="F288" s="82"/>
      <c r="G288" s="82"/>
      <c r="H288" s="82"/>
      <c r="I288" s="82"/>
      <c r="J288" s="82"/>
      <c r="K288" s="82"/>
      <c r="L288" s="82"/>
      <c r="M288" s="82"/>
      <c r="N288" s="82"/>
      <c r="O288" s="82"/>
      <c r="P288" s="82"/>
      <c r="Q288" s="82"/>
      <c r="R288" s="82"/>
      <c r="S288" s="82"/>
      <c r="T288" s="82"/>
      <c r="U288" s="82"/>
      <c r="V288" s="82"/>
      <c r="W288" s="82"/>
      <c r="X288" s="82"/>
    </row>
    <row r="289" spans="1:24" ht="15.75" customHeight="1" x14ac:dyDescent="0.25">
      <c r="A289" s="86"/>
      <c r="B289" s="86"/>
      <c r="C289" s="83"/>
      <c r="D289" s="84"/>
      <c r="E289" s="85"/>
      <c r="F289" s="82"/>
      <c r="G289" s="82"/>
      <c r="H289" s="82"/>
      <c r="I289" s="82"/>
      <c r="J289" s="82"/>
      <c r="K289" s="82"/>
      <c r="L289" s="82"/>
      <c r="M289" s="82"/>
      <c r="N289" s="82"/>
      <c r="O289" s="82"/>
      <c r="P289" s="82"/>
      <c r="Q289" s="82"/>
      <c r="R289" s="82"/>
      <c r="S289" s="82"/>
      <c r="T289" s="82"/>
      <c r="U289" s="82"/>
      <c r="V289" s="82"/>
      <c r="W289" s="82"/>
      <c r="X289" s="82"/>
    </row>
    <row r="290" spans="1:24" ht="15.75" customHeight="1" x14ac:dyDescent="0.25">
      <c r="A290" s="86"/>
      <c r="B290" s="86"/>
      <c r="C290" s="83"/>
      <c r="D290" s="84"/>
      <c r="E290" s="85"/>
      <c r="F290" s="82"/>
      <c r="G290" s="82"/>
      <c r="H290" s="82"/>
      <c r="I290" s="82"/>
      <c r="J290" s="82"/>
      <c r="K290" s="82"/>
      <c r="L290" s="82"/>
      <c r="M290" s="82"/>
      <c r="N290" s="82"/>
      <c r="O290" s="82"/>
      <c r="P290" s="82"/>
      <c r="Q290" s="82"/>
      <c r="R290" s="82"/>
      <c r="S290" s="82"/>
      <c r="T290" s="82"/>
      <c r="U290" s="82"/>
      <c r="V290" s="82"/>
      <c r="W290" s="82"/>
      <c r="X290" s="82"/>
    </row>
    <row r="291" spans="1:24" ht="15.75" customHeight="1" x14ac:dyDescent="0.25">
      <c r="A291" s="86"/>
      <c r="B291" s="86"/>
      <c r="C291" s="83"/>
      <c r="D291" s="84"/>
      <c r="E291" s="85"/>
      <c r="F291" s="82"/>
      <c r="G291" s="82"/>
      <c r="H291" s="82"/>
      <c r="I291" s="82"/>
      <c r="J291" s="82"/>
      <c r="K291" s="82"/>
      <c r="L291" s="82"/>
      <c r="M291" s="82"/>
      <c r="N291" s="82"/>
      <c r="O291" s="82"/>
      <c r="P291" s="82"/>
      <c r="Q291" s="82"/>
      <c r="R291" s="82"/>
      <c r="S291" s="82"/>
      <c r="T291" s="82"/>
      <c r="U291" s="82"/>
      <c r="V291" s="82"/>
      <c r="W291" s="82"/>
      <c r="X291" s="82"/>
    </row>
    <row r="292" spans="1:24" ht="15.75" customHeight="1" x14ac:dyDescent="0.25">
      <c r="A292" s="86"/>
      <c r="B292" s="86"/>
      <c r="C292" s="83"/>
      <c r="D292" s="84"/>
      <c r="E292" s="85"/>
      <c r="F292" s="82"/>
      <c r="G292" s="82"/>
      <c r="H292" s="82"/>
      <c r="I292" s="82"/>
      <c r="J292" s="82"/>
      <c r="K292" s="82"/>
      <c r="L292" s="82"/>
      <c r="M292" s="82"/>
      <c r="N292" s="82"/>
      <c r="O292" s="82"/>
      <c r="P292" s="82"/>
      <c r="Q292" s="82"/>
      <c r="R292" s="82"/>
      <c r="S292" s="82"/>
      <c r="T292" s="82"/>
      <c r="U292" s="82"/>
      <c r="V292" s="82"/>
      <c r="W292" s="82"/>
      <c r="X292" s="82"/>
    </row>
    <row r="293" spans="1:24" ht="15.75" customHeight="1" x14ac:dyDescent="0.25">
      <c r="A293" s="86"/>
      <c r="B293" s="86"/>
      <c r="C293" s="83"/>
      <c r="D293" s="84"/>
      <c r="E293" s="85"/>
      <c r="F293" s="82"/>
      <c r="G293" s="82"/>
      <c r="H293" s="82"/>
      <c r="I293" s="82"/>
      <c r="J293" s="82"/>
      <c r="K293" s="82"/>
      <c r="L293" s="82"/>
      <c r="M293" s="82"/>
      <c r="N293" s="82"/>
      <c r="O293" s="82"/>
      <c r="P293" s="82"/>
      <c r="Q293" s="82"/>
      <c r="R293" s="82"/>
      <c r="S293" s="82"/>
      <c r="T293" s="82"/>
      <c r="U293" s="82"/>
      <c r="V293" s="82"/>
      <c r="W293" s="82"/>
      <c r="X293" s="82"/>
    </row>
    <row r="294" spans="1:24" ht="15.75" customHeight="1" x14ac:dyDescent="0.25">
      <c r="A294" s="86"/>
      <c r="B294" s="86"/>
      <c r="C294" s="83"/>
      <c r="D294" s="84"/>
      <c r="E294" s="85"/>
      <c r="F294" s="82"/>
      <c r="G294" s="82"/>
      <c r="H294" s="82"/>
      <c r="I294" s="82"/>
      <c r="J294" s="82"/>
      <c r="K294" s="82"/>
      <c r="L294" s="82"/>
      <c r="M294" s="82"/>
      <c r="N294" s="82"/>
      <c r="O294" s="82"/>
      <c r="P294" s="82"/>
      <c r="Q294" s="82"/>
      <c r="R294" s="82"/>
      <c r="S294" s="82"/>
      <c r="T294" s="82"/>
      <c r="U294" s="82"/>
      <c r="V294" s="82"/>
      <c r="W294" s="82"/>
      <c r="X294" s="82"/>
    </row>
    <row r="295" spans="1:24" ht="15.75" customHeight="1" x14ac:dyDescent="0.25">
      <c r="A295" s="86"/>
      <c r="B295" s="86"/>
      <c r="C295" s="83"/>
      <c r="D295" s="84"/>
      <c r="E295" s="85"/>
      <c r="F295" s="82"/>
      <c r="G295" s="82"/>
      <c r="H295" s="82"/>
      <c r="I295" s="82"/>
      <c r="J295" s="82"/>
      <c r="K295" s="82"/>
      <c r="L295" s="82"/>
      <c r="M295" s="82"/>
      <c r="N295" s="82"/>
      <c r="O295" s="82"/>
      <c r="P295" s="82"/>
      <c r="Q295" s="82"/>
      <c r="R295" s="82"/>
      <c r="S295" s="82"/>
      <c r="T295" s="82"/>
      <c r="U295" s="82"/>
      <c r="V295" s="82"/>
      <c r="W295" s="82"/>
      <c r="X295" s="82"/>
    </row>
    <row r="296" spans="1:24" ht="15.75" customHeight="1" x14ac:dyDescent="0.25">
      <c r="A296" s="86"/>
      <c r="B296" s="86"/>
      <c r="C296" s="83"/>
      <c r="D296" s="84"/>
      <c r="E296" s="85"/>
      <c r="F296" s="82"/>
      <c r="G296" s="82"/>
      <c r="H296" s="82"/>
      <c r="I296" s="82"/>
      <c r="J296" s="82"/>
      <c r="K296" s="82"/>
      <c r="L296" s="82"/>
      <c r="M296" s="82"/>
      <c r="N296" s="82"/>
      <c r="O296" s="82"/>
      <c r="P296" s="82"/>
      <c r="Q296" s="82"/>
      <c r="R296" s="82"/>
      <c r="S296" s="82"/>
      <c r="T296" s="82"/>
      <c r="U296" s="82"/>
      <c r="V296" s="82"/>
      <c r="W296" s="82"/>
      <c r="X296" s="82"/>
    </row>
    <row r="297" spans="1:24" ht="15.75" customHeight="1" x14ac:dyDescent="0.25">
      <c r="A297" s="86"/>
      <c r="B297" s="86"/>
      <c r="C297" s="83"/>
      <c r="D297" s="84"/>
      <c r="E297" s="85"/>
      <c r="F297" s="82"/>
      <c r="G297" s="82"/>
      <c r="H297" s="82"/>
      <c r="I297" s="82"/>
      <c r="J297" s="82"/>
      <c r="K297" s="82"/>
      <c r="L297" s="82"/>
      <c r="M297" s="82"/>
      <c r="N297" s="82"/>
      <c r="O297" s="82"/>
      <c r="P297" s="82"/>
      <c r="Q297" s="82"/>
      <c r="R297" s="82"/>
      <c r="S297" s="82"/>
      <c r="T297" s="82"/>
      <c r="U297" s="82"/>
      <c r="V297" s="82"/>
      <c r="W297" s="82"/>
      <c r="X297" s="82"/>
    </row>
    <row r="298" spans="1:24" ht="15.75" customHeight="1" x14ac:dyDescent="0.25">
      <c r="A298" s="86"/>
      <c r="B298" s="86"/>
      <c r="C298" s="83"/>
      <c r="D298" s="84"/>
      <c r="E298" s="85"/>
      <c r="F298" s="82"/>
      <c r="G298" s="82"/>
      <c r="H298" s="82"/>
      <c r="I298" s="82"/>
      <c r="J298" s="82"/>
      <c r="K298" s="82"/>
      <c r="L298" s="82"/>
      <c r="M298" s="82"/>
      <c r="N298" s="82"/>
      <c r="O298" s="82"/>
      <c r="P298" s="82"/>
      <c r="Q298" s="82"/>
      <c r="R298" s="82"/>
      <c r="S298" s="82"/>
      <c r="T298" s="82"/>
      <c r="U298" s="82"/>
      <c r="V298" s="82"/>
      <c r="W298" s="82"/>
      <c r="X298" s="82"/>
    </row>
    <row r="299" spans="1:24" ht="15.75" customHeight="1" x14ac:dyDescent="0.25">
      <c r="A299" s="86"/>
      <c r="B299" s="86"/>
      <c r="C299" s="83"/>
      <c r="D299" s="84"/>
      <c r="E299" s="85"/>
      <c r="F299" s="82"/>
      <c r="G299" s="82"/>
      <c r="H299" s="82"/>
      <c r="I299" s="82"/>
      <c r="J299" s="82"/>
      <c r="K299" s="82"/>
      <c r="L299" s="82"/>
      <c r="M299" s="82"/>
      <c r="N299" s="82"/>
      <c r="O299" s="82"/>
      <c r="P299" s="82"/>
      <c r="Q299" s="82"/>
      <c r="R299" s="82"/>
      <c r="S299" s="82"/>
      <c r="T299" s="82"/>
      <c r="U299" s="82"/>
      <c r="V299" s="82"/>
      <c r="W299" s="82"/>
      <c r="X299" s="82"/>
    </row>
    <row r="300" spans="1:24" ht="15.75" customHeight="1" x14ac:dyDescent="0.25">
      <c r="A300" s="86"/>
      <c r="B300" s="86"/>
      <c r="C300" s="83"/>
      <c r="D300" s="84"/>
      <c r="E300" s="85"/>
      <c r="F300" s="82"/>
      <c r="G300" s="82"/>
      <c r="H300" s="82"/>
      <c r="I300" s="82"/>
      <c r="J300" s="82"/>
      <c r="K300" s="82"/>
      <c r="L300" s="82"/>
      <c r="M300" s="82"/>
      <c r="N300" s="82"/>
      <c r="O300" s="82"/>
      <c r="P300" s="82"/>
      <c r="Q300" s="82"/>
      <c r="R300" s="82"/>
      <c r="S300" s="82"/>
      <c r="T300" s="82"/>
      <c r="U300" s="82"/>
      <c r="V300" s="82"/>
      <c r="W300" s="82"/>
      <c r="X300" s="82"/>
    </row>
    <row r="301" spans="1:24" ht="15.75" customHeight="1" x14ac:dyDescent="0.25">
      <c r="A301" s="86"/>
      <c r="B301" s="86"/>
      <c r="C301" s="83"/>
      <c r="D301" s="84"/>
      <c r="E301" s="85"/>
      <c r="F301" s="82"/>
      <c r="G301" s="82"/>
      <c r="H301" s="82"/>
      <c r="I301" s="82"/>
      <c r="J301" s="82"/>
      <c r="K301" s="82"/>
      <c r="L301" s="82"/>
      <c r="M301" s="82"/>
      <c r="N301" s="82"/>
      <c r="O301" s="82"/>
      <c r="P301" s="82"/>
      <c r="Q301" s="82"/>
      <c r="R301" s="82"/>
      <c r="S301" s="82"/>
      <c r="T301" s="82"/>
      <c r="U301" s="82"/>
      <c r="V301" s="82"/>
      <c r="W301" s="82"/>
      <c r="X301" s="82"/>
    </row>
    <row r="302" spans="1:24" ht="15.75" customHeight="1" x14ac:dyDescent="0.25">
      <c r="A302" s="86"/>
      <c r="B302" s="86"/>
      <c r="C302" s="83"/>
      <c r="D302" s="84"/>
      <c r="E302" s="85"/>
      <c r="F302" s="82"/>
      <c r="G302" s="82"/>
      <c r="H302" s="82"/>
      <c r="I302" s="82"/>
      <c r="J302" s="82"/>
      <c r="K302" s="82"/>
      <c r="L302" s="82"/>
      <c r="M302" s="82"/>
      <c r="N302" s="82"/>
      <c r="O302" s="82"/>
      <c r="P302" s="82"/>
      <c r="Q302" s="82"/>
      <c r="R302" s="82"/>
      <c r="S302" s="82"/>
      <c r="T302" s="82"/>
      <c r="U302" s="82"/>
      <c r="V302" s="82"/>
      <c r="W302" s="82"/>
      <c r="X302" s="82"/>
    </row>
    <row r="303" spans="1:24" ht="15.75" customHeight="1" x14ac:dyDescent="0.25">
      <c r="A303" s="86"/>
      <c r="B303" s="86"/>
      <c r="C303" s="83"/>
      <c r="D303" s="84"/>
      <c r="E303" s="85"/>
      <c r="F303" s="82"/>
      <c r="G303" s="82"/>
      <c r="H303" s="82"/>
      <c r="I303" s="82"/>
      <c r="J303" s="82"/>
      <c r="K303" s="82"/>
      <c r="L303" s="82"/>
      <c r="M303" s="82"/>
      <c r="N303" s="82"/>
      <c r="O303" s="82"/>
      <c r="P303" s="82"/>
      <c r="Q303" s="82"/>
      <c r="R303" s="82"/>
      <c r="S303" s="82"/>
      <c r="T303" s="82"/>
      <c r="U303" s="82"/>
      <c r="V303" s="82"/>
      <c r="W303" s="82"/>
      <c r="X303" s="82"/>
    </row>
    <row r="304" spans="1:24" ht="15.75" customHeight="1" x14ac:dyDescent="0.25">
      <c r="A304" s="86"/>
      <c r="B304" s="86"/>
      <c r="C304" s="83"/>
      <c r="D304" s="84"/>
      <c r="E304" s="85"/>
      <c r="F304" s="82"/>
      <c r="G304" s="82"/>
      <c r="H304" s="82"/>
      <c r="I304" s="82"/>
      <c r="J304" s="82"/>
      <c r="K304" s="82"/>
      <c r="L304" s="82"/>
      <c r="M304" s="82"/>
      <c r="N304" s="82"/>
      <c r="O304" s="82"/>
      <c r="P304" s="82"/>
      <c r="Q304" s="82"/>
      <c r="R304" s="82"/>
      <c r="S304" s="82"/>
      <c r="T304" s="82"/>
      <c r="U304" s="82"/>
      <c r="V304" s="82"/>
      <c r="W304" s="82"/>
      <c r="X304" s="82"/>
    </row>
    <row r="305" spans="1:24" ht="15.75" customHeight="1" x14ac:dyDescent="0.25">
      <c r="A305" s="86"/>
      <c r="B305" s="86"/>
      <c r="C305" s="83"/>
      <c r="D305" s="84"/>
      <c r="E305" s="85"/>
      <c r="F305" s="82"/>
      <c r="G305" s="82"/>
      <c r="H305" s="82"/>
      <c r="I305" s="82"/>
      <c r="J305" s="82"/>
      <c r="K305" s="82"/>
      <c r="L305" s="82"/>
      <c r="M305" s="82"/>
      <c r="N305" s="82"/>
      <c r="O305" s="82"/>
      <c r="P305" s="82"/>
      <c r="Q305" s="82"/>
      <c r="R305" s="82"/>
      <c r="S305" s="82"/>
      <c r="T305" s="82"/>
      <c r="U305" s="82"/>
      <c r="V305" s="82"/>
      <c r="W305" s="82"/>
      <c r="X305" s="82"/>
    </row>
    <row r="306" spans="1:24" ht="15.75" customHeight="1" x14ac:dyDescent="0.25">
      <c r="A306" s="86"/>
      <c r="B306" s="86"/>
      <c r="C306" s="83"/>
      <c r="D306" s="84"/>
      <c r="E306" s="85"/>
      <c r="F306" s="82"/>
      <c r="G306" s="82"/>
      <c r="H306" s="82"/>
      <c r="I306" s="82"/>
      <c r="J306" s="82"/>
      <c r="K306" s="82"/>
      <c r="L306" s="82"/>
      <c r="M306" s="82"/>
      <c r="N306" s="82"/>
      <c r="O306" s="82"/>
      <c r="P306" s="82"/>
      <c r="Q306" s="82"/>
      <c r="R306" s="82"/>
      <c r="S306" s="82"/>
      <c r="T306" s="82"/>
      <c r="U306" s="82"/>
      <c r="V306" s="82"/>
      <c r="W306" s="82"/>
      <c r="X306" s="82"/>
    </row>
    <row r="307" spans="1:24" ht="15.75" customHeight="1" x14ac:dyDescent="0.25">
      <c r="A307" s="86"/>
      <c r="B307" s="86"/>
      <c r="C307" s="83"/>
      <c r="D307" s="84"/>
      <c r="E307" s="85"/>
      <c r="F307" s="82"/>
      <c r="G307" s="82"/>
      <c r="H307" s="82"/>
      <c r="I307" s="82"/>
      <c r="J307" s="82"/>
      <c r="K307" s="82"/>
      <c r="L307" s="82"/>
      <c r="M307" s="82"/>
      <c r="N307" s="82"/>
      <c r="O307" s="82"/>
      <c r="P307" s="82"/>
      <c r="Q307" s="82"/>
      <c r="R307" s="82"/>
      <c r="S307" s="82"/>
      <c r="T307" s="82"/>
      <c r="U307" s="82"/>
      <c r="V307" s="82"/>
      <c r="W307" s="82"/>
      <c r="X307" s="82"/>
    </row>
    <row r="308" spans="1:24" ht="15.75" customHeight="1" x14ac:dyDescent="0.25">
      <c r="A308" s="86"/>
      <c r="B308" s="86"/>
      <c r="C308" s="83"/>
      <c r="D308" s="84"/>
      <c r="E308" s="85"/>
      <c r="F308" s="82"/>
      <c r="G308" s="82"/>
      <c r="H308" s="82"/>
      <c r="I308" s="82"/>
      <c r="J308" s="82"/>
      <c r="K308" s="82"/>
      <c r="L308" s="82"/>
      <c r="M308" s="82"/>
      <c r="N308" s="82"/>
      <c r="O308" s="82"/>
      <c r="P308" s="82"/>
      <c r="Q308" s="82"/>
      <c r="R308" s="82"/>
      <c r="S308" s="82"/>
      <c r="T308" s="82"/>
      <c r="U308" s="82"/>
      <c r="V308" s="82"/>
      <c r="W308" s="82"/>
      <c r="X308" s="82"/>
    </row>
    <row r="309" spans="1:24" ht="15.75" customHeight="1" x14ac:dyDescent="0.25">
      <c r="A309" s="86"/>
      <c r="B309" s="86"/>
      <c r="C309" s="83"/>
      <c r="D309" s="84"/>
      <c r="E309" s="85"/>
      <c r="F309" s="82"/>
      <c r="G309" s="82"/>
      <c r="H309" s="82"/>
      <c r="I309" s="82"/>
      <c r="J309" s="82"/>
      <c r="K309" s="82"/>
      <c r="L309" s="82"/>
      <c r="M309" s="82"/>
      <c r="N309" s="82"/>
      <c r="O309" s="82"/>
      <c r="P309" s="82"/>
      <c r="Q309" s="82"/>
      <c r="R309" s="82"/>
      <c r="S309" s="82"/>
      <c r="T309" s="82"/>
      <c r="U309" s="82"/>
      <c r="V309" s="82"/>
      <c r="W309" s="82"/>
      <c r="X309" s="82"/>
    </row>
    <row r="310" spans="1:24" ht="15.75" customHeight="1" x14ac:dyDescent="0.25">
      <c r="A310" s="86"/>
      <c r="B310" s="86"/>
      <c r="C310" s="83"/>
      <c r="D310" s="84"/>
      <c r="E310" s="85"/>
      <c r="F310" s="82"/>
      <c r="G310" s="82"/>
      <c r="H310" s="82"/>
      <c r="I310" s="82"/>
      <c r="J310" s="82"/>
      <c r="K310" s="82"/>
      <c r="L310" s="82"/>
      <c r="M310" s="82"/>
      <c r="N310" s="82"/>
      <c r="O310" s="82"/>
      <c r="P310" s="82"/>
      <c r="Q310" s="82"/>
      <c r="R310" s="82"/>
      <c r="S310" s="82"/>
      <c r="T310" s="82"/>
      <c r="U310" s="82"/>
      <c r="V310" s="82"/>
      <c r="W310" s="82"/>
      <c r="X310" s="82"/>
    </row>
    <row r="311" spans="1:24" ht="15.75" customHeight="1" x14ac:dyDescent="0.25">
      <c r="A311" s="86"/>
      <c r="B311" s="86"/>
      <c r="C311" s="83"/>
      <c r="D311" s="84"/>
      <c r="E311" s="85"/>
      <c r="F311" s="82"/>
      <c r="G311" s="82"/>
      <c r="H311" s="82"/>
      <c r="I311" s="82"/>
      <c r="J311" s="82"/>
      <c r="K311" s="82"/>
      <c r="L311" s="82"/>
      <c r="M311" s="82"/>
      <c r="N311" s="82"/>
      <c r="O311" s="82"/>
      <c r="P311" s="82"/>
      <c r="Q311" s="82"/>
      <c r="R311" s="82"/>
      <c r="S311" s="82"/>
      <c r="T311" s="82"/>
      <c r="U311" s="82"/>
      <c r="V311" s="82"/>
      <c r="W311" s="82"/>
      <c r="X311" s="82"/>
    </row>
    <row r="312" spans="1:24" ht="15.75" customHeight="1" x14ac:dyDescent="0.25">
      <c r="A312" s="86"/>
      <c r="B312" s="86"/>
      <c r="C312" s="83"/>
      <c r="D312" s="84"/>
      <c r="E312" s="85"/>
      <c r="F312" s="82"/>
      <c r="G312" s="82"/>
      <c r="H312" s="82"/>
      <c r="I312" s="82"/>
      <c r="J312" s="82"/>
      <c r="K312" s="82"/>
      <c r="L312" s="82"/>
      <c r="M312" s="82"/>
      <c r="N312" s="82"/>
      <c r="O312" s="82"/>
      <c r="P312" s="82"/>
      <c r="Q312" s="82"/>
      <c r="R312" s="82"/>
      <c r="S312" s="82"/>
      <c r="T312" s="82"/>
      <c r="U312" s="82"/>
      <c r="V312" s="82"/>
      <c r="W312" s="82"/>
      <c r="X312" s="82"/>
    </row>
    <row r="313" spans="1:24" ht="15.75" customHeight="1" x14ac:dyDescent="0.25">
      <c r="A313" s="86"/>
      <c r="B313" s="86"/>
      <c r="C313" s="83"/>
      <c r="D313" s="84"/>
      <c r="E313" s="85"/>
      <c r="F313" s="82"/>
      <c r="G313" s="82"/>
      <c r="H313" s="82"/>
      <c r="I313" s="82"/>
      <c r="J313" s="82"/>
      <c r="K313" s="82"/>
      <c r="L313" s="82"/>
      <c r="M313" s="82"/>
      <c r="N313" s="82"/>
      <c r="O313" s="82"/>
      <c r="P313" s="82"/>
      <c r="Q313" s="82"/>
      <c r="R313" s="82"/>
      <c r="S313" s="82"/>
      <c r="T313" s="82"/>
      <c r="U313" s="82"/>
      <c r="V313" s="82"/>
      <c r="W313" s="82"/>
      <c r="X313" s="82"/>
    </row>
    <row r="314" spans="1:24" ht="15.75" customHeight="1" x14ac:dyDescent="0.25">
      <c r="A314" s="86"/>
      <c r="B314" s="86"/>
      <c r="C314" s="83"/>
      <c r="D314" s="84"/>
      <c r="E314" s="85"/>
      <c r="F314" s="82"/>
      <c r="G314" s="82"/>
      <c r="H314" s="82"/>
      <c r="I314" s="82"/>
      <c r="J314" s="82"/>
      <c r="K314" s="82"/>
      <c r="L314" s="82"/>
      <c r="M314" s="82"/>
      <c r="N314" s="82"/>
      <c r="O314" s="82"/>
      <c r="P314" s="82"/>
      <c r="Q314" s="82"/>
      <c r="R314" s="82"/>
      <c r="S314" s="82"/>
      <c r="T314" s="82"/>
      <c r="U314" s="82"/>
      <c r="V314" s="82"/>
      <c r="W314" s="82"/>
      <c r="X314" s="82"/>
    </row>
    <row r="315" spans="1:24" ht="15.75" customHeight="1" x14ac:dyDescent="0.25">
      <c r="A315" s="86"/>
      <c r="B315" s="86"/>
      <c r="C315" s="83"/>
      <c r="D315" s="84"/>
      <c r="E315" s="85"/>
      <c r="F315" s="82"/>
      <c r="G315" s="82"/>
      <c r="H315" s="82"/>
      <c r="I315" s="82"/>
      <c r="J315" s="82"/>
      <c r="K315" s="82"/>
      <c r="L315" s="82"/>
      <c r="M315" s="82"/>
      <c r="N315" s="82"/>
      <c r="O315" s="82"/>
      <c r="P315" s="82"/>
      <c r="Q315" s="82"/>
      <c r="R315" s="82"/>
      <c r="S315" s="82"/>
      <c r="T315" s="82"/>
      <c r="U315" s="82"/>
      <c r="V315" s="82"/>
      <c r="W315" s="82"/>
      <c r="X315" s="82"/>
    </row>
    <row r="316" spans="1:24" ht="15.75" customHeight="1" x14ac:dyDescent="0.25">
      <c r="A316" s="86"/>
      <c r="B316" s="86"/>
      <c r="C316" s="83"/>
      <c r="D316" s="84"/>
      <c r="E316" s="85"/>
      <c r="F316" s="82"/>
      <c r="G316" s="82"/>
      <c r="H316" s="82"/>
      <c r="I316" s="82"/>
      <c r="J316" s="82"/>
      <c r="K316" s="82"/>
      <c r="L316" s="82"/>
      <c r="M316" s="82"/>
      <c r="N316" s="82"/>
      <c r="O316" s="82"/>
      <c r="P316" s="82"/>
      <c r="Q316" s="82"/>
      <c r="R316" s="82"/>
      <c r="S316" s="82"/>
      <c r="T316" s="82"/>
      <c r="U316" s="82"/>
      <c r="V316" s="82"/>
      <c r="W316" s="82"/>
      <c r="X316" s="82"/>
    </row>
    <row r="317" spans="1:24" ht="15.75" customHeight="1" x14ac:dyDescent="0.25">
      <c r="A317" s="86"/>
      <c r="B317" s="86"/>
      <c r="C317" s="83"/>
      <c r="D317" s="84"/>
      <c r="E317" s="85"/>
      <c r="F317" s="82"/>
      <c r="G317" s="82"/>
      <c r="H317" s="82"/>
      <c r="I317" s="82"/>
      <c r="J317" s="82"/>
      <c r="K317" s="82"/>
      <c r="L317" s="82"/>
      <c r="M317" s="82"/>
      <c r="N317" s="82"/>
      <c r="O317" s="82"/>
      <c r="P317" s="82"/>
      <c r="Q317" s="82"/>
      <c r="R317" s="82"/>
      <c r="S317" s="82"/>
      <c r="T317" s="82"/>
      <c r="U317" s="82"/>
      <c r="V317" s="82"/>
      <c r="W317" s="82"/>
      <c r="X317" s="82"/>
    </row>
    <row r="318" spans="1:24" ht="15.75" customHeight="1" x14ac:dyDescent="0.25">
      <c r="A318" s="86"/>
      <c r="B318" s="86"/>
      <c r="C318" s="83"/>
      <c r="D318" s="84"/>
      <c r="E318" s="85"/>
      <c r="F318" s="82"/>
      <c r="G318" s="82"/>
      <c r="H318" s="82"/>
      <c r="I318" s="82"/>
      <c r="J318" s="82"/>
      <c r="K318" s="82"/>
      <c r="L318" s="82"/>
      <c r="M318" s="82"/>
      <c r="N318" s="82"/>
      <c r="O318" s="82"/>
      <c r="P318" s="82"/>
      <c r="Q318" s="82"/>
      <c r="R318" s="82"/>
      <c r="S318" s="82"/>
      <c r="T318" s="82"/>
      <c r="U318" s="82"/>
      <c r="V318" s="82"/>
      <c r="W318" s="82"/>
      <c r="X318" s="82"/>
    </row>
    <row r="319" spans="1:24" ht="15.75" customHeight="1" x14ac:dyDescent="0.25">
      <c r="A319" s="86"/>
      <c r="B319" s="86"/>
      <c r="C319" s="83"/>
      <c r="D319" s="84"/>
      <c r="E319" s="85"/>
      <c r="F319" s="82"/>
      <c r="G319" s="82"/>
      <c r="H319" s="82"/>
      <c r="I319" s="82"/>
      <c r="J319" s="82"/>
      <c r="K319" s="82"/>
      <c r="L319" s="82"/>
      <c r="M319" s="82"/>
      <c r="N319" s="82"/>
      <c r="O319" s="82"/>
      <c r="P319" s="82"/>
      <c r="Q319" s="82"/>
      <c r="R319" s="82"/>
      <c r="S319" s="82"/>
      <c r="T319" s="82"/>
      <c r="U319" s="82"/>
      <c r="V319" s="82"/>
      <c r="W319" s="82"/>
      <c r="X319" s="82"/>
    </row>
    <row r="320" spans="1:24" ht="15.75" customHeight="1" x14ac:dyDescent="0.25">
      <c r="A320" s="86"/>
      <c r="B320" s="86"/>
      <c r="C320" s="83"/>
      <c r="D320" s="84"/>
      <c r="E320" s="85"/>
      <c r="F320" s="82"/>
      <c r="G320" s="82"/>
      <c r="H320" s="82"/>
      <c r="I320" s="82"/>
      <c r="J320" s="82"/>
      <c r="K320" s="82"/>
      <c r="L320" s="82"/>
      <c r="M320" s="82"/>
      <c r="N320" s="82"/>
      <c r="O320" s="82"/>
      <c r="P320" s="82"/>
      <c r="Q320" s="82"/>
      <c r="R320" s="82"/>
      <c r="S320" s="82"/>
      <c r="T320" s="82"/>
      <c r="U320" s="82"/>
      <c r="V320" s="82"/>
      <c r="W320" s="82"/>
      <c r="X320" s="82"/>
    </row>
    <row r="321" spans="1:24" ht="15.75" customHeight="1" x14ac:dyDescent="0.25">
      <c r="A321" s="86"/>
      <c r="B321" s="86"/>
      <c r="C321" s="83"/>
      <c r="D321" s="84"/>
      <c r="E321" s="85"/>
      <c r="F321" s="82"/>
      <c r="G321" s="82"/>
      <c r="H321" s="82"/>
      <c r="I321" s="82"/>
      <c r="J321" s="82"/>
      <c r="K321" s="82"/>
      <c r="L321" s="82"/>
      <c r="M321" s="82"/>
      <c r="N321" s="82"/>
      <c r="O321" s="82"/>
      <c r="P321" s="82"/>
      <c r="Q321" s="82"/>
      <c r="R321" s="82"/>
      <c r="S321" s="82"/>
      <c r="T321" s="82"/>
      <c r="U321" s="82"/>
      <c r="V321" s="82"/>
      <c r="W321" s="82"/>
      <c r="X321" s="82"/>
    </row>
    <row r="322" spans="1:24" ht="15.75" customHeight="1" x14ac:dyDescent="0.25">
      <c r="A322" s="86"/>
      <c r="B322" s="86"/>
      <c r="C322" s="83"/>
      <c r="D322" s="84"/>
      <c r="E322" s="85"/>
      <c r="F322" s="82"/>
      <c r="G322" s="82"/>
      <c r="H322" s="82"/>
      <c r="I322" s="82"/>
      <c r="J322" s="82"/>
      <c r="K322" s="82"/>
      <c r="L322" s="82"/>
      <c r="M322" s="82"/>
      <c r="N322" s="82"/>
      <c r="O322" s="82"/>
      <c r="P322" s="82"/>
      <c r="Q322" s="82"/>
      <c r="R322" s="82"/>
      <c r="S322" s="82"/>
      <c r="T322" s="82"/>
      <c r="U322" s="82"/>
      <c r="V322" s="82"/>
      <c r="W322" s="82"/>
      <c r="X322" s="82"/>
    </row>
    <row r="323" spans="1:24" ht="15.75" customHeight="1" x14ac:dyDescent="0.25">
      <c r="A323" s="86"/>
      <c r="B323" s="86"/>
      <c r="C323" s="83"/>
      <c r="D323" s="84"/>
      <c r="E323" s="85"/>
      <c r="F323" s="82"/>
      <c r="G323" s="82"/>
      <c r="H323" s="82"/>
      <c r="I323" s="82"/>
      <c r="J323" s="82"/>
      <c r="K323" s="82"/>
      <c r="L323" s="82"/>
      <c r="M323" s="82"/>
      <c r="N323" s="82"/>
      <c r="O323" s="82"/>
      <c r="P323" s="82"/>
      <c r="Q323" s="82"/>
      <c r="R323" s="82"/>
      <c r="S323" s="82"/>
      <c r="T323" s="82"/>
      <c r="U323" s="82"/>
      <c r="V323" s="82"/>
      <c r="W323" s="82"/>
      <c r="X323" s="82"/>
    </row>
    <row r="324" spans="1:24" ht="15.75" customHeight="1" x14ac:dyDescent="0.25">
      <c r="A324" s="86"/>
      <c r="B324" s="86"/>
      <c r="C324" s="83"/>
      <c r="D324" s="84"/>
      <c r="E324" s="85"/>
      <c r="F324" s="82"/>
      <c r="G324" s="82"/>
      <c r="H324" s="82"/>
      <c r="I324" s="82"/>
      <c r="J324" s="82"/>
      <c r="K324" s="82"/>
      <c r="L324" s="82"/>
      <c r="M324" s="82"/>
      <c r="N324" s="82"/>
      <c r="O324" s="82"/>
      <c r="P324" s="82"/>
      <c r="Q324" s="82"/>
      <c r="R324" s="82"/>
      <c r="S324" s="82"/>
      <c r="T324" s="82"/>
      <c r="U324" s="82"/>
      <c r="V324" s="82"/>
      <c r="W324" s="82"/>
      <c r="X324" s="82"/>
    </row>
    <row r="325" spans="1:24" ht="15.75" customHeight="1" x14ac:dyDescent="0.25">
      <c r="A325" s="86"/>
      <c r="B325" s="86"/>
      <c r="C325" s="83"/>
      <c r="D325" s="84"/>
      <c r="E325" s="85"/>
      <c r="F325" s="82"/>
      <c r="G325" s="82"/>
      <c r="H325" s="82"/>
      <c r="I325" s="82"/>
      <c r="J325" s="82"/>
      <c r="K325" s="82"/>
      <c r="L325" s="82"/>
      <c r="M325" s="82"/>
      <c r="N325" s="82"/>
      <c r="O325" s="82"/>
      <c r="P325" s="82"/>
      <c r="Q325" s="82"/>
      <c r="R325" s="82"/>
      <c r="S325" s="82"/>
      <c r="T325" s="82"/>
      <c r="U325" s="82"/>
      <c r="V325" s="82"/>
      <c r="W325" s="82"/>
      <c r="X325" s="82"/>
    </row>
    <row r="326" spans="1:24" ht="15.75" customHeight="1" x14ac:dyDescent="0.25">
      <c r="A326" s="86"/>
      <c r="B326" s="86"/>
      <c r="C326" s="83"/>
      <c r="D326" s="84"/>
      <c r="E326" s="85"/>
      <c r="F326" s="82"/>
      <c r="G326" s="82"/>
      <c r="H326" s="82"/>
      <c r="I326" s="82"/>
      <c r="J326" s="82"/>
      <c r="K326" s="82"/>
      <c r="L326" s="82"/>
      <c r="M326" s="82"/>
      <c r="N326" s="82"/>
      <c r="O326" s="82"/>
      <c r="P326" s="82"/>
      <c r="Q326" s="82"/>
      <c r="R326" s="82"/>
      <c r="S326" s="82"/>
      <c r="T326" s="82"/>
      <c r="U326" s="82"/>
      <c r="V326" s="82"/>
      <c r="W326" s="82"/>
      <c r="X326" s="82"/>
    </row>
    <row r="327" spans="1:24" ht="15.75" customHeight="1" x14ac:dyDescent="0.25">
      <c r="A327" s="86"/>
      <c r="B327" s="86"/>
      <c r="C327" s="83"/>
      <c r="D327" s="84"/>
      <c r="E327" s="85"/>
      <c r="F327" s="82"/>
      <c r="G327" s="82"/>
      <c r="H327" s="82"/>
      <c r="I327" s="82"/>
      <c r="J327" s="82"/>
      <c r="K327" s="82"/>
      <c r="L327" s="82"/>
      <c r="M327" s="82"/>
      <c r="N327" s="82"/>
      <c r="O327" s="82"/>
      <c r="P327" s="82"/>
      <c r="Q327" s="82"/>
      <c r="R327" s="82"/>
      <c r="S327" s="82"/>
      <c r="T327" s="82"/>
      <c r="U327" s="82"/>
      <c r="V327" s="82"/>
      <c r="W327" s="82"/>
      <c r="X327" s="82"/>
    </row>
    <row r="328" spans="1:24" ht="15.75" customHeight="1" x14ac:dyDescent="0.25">
      <c r="A328" s="86"/>
      <c r="B328" s="86"/>
      <c r="C328" s="83"/>
      <c r="D328" s="84"/>
      <c r="E328" s="85"/>
      <c r="F328" s="82"/>
      <c r="G328" s="82"/>
      <c r="H328" s="82"/>
      <c r="I328" s="82"/>
      <c r="J328" s="82"/>
      <c r="K328" s="82"/>
      <c r="L328" s="82"/>
      <c r="M328" s="82"/>
      <c r="N328" s="82"/>
      <c r="O328" s="82"/>
      <c r="P328" s="82"/>
      <c r="Q328" s="82"/>
      <c r="R328" s="82"/>
      <c r="S328" s="82"/>
      <c r="T328" s="82"/>
      <c r="U328" s="82"/>
      <c r="V328" s="82"/>
      <c r="W328" s="82"/>
      <c r="X328" s="82"/>
    </row>
    <row r="329" spans="1:24" ht="15.75" customHeight="1" x14ac:dyDescent="0.25">
      <c r="A329" s="86"/>
      <c r="B329" s="86"/>
      <c r="C329" s="83"/>
      <c r="D329" s="84"/>
      <c r="E329" s="85"/>
      <c r="F329" s="82"/>
      <c r="G329" s="82"/>
      <c r="H329" s="82"/>
      <c r="I329" s="82"/>
      <c r="J329" s="82"/>
      <c r="K329" s="82"/>
      <c r="L329" s="82"/>
      <c r="M329" s="82"/>
      <c r="N329" s="82"/>
      <c r="O329" s="82"/>
      <c r="P329" s="82"/>
      <c r="Q329" s="82"/>
      <c r="R329" s="82"/>
      <c r="S329" s="82"/>
      <c r="T329" s="82"/>
      <c r="U329" s="82"/>
      <c r="V329" s="82"/>
      <c r="W329" s="82"/>
      <c r="X329" s="82"/>
    </row>
    <row r="330" spans="1:24" ht="15.75" customHeight="1" x14ac:dyDescent="0.25">
      <c r="A330" s="86"/>
      <c r="B330" s="86"/>
      <c r="C330" s="83"/>
      <c r="D330" s="84"/>
      <c r="E330" s="85"/>
      <c r="F330" s="82"/>
      <c r="G330" s="82"/>
      <c r="H330" s="82"/>
      <c r="I330" s="82"/>
      <c r="J330" s="82"/>
      <c r="K330" s="82"/>
      <c r="L330" s="82"/>
      <c r="M330" s="82"/>
      <c r="N330" s="82"/>
      <c r="O330" s="82"/>
      <c r="P330" s="82"/>
      <c r="Q330" s="82"/>
      <c r="R330" s="82"/>
      <c r="S330" s="82"/>
      <c r="T330" s="82"/>
      <c r="U330" s="82"/>
      <c r="V330" s="82"/>
      <c r="W330" s="82"/>
      <c r="X330" s="82"/>
    </row>
    <row r="331" spans="1:24" ht="15.75" customHeight="1" x14ac:dyDescent="0.25">
      <c r="A331" s="86"/>
      <c r="B331" s="86"/>
      <c r="C331" s="83"/>
      <c r="D331" s="84"/>
      <c r="E331" s="85"/>
      <c r="F331" s="82"/>
      <c r="G331" s="82"/>
      <c r="H331" s="82"/>
      <c r="I331" s="82"/>
      <c r="J331" s="82"/>
      <c r="K331" s="82"/>
      <c r="L331" s="82"/>
      <c r="M331" s="82"/>
      <c r="N331" s="82"/>
      <c r="O331" s="82"/>
      <c r="P331" s="82"/>
      <c r="Q331" s="82"/>
      <c r="R331" s="82"/>
      <c r="S331" s="82"/>
      <c r="T331" s="82"/>
      <c r="U331" s="82"/>
      <c r="V331" s="82"/>
      <c r="W331" s="82"/>
      <c r="X331" s="82"/>
    </row>
    <row r="332" spans="1:24" ht="15.75" customHeight="1" x14ac:dyDescent="0.25">
      <c r="A332" s="86"/>
      <c r="B332" s="86"/>
      <c r="C332" s="83"/>
      <c r="D332" s="84"/>
      <c r="E332" s="85"/>
      <c r="F332" s="82"/>
      <c r="G332" s="82"/>
      <c r="H332" s="82"/>
      <c r="I332" s="82"/>
      <c r="J332" s="82"/>
      <c r="K332" s="82"/>
      <c r="L332" s="82"/>
      <c r="M332" s="82"/>
      <c r="N332" s="82"/>
      <c r="O332" s="82"/>
      <c r="P332" s="82"/>
      <c r="Q332" s="82"/>
      <c r="R332" s="82"/>
      <c r="S332" s="82"/>
      <c r="T332" s="82"/>
      <c r="U332" s="82"/>
      <c r="V332" s="82"/>
      <c r="W332" s="82"/>
      <c r="X332" s="82"/>
    </row>
    <row r="333" spans="1:24" ht="15.75" customHeight="1" x14ac:dyDescent="0.25">
      <c r="A333" s="86"/>
      <c r="B333" s="86"/>
      <c r="C333" s="83"/>
      <c r="D333" s="84"/>
      <c r="E333" s="85"/>
      <c r="F333" s="82"/>
      <c r="G333" s="82"/>
      <c r="H333" s="82"/>
      <c r="I333" s="82"/>
      <c r="J333" s="82"/>
      <c r="K333" s="82"/>
      <c r="L333" s="82"/>
      <c r="M333" s="82"/>
      <c r="N333" s="82"/>
      <c r="O333" s="82"/>
      <c r="P333" s="82"/>
      <c r="Q333" s="82"/>
      <c r="R333" s="82"/>
      <c r="S333" s="82"/>
      <c r="T333" s="82"/>
      <c r="U333" s="82"/>
      <c r="V333" s="82"/>
      <c r="W333" s="82"/>
      <c r="X333" s="82"/>
    </row>
    <row r="334" spans="1:24" ht="15.75" customHeight="1" x14ac:dyDescent="0.25">
      <c r="A334" s="86"/>
      <c r="B334" s="86"/>
      <c r="C334" s="83"/>
      <c r="D334" s="84"/>
      <c r="E334" s="85"/>
      <c r="F334" s="82"/>
      <c r="G334" s="82"/>
      <c r="H334" s="82"/>
      <c r="I334" s="82"/>
      <c r="J334" s="82"/>
      <c r="K334" s="82"/>
      <c r="L334" s="82"/>
      <c r="M334" s="82"/>
      <c r="N334" s="82"/>
      <c r="O334" s="82"/>
      <c r="P334" s="82"/>
      <c r="Q334" s="82"/>
      <c r="R334" s="82"/>
      <c r="S334" s="82"/>
      <c r="T334" s="82"/>
      <c r="U334" s="82"/>
      <c r="V334" s="82"/>
      <c r="W334" s="82"/>
      <c r="X334" s="82"/>
    </row>
    <row r="335" spans="1:24" ht="15.75" customHeight="1" x14ac:dyDescent="0.25">
      <c r="A335" s="86"/>
      <c r="B335" s="86"/>
      <c r="C335" s="83"/>
      <c r="D335" s="84"/>
      <c r="E335" s="85"/>
      <c r="F335" s="82"/>
      <c r="G335" s="82"/>
      <c r="H335" s="82"/>
      <c r="I335" s="82"/>
      <c r="J335" s="82"/>
      <c r="K335" s="82"/>
      <c r="L335" s="82"/>
      <c r="M335" s="82"/>
      <c r="N335" s="82"/>
      <c r="O335" s="82"/>
      <c r="P335" s="82"/>
      <c r="Q335" s="82"/>
      <c r="R335" s="82"/>
      <c r="S335" s="82"/>
      <c r="T335" s="82"/>
      <c r="U335" s="82"/>
      <c r="V335" s="82"/>
      <c r="W335" s="82"/>
      <c r="X335" s="82"/>
    </row>
    <row r="336" spans="1:24" ht="15.75" customHeight="1" x14ac:dyDescent="0.25">
      <c r="A336" s="86"/>
      <c r="B336" s="86"/>
      <c r="C336" s="83"/>
      <c r="D336" s="84"/>
      <c r="E336" s="85"/>
      <c r="F336" s="82"/>
      <c r="G336" s="82"/>
      <c r="H336" s="82"/>
      <c r="I336" s="82"/>
      <c r="J336" s="82"/>
      <c r="K336" s="82"/>
      <c r="L336" s="82"/>
      <c r="M336" s="82"/>
      <c r="N336" s="82"/>
      <c r="O336" s="82"/>
      <c r="P336" s="82"/>
      <c r="Q336" s="82"/>
      <c r="R336" s="82"/>
      <c r="S336" s="82"/>
      <c r="T336" s="82"/>
      <c r="U336" s="82"/>
      <c r="V336" s="82"/>
      <c r="W336" s="82"/>
      <c r="X336" s="82"/>
    </row>
    <row r="337" spans="1:24" ht="15.75" customHeight="1" x14ac:dyDescent="0.25">
      <c r="A337" s="86"/>
      <c r="B337" s="86"/>
      <c r="C337" s="83"/>
      <c r="D337" s="84"/>
      <c r="E337" s="85"/>
      <c r="F337" s="82"/>
      <c r="G337" s="82"/>
      <c r="H337" s="82"/>
      <c r="I337" s="82"/>
      <c r="J337" s="82"/>
      <c r="K337" s="82"/>
      <c r="L337" s="82"/>
      <c r="M337" s="82"/>
      <c r="N337" s="82"/>
      <c r="O337" s="82"/>
      <c r="P337" s="82"/>
      <c r="Q337" s="82"/>
      <c r="R337" s="82"/>
      <c r="S337" s="82"/>
      <c r="T337" s="82"/>
      <c r="U337" s="82"/>
      <c r="V337" s="82"/>
      <c r="W337" s="82"/>
      <c r="X337" s="82"/>
    </row>
    <row r="338" spans="1:24" ht="15.75" customHeight="1" x14ac:dyDescent="0.25">
      <c r="A338" s="86"/>
      <c r="B338" s="86"/>
      <c r="C338" s="83"/>
      <c r="D338" s="84"/>
      <c r="E338" s="85"/>
      <c r="F338" s="82"/>
      <c r="G338" s="82"/>
      <c r="H338" s="82"/>
      <c r="I338" s="82"/>
      <c r="J338" s="82"/>
      <c r="K338" s="82"/>
      <c r="L338" s="82"/>
      <c r="M338" s="82"/>
      <c r="N338" s="82"/>
      <c r="O338" s="82"/>
      <c r="P338" s="82"/>
      <c r="Q338" s="82"/>
      <c r="R338" s="82"/>
      <c r="S338" s="82"/>
      <c r="T338" s="82"/>
      <c r="U338" s="82"/>
      <c r="V338" s="82"/>
      <c r="W338" s="82"/>
      <c r="X338" s="82"/>
    </row>
    <row r="339" spans="1:24" ht="15.75" customHeight="1" x14ac:dyDescent="0.25">
      <c r="A339" s="86"/>
      <c r="B339" s="86"/>
      <c r="C339" s="83"/>
      <c r="D339" s="84"/>
      <c r="E339" s="85"/>
      <c r="F339" s="82"/>
      <c r="G339" s="82"/>
      <c r="H339" s="82"/>
      <c r="I339" s="82"/>
      <c r="J339" s="82"/>
      <c r="K339" s="82"/>
      <c r="L339" s="82"/>
      <c r="M339" s="82"/>
      <c r="N339" s="82"/>
      <c r="O339" s="82"/>
      <c r="P339" s="82"/>
      <c r="Q339" s="82"/>
      <c r="R339" s="82"/>
      <c r="S339" s="82"/>
      <c r="T339" s="82"/>
      <c r="U339" s="82"/>
      <c r="V339" s="82"/>
      <c r="W339" s="82"/>
      <c r="X339" s="82"/>
    </row>
    <row r="340" spans="1:24" ht="15.75" customHeight="1" x14ac:dyDescent="0.25">
      <c r="A340" s="86"/>
      <c r="B340" s="86"/>
      <c r="C340" s="83"/>
      <c r="D340" s="84"/>
      <c r="E340" s="85"/>
      <c r="F340" s="82"/>
      <c r="G340" s="82"/>
      <c r="H340" s="82"/>
      <c r="I340" s="82"/>
      <c r="J340" s="82"/>
      <c r="K340" s="82"/>
      <c r="L340" s="82"/>
      <c r="M340" s="82"/>
      <c r="N340" s="82"/>
      <c r="O340" s="82"/>
      <c r="P340" s="82"/>
      <c r="Q340" s="82"/>
      <c r="R340" s="82"/>
      <c r="S340" s="82"/>
      <c r="T340" s="82"/>
      <c r="U340" s="82"/>
      <c r="V340" s="82"/>
      <c r="W340" s="82"/>
      <c r="X340" s="82"/>
    </row>
    <row r="341" spans="1:24" ht="15.75" customHeight="1" x14ac:dyDescent="0.25">
      <c r="A341" s="86"/>
      <c r="B341" s="86"/>
      <c r="C341" s="83"/>
      <c r="D341" s="84"/>
      <c r="E341" s="85"/>
      <c r="F341" s="82"/>
      <c r="G341" s="82"/>
      <c r="H341" s="82"/>
      <c r="I341" s="82"/>
      <c r="J341" s="82"/>
      <c r="K341" s="82"/>
      <c r="L341" s="82"/>
      <c r="M341" s="82"/>
      <c r="N341" s="82"/>
      <c r="O341" s="82"/>
      <c r="P341" s="82"/>
      <c r="Q341" s="82"/>
      <c r="R341" s="82"/>
      <c r="S341" s="82"/>
      <c r="T341" s="82"/>
      <c r="U341" s="82"/>
      <c r="V341" s="82"/>
      <c r="W341" s="82"/>
      <c r="X341" s="82"/>
    </row>
    <row r="342" spans="1:24" ht="15.75" customHeight="1" x14ac:dyDescent="0.25">
      <c r="A342" s="86"/>
      <c r="B342" s="86"/>
      <c r="C342" s="83"/>
      <c r="D342" s="84"/>
      <c r="E342" s="85"/>
      <c r="F342" s="82"/>
      <c r="G342" s="82"/>
      <c r="H342" s="82"/>
      <c r="I342" s="82"/>
      <c r="J342" s="82"/>
      <c r="K342" s="82"/>
      <c r="L342" s="82"/>
      <c r="M342" s="82"/>
      <c r="N342" s="82"/>
      <c r="O342" s="82"/>
      <c r="P342" s="82"/>
      <c r="Q342" s="82"/>
      <c r="R342" s="82"/>
      <c r="S342" s="82"/>
      <c r="T342" s="82"/>
      <c r="U342" s="82"/>
      <c r="V342" s="82"/>
      <c r="W342" s="82"/>
      <c r="X342" s="82"/>
    </row>
    <row r="343" spans="1:24" ht="15.75" customHeight="1" x14ac:dyDescent="0.25">
      <c r="A343" s="86"/>
      <c r="B343" s="86"/>
      <c r="C343" s="83"/>
      <c r="D343" s="84"/>
      <c r="E343" s="85"/>
      <c r="F343" s="82"/>
      <c r="G343" s="82"/>
      <c r="H343" s="82"/>
      <c r="I343" s="82"/>
      <c r="J343" s="82"/>
      <c r="K343" s="82"/>
      <c r="L343" s="82"/>
      <c r="M343" s="82"/>
      <c r="N343" s="82"/>
      <c r="O343" s="82"/>
      <c r="P343" s="82"/>
      <c r="Q343" s="82"/>
      <c r="R343" s="82"/>
      <c r="S343" s="82"/>
      <c r="T343" s="82"/>
      <c r="U343" s="82"/>
      <c r="V343" s="82"/>
      <c r="W343" s="82"/>
      <c r="X343" s="82"/>
    </row>
    <row r="344" spans="1:24" ht="15.75" customHeight="1" x14ac:dyDescent="0.25">
      <c r="A344" s="86"/>
      <c r="B344" s="86"/>
      <c r="C344" s="83"/>
      <c r="D344" s="84"/>
      <c r="E344" s="85"/>
      <c r="F344" s="82"/>
      <c r="G344" s="82"/>
      <c r="H344" s="82"/>
      <c r="I344" s="82"/>
      <c r="J344" s="82"/>
      <c r="K344" s="82"/>
      <c r="L344" s="82"/>
      <c r="M344" s="82"/>
      <c r="N344" s="82"/>
      <c r="O344" s="82"/>
      <c r="P344" s="82"/>
      <c r="Q344" s="82"/>
      <c r="R344" s="82"/>
      <c r="S344" s="82"/>
      <c r="T344" s="82"/>
      <c r="U344" s="82"/>
      <c r="V344" s="82"/>
      <c r="W344" s="82"/>
      <c r="X344" s="82"/>
    </row>
    <row r="345" spans="1:24" ht="15.75" customHeight="1" x14ac:dyDescent="0.25">
      <c r="A345" s="86"/>
      <c r="B345" s="86"/>
      <c r="C345" s="83"/>
      <c r="D345" s="84"/>
      <c r="E345" s="85"/>
      <c r="F345" s="82"/>
      <c r="G345" s="82"/>
      <c r="H345" s="82"/>
      <c r="I345" s="82"/>
      <c r="J345" s="82"/>
      <c r="K345" s="82"/>
      <c r="L345" s="82"/>
      <c r="M345" s="82"/>
      <c r="N345" s="82"/>
      <c r="O345" s="82"/>
      <c r="P345" s="82"/>
      <c r="Q345" s="82"/>
      <c r="R345" s="82"/>
      <c r="S345" s="82"/>
      <c r="T345" s="82"/>
      <c r="U345" s="82"/>
      <c r="V345" s="82"/>
      <c r="W345" s="82"/>
      <c r="X345" s="82"/>
    </row>
    <row r="346" spans="1:24" ht="15.75" customHeight="1" x14ac:dyDescent="0.25">
      <c r="A346" s="86"/>
      <c r="B346" s="86"/>
      <c r="C346" s="83"/>
      <c r="D346" s="84"/>
      <c r="E346" s="85"/>
      <c r="F346" s="82"/>
      <c r="G346" s="82"/>
      <c r="H346" s="82"/>
      <c r="I346" s="82"/>
      <c r="J346" s="82"/>
      <c r="K346" s="82"/>
      <c r="L346" s="82"/>
      <c r="M346" s="82"/>
      <c r="N346" s="82"/>
      <c r="O346" s="82"/>
      <c r="P346" s="82"/>
      <c r="Q346" s="82"/>
      <c r="R346" s="82"/>
      <c r="S346" s="82"/>
      <c r="T346" s="82"/>
      <c r="U346" s="82"/>
      <c r="V346" s="82"/>
      <c r="W346" s="82"/>
      <c r="X346" s="82"/>
    </row>
    <row r="347" spans="1:24" ht="15.75" customHeight="1" x14ac:dyDescent="0.25">
      <c r="A347" s="86"/>
      <c r="B347" s="86"/>
      <c r="C347" s="83"/>
      <c r="D347" s="84"/>
      <c r="E347" s="85"/>
      <c r="F347" s="82"/>
      <c r="G347" s="82"/>
      <c r="H347" s="82"/>
      <c r="I347" s="82"/>
      <c r="J347" s="82"/>
      <c r="K347" s="82"/>
      <c r="L347" s="82"/>
      <c r="M347" s="82"/>
      <c r="N347" s="82"/>
      <c r="O347" s="82"/>
      <c r="P347" s="82"/>
      <c r="Q347" s="82"/>
      <c r="R347" s="82"/>
      <c r="S347" s="82"/>
      <c r="T347" s="82"/>
      <c r="U347" s="82"/>
      <c r="V347" s="82"/>
      <c r="W347" s="82"/>
      <c r="X347" s="82"/>
    </row>
    <row r="348" spans="1:24" ht="15.75" customHeight="1" x14ac:dyDescent="0.25">
      <c r="A348" s="86"/>
      <c r="B348" s="86"/>
      <c r="C348" s="83"/>
      <c r="D348" s="84"/>
      <c r="E348" s="85"/>
      <c r="F348" s="82"/>
      <c r="G348" s="82"/>
      <c r="H348" s="82"/>
      <c r="I348" s="82"/>
      <c r="J348" s="82"/>
      <c r="K348" s="82"/>
      <c r="L348" s="82"/>
      <c r="M348" s="82"/>
      <c r="N348" s="82"/>
      <c r="O348" s="82"/>
      <c r="P348" s="82"/>
      <c r="Q348" s="82"/>
      <c r="R348" s="82"/>
      <c r="S348" s="82"/>
      <c r="T348" s="82"/>
      <c r="U348" s="82"/>
      <c r="V348" s="82"/>
      <c r="W348" s="82"/>
      <c r="X348" s="82"/>
    </row>
    <row r="349" spans="1:24" ht="15.75" customHeight="1" x14ac:dyDescent="0.25">
      <c r="A349" s="86"/>
      <c r="B349" s="86"/>
      <c r="C349" s="83"/>
      <c r="D349" s="84"/>
      <c r="E349" s="85"/>
      <c r="F349" s="82"/>
      <c r="G349" s="82"/>
      <c r="H349" s="82"/>
      <c r="I349" s="82"/>
      <c r="J349" s="82"/>
      <c r="K349" s="82"/>
      <c r="L349" s="82"/>
      <c r="M349" s="82"/>
      <c r="N349" s="82"/>
      <c r="O349" s="82"/>
      <c r="P349" s="82"/>
      <c r="Q349" s="82"/>
      <c r="R349" s="82"/>
      <c r="S349" s="82"/>
      <c r="T349" s="82"/>
      <c r="U349" s="82"/>
      <c r="V349" s="82"/>
      <c r="W349" s="82"/>
      <c r="X349" s="82"/>
    </row>
    <row r="350" spans="1:24" ht="15.75" customHeight="1" x14ac:dyDescent="0.25">
      <c r="A350" s="86"/>
      <c r="B350" s="86"/>
      <c r="C350" s="83"/>
      <c r="D350" s="84"/>
      <c r="E350" s="85"/>
      <c r="F350" s="82"/>
      <c r="G350" s="82"/>
      <c r="H350" s="82"/>
      <c r="I350" s="82"/>
      <c r="J350" s="82"/>
      <c r="K350" s="82"/>
      <c r="L350" s="82"/>
      <c r="M350" s="82"/>
      <c r="N350" s="82"/>
      <c r="O350" s="82"/>
      <c r="P350" s="82"/>
      <c r="Q350" s="82"/>
      <c r="R350" s="82"/>
      <c r="S350" s="82"/>
      <c r="T350" s="82"/>
      <c r="U350" s="82"/>
      <c r="V350" s="82"/>
      <c r="W350" s="82"/>
      <c r="X350" s="82"/>
    </row>
    <row r="351" spans="1:24" ht="15.75" customHeight="1" x14ac:dyDescent="0.25">
      <c r="A351" s="86"/>
      <c r="B351" s="86"/>
      <c r="C351" s="83"/>
      <c r="D351" s="84"/>
      <c r="E351" s="85"/>
      <c r="F351" s="82"/>
      <c r="G351" s="82"/>
      <c r="H351" s="82"/>
      <c r="I351" s="82"/>
      <c r="J351" s="82"/>
      <c r="K351" s="82"/>
      <c r="L351" s="82"/>
      <c r="M351" s="82"/>
      <c r="N351" s="82"/>
      <c r="O351" s="82"/>
      <c r="P351" s="82"/>
      <c r="Q351" s="82"/>
      <c r="R351" s="82"/>
      <c r="S351" s="82"/>
      <c r="T351" s="82"/>
      <c r="U351" s="82"/>
      <c r="V351" s="82"/>
      <c r="W351" s="82"/>
      <c r="X351" s="82"/>
    </row>
    <row r="352" spans="1:24" ht="15.75" customHeight="1" x14ac:dyDescent="0.25">
      <c r="A352" s="86"/>
      <c r="B352" s="86"/>
      <c r="C352" s="83"/>
      <c r="D352" s="84"/>
      <c r="E352" s="85"/>
      <c r="F352" s="82"/>
      <c r="G352" s="82"/>
      <c r="H352" s="82"/>
      <c r="I352" s="82"/>
      <c r="J352" s="82"/>
      <c r="K352" s="82"/>
      <c r="L352" s="82"/>
      <c r="M352" s="82"/>
      <c r="N352" s="82"/>
      <c r="O352" s="82"/>
      <c r="P352" s="82"/>
      <c r="Q352" s="82"/>
      <c r="R352" s="82"/>
      <c r="S352" s="82"/>
      <c r="T352" s="82"/>
      <c r="U352" s="82"/>
      <c r="V352" s="82"/>
      <c r="W352" s="82"/>
      <c r="X352" s="82"/>
    </row>
    <row r="353" spans="1:24" ht="15.75" customHeight="1" x14ac:dyDescent="0.25">
      <c r="A353" s="86"/>
      <c r="B353" s="86"/>
      <c r="C353" s="83"/>
      <c r="D353" s="84"/>
      <c r="E353" s="85"/>
      <c r="F353" s="82"/>
      <c r="G353" s="82"/>
      <c r="H353" s="82"/>
      <c r="I353" s="82"/>
      <c r="J353" s="82"/>
      <c r="K353" s="82"/>
      <c r="L353" s="82"/>
      <c r="M353" s="82"/>
      <c r="N353" s="82"/>
      <c r="O353" s="82"/>
      <c r="P353" s="82"/>
      <c r="Q353" s="82"/>
      <c r="R353" s="82"/>
      <c r="S353" s="82"/>
      <c r="T353" s="82"/>
      <c r="U353" s="82"/>
      <c r="V353" s="82"/>
      <c r="W353" s="82"/>
      <c r="X353" s="82"/>
    </row>
    <row r="354" spans="1:24" ht="15.75" customHeight="1" x14ac:dyDescent="0.25">
      <c r="A354" s="86"/>
      <c r="B354" s="86"/>
      <c r="C354" s="83"/>
      <c r="D354" s="84"/>
      <c r="E354" s="85"/>
      <c r="F354" s="82"/>
      <c r="G354" s="82"/>
      <c r="H354" s="82"/>
      <c r="I354" s="82"/>
      <c r="J354" s="82"/>
      <c r="K354" s="82"/>
      <c r="L354" s="82"/>
      <c r="M354" s="82"/>
      <c r="N354" s="82"/>
      <c r="O354" s="82"/>
      <c r="P354" s="82"/>
      <c r="Q354" s="82"/>
      <c r="R354" s="82"/>
      <c r="S354" s="82"/>
      <c r="T354" s="82"/>
      <c r="U354" s="82"/>
      <c r="V354" s="82"/>
      <c r="W354" s="82"/>
      <c r="X354" s="82"/>
    </row>
    <row r="355" spans="1:24" ht="15.75" customHeight="1" x14ac:dyDescent="0.25">
      <c r="A355" s="86"/>
      <c r="B355" s="86"/>
      <c r="C355" s="83"/>
      <c r="D355" s="84"/>
      <c r="E355" s="85"/>
      <c r="F355" s="82"/>
      <c r="G355" s="82"/>
      <c r="H355" s="82"/>
      <c r="I355" s="82"/>
      <c r="J355" s="82"/>
      <c r="K355" s="82"/>
      <c r="L355" s="82"/>
      <c r="M355" s="82"/>
      <c r="N355" s="82"/>
      <c r="O355" s="82"/>
      <c r="P355" s="82"/>
      <c r="Q355" s="82"/>
      <c r="R355" s="82"/>
      <c r="S355" s="82"/>
      <c r="T355" s="82"/>
      <c r="U355" s="82"/>
      <c r="V355" s="82"/>
      <c r="W355" s="82"/>
      <c r="X355" s="82"/>
    </row>
    <row r="356" spans="1:24" ht="15.75" customHeight="1" x14ac:dyDescent="0.25">
      <c r="A356" s="86"/>
      <c r="B356" s="86"/>
      <c r="C356" s="83"/>
      <c r="D356" s="84"/>
      <c r="E356" s="85"/>
      <c r="F356" s="82"/>
      <c r="G356" s="82"/>
      <c r="H356" s="82"/>
      <c r="I356" s="82"/>
      <c r="J356" s="82"/>
      <c r="K356" s="82"/>
      <c r="L356" s="82"/>
      <c r="M356" s="82"/>
      <c r="N356" s="82"/>
      <c r="O356" s="82"/>
      <c r="P356" s="82"/>
      <c r="Q356" s="82"/>
      <c r="R356" s="82"/>
      <c r="S356" s="82"/>
      <c r="T356" s="82"/>
      <c r="U356" s="82"/>
      <c r="V356" s="82"/>
      <c r="W356" s="82"/>
      <c r="X356" s="82"/>
    </row>
    <row r="357" spans="1:24" ht="15.75" customHeight="1" x14ac:dyDescent="0.25">
      <c r="A357" s="86"/>
      <c r="B357" s="86"/>
      <c r="C357" s="83"/>
      <c r="D357" s="84"/>
      <c r="E357" s="85"/>
      <c r="F357" s="82"/>
      <c r="G357" s="82"/>
      <c r="H357" s="82"/>
      <c r="I357" s="82"/>
      <c r="J357" s="82"/>
      <c r="K357" s="82"/>
      <c r="L357" s="82"/>
      <c r="M357" s="82"/>
      <c r="N357" s="82"/>
      <c r="O357" s="82"/>
      <c r="P357" s="82"/>
      <c r="Q357" s="82"/>
      <c r="R357" s="82"/>
      <c r="S357" s="82"/>
      <c r="T357" s="82"/>
      <c r="U357" s="82"/>
      <c r="V357" s="82"/>
      <c r="W357" s="82"/>
      <c r="X357" s="82"/>
    </row>
    <row r="358" spans="1:24" ht="15.75" customHeight="1" x14ac:dyDescent="0.25">
      <c r="A358" s="86"/>
      <c r="B358" s="86"/>
      <c r="C358" s="83"/>
      <c r="D358" s="84"/>
      <c r="E358" s="85"/>
      <c r="F358" s="82"/>
      <c r="G358" s="82"/>
      <c r="H358" s="82"/>
      <c r="I358" s="82"/>
      <c r="J358" s="82"/>
      <c r="K358" s="82"/>
      <c r="L358" s="82"/>
      <c r="M358" s="82"/>
      <c r="N358" s="82"/>
      <c r="O358" s="82"/>
      <c r="P358" s="82"/>
      <c r="Q358" s="82"/>
      <c r="R358" s="82"/>
      <c r="S358" s="82"/>
      <c r="T358" s="82"/>
      <c r="U358" s="82"/>
      <c r="V358" s="82"/>
      <c r="W358" s="82"/>
      <c r="X358" s="82"/>
    </row>
    <row r="359" spans="1:24" ht="15.75" customHeight="1" x14ac:dyDescent="0.25">
      <c r="A359" s="86"/>
      <c r="B359" s="86"/>
      <c r="C359" s="83"/>
      <c r="D359" s="84"/>
      <c r="E359" s="85"/>
      <c r="F359" s="82"/>
      <c r="G359" s="82"/>
      <c r="H359" s="82"/>
      <c r="I359" s="82"/>
      <c r="J359" s="82"/>
      <c r="K359" s="82"/>
      <c r="L359" s="82"/>
      <c r="M359" s="82"/>
      <c r="N359" s="82"/>
      <c r="O359" s="82"/>
      <c r="P359" s="82"/>
      <c r="Q359" s="82"/>
      <c r="R359" s="82"/>
      <c r="S359" s="82"/>
      <c r="T359" s="82"/>
      <c r="U359" s="82"/>
      <c r="V359" s="82"/>
      <c r="W359" s="82"/>
      <c r="X359" s="82"/>
    </row>
    <row r="360" spans="1:24" ht="15.75" customHeight="1" x14ac:dyDescent="0.25">
      <c r="A360" s="86"/>
      <c r="B360" s="86"/>
      <c r="C360" s="83"/>
      <c r="D360" s="84"/>
      <c r="E360" s="85"/>
      <c r="F360" s="82"/>
      <c r="G360" s="82"/>
      <c r="H360" s="82"/>
      <c r="I360" s="82"/>
      <c r="J360" s="82"/>
      <c r="K360" s="82"/>
      <c r="L360" s="82"/>
      <c r="M360" s="82"/>
      <c r="N360" s="82"/>
      <c r="O360" s="82"/>
      <c r="P360" s="82"/>
      <c r="Q360" s="82"/>
      <c r="R360" s="82"/>
      <c r="S360" s="82"/>
      <c r="T360" s="82"/>
      <c r="U360" s="82"/>
      <c r="V360" s="82"/>
      <c r="W360" s="82"/>
      <c r="X360" s="82"/>
    </row>
    <row r="361" spans="1:24" ht="15.75" customHeight="1" x14ac:dyDescent="0.25">
      <c r="A361" s="86"/>
      <c r="B361" s="86"/>
      <c r="C361" s="83"/>
      <c r="D361" s="84"/>
      <c r="E361" s="85"/>
      <c r="F361" s="82"/>
      <c r="G361" s="82"/>
      <c r="H361" s="82"/>
      <c r="I361" s="82"/>
      <c r="J361" s="82"/>
      <c r="K361" s="82"/>
      <c r="L361" s="82"/>
      <c r="M361" s="82"/>
      <c r="N361" s="82"/>
      <c r="O361" s="82"/>
      <c r="P361" s="82"/>
      <c r="Q361" s="82"/>
      <c r="R361" s="82"/>
      <c r="S361" s="82"/>
      <c r="T361" s="82"/>
      <c r="U361" s="82"/>
      <c r="V361" s="82"/>
      <c r="W361" s="82"/>
      <c r="X361" s="82"/>
    </row>
    <row r="362" spans="1:24" ht="15.75" customHeight="1" x14ac:dyDescent="0.25">
      <c r="A362" s="86"/>
      <c r="B362" s="86"/>
      <c r="C362" s="83"/>
      <c r="D362" s="84"/>
      <c r="E362" s="85"/>
      <c r="F362" s="82"/>
      <c r="G362" s="82"/>
      <c r="H362" s="82"/>
      <c r="I362" s="82"/>
      <c r="J362" s="82"/>
      <c r="K362" s="82"/>
      <c r="L362" s="82"/>
      <c r="M362" s="82"/>
      <c r="N362" s="82"/>
      <c r="O362" s="82"/>
      <c r="P362" s="82"/>
      <c r="Q362" s="82"/>
      <c r="R362" s="82"/>
      <c r="S362" s="82"/>
      <c r="T362" s="82"/>
      <c r="U362" s="82"/>
      <c r="V362" s="82"/>
      <c r="W362" s="82"/>
      <c r="X362" s="82"/>
    </row>
    <row r="363" spans="1:24" ht="15.75" customHeight="1" x14ac:dyDescent="0.25">
      <c r="A363" s="86"/>
      <c r="B363" s="86"/>
      <c r="C363" s="83"/>
      <c r="D363" s="84"/>
      <c r="E363" s="85"/>
      <c r="F363" s="82"/>
      <c r="G363" s="82"/>
      <c r="H363" s="82"/>
      <c r="I363" s="82"/>
      <c r="J363" s="82"/>
      <c r="K363" s="82"/>
      <c r="L363" s="82"/>
      <c r="M363" s="82"/>
      <c r="N363" s="82"/>
      <c r="O363" s="82"/>
      <c r="P363" s="82"/>
      <c r="Q363" s="82"/>
      <c r="R363" s="82"/>
      <c r="S363" s="82"/>
      <c r="T363" s="82"/>
      <c r="U363" s="82"/>
      <c r="V363" s="82"/>
      <c r="W363" s="82"/>
      <c r="X363" s="82"/>
    </row>
    <row r="364" spans="1:24" ht="15.75" customHeight="1" x14ac:dyDescent="0.25">
      <c r="A364" s="86"/>
      <c r="B364" s="86"/>
      <c r="C364" s="83"/>
      <c r="D364" s="84"/>
      <c r="E364" s="85"/>
      <c r="F364" s="82"/>
      <c r="G364" s="82"/>
      <c r="H364" s="82"/>
      <c r="I364" s="82"/>
      <c r="J364" s="82"/>
      <c r="K364" s="82"/>
      <c r="L364" s="82"/>
      <c r="M364" s="82"/>
      <c r="N364" s="82"/>
      <c r="O364" s="82"/>
      <c r="P364" s="82"/>
      <c r="Q364" s="82"/>
      <c r="R364" s="82"/>
      <c r="S364" s="82"/>
      <c r="T364" s="82"/>
      <c r="U364" s="82"/>
      <c r="V364" s="82"/>
      <c r="W364" s="82"/>
      <c r="X364" s="82"/>
    </row>
    <row r="365" spans="1:24" ht="15.75" customHeight="1" x14ac:dyDescent="0.25">
      <c r="A365" s="86"/>
      <c r="B365" s="86"/>
      <c r="C365" s="83"/>
      <c r="D365" s="84"/>
      <c r="E365" s="85"/>
      <c r="F365" s="82"/>
      <c r="G365" s="82"/>
      <c r="H365" s="82"/>
      <c r="I365" s="82"/>
      <c r="J365" s="82"/>
      <c r="K365" s="82"/>
      <c r="L365" s="82"/>
      <c r="M365" s="82"/>
      <c r="N365" s="82"/>
      <c r="O365" s="82"/>
      <c r="P365" s="82"/>
      <c r="Q365" s="82"/>
      <c r="R365" s="82"/>
      <c r="S365" s="82"/>
      <c r="T365" s="82"/>
      <c r="U365" s="82"/>
      <c r="V365" s="82"/>
      <c r="W365" s="82"/>
      <c r="X365" s="82"/>
    </row>
    <row r="366" spans="1:24" ht="15.75" customHeight="1" x14ac:dyDescent="0.25">
      <c r="A366" s="86"/>
      <c r="B366" s="86"/>
      <c r="C366" s="83"/>
      <c r="D366" s="84"/>
      <c r="E366" s="85"/>
      <c r="F366" s="82"/>
      <c r="G366" s="82"/>
      <c r="H366" s="82"/>
      <c r="I366" s="82"/>
      <c r="J366" s="82"/>
      <c r="K366" s="82"/>
      <c r="L366" s="82"/>
      <c r="M366" s="82"/>
      <c r="N366" s="82"/>
      <c r="O366" s="82"/>
      <c r="P366" s="82"/>
      <c r="Q366" s="82"/>
      <c r="R366" s="82"/>
      <c r="S366" s="82"/>
      <c r="T366" s="82"/>
      <c r="U366" s="82"/>
      <c r="V366" s="82"/>
      <c r="W366" s="82"/>
      <c r="X366" s="82"/>
    </row>
    <row r="367" spans="1:24" ht="15.75" customHeight="1" x14ac:dyDescent="0.25">
      <c r="A367" s="86"/>
      <c r="B367" s="86"/>
      <c r="C367" s="83"/>
      <c r="D367" s="84"/>
      <c r="E367" s="85"/>
      <c r="F367" s="82"/>
      <c r="G367" s="82"/>
      <c r="H367" s="82"/>
      <c r="I367" s="82"/>
      <c r="J367" s="82"/>
      <c r="K367" s="82"/>
      <c r="L367" s="82"/>
      <c r="M367" s="82"/>
      <c r="N367" s="82"/>
      <c r="O367" s="82"/>
      <c r="P367" s="82"/>
      <c r="Q367" s="82"/>
      <c r="R367" s="82"/>
      <c r="S367" s="82"/>
      <c r="T367" s="82"/>
      <c r="U367" s="82"/>
      <c r="V367" s="82"/>
      <c r="W367" s="82"/>
      <c r="X367" s="82"/>
    </row>
    <row r="368" spans="1:24" ht="15.75" customHeight="1" x14ac:dyDescent="0.25">
      <c r="A368" s="86"/>
      <c r="B368" s="86"/>
      <c r="C368" s="83"/>
      <c r="D368" s="84"/>
      <c r="E368" s="85"/>
      <c r="F368" s="82"/>
      <c r="G368" s="82"/>
      <c r="H368" s="82"/>
      <c r="I368" s="82"/>
      <c r="J368" s="82"/>
      <c r="K368" s="82"/>
      <c r="L368" s="82"/>
      <c r="M368" s="82"/>
      <c r="N368" s="82"/>
      <c r="O368" s="82"/>
      <c r="P368" s="82"/>
      <c r="Q368" s="82"/>
      <c r="R368" s="82"/>
      <c r="S368" s="82"/>
      <c r="T368" s="82"/>
      <c r="U368" s="82"/>
      <c r="V368" s="82"/>
      <c r="W368" s="82"/>
      <c r="X368" s="82"/>
    </row>
    <row r="369" spans="1:24" ht="15.75" customHeight="1" x14ac:dyDescent="0.25">
      <c r="A369" s="86"/>
      <c r="B369" s="86"/>
      <c r="C369" s="83"/>
      <c r="D369" s="84"/>
      <c r="E369" s="85"/>
      <c r="F369" s="82"/>
      <c r="G369" s="82"/>
      <c r="H369" s="82"/>
      <c r="I369" s="82"/>
      <c r="J369" s="82"/>
      <c r="K369" s="82"/>
      <c r="L369" s="82"/>
      <c r="M369" s="82"/>
      <c r="N369" s="82"/>
      <c r="O369" s="82"/>
      <c r="P369" s="82"/>
      <c r="Q369" s="82"/>
      <c r="R369" s="82"/>
      <c r="S369" s="82"/>
      <c r="T369" s="82"/>
      <c r="U369" s="82"/>
      <c r="V369" s="82"/>
      <c r="W369" s="82"/>
      <c r="X369" s="82"/>
    </row>
    <row r="370" spans="1:24" ht="15.75" customHeight="1" x14ac:dyDescent="0.25">
      <c r="A370" s="86"/>
      <c r="B370" s="86"/>
      <c r="C370" s="83"/>
      <c r="D370" s="84"/>
      <c r="E370" s="85"/>
      <c r="F370" s="82"/>
      <c r="G370" s="82"/>
      <c r="H370" s="82"/>
      <c r="I370" s="82"/>
      <c r="J370" s="82"/>
      <c r="K370" s="82"/>
      <c r="L370" s="82"/>
      <c r="M370" s="82"/>
      <c r="N370" s="82"/>
      <c r="O370" s="82"/>
      <c r="P370" s="82"/>
      <c r="Q370" s="82"/>
      <c r="R370" s="82"/>
      <c r="S370" s="82"/>
      <c r="T370" s="82"/>
      <c r="U370" s="82"/>
      <c r="V370" s="82"/>
      <c r="W370" s="82"/>
      <c r="X370" s="82"/>
    </row>
    <row r="371" spans="1:24" ht="15.75" customHeight="1" x14ac:dyDescent="0.25">
      <c r="A371" s="86"/>
      <c r="B371" s="86"/>
      <c r="C371" s="83"/>
      <c r="D371" s="84"/>
      <c r="E371" s="85"/>
      <c r="F371" s="82"/>
      <c r="G371" s="82"/>
      <c r="H371" s="82"/>
      <c r="I371" s="82"/>
      <c r="J371" s="82"/>
      <c r="K371" s="82"/>
      <c r="L371" s="82"/>
      <c r="M371" s="82"/>
      <c r="N371" s="82"/>
      <c r="O371" s="82"/>
      <c r="P371" s="82"/>
      <c r="Q371" s="82"/>
      <c r="R371" s="82"/>
      <c r="S371" s="82"/>
      <c r="T371" s="82"/>
      <c r="U371" s="82"/>
      <c r="V371" s="82"/>
      <c r="W371" s="82"/>
      <c r="X371" s="82"/>
    </row>
    <row r="372" spans="1:24" ht="15.75" customHeight="1" x14ac:dyDescent="0.25">
      <c r="A372" s="86"/>
      <c r="B372" s="86"/>
      <c r="C372" s="83"/>
      <c r="D372" s="84"/>
      <c r="E372" s="85"/>
      <c r="F372" s="82"/>
      <c r="G372" s="82"/>
      <c r="H372" s="82"/>
      <c r="I372" s="82"/>
      <c r="J372" s="82"/>
      <c r="K372" s="82"/>
      <c r="L372" s="82"/>
      <c r="M372" s="82"/>
      <c r="N372" s="82"/>
      <c r="O372" s="82"/>
      <c r="P372" s="82"/>
      <c r="Q372" s="82"/>
      <c r="R372" s="82"/>
      <c r="S372" s="82"/>
      <c r="T372" s="82"/>
      <c r="U372" s="82"/>
      <c r="V372" s="82"/>
      <c r="W372" s="82"/>
      <c r="X372" s="82"/>
    </row>
    <row r="373" spans="1:24" ht="15.75" customHeight="1" x14ac:dyDescent="0.25">
      <c r="A373" s="86"/>
      <c r="B373" s="86"/>
      <c r="C373" s="83"/>
      <c r="D373" s="84"/>
      <c r="E373" s="85"/>
      <c r="F373" s="82"/>
      <c r="G373" s="82"/>
      <c r="H373" s="82"/>
      <c r="I373" s="82"/>
      <c r="J373" s="82"/>
      <c r="K373" s="82"/>
      <c r="L373" s="82"/>
      <c r="M373" s="82"/>
      <c r="N373" s="82"/>
      <c r="O373" s="82"/>
      <c r="P373" s="82"/>
      <c r="Q373" s="82"/>
      <c r="R373" s="82"/>
      <c r="S373" s="82"/>
      <c r="T373" s="82"/>
      <c r="U373" s="82"/>
      <c r="V373" s="82"/>
      <c r="W373" s="82"/>
      <c r="X373" s="82"/>
    </row>
    <row r="374" spans="1:24" ht="15.75" customHeight="1" x14ac:dyDescent="0.25">
      <c r="A374" s="86"/>
      <c r="B374" s="86"/>
      <c r="C374" s="83"/>
      <c r="D374" s="84"/>
      <c r="E374" s="85"/>
      <c r="F374" s="82"/>
      <c r="G374" s="82"/>
      <c r="H374" s="82"/>
      <c r="I374" s="82"/>
      <c r="J374" s="82"/>
      <c r="K374" s="82"/>
      <c r="L374" s="82"/>
      <c r="M374" s="82"/>
      <c r="N374" s="82"/>
      <c r="O374" s="82"/>
      <c r="P374" s="82"/>
      <c r="Q374" s="82"/>
      <c r="R374" s="82"/>
      <c r="S374" s="82"/>
      <c r="T374" s="82"/>
      <c r="U374" s="82"/>
      <c r="V374" s="82"/>
      <c r="W374" s="82"/>
      <c r="X374" s="82"/>
    </row>
    <row r="375" spans="1:24" ht="15.75" customHeight="1" x14ac:dyDescent="0.25">
      <c r="A375" s="86"/>
      <c r="B375" s="86"/>
      <c r="C375" s="83"/>
      <c r="D375" s="84"/>
      <c r="E375" s="85"/>
      <c r="F375" s="82"/>
      <c r="G375" s="82"/>
      <c r="H375" s="82"/>
      <c r="I375" s="82"/>
      <c r="J375" s="82"/>
      <c r="K375" s="82"/>
      <c r="L375" s="82"/>
      <c r="M375" s="82"/>
      <c r="N375" s="82"/>
      <c r="O375" s="82"/>
      <c r="P375" s="82"/>
      <c r="Q375" s="82"/>
      <c r="R375" s="82"/>
      <c r="S375" s="82"/>
      <c r="T375" s="82"/>
      <c r="U375" s="82"/>
      <c r="V375" s="82"/>
      <c r="W375" s="82"/>
      <c r="X375" s="82"/>
    </row>
    <row r="376" spans="1:24" ht="15.75" customHeight="1" x14ac:dyDescent="0.25">
      <c r="A376" s="86"/>
      <c r="B376" s="86"/>
      <c r="C376" s="83"/>
      <c r="D376" s="84"/>
      <c r="E376" s="85"/>
      <c r="F376" s="82"/>
      <c r="G376" s="82"/>
      <c r="H376" s="82"/>
      <c r="I376" s="82"/>
      <c r="J376" s="82"/>
      <c r="K376" s="82"/>
      <c r="L376" s="82"/>
      <c r="M376" s="82"/>
      <c r="N376" s="82"/>
      <c r="O376" s="82"/>
      <c r="P376" s="82"/>
      <c r="Q376" s="82"/>
      <c r="R376" s="82"/>
      <c r="S376" s="82"/>
      <c r="T376" s="82"/>
      <c r="U376" s="82"/>
      <c r="V376" s="82"/>
      <c r="W376" s="82"/>
      <c r="X376" s="82"/>
    </row>
    <row r="377" spans="1:24" ht="15.75" customHeight="1" x14ac:dyDescent="0.25">
      <c r="A377" s="86"/>
      <c r="B377" s="86"/>
      <c r="C377" s="83"/>
      <c r="D377" s="84"/>
      <c r="E377" s="85"/>
      <c r="F377" s="82"/>
      <c r="G377" s="82"/>
      <c r="H377" s="82"/>
      <c r="I377" s="82"/>
      <c r="J377" s="82"/>
      <c r="K377" s="82"/>
      <c r="L377" s="82"/>
      <c r="M377" s="82"/>
      <c r="N377" s="82"/>
      <c r="O377" s="82"/>
      <c r="P377" s="82"/>
      <c r="Q377" s="82"/>
      <c r="R377" s="82"/>
      <c r="S377" s="82"/>
      <c r="T377" s="82"/>
      <c r="U377" s="82"/>
      <c r="V377" s="82"/>
      <c r="W377" s="82"/>
      <c r="X377" s="82"/>
    </row>
    <row r="378" spans="1:24" ht="15.75" customHeight="1" x14ac:dyDescent="0.25">
      <c r="A378" s="86"/>
      <c r="B378" s="86"/>
      <c r="C378" s="83"/>
      <c r="D378" s="84"/>
      <c r="E378" s="85"/>
      <c r="F378" s="82"/>
      <c r="G378" s="82"/>
      <c r="H378" s="82"/>
      <c r="I378" s="82"/>
      <c r="J378" s="82"/>
      <c r="K378" s="82"/>
      <c r="L378" s="82"/>
      <c r="M378" s="82"/>
      <c r="N378" s="82"/>
      <c r="O378" s="82"/>
      <c r="P378" s="82"/>
      <c r="Q378" s="82"/>
      <c r="R378" s="82"/>
      <c r="S378" s="82"/>
      <c r="T378" s="82"/>
      <c r="U378" s="82"/>
      <c r="V378" s="82"/>
      <c r="W378" s="82"/>
      <c r="X378" s="82"/>
    </row>
    <row r="379" spans="1:24" ht="15.75" customHeight="1" x14ac:dyDescent="0.25">
      <c r="A379" s="86"/>
      <c r="B379" s="86"/>
      <c r="C379" s="83"/>
      <c r="D379" s="84"/>
      <c r="E379" s="85"/>
      <c r="F379" s="82"/>
      <c r="G379" s="82"/>
      <c r="H379" s="82"/>
      <c r="I379" s="82"/>
      <c r="J379" s="82"/>
      <c r="K379" s="82"/>
      <c r="L379" s="82"/>
      <c r="M379" s="82"/>
      <c r="N379" s="82"/>
      <c r="O379" s="82"/>
      <c r="P379" s="82"/>
      <c r="Q379" s="82"/>
      <c r="R379" s="82"/>
      <c r="S379" s="82"/>
      <c r="T379" s="82"/>
      <c r="U379" s="82"/>
      <c r="V379" s="82"/>
      <c r="W379" s="82"/>
      <c r="X379" s="82"/>
    </row>
    <row r="380" spans="1:24" ht="15.75" customHeight="1" x14ac:dyDescent="0.25">
      <c r="A380" s="86"/>
      <c r="B380" s="86"/>
      <c r="C380" s="83"/>
      <c r="D380" s="84"/>
      <c r="E380" s="85"/>
      <c r="F380" s="82"/>
      <c r="G380" s="82"/>
      <c r="H380" s="82"/>
      <c r="I380" s="82"/>
      <c r="J380" s="82"/>
      <c r="K380" s="82"/>
      <c r="L380" s="82"/>
      <c r="M380" s="82"/>
      <c r="N380" s="82"/>
      <c r="O380" s="82"/>
      <c r="P380" s="82"/>
      <c r="Q380" s="82"/>
      <c r="R380" s="82"/>
      <c r="S380" s="82"/>
      <c r="T380" s="82"/>
      <c r="U380" s="82"/>
      <c r="V380" s="82"/>
      <c r="W380" s="82"/>
      <c r="X380" s="82"/>
    </row>
    <row r="381" spans="1:24" ht="15.75" customHeight="1" x14ac:dyDescent="0.25">
      <c r="A381" s="86"/>
      <c r="B381" s="86"/>
      <c r="C381" s="83"/>
      <c r="D381" s="84"/>
      <c r="E381" s="85"/>
      <c r="F381" s="82"/>
      <c r="G381" s="82"/>
      <c r="H381" s="82"/>
      <c r="I381" s="82"/>
      <c r="J381" s="82"/>
      <c r="K381" s="82"/>
      <c r="L381" s="82"/>
      <c r="M381" s="82"/>
      <c r="N381" s="82"/>
      <c r="O381" s="82"/>
      <c r="P381" s="82"/>
      <c r="Q381" s="82"/>
      <c r="R381" s="82"/>
      <c r="S381" s="82"/>
      <c r="T381" s="82"/>
      <c r="U381" s="82"/>
      <c r="V381" s="82"/>
      <c r="W381" s="82"/>
      <c r="X381" s="82"/>
    </row>
    <row r="382" spans="1:24" ht="15.75" customHeight="1" x14ac:dyDescent="0.25">
      <c r="A382" s="86"/>
      <c r="B382" s="86"/>
      <c r="C382" s="83"/>
      <c r="D382" s="84"/>
      <c r="E382" s="85"/>
      <c r="F382" s="82"/>
      <c r="G382" s="82"/>
      <c r="H382" s="82"/>
      <c r="I382" s="82"/>
      <c r="J382" s="82"/>
      <c r="K382" s="82"/>
      <c r="L382" s="82"/>
      <c r="M382" s="82"/>
      <c r="N382" s="82"/>
      <c r="O382" s="82"/>
      <c r="P382" s="82"/>
      <c r="Q382" s="82"/>
      <c r="R382" s="82"/>
      <c r="S382" s="82"/>
      <c r="T382" s="82"/>
      <c r="U382" s="82"/>
      <c r="V382" s="82"/>
      <c r="W382" s="82"/>
      <c r="X382" s="82"/>
    </row>
    <row r="383" spans="1:24" ht="15.75" customHeight="1" x14ac:dyDescent="0.25">
      <c r="A383" s="86"/>
      <c r="B383" s="86"/>
      <c r="C383" s="83"/>
      <c r="D383" s="84"/>
      <c r="E383" s="85"/>
      <c r="F383" s="82"/>
      <c r="G383" s="82"/>
      <c r="H383" s="82"/>
      <c r="I383" s="82"/>
      <c r="J383" s="82"/>
      <c r="K383" s="82"/>
      <c r="L383" s="82"/>
      <c r="M383" s="82"/>
      <c r="N383" s="82"/>
      <c r="O383" s="82"/>
      <c r="P383" s="82"/>
      <c r="Q383" s="82"/>
      <c r="R383" s="82"/>
      <c r="S383" s="82"/>
      <c r="T383" s="82"/>
      <c r="U383" s="82"/>
      <c r="V383" s="82"/>
      <c r="W383" s="82"/>
      <c r="X383" s="82"/>
    </row>
    <row r="384" spans="1:24" ht="15.75" customHeight="1" x14ac:dyDescent="0.25">
      <c r="A384" s="86"/>
      <c r="B384" s="86"/>
      <c r="C384" s="83"/>
      <c r="D384" s="84"/>
      <c r="E384" s="85"/>
      <c r="F384" s="82"/>
      <c r="G384" s="82"/>
      <c r="H384" s="82"/>
      <c r="I384" s="82"/>
      <c r="J384" s="82"/>
      <c r="K384" s="82"/>
      <c r="L384" s="82"/>
      <c r="M384" s="82"/>
      <c r="N384" s="82"/>
      <c r="O384" s="82"/>
      <c r="P384" s="82"/>
      <c r="Q384" s="82"/>
      <c r="R384" s="82"/>
      <c r="S384" s="82"/>
      <c r="T384" s="82"/>
      <c r="U384" s="82"/>
      <c r="V384" s="82"/>
      <c r="W384" s="82"/>
      <c r="X384" s="82"/>
    </row>
    <row r="385" spans="1:24" ht="15.75" customHeight="1" x14ac:dyDescent="0.25">
      <c r="A385" s="86"/>
      <c r="B385" s="86"/>
      <c r="C385" s="83"/>
      <c r="D385" s="84"/>
      <c r="E385" s="85"/>
      <c r="F385" s="82"/>
      <c r="G385" s="82"/>
      <c r="H385" s="82"/>
      <c r="I385" s="82"/>
      <c r="J385" s="82"/>
      <c r="K385" s="82"/>
      <c r="L385" s="82"/>
      <c r="M385" s="82"/>
      <c r="N385" s="82"/>
      <c r="O385" s="82"/>
      <c r="P385" s="82"/>
      <c r="Q385" s="82"/>
      <c r="R385" s="82"/>
      <c r="S385" s="82"/>
      <c r="T385" s="82"/>
      <c r="U385" s="82"/>
      <c r="V385" s="82"/>
      <c r="W385" s="82"/>
      <c r="X385" s="82"/>
    </row>
    <row r="386" spans="1:24" ht="15.75" customHeight="1" x14ac:dyDescent="0.25">
      <c r="A386" s="86"/>
      <c r="B386" s="86"/>
      <c r="C386" s="83"/>
      <c r="D386" s="84"/>
      <c r="E386" s="85"/>
      <c r="F386" s="82"/>
      <c r="G386" s="82"/>
      <c r="H386" s="82"/>
      <c r="I386" s="82"/>
      <c r="J386" s="82"/>
      <c r="K386" s="82"/>
      <c r="L386" s="82"/>
      <c r="M386" s="82"/>
      <c r="N386" s="82"/>
      <c r="O386" s="82"/>
      <c r="P386" s="82"/>
      <c r="Q386" s="82"/>
      <c r="R386" s="82"/>
      <c r="S386" s="82"/>
      <c r="T386" s="82"/>
      <c r="U386" s="82"/>
      <c r="V386" s="82"/>
      <c r="W386" s="82"/>
      <c r="X386" s="82"/>
    </row>
    <row r="387" spans="1:24" ht="15.75" customHeight="1" x14ac:dyDescent="0.25">
      <c r="A387" s="86"/>
      <c r="B387" s="86"/>
      <c r="C387" s="83"/>
      <c r="D387" s="84"/>
      <c r="E387" s="85"/>
      <c r="F387" s="82"/>
      <c r="G387" s="82"/>
      <c r="H387" s="82"/>
      <c r="I387" s="82"/>
      <c r="J387" s="82"/>
      <c r="K387" s="82"/>
      <c r="L387" s="82"/>
      <c r="M387" s="82"/>
      <c r="N387" s="82"/>
      <c r="O387" s="82"/>
      <c r="P387" s="82"/>
      <c r="Q387" s="82"/>
      <c r="R387" s="82"/>
      <c r="S387" s="82"/>
      <c r="T387" s="82"/>
      <c r="U387" s="82"/>
      <c r="V387" s="82"/>
      <c r="W387" s="82"/>
      <c r="X387" s="82"/>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 Generalidades</vt:lpstr>
      <vt:lpstr>Anexo_Hoja de vida Indicador</vt:lpstr>
      <vt:lpstr>2. Actividades_Tareas_vig</vt:lpstr>
      <vt:lpstr>3. Metas Proyecto de Inv</vt:lpstr>
      <vt:lpstr>4.Magnitud_Presupuesto</vt:lpstr>
      <vt:lpstr>5. Metas_PDD</vt:lpstr>
      <vt:lpstr>6. Seguimiento presupuestal</vt:lpstr>
      <vt:lpstr>7. Territorialización</vt:lpstr>
      <vt:lpstr>ANEXO_ODS</vt:lpstr>
      <vt:lpstr>ANEXO_VARIABLES</vt:lpstr>
      <vt:lpstr>GLOSARIO</vt:lpstr>
      <vt:lpstr>INSTRUCCIÓN DE DILIGENCIAMIENTO</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Liliana Sofia Navas Pineda</cp:lastModifiedBy>
  <cp:lastPrinted>2022-09-27T17:59:35Z</cp:lastPrinted>
  <dcterms:created xsi:type="dcterms:W3CDTF">2016-09-13T14:01:46Z</dcterms:created>
  <dcterms:modified xsi:type="dcterms:W3CDTF">2023-01-19T20:53:17Z</dcterms:modified>
</cp:coreProperties>
</file>