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19\MAYO 2019\"/>
    </mc:Choice>
  </mc:AlternateContent>
  <bookViews>
    <workbookView xWindow="0" yWindow="0" windowWidth="28800" windowHeight="11205" firstSheet="1" activeTab="1"/>
  </bookViews>
  <sheets>
    <sheet name="EJECUCION BMT  CONCEJO" sheetId="11" state="hidden" r:id="rId1"/>
    <sheet name="EJECUCION BMT" sheetId="13" r:id="rId2"/>
    <sheet name="FUNCIONAMIENTO" sheetId="5" r:id="rId3"/>
    <sheet name="RESERVAS" sheetId="7" r:id="rId4"/>
  </sheets>
  <definedNames>
    <definedName name="_xlnm._FilterDatabase" localSheetId="0" hidden="1">'EJECUCION BMT  CONCEJO'!$B$5:$E$20</definedName>
    <definedName name="_xlnm.Print_Area" localSheetId="0">'EJECUCION BMT  CONCEJO'!$B$1:$D$24</definedName>
    <definedName name="_xlnm.Print_Area" localSheetId="3">RESERVAS!$A$4:$D$20</definedName>
  </definedNames>
  <calcPr calcId="162913"/>
</workbook>
</file>

<file path=xl/calcChain.xml><?xml version="1.0" encoding="utf-8"?>
<calcChain xmlns="http://schemas.openxmlformats.org/spreadsheetml/2006/main">
  <c r="I7" i="13" l="1"/>
  <c r="I8" i="13"/>
  <c r="I22" i="13"/>
  <c r="I19" i="13"/>
  <c r="I14" i="13"/>
  <c r="I15" i="13"/>
  <c r="I16" i="13"/>
  <c r="I6" i="13"/>
  <c r="K19" i="7" l="1"/>
  <c r="D19" i="7"/>
  <c r="E19" i="7"/>
  <c r="F19" i="7"/>
  <c r="G19" i="7"/>
  <c r="H19" i="7"/>
  <c r="I19" i="7"/>
  <c r="J19" i="7"/>
  <c r="D17" i="7"/>
  <c r="E17" i="7"/>
  <c r="F17" i="7"/>
  <c r="G17" i="7"/>
  <c r="H17" i="7"/>
  <c r="I17" i="7"/>
  <c r="J17" i="7"/>
  <c r="K17" i="7"/>
  <c r="L17" i="7" s="1"/>
  <c r="D12" i="7"/>
  <c r="E12" i="7"/>
  <c r="F12" i="7"/>
  <c r="G12" i="7"/>
  <c r="H12" i="7"/>
  <c r="I12" i="7"/>
  <c r="J12" i="7"/>
  <c r="K12" i="7"/>
  <c r="L12" i="7" s="1"/>
  <c r="L14" i="7"/>
  <c r="L15" i="7"/>
  <c r="L16" i="7"/>
  <c r="L13" i="7"/>
  <c r="L6" i="7"/>
  <c r="L7" i="7"/>
  <c r="L8" i="7"/>
  <c r="L9" i="7"/>
  <c r="L10" i="7"/>
  <c r="L11" i="7"/>
  <c r="L5" i="7"/>
  <c r="L19" i="7" l="1"/>
  <c r="A9" i="5"/>
  <c r="E10" i="13" l="1"/>
  <c r="G10" i="13"/>
  <c r="I10" i="13"/>
  <c r="C17" i="7" l="1"/>
  <c r="I18" i="13"/>
  <c r="G19" i="13"/>
  <c r="G18" i="13"/>
  <c r="E22" i="13"/>
  <c r="E21" i="13"/>
  <c r="C23" i="13"/>
  <c r="E19" i="13"/>
  <c r="E18" i="13"/>
  <c r="I13" i="13"/>
  <c r="G14" i="13"/>
  <c r="G15" i="13"/>
  <c r="G16" i="13"/>
  <c r="G13" i="13"/>
  <c r="E14" i="13"/>
  <c r="E15" i="13"/>
  <c r="E16" i="13"/>
  <c r="E13" i="13"/>
  <c r="H23" i="13"/>
  <c r="F23" i="13"/>
  <c r="D23" i="13"/>
  <c r="H20" i="13"/>
  <c r="F20" i="13"/>
  <c r="D20" i="13"/>
  <c r="C20" i="13"/>
  <c r="H17" i="13"/>
  <c r="F17" i="13"/>
  <c r="D17" i="13"/>
  <c r="C17" i="13"/>
  <c r="G7" i="13"/>
  <c r="G8" i="13"/>
  <c r="G6" i="13"/>
  <c r="E7" i="13"/>
  <c r="E8" i="13"/>
  <c r="E6" i="13"/>
  <c r="H9" i="13"/>
  <c r="F9" i="13"/>
  <c r="D9" i="13"/>
  <c r="C9" i="13"/>
  <c r="H11" i="13"/>
  <c r="F11" i="13"/>
  <c r="D11" i="13"/>
  <c r="C11" i="13"/>
  <c r="E11" i="13" l="1"/>
  <c r="G11" i="13"/>
  <c r="C12" i="13"/>
  <c r="E9" i="13"/>
  <c r="C24" i="13"/>
  <c r="I20" i="13"/>
  <c r="G20" i="13"/>
  <c r="E20" i="13"/>
  <c r="H12" i="13"/>
  <c r="F12" i="13"/>
  <c r="I17" i="13"/>
  <c r="I11" i="13"/>
  <c r="D12" i="13"/>
  <c r="G9" i="13"/>
  <c r="I9" i="13"/>
  <c r="H24" i="13"/>
  <c r="I21" i="13"/>
  <c r="F24" i="13"/>
  <c r="G21" i="13"/>
  <c r="D24" i="13"/>
  <c r="A20" i="7"/>
  <c r="C25" i="13" l="1"/>
  <c r="I12" i="13"/>
  <c r="H25" i="13"/>
  <c r="F25" i="13"/>
  <c r="G12" i="13"/>
  <c r="D25" i="13"/>
  <c r="E12" i="13"/>
  <c r="I25" i="13" l="1"/>
  <c r="G22" i="13"/>
  <c r="I23" i="13" l="1"/>
  <c r="G23" i="13"/>
  <c r="E23" i="13"/>
  <c r="E17" i="13"/>
  <c r="G17" i="13"/>
  <c r="H20" i="11"/>
  <c r="H15" i="11"/>
  <c r="H9" i="11"/>
  <c r="H10" i="11" s="1"/>
  <c r="G25" i="13" l="1"/>
  <c r="I24" i="13"/>
  <c r="E24" i="13"/>
  <c r="G24" i="13"/>
  <c r="E25" i="13"/>
  <c r="H21" i="11"/>
  <c r="H22" i="11" s="1"/>
  <c r="D20" i="11"/>
  <c r="D14" i="11"/>
  <c r="D10" i="11"/>
  <c r="D15" i="11" l="1"/>
  <c r="D22" i="11" s="1"/>
  <c r="B8" i="5" l="1"/>
  <c r="C12" i="7" l="1"/>
  <c r="C19" i="7" s="1"/>
  <c r="H7" i="5" l="1"/>
  <c r="G8" i="5" l="1"/>
  <c r="E8" i="5"/>
  <c r="C8" i="5"/>
  <c r="F7" i="5"/>
  <c r="D7" i="5"/>
  <c r="H6" i="5"/>
  <c r="F6" i="5"/>
  <c r="D6" i="5"/>
  <c r="H5" i="5"/>
  <c r="F5" i="5"/>
  <c r="D5" i="5"/>
  <c r="H8" i="5" l="1"/>
  <c r="F8" i="5"/>
  <c r="D8" i="5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<sst xmlns="http://schemas.openxmlformats.org/spreadsheetml/2006/main" count="118" uniqueCount="66">
  <si>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</si>
  <si>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</si>
  <si>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</si>
  <si>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</si>
  <si>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</si>
  <si>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</si>
  <si>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% 
GIRADO</t>
  </si>
  <si>
    <t>SUB. POLÍTICA SECTORIAL</t>
  </si>
  <si>
    <t>SUB. GESTIÓN CORPORATIVA</t>
  </si>
  <si>
    <t>INFORME DE EJECUCION DEL PRESUPUESTO DE GASTOS E INVERSIONES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</si>
  <si>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</si>
  <si>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</si>
  <si>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</si>
  <si>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</si>
  <si>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</si>
  <si>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</si>
  <si>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</si>
  <si>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</si>
  <si>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</si>
  <si>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</si>
  <si>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</si>
  <si>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</si>
  <si>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</si>
  <si>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</si>
  <si>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</si>
  <si>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</si>
  <si>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</si>
  <si>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</si>
  <si>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</si>
  <si>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</si>
  <si>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</si>
  <si>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</si>
  <si>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</si>
  <si>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</si>
  <si>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</si>
  <si>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</si>
  <si>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</si>
  <si>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</si>
  <si>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</si>
  <si>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>RESERVAS 2019</t>
  </si>
  <si>
    <t xml:space="preserve"> GASTOS DE PERSONAL </t>
  </si>
  <si>
    <t>ADQUISICIÓN DE BIENES Y SERVICIOS</t>
  </si>
  <si>
    <t>GASTOS DIVERSOS</t>
  </si>
  <si>
    <t>Movilidad Transparente y Contra la Corrupción</t>
  </si>
  <si>
    <t>Fortalecimiento de la gestión jurídica de la Secretaría Distrital de Movilidad</t>
  </si>
  <si>
    <t>Fortalecimiento de la gestión de investigaciones administrativas de Tránsito y Transporte</t>
  </si>
  <si>
    <t>GIROS 11 - FEBRERO - 2019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</si>
  <si>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</si>
  <si>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</si>
  <si>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</si>
  <si>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</si>
  <si>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</si>
  <si>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GIROS - 20 FEBRERO 2019</t>
  </si>
  <si>
    <t>Gestión y control de Tránsito y Transporte</t>
  </si>
  <si>
    <t>GIROS - 28 FEBRERO 2019</t>
  </si>
  <si>
    <t>GIROS - 26 ABRIL 2019</t>
  </si>
  <si>
    <t>PRESUPUESTO  ASIGNADO</t>
  </si>
  <si>
    <t>GIROS - 30 ABRIL 2019</t>
  </si>
  <si>
    <t>GIROS - 17 MAYO 2019</t>
  </si>
  <si>
    <t>%GIRO</t>
  </si>
  <si>
    <t>GIROS - 21 MAYO 2019</t>
  </si>
  <si>
    <t>EJECUCION PRESUPUESTAL - 31 DE MAYO DE 2019</t>
  </si>
  <si>
    <t>GASTOS DE FUNCIONAMIENTO -  31 DE MAYO DE 2019</t>
  </si>
  <si>
    <t>RESERVAS -  31 DE MAYO DE 2019</t>
  </si>
  <si>
    <t>GIROS - 31 MAYO 2019</t>
  </si>
  <si>
    <t>FUENTE: PREDIS -04 DE JUNIO DE 2019 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</si>
</sst>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#,##0,,"/>
    <numFmt numFmtId="168" formatCode="#,###,,"/>
    <numFmt numFmtId="169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4" applyFont="1" applyAlignment="1">
      <alignment horizontal="center"/>
    </xf>
    <xf numFmtId="164" fontId="4" fillId="2" borderId="1" xfId="4" applyFont="1" applyFill="1" applyBorder="1" applyAlignment="1">
      <alignment horizontal="center" vertical="center" wrapText="1"/>
    </xf>
    <xf numFmtId="164" fontId="2" fillId="0" borderId="1" xfId="4" applyFont="1" applyFill="1" applyBorder="1" applyAlignment="1">
      <alignment horizontal="center" vertical="center" wrapText="1"/>
    </xf>
    <xf numFmtId="164" fontId="4" fillId="4" borderId="1" xfId="4" applyFont="1" applyFill="1" applyBorder="1" applyAlignment="1">
      <alignment horizontal="center" vertical="center"/>
    </xf>
    <xf numFmtId="164" fontId="4" fillId="2" borderId="1" xfId="4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164" fontId="3" fillId="0" borderId="1" xfId="4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7" fillId="0" borderId="0" xfId="0" applyFont="1"/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1" xfId="4" applyFont="1" applyBorder="1" applyAlignment="1">
      <alignment horizontal="center" vertical="center"/>
    </xf>
    <xf numFmtId="164" fontId="8" fillId="0" borderId="1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4" applyFont="1"/>
    <xf numFmtId="168" fontId="6" fillId="3" borderId="10" xfId="5" applyNumberFormat="1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164" fontId="7" fillId="0" borderId="0" xfId="4" applyFont="1"/>
    <xf numFmtId="0" fontId="4" fillId="0" borderId="12" xfId="0" applyFont="1" applyFill="1" applyBorder="1" applyAlignment="1">
      <alignment horizontal="center" vertical="center" wrapText="1"/>
    </xf>
    <xf numFmtId="164" fontId="4" fillId="0" borderId="12" xfId="4" applyFont="1" applyFill="1" applyBorder="1" applyAlignment="1">
      <alignment horizontal="center" vertic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0" borderId="0" xfId="0" applyFont="1"/>
    <xf numFmtId="164" fontId="8" fillId="0" borderId="0" xfId="4" applyFont="1" applyAlignment="1">
      <alignment horizontal="center"/>
    </xf>
    <xf numFmtId="0" fontId="8" fillId="0" borderId="0" xfId="0" applyFont="1" applyFill="1"/>
    <xf numFmtId="10" fontId="8" fillId="0" borderId="1" xfId="2" applyNumberFormat="1" applyFont="1" applyFill="1" applyBorder="1" applyAlignment="1">
      <alignment horizontal="center" vertical="center"/>
    </xf>
    <xf numFmtId="164" fontId="8" fillId="0" borderId="1" xfId="4" applyFont="1" applyFill="1" applyBorder="1" applyAlignment="1">
      <alignment vertical="center"/>
    </xf>
    <xf numFmtId="164" fontId="8" fillId="0" borderId="1" xfId="4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 applyAlignment="1">
      <alignment vertical="center"/>
    </xf>
    <xf numFmtId="164" fontId="9" fillId="5" borderId="1" xfId="4" applyFont="1" applyFill="1" applyBorder="1" applyAlignment="1">
      <alignment horizontal="center" vertical="center"/>
    </xf>
    <xf numFmtId="10" fontId="8" fillId="6" borderId="1" xfId="2" applyNumberFormat="1" applyFont="1" applyFill="1" applyBorder="1" applyAlignment="1">
      <alignment horizontal="center" vertical="center"/>
    </xf>
    <xf numFmtId="164" fontId="9" fillId="6" borderId="1" xfId="4" applyFont="1" applyFill="1" applyBorder="1" applyAlignment="1">
      <alignment horizontal="center" vertical="center"/>
    </xf>
    <xf numFmtId="164" fontId="9" fillId="7" borderId="1" xfId="4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164" fontId="8" fillId="0" borderId="9" xfId="4" applyFont="1" applyFill="1" applyBorder="1" applyAlignment="1">
      <alignment vertical="center"/>
    </xf>
    <xf numFmtId="164" fontId="9" fillId="7" borderId="14" xfId="4" applyFont="1" applyFill="1" applyBorder="1" applyAlignment="1">
      <alignment horizontal="center" vertical="center" wrapText="1"/>
    </xf>
    <xf numFmtId="168" fontId="9" fillId="7" borderId="14" xfId="1" applyNumberFormat="1" applyFont="1" applyFill="1" applyBorder="1" applyAlignment="1">
      <alignment horizontal="center" vertical="center" wrapText="1"/>
    </xf>
    <xf numFmtId="168" fontId="9" fillId="7" borderId="15" xfId="1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10" fontId="8" fillId="0" borderId="18" xfId="2" applyNumberFormat="1" applyFont="1" applyFill="1" applyBorder="1" applyAlignment="1">
      <alignment horizontal="center" vertical="center"/>
    </xf>
    <xf numFmtId="0" fontId="8" fillId="0" borderId="17" xfId="3" applyFont="1" applyFill="1" applyBorder="1" applyAlignment="1">
      <alignment horizontal="center" vertical="center" wrapText="1"/>
    </xf>
    <xf numFmtId="164" fontId="9" fillId="7" borderId="20" xfId="4" applyFont="1" applyFill="1" applyBorder="1" applyAlignment="1">
      <alignment horizontal="center" vertical="center"/>
    </xf>
    <xf numFmtId="164" fontId="9" fillId="6" borderId="1" xfId="4" applyFont="1" applyFill="1" applyBorder="1" applyAlignment="1">
      <alignment horizontal="center" vertical="center" wrapText="1"/>
    </xf>
    <xf numFmtId="10" fontId="9" fillId="6" borderId="1" xfId="2" applyNumberFormat="1" applyFont="1" applyFill="1" applyBorder="1" applyAlignment="1">
      <alignment horizontal="center" vertical="center"/>
    </xf>
    <xf numFmtId="10" fontId="9" fillId="6" borderId="18" xfId="2" applyNumberFormat="1" applyFont="1" applyFill="1" applyBorder="1" applyAlignment="1">
      <alignment horizontal="center" vertical="center"/>
    </xf>
    <xf numFmtId="0" fontId="9" fillId="0" borderId="0" xfId="0" applyFont="1" applyFill="1"/>
    <xf numFmtId="10" fontId="9" fillId="5" borderId="1" xfId="2" applyNumberFormat="1" applyFont="1" applyFill="1" applyBorder="1" applyAlignment="1">
      <alignment horizontal="center" vertical="center"/>
    </xf>
    <xf numFmtId="10" fontId="9" fillId="5" borderId="18" xfId="2" applyNumberFormat="1" applyFont="1" applyFill="1" applyBorder="1" applyAlignment="1">
      <alignment horizontal="center" vertical="center"/>
    </xf>
    <xf numFmtId="0" fontId="9" fillId="0" borderId="0" xfId="0" applyFont="1"/>
    <xf numFmtId="9" fontId="9" fillId="6" borderId="18" xfId="2" applyFont="1" applyFill="1" applyBorder="1" applyAlignment="1">
      <alignment horizontal="center" vertical="center"/>
    </xf>
    <xf numFmtId="0" fontId="9" fillId="0" borderId="0" xfId="0" applyFont="1" applyFill="1" applyBorder="1"/>
    <xf numFmtId="10" fontId="9" fillId="7" borderId="20" xfId="2" applyNumberFormat="1" applyFont="1" applyFill="1" applyBorder="1" applyAlignment="1">
      <alignment horizontal="center" vertical="center"/>
    </xf>
    <xf numFmtId="10" fontId="9" fillId="7" borderId="21" xfId="2" applyNumberFormat="1" applyFont="1" applyFill="1" applyBorder="1" applyAlignment="1">
      <alignment horizontal="center" vertical="center"/>
    </xf>
    <xf numFmtId="164" fontId="7" fillId="0" borderId="0" xfId="4" applyFont="1" applyAlignment="1">
      <alignment vertical="center"/>
    </xf>
    <xf numFmtId="164" fontId="7" fillId="0" borderId="1" xfId="4" applyFont="1" applyBorder="1" applyAlignment="1">
      <alignment vertical="center"/>
    </xf>
    <xf numFmtId="164" fontId="4" fillId="7" borderId="1" xfId="4" applyFont="1" applyFill="1" applyBorder="1" applyAlignment="1">
      <alignment horizontal="center" vertical="center" wrapText="1"/>
    </xf>
    <xf numFmtId="168" fontId="4" fillId="7" borderId="1" xfId="1" applyNumberFormat="1" applyFont="1" applyFill="1" applyBorder="1" applyAlignment="1">
      <alignment horizontal="center" vertical="center" wrapText="1"/>
    </xf>
    <xf numFmtId="167" fontId="4" fillId="7" borderId="1" xfId="1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164" fontId="5" fillId="7" borderId="1" xfId="4" applyFont="1" applyFill="1" applyBorder="1" applyAlignment="1">
      <alignment horizontal="center" vertical="center" wrapText="1"/>
    </xf>
    <xf numFmtId="10" fontId="4" fillId="7" borderId="1" xfId="2" applyNumberFormat="1" applyFont="1" applyFill="1" applyBorder="1" applyAlignment="1">
      <alignment horizontal="center" vertical="center"/>
    </xf>
    <xf numFmtId="164" fontId="3" fillId="0" borderId="0" xfId="0" applyNumberFormat="1" applyFont="1"/>
    <xf numFmtId="9" fontId="3" fillId="0" borderId="0" xfId="2" applyFont="1"/>
    <xf numFmtId="10" fontId="3" fillId="0" borderId="0" xfId="2" applyNumberFormat="1" applyFont="1"/>
    <xf numFmtId="164" fontId="6" fillId="7" borderId="8" xfId="4" applyFont="1" applyFill="1" applyBorder="1" applyAlignment="1">
      <alignment horizontal="center" vertical="center" wrapText="1"/>
    </xf>
    <xf numFmtId="169" fontId="9" fillId="5" borderId="9" xfId="0" applyNumberFormat="1" applyFont="1" applyFill="1" applyBorder="1" applyAlignment="1">
      <alignment horizontal="center" vertical="center"/>
    </xf>
    <xf numFmtId="164" fontId="7" fillId="0" borderId="1" xfId="4" applyFont="1" applyFill="1" applyBorder="1" applyAlignment="1">
      <alignment horizontal="center" vertical="center"/>
    </xf>
    <xf numFmtId="164" fontId="7" fillId="0" borderId="1" xfId="4" applyFont="1" applyFill="1" applyBorder="1" applyAlignment="1">
      <alignment vertical="center"/>
    </xf>
    <xf numFmtId="10" fontId="14" fillId="0" borderId="0" xfId="2" applyNumberFormat="1" applyFont="1" applyAlignment="1">
      <alignment vertical="center"/>
    </xf>
    <xf numFmtId="10" fontId="7" fillId="0" borderId="0" xfId="2" applyNumberFormat="1" applyFont="1"/>
    <xf numFmtId="10" fontId="6" fillId="7" borderId="8" xfId="2" applyNumberFormat="1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vertical="center"/>
    </xf>
    <xf numFmtId="10" fontId="9" fillId="5" borderId="9" xfId="2" applyNumberFormat="1" applyFont="1" applyFill="1" applyBorder="1" applyAlignment="1">
      <alignment horizontal="center" vertical="center"/>
    </xf>
    <xf numFmtId="10" fontId="7" fillId="0" borderId="1" xfId="2" applyNumberFormat="1" applyFont="1" applyBorder="1" applyAlignment="1">
      <alignment vertical="center"/>
    </xf>
    <xf numFmtId="10" fontId="7" fillId="0" borderId="0" xfId="2" applyNumberFormat="1" applyFont="1" applyAlignment="1">
      <alignment vertical="center"/>
    </xf>
    <xf numFmtId="10" fontId="9" fillId="7" borderId="1" xfId="2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9" fillId="6" borderId="1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7" borderId="1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164" fontId="9" fillId="5" borderId="8" xfId="4" applyFont="1" applyFill="1" applyBorder="1" applyAlignment="1">
      <alignment horizontal="center" vertical="center" wrapText="1"/>
    </xf>
    <xf numFmtId="164" fontId="9" fillId="7" borderId="9" xfId="4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6">
    <cellStyle name="Millares" xfId="1" builtinId="3"/>
    <cellStyle name="Millares [0]" xfId="4" builtinId="6"/>
    <cellStyle name="Millares 2" xfId="5"/>
    <cellStyle name="Normal" xfId="0" builtinId="0"/>
    <cellStyle name="Normal 17" xfId="3"/>
    <cellStyle name="Porcentaje" xfId="2" builtinId="5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96" t="s">
        <v>34</v>
      </c>
      <c r="C1" s="96"/>
      <c r="D1" s="96"/>
      <c r="F1" s="96" t="s">
        <v>38</v>
      </c>
      <c r="G1" s="96"/>
      <c r="H1" s="96"/>
      <c r="I1" s="36"/>
    </row>
    <row r="2" spans="2:9" ht="13.5" customHeight="1" x14ac:dyDescent="0.2">
      <c r="B2" s="96" t="s">
        <v>26</v>
      </c>
      <c r="C2" s="96"/>
      <c r="D2" s="96"/>
      <c r="F2" s="96" t="s">
        <v>26</v>
      </c>
      <c r="G2" s="96"/>
      <c r="H2" s="96"/>
    </row>
    <row r="3" spans="2:9" x14ac:dyDescent="0.2">
      <c r="B3" s="96" t="s">
        <v>35</v>
      </c>
      <c r="C3" s="96"/>
      <c r="D3" s="96"/>
      <c r="F3" s="96" t="s">
        <v>31</v>
      </c>
      <c r="G3" s="96"/>
      <c r="H3" s="96"/>
    </row>
    <row r="4" spans="2:9" ht="7.5" customHeight="1" x14ac:dyDescent="0.2">
      <c r="G4" s="5"/>
      <c r="H4" s="6"/>
    </row>
    <row r="5" spans="2:9" ht="55.5" customHeight="1" x14ac:dyDescent="0.2">
      <c r="B5" s="95" t="s">
        <v>0</v>
      </c>
      <c r="C5" s="95"/>
      <c r="D5" s="7" t="s">
        <v>25</v>
      </c>
      <c r="F5" s="95" t="s">
        <v>0</v>
      </c>
      <c r="G5" s="95"/>
      <c r="H5" s="7" t="s">
        <v>32</v>
      </c>
    </row>
    <row r="6" spans="2:9" s="15" customFormat="1" ht="35.25" customHeight="1" x14ac:dyDescent="0.2">
      <c r="B6" s="2">
        <v>339</v>
      </c>
      <c r="C6" s="4" t="s">
        <v>20</v>
      </c>
      <c r="D6" s="8">
        <v>14890776746</v>
      </c>
      <c r="E6" s="16"/>
      <c r="F6" s="3">
        <v>967</v>
      </c>
      <c r="G6" s="4" t="s">
        <v>12</v>
      </c>
      <c r="H6" s="8">
        <v>7915698000</v>
      </c>
    </row>
    <row r="7" spans="2:9" s="15" customFormat="1" ht="35.25" customHeight="1" x14ac:dyDescent="0.2">
      <c r="B7" s="3">
        <v>1004</v>
      </c>
      <c r="C7" s="4" t="s">
        <v>11</v>
      </c>
      <c r="D7" s="8">
        <v>15354891000</v>
      </c>
      <c r="E7" s="16"/>
      <c r="F7" s="3">
        <v>965</v>
      </c>
      <c r="G7" s="4" t="s">
        <v>19</v>
      </c>
      <c r="H7" s="8">
        <v>169258000</v>
      </c>
    </row>
    <row r="8" spans="2:9" s="15" customFormat="1" ht="35.25" customHeight="1" x14ac:dyDescent="0.2">
      <c r="B8" s="3">
        <v>967</v>
      </c>
      <c r="C8" s="4" t="s">
        <v>12</v>
      </c>
      <c r="D8" s="8">
        <v>8438602037</v>
      </c>
      <c r="E8" s="16"/>
      <c r="F8" s="3">
        <v>6094</v>
      </c>
      <c r="G8" s="3" t="s">
        <v>13</v>
      </c>
      <c r="H8" s="8">
        <v>31105362000</v>
      </c>
    </row>
    <row r="9" spans="2:9" s="15" customFormat="1" ht="35.25" customHeight="1" x14ac:dyDescent="0.2">
      <c r="B9" s="3">
        <v>1183</v>
      </c>
      <c r="C9" s="4" t="s">
        <v>21</v>
      </c>
      <c r="D9" s="8">
        <v>3200912110</v>
      </c>
      <c r="E9" s="16"/>
      <c r="F9" s="94" t="s">
        <v>8</v>
      </c>
      <c r="G9" s="94"/>
      <c r="H9" s="9">
        <f>SUM(H6:H8)</f>
        <v>39190318000</v>
      </c>
    </row>
    <row r="10" spans="2:9" ht="35.25" customHeight="1" x14ac:dyDescent="0.2">
      <c r="B10" s="94" t="s">
        <v>7</v>
      </c>
      <c r="C10" s="94"/>
      <c r="D10" s="9">
        <f>+D9+D8+D7+D6</f>
        <v>41885181893</v>
      </c>
      <c r="E10" s="16"/>
      <c r="F10" s="95" t="s">
        <v>1</v>
      </c>
      <c r="G10" s="95"/>
      <c r="H10" s="10">
        <f>+H9</f>
        <v>39190318000</v>
      </c>
    </row>
    <row r="11" spans="2:9" s="15" customFormat="1" ht="35.25" customHeight="1" x14ac:dyDescent="0.2">
      <c r="B11" s="3">
        <v>585</v>
      </c>
      <c r="C11" s="4" t="s">
        <v>18</v>
      </c>
      <c r="D11" s="8">
        <v>2639057000</v>
      </c>
      <c r="E11" s="16"/>
      <c r="F11" s="2">
        <v>339</v>
      </c>
      <c r="G11" s="35" t="s">
        <v>20</v>
      </c>
      <c r="H11" s="8">
        <v>20379923000</v>
      </c>
    </row>
    <row r="12" spans="2:9" ht="35.25" customHeight="1" x14ac:dyDescent="0.2">
      <c r="B12" s="3">
        <v>965</v>
      </c>
      <c r="C12" s="4" t="s">
        <v>19</v>
      </c>
      <c r="D12" s="8">
        <v>315805000</v>
      </c>
      <c r="E12" s="16"/>
      <c r="F12" s="3">
        <v>1004</v>
      </c>
      <c r="G12" s="4" t="s">
        <v>11</v>
      </c>
      <c r="H12" s="8">
        <v>17489714000</v>
      </c>
    </row>
    <row r="13" spans="2:9" s="15" customFormat="1" ht="35.25" customHeight="1" x14ac:dyDescent="0.2">
      <c r="B13" s="3">
        <v>6094</v>
      </c>
      <c r="C13" s="3" t="s">
        <v>13</v>
      </c>
      <c r="D13" s="8">
        <v>19683713000</v>
      </c>
      <c r="E13" s="16"/>
      <c r="F13" s="3">
        <v>1183</v>
      </c>
      <c r="G13" s="4" t="s">
        <v>21</v>
      </c>
      <c r="H13" s="8">
        <v>1889555000</v>
      </c>
    </row>
    <row r="14" spans="2:9" ht="35.25" customHeight="1" x14ac:dyDescent="0.2">
      <c r="B14" s="94" t="s">
        <v>8</v>
      </c>
      <c r="C14" s="94"/>
      <c r="D14" s="9">
        <f>+D13+D12+D11</f>
        <v>22638575000</v>
      </c>
      <c r="E14" s="16"/>
      <c r="F14" s="3">
        <v>585</v>
      </c>
      <c r="G14" s="4" t="s">
        <v>18</v>
      </c>
      <c r="H14" s="8">
        <v>2843569000</v>
      </c>
    </row>
    <row r="15" spans="2:9" ht="21" customHeight="1" x14ac:dyDescent="0.2">
      <c r="B15" s="95" t="s">
        <v>1</v>
      </c>
      <c r="C15" s="95"/>
      <c r="D15" s="10">
        <f>+D10+D14</f>
        <v>64523756893</v>
      </c>
      <c r="E15" s="16"/>
      <c r="F15" s="94" t="s">
        <v>7</v>
      </c>
      <c r="G15" s="94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14</v>
      </c>
      <c r="D16" s="8">
        <v>16626000000</v>
      </c>
      <c r="E16" s="16"/>
      <c r="F16" s="3">
        <v>6219</v>
      </c>
      <c r="G16" s="2" t="s">
        <v>14</v>
      </c>
      <c r="H16" s="8">
        <v>21522370000</v>
      </c>
    </row>
    <row r="17" spans="2:8" ht="35.25" customHeight="1" x14ac:dyDescent="0.2">
      <c r="B17" s="3">
        <v>1044</v>
      </c>
      <c r="C17" s="2" t="s">
        <v>15</v>
      </c>
      <c r="D17" s="8">
        <v>17829168607</v>
      </c>
      <c r="E17" s="16"/>
      <c r="F17" s="3">
        <v>1044</v>
      </c>
      <c r="G17" s="2" t="s">
        <v>15</v>
      </c>
      <c r="H17" s="8">
        <v>19786331000</v>
      </c>
    </row>
    <row r="18" spans="2:8" ht="35.25" customHeight="1" x14ac:dyDescent="0.2">
      <c r="B18" s="3">
        <v>7132</v>
      </c>
      <c r="C18" s="2" t="s">
        <v>16</v>
      </c>
      <c r="D18" s="8">
        <v>21318552000</v>
      </c>
      <c r="E18" s="16"/>
      <c r="F18" s="3">
        <v>7132</v>
      </c>
      <c r="G18" s="2" t="s">
        <v>16</v>
      </c>
      <c r="H18" s="8">
        <v>30883680000</v>
      </c>
    </row>
    <row r="19" spans="2:8" ht="35.25" customHeight="1" x14ac:dyDescent="0.2">
      <c r="B19" s="3">
        <v>1032</v>
      </c>
      <c r="C19" s="2" t="s">
        <v>17</v>
      </c>
      <c r="D19" s="8">
        <v>208359322463</v>
      </c>
      <c r="E19" s="16"/>
      <c r="F19" s="3">
        <v>1032</v>
      </c>
      <c r="G19" s="2" t="s">
        <v>17</v>
      </c>
      <c r="H19" s="8">
        <v>279416422000</v>
      </c>
    </row>
    <row r="20" spans="2:8" ht="30" customHeight="1" x14ac:dyDescent="0.2">
      <c r="B20" s="94" t="s">
        <v>22</v>
      </c>
      <c r="C20" s="94"/>
      <c r="D20" s="9">
        <f>SUM(D16:D19)</f>
        <v>264133043070</v>
      </c>
      <c r="E20" s="16"/>
      <c r="F20" s="94" t="s">
        <v>33</v>
      </c>
      <c r="G20" s="94"/>
      <c r="H20" s="9">
        <f>SUM(H16:H19)</f>
        <v>351608803000</v>
      </c>
    </row>
    <row r="21" spans="2:8" s="32" customFormat="1" ht="13.5" customHeight="1" x14ac:dyDescent="0.2">
      <c r="B21" s="30"/>
      <c r="C21" s="30"/>
      <c r="D21" s="31"/>
      <c r="E21" s="33"/>
      <c r="F21" s="95" t="s">
        <v>22</v>
      </c>
      <c r="G21" s="95"/>
      <c r="H21" s="10">
        <f>+H15+H20</f>
        <v>394211564000</v>
      </c>
    </row>
    <row r="22" spans="2:8" ht="26.25" customHeight="1" x14ac:dyDescent="0.2">
      <c r="B22" s="95" t="s">
        <v>10</v>
      </c>
      <c r="C22" s="95"/>
      <c r="D22" s="10">
        <f>+D15+D20</f>
        <v>328656799963</v>
      </c>
      <c r="F22" s="97" t="s">
        <v>10</v>
      </c>
      <c r="G22" s="98"/>
      <c r="H22" s="10">
        <f>+H21+H10</f>
        <v>433401882000</v>
      </c>
    </row>
    <row r="23" spans="2:8" ht="18.75" customHeight="1" x14ac:dyDescent="0.2">
      <c r="B23" s="99" t="s">
        <v>36</v>
      </c>
      <c r="C23" s="99"/>
      <c r="D23" s="99"/>
      <c r="F23" s="99" t="s">
        <v>37</v>
      </c>
      <c r="G23" s="99"/>
      <c r="H23" s="99"/>
    </row>
    <row r="24" spans="2:8" x14ac:dyDescent="0.2">
      <c r="D24" s="34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9"/>
  <sheetViews>
    <sheetView showGridLines="0" tabSelected="1" zoomScaleNormal="100" zoomScaleSheetLayoutView="85" workbookViewId="0">
      <pane ySplit="5" topLeftCell="A12" activePane="bottomLeft" state="frozen"/>
      <selection pane="bottomLeft" activeCell="I16" sqref="I16"/>
    </sheetView>
  </sheetViews>
  <sheetFormatPr baseColWidth="10" defaultRowHeight="12" x14ac:dyDescent="0.2"/>
  <cols>
    <col min="1" max="1" width="7.85546875" style="37" customWidth="1"/>
    <col min="2" max="2" width="47.42578125" style="37" hidden="1" customWidth="1"/>
    <col min="3" max="3" width="15.42578125" style="37" bestFit="1" customWidth="1"/>
    <col min="4" max="4" width="16.7109375" style="37" customWidth="1"/>
    <col min="5" max="5" width="9.85546875" style="37" customWidth="1"/>
    <col min="6" max="6" width="16.7109375" style="37" customWidth="1"/>
    <col min="7" max="7" width="10.28515625" style="37" customWidth="1"/>
    <col min="8" max="8" width="16.7109375" style="37" customWidth="1"/>
    <col min="9" max="9" width="9.7109375" style="37" customWidth="1"/>
    <col min="10" max="16384" width="11.42578125" style="37"/>
  </cols>
  <sheetData>
    <row r="1" spans="1:9" x14ac:dyDescent="0.2">
      <c r="A1" s="106" t="s">
        <v>9</v>
      </c>
      <c r="B1" s="106"/>
      <c r="C1" s="106"/>
      <c r="D1" s="106"/>
      <c r="E1" s="106"/>
      <c r="F1" s="106"/>
      <c r="G1" s="106"/>
      <c r="H1" s="106"/>
      <c r="I1" s="106"/>
    </row>
    <row r="2" spans="1:9" ht="13.5" customHeight="1" x14ac:dyDescent="0.2">
      <c r="A2" s="106" t="s">
        <v>26</v>
      </c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 t="s">
        <v>61</v>
      </c>
      <c r="B3" s="106"/>
      <c r="C3" s="106"/>
      <c r="D3" s="106"/>
      <c r="E3" s="106"/>
      <c r="F3" s="106"/>
      <c r="G3" s="106"/>
      <c r="H3" s="106"/>
      <c r="I3" s="106"/>
    </row>
    <row r="4" spans="1:9" ht="7.5" customHeight="1" thickBot="1" x14ac:dyDescent="0.25"/>
    <row r="5" spans="1:9" ht="38.25" customHeight="1" thickBot="1" x14ac:dyDescent="0.25">
      <c r="A5" s="107" t="s">
        <v>0</v>
      </c>
      <c r="B5" s="108"/>
      <c r="C5" s="52" t="s">
        <v>32</v>
      </c>
      <c r="D5" s="52" t="s">
        <v>2</v>
      </c>
      <c r="E5" s="53" t="s">
        <v>3</v>
      </c>
      <c r="F5" s="52" t="s">
        <v>4</v>
      </c>
      <c r="G5" s="53" t="s">
        <v>51</v>
      </c>
      <c r="H5" s="52" t="s">
        <v>5</v>
      </c>
      <c r="I5" s="54" t="s">
        <v>6</v>
      </c>
    </row>
    <row r="6" spans="1:9" ht="25.5" customHeight="1" x14ac:dyDescent="0.2">
      <c r="A6" s="56">
        <v>965</v>
      </c>
      <c r="B6" s="23" t="s">
        <v>43</v>
      </c>
      <c r="C6" s="41">
        <v>169258000</v>
      </c>
      <c r="D6" s="41">
        <v>102978000</v>
      </c>
      <c r="E6" s="40">
        <f>+D6/C6</f>
        <v>0.60840846518332958</v>
      </c>
      <c r="F6" s="41">
        <v>102978000</v>
      </c>
      <c r="G6" s="40">
        <f>+F6/C6</f>
        <v>0.60840846518332958</v>
      </c>
      <c r="H6" s="41">
        <v>3877200</v>
      </c>
      <c r="I6" s="57">
        <f t="shared" ref="I6:I8" si="0">+H6/F6</f>
        <v>3.765076035658102E-2</v>
      </c>
    </row>
    <row r="7" spans="1:9" ht="25.5" customHeight="1" x14ac:dyDescent="0.2">
      <c r="A7" s="56">
        <v>6094</v>
      </c>
      <c r="B7" s="22" t="s">
        <v>13</v>
      </c>
      <c r="C7" s="41">
        <v>12215887000</v>
      </c>
      <c r="D7" s="41">
        <v>9048573253</v>
      </c>
      <c r="E7" s="40">
        <f t="shared" ref="E7:E8" si="1">+D7/C7</f>
        <v>0.74072175462985212</v>
      </c>
      <c r="F7" s="41">
        <v>4302258724</v>
      </c>
      <c r="G7" s="40">
        <f t="shared" ref="G7:G8" si="2">+F7/C7</f>
        <v>0.35218553707970612</v>
      </c>
      <c r="H7" s="41">
        <v>344818514</v>
      </c>
      <c r="I7" s="57">
        <f t="shared" si="0"/>
        <v>8.0148251446720761E-2</v>
      </c>
    </row>
    <row r="8" spans="1:9" s="39" customFormat="1" ht="25.5" customHeight="1" x14ac:dyDescent="0.2">
      <c r="A8" s="55">
        <v>967</v>
      </c>
      <c r="B8" s="50" t="s">
        <v>12</v>
      </c>
      <c r="C8" s="41">
        <v>14541568000</v>
      </c>
      <c r="D8" s="41">
        <v>3614965942</v>
      </c>
      <c r="E8" s="40">
        <f t="shared" si="1"/>
        <v>0.24859533318552718</v>
      </c>
      <c r="F8" s="51">
        <v>1641762118</v>
      </c>
      <c r="G8" s="40">
        <f t="shared" si="2"/>
        <v>0.11290131284329173</v>
      </c>
      <c r="H8" s="41">
        <v>596432598</v>
      </c>
      <c r="I8" s="57">
        <f t="shared" si="0"/>
        <v>0.36328807411306102</v>
      </c>
    </row>
    <row r="9" spans="1:9" s="63" customFormat="1" ht="19.5" customHeight="1" x14ac:dyDescent="0.2">
      <c r="A9" s="100" t="s">
        <v>8</v>
      </c>
      <c r="B9" s="101"/>
      <c r="C9" s="60">
        <f>+C6+C7+C8</f>
        <v>26926713000</v>
      </c>
      <c r="D9" s="60">
        <f>+D6+D7+D8</f>
        <v>12766517195</v>
      </c>
      <c r="E9" s="61">
        <f>+D9/C9</f>
        <v>0.47412089232725879</v>
      </c>
      <c r="F9" s="60">
        <f>+F6+F7+F8</f>
        <v>6046998842</v>
      </c>
      <c r="G9" s="61">
        <f t="shared" ref="G9:G25" si="3">+F9/C9</f>
        <v>0.22457248465492241</v>
      </c>
      <c r="H9" s="60">
        <f>+H6+H7+H8</f>
        <v>945128312</v>
      </c>
      <c r="I9" s="62">
        <f>+H9/F9</f>
        <v>0.15629708830693373</v>
      </c>
    </row>
    <row r="10" spans="1:9" s="39" customFormat="1" ht="32.25" customHeight="1" x14ac:dyDescent="0.2">
      <c r="A10" s="56">
        <v>7544</v>
      </c>
      <c r="B10" s="23" t="s">
        <v>44</v>
      </c>
      <c r="C10" s="21">
        <v>15804311000</v>
      </c>
      <c r="D10" s="41">
        <v>12731905686</v>
      </c>
      <c r="E10" s="40">
        <f>+D10/C10</f>
        <v>0.80559700995506855</v>
      </c>
      <c r="F10" s="41">
        <v>11714497484</v>
      </c>
      <c r="G10" s="40">
        <f>+F10/C10</f>
        <v>0.74122165047245658</v>
      </c>
      <c r="H10" s="41">
        <v>662811249</v>
      </c>
      <c r="I10" s="57">
        <f>+H10/F10</f>
        <v>5.6580425229958591E-2</v>
      </c>
    </row>
    <row r="11" spans="1:9" s="63" customFormat="1" ht="19.5" customHeight="1" x14ac:dyDescent="0.2">
      <c r="A11" s="100" t="s">
        <v>47</v>
      </c>
      <c r="B11" s="101"/>
      <c r="C11" s="48">
        <f>+C10</f>
        <v>15804311000</v>
      </c>
      <c r="D11" s="48">
        <f>+D10</f>
        <v>12731905686</v>
      </c>
      <c r="E11" s="61">
        <f>+D11/C11</f>
        <v>0.80559700995506855</v>
      </c>
      <c r="F11" s="48">
        <f>+F10</f>
        <v>11714497484</v>
      </c>
      <c r="G11" s="61">
        <f>+F11/C11</f>
        <v>0.74122165047245658</v>
      </c>
      <c r="H11" s="48">
        <f>+H10</f>
        <v>662811249</v>
      </c>
      <c r="I11" s="62">
        <f>+H11/F11</f>
        <v>5.6580425229958591E-2</v>
      </c>
    </row>
    <row r="12" spans="1:9" s="66" customFormat="1" ht="19.5" customHeight="1" x14ac:dyDescent="0.2">
      <c r="A12" s="102" t="s">
        <v>1</v>
      </c>
      <c r="B12" s="103"/>
      <c r="C12" s="46">
        <f>+C9+C11</f>
        <v>42731024000</v>
      </c>
      <c r="D12" s="46">
        <f>+D9+D11</f>
        <v>25498422881</v>
      </c>
      <c r="E12" s="64">
        <f>+D12/C12</f>
        <v>0.5967192099351516</v>
      </c>
      <c r="F12" s="46">
        <f>+F9+F11</f>
        <v>17761496326</v>
      </c>
      <c r="G12" s="64">
        <f>+F12/C12</f>
        <v>0.41565810185124513</v>
      </c>
      <c r="H12" s="46">
        <f>+H9+H11</f>
        <v>1607939561</v>
      </c>
      <c r="I12" s="65">
        <f>+H12/F12</f>
        <v>9.0529510097988347E-2</v>
      </c>
    </row>
    <row r="13" spans="1:9" s="39" customFormat="1" ht="28.5" customHeight="1" x14ac:dyDescent="0.2">
      <c r="A13" s="58">
        <v>339</v>
      </c>
      <c r="B13" s="19" t="s">
        <v>20</v>
      </c>
      <c r="C13" s="21">
        <v>22015638292</v>
      </c>
      <c r="D13" s="41">
        <v>15290915025</v>
      </c>
      <c r="E13" s="40">
        <f>+D13/C13</f>
        <v>0.69454788556170921</v>
      </c>
      <c r="F13" s="41">
        <v>9099919620</v>
      </c>
      <c r="G13" s="40">
        <f>+F13/C13</f>
        <v>0.41333889571154114</v>
      </c>
      <c r="H13" s="41">
        <v>3817259115</v>
      </c>
      <c r="I13" s="57">
        <f>+H13/F13</f>
        <v>0.41948272890348892</v>
      </c>
    </row>
    <row r="14" spans="1:9" ht="28.5" customHeight="1" x14ac:dyDescent="0.2">
      <c r="A14" s="56">
        <v>1004</v>
      </c>
      <c r="B14" s="23" t="s">
        <v>11</v>
      </c>
      <c r="C14" s="21">
        <v>14021545000</v>
      </c>
      <c r="D14" s="42">
        <v>11812933000</v>
      </c>
      <c r="E14" s="40">
        <f t="shared" ref="E14:E16" si="4">+D14/C14</f>
        <v>0.84248440524920754</v>
      </c>
      <c r="F14" s="42">
        <v>9051252000</v>
      </c>
      <c r="G14" s="40">
        <f t="shared" ref="G14:G16" si="5">+F14/C14</f>
        <v>0.64552458377446997</v>
      </c>
      <c r="H14" s="42">
        <v>409862200</v>
      </c>
      <c r="I14" s="57">
        <f t="shared" ref="I14:I16" si="6">+H14/F14</f>
        <v>4.5282376404943758E-2</v>
      </c>
    </row>
    <row r="15" spans="1:9" s="39" customFormat="1" ht="28.5" customHeight="1" x14ac:dyDescent="0.2">
      <c r="A15" s="56">
        <v>1183</v>
      </c>
      <c r="B15" s="23" t="s">
        <v>21</v>
      </c>
      <c r="C15" s="21">
        <v>1809555000</v>
      </c>
      <c r="D15" s="41">
        <v>1630560000</v>
      </c>
      <c r="E15" s="40">
        <f t="shared" si="4"/>
        <v>0.9010834155358638</v>
      </c>
      <c r="F15" s="41">
        <v>330559992</v>
      </c>
      <c r="G15" s="40">
        <f t="shared" si="5"/>
        <v>0.18267474158011224</v>
      </c>
      <c r="H15" s="41">
        <v>31676921</v>
      </c>
      <c r="I15" s="57">
        <f t="shared" si="6"/>
        <v>9.5828054715102973E-2</v>
      </c>
    </row>
    <row r="16" spans="1:9" ht="28.5" customHeight="1" x14ac:dyDescent="0.2">
      <c r="A16" s="56">
        <v>585</v>
      </c>
      <c r="B16" s="23" t="s">
        <v>18</v>
      </c>
      <c r="C16" s="21">
        <v>3043801000</v>
      </c>
      <c r="D16" s="42">
        <v>2239096000</v>
      </c>
      <c r="E16" s="40">
        <f t="shared" si="4"/>
        <v>0.73562496365563979</v>
      </c>
      <c r="F16" s="42">
        <v>2011116000</v>
      </c>
      <c r="G16" s="40">
        <f t="shared" si="5"/>
        <v>0.66072519195571588</v>
      </c>
      <c r="H16" s="42">
        <v>53682597</v>
      </c>
      <c r="I16" s="57">
        <f t="shared" si="6"/>
        <v>2.6692939144236334E-2</v>
      </c>
    </row>
    <row r="17" spans="1:9" ht="19.5" customHeight="1" x14ac:dyDescent="0.2">
      <c r="A17" s="100" t="s">
        <v>48</v>
      </c>
      <c r="B17" s="101"/>
      <c r="C17" s="48">
        <f>+C13+C14+C15+C16</f>
        <v>40890539292</v>
      </c>
      <c r="D17" s="48">
        <f>+D13+D14+D15+D16</f>
        <v>30973504025</v>
      </c>
      <c r="E17" s="47">
        <f t="shared" ref="E17:E25" si="7">+D17/C17</f>
        <v>0.75747360052695101</v>
      </c>
      <c r="F17" s="48">
        <f>+F13+F14+F15+F16</f>
        <v>20492847612</v>
      </c>
      <c r="G17" s="47">
        <f t="shared" si="3"/>
        <v>0.50116354459549295</v>
      </c>
      <c r="H17" s="48">
        <f>+H13+H14+H15+H16</f>
        <v>4312480833</v>
      </c>
      <c r="I17" s="67">
        <f>+H17/F17</f>
        <v>0.21043833998329933</v>
      </c>
    </row>
    <row r="18" spans="1:9" ht="24.75" customHeight="1" x14ac:dyDescent="0.2">
      <c r="A18" s="56">
        <v>6219</v>
      </c>
      <c r="B18" s="18" t="s">
        <v>14</v>
      </c>
      <c r="C18" s="21">
        <v>21522370000</v>
      </c>
      <c r="D18" s="42">
        <v>14409405873</v>
      </c>
      <c r="E18" s="40">
        <f>+D18/C18</f>
        <v>0.66950832426912088</v>
      </c>
      <c r="F18" s="42">
        <v>11832817342</v>
      </c>
      <c r="G18" s="40">
        <f>+F18/C18</f>
        <v>0.54979155836462246</v>
      </c>
      <c r="H18" s="42">
        <v>9248978203</v>
      </c>
      <c r="I18" s="57">
        <f>+H18/F18</f>
        <v>0.78163787504529536</v>
      </c>
    </row>
    <row r="19" spans="1:9" ht="24.75" customHeight="1" x14ac:dyDescent="0.2">
      <c r="A19" s="56">
        <v>1032</v>
      </c>
      <c r="B19" s="18" t="s">
        <v>53</v>
      </c>
      <c r="C19" s="21">
        <v>278226675585</v>
      </c>
      <c r="D19" s="42">
        <v>181372578370</v>
      </c>
      <c r="E19" s="40">
        <f t="shared" ref="E19:E20" si="8">+D19/C19</f>
        <v>0.65188781050072075</v>
      </c>
      <c r="F19" s="42">
        <v>145950784399</v>
      </c>
      <c r="G19" s="40">
        <f>+F19/C19</f>
        <v>0.52457509364306487</v>
      </c>
      <c r="H19" s="42">
        <v>19127925775</v>
      </c>
      <c r="I19" s="57">
        <f>+H19/F19</f>
        <v>0.13105736878198687</v>
      </c>
    </row>
    <row r="20" spans="1:9" s="66" customFormat="1" ht="19.5" customHeight="1" x14ac:dyDescent="0.2">
      <c r="A20" s="100" t="s">
        <v>49</v>
      </c>
      <c r="B20" s="101"/>
      <c r="C20" s="60">
        <f>+C18+C19</f>
        <v>299749045585</v>
      </c>
      <c r="D20" s="60">
        <f>+D18+D19</f>
        <v>195781984243</v>
      </c>
      <c r="E20" s="61">
        <f t="shared" si="8"/>
        <v>0.65315298622854834</v>
      </c>
      <c r="F20" s="60">
        <f>+F18+F19</f>
        <v>157783601741</v>
      </c>
      <c r="G20" s="61">
        <f t="shared" ref="G20" si="9">+F20/C20</f>
        <v>0.52638566849500512</v>
      </c>
      <c r="H20" s="60">
        <f>+H18+H19</f>
        <v>28376903978</v>
      </c>
      <c r="I20" s="61">
        <f t="shared" ref="I20" si="10">+H20/F20</f>
        <v>0.17984697817064899</v>
      </c>
    </row>
    <row r="21" spans="1:9" ht="26.25" customHeight="1" x14ac:dyDescent="0.2">
      <c r="A21" s="56">
        <v>7545</v>
      </c>
      <c r="B21" s="18" t="s">
        <v>45</v>
      </c>
      <c r="C21" s="21">
        <v>27024794506</v>
      </c>
      <c r="D21" s="42">
        <v>18646051038</v>
      </c>
      <c r="E21" s="40">
        <f>+D21/C21</f>
        <v>0.68996088143649847</v>
      </c>
      <c r="F21" s="42">
        <v>17280630138</v>
      </c>
      <c r="G21" s="40">
        <f t="shared" si="3"/>
        <v>0.63943613462679183</v>
      </c>
      <c r="H21" s="42">
        <v>1368621210</v>
      </c>
      <c r="I21" s="57">
        <f t="shared" ref="I21:I24" si="11">+H21/F21</f>
        <v>7.9199728196856098E-2</v>
      </c>
    </row>
    <row r="22" spans="1:9" ht="26.25" customHeight="1" x14ac:dyDescent="0.2">
      <c r="A22" s="56">
        <v>1044</v>
      </c>
      <c r="B22" s="18" t="s">
        <v>15</v>
      </c>
      <c r="C22" s="21">
        <v>21283478617</v>
      </c>
      <c r="D22" s="42">
        <v>16277277146</v>
      </c>
      <c r="E22" s="40">
        <f>+D22/C22</f>
        <v>0.76478462186151575</v>
      </c>
      <c r="F22" s="42">
        <v>13290736452</v>
      </c>
      <c r="G22" s="40">
        <f>+F22/C22</f>
        <v>0.62446260271495924</v>
      </c>
      <c r="H22" s="42">
        <v>976312422</v>
      </c>
      <c r="I22" s="57">
        <f t="shared" si="11"/>
        <v>7.3458113139628453E-2</v>
      </c>
    </row>
    <row r="23" spans="1:9" s="66" customFormat="1" ht="19.5" customHeight="1" x14ac:dyDescent="0.2">
      <c r="A23" s="100" t="s">
        <v>50</v>
      </c>
      <c r="B23" s="101"/>
      <c r="C23" s="48">
        <f>+C21+C22</f>
        <v>48308273123</v>
      </c>
      <c r="D23" s="48">
        <f>+D21+D22</f>
        <v>34923328184</v>
      </c>
      <c r="E23" s="61">
        <f t="shared" si="7"/>
        <v>0.72292644564379371</v>
      </c>
      <c r="F23" s="48">
        <f>+F21+F22</f>
        <v>30571366590</v>
      </c>
      <c r="G23" s="61">
        <f t="shared" si="3"/>
        <v>0.63283915183970219</v>
      </c>
      <c r="H23" s="48">
        <f>+H21+H22</f>
        <v>2344933632</v>
      </c>
      <c r="I23" s="62">
        <f t="shared" si="11"/>
        <v>7.6703592071904164E-2</v>
      </c>
    </row>
    <row r="24" spans="1:9" s="68" customFormat="1" ht="19.5" customHeight="1" x14ac:dyDescent="0.2">
      <c r="A24" s="102" t="s">
        <v>22</v>
      </c>
      <c r="B24" s="103"/>
      <c r="C24" s="46">
        <f>+C17+C20+C23</f>
        <v>388947858000</v>
      </c>
      <c r="D24" s="46">
        <f>+D17+D20+D23</f>
        <v>261678816452</v>
      </c>
      <c r="E24" s="64">
        <f t="shared" si="7"/>
        <v>0.67278636729759289</v>
      </c>
      <c r="F24" s="46">
        <f>+F17+F20+F23</f>
        <v>208847815943</v>
      </c>
      <c r="G24" s="64">
        <f t="shared" si="3"/>
        <v>0.53695581977726181</v>
      </c>
      <c r="H24" s="46">
        <f>+H17+H20+H23</f>
        <v>35034318443</v>
      </c>
      <c r="I24" s="65">
        <f t="shared" si="11"/>
        <v>0.16775046597835516</v>
      </c>
    </row>
    <row r="25" spans="1:9" s="66" customFormat="1" ht="19.5" customHeight="1" thickBot="1" x14ac:dyDescent="0.25">
      <c r="A25" s="104" t="s">
        <v>10</v>
      </c>
      <c r="B25" s="105"/>
      <c r="C25" s="59">
        <f>+C12+C24</f>
        <v>431678882000</v>
      </c>
      <c r="D25" s="59">
        <f>+D12+D24</f>
        <v>287177239333</v>
      </c>
      <c r="E25" s="69">
        <f t="shared" si="7"/>
        <v>0.66525663243586697</v>
      </c>
      <c r="F25" s="59">
        <f>+F12+F24</f>
        <v>226609312269</v>
      </c>
      <c r="G25" s="69">
        <f t="shared" si="3"/>
        <v>0.52494880272832067</v>
      </c>
      <c r="H25" s="59">
        <f>+H12+H24</f>
        <v>36642258004</v>
      </c>
      <c r="I25" s="70">
        <f>+H25/F25</f>
        <v>0.16169793569870269</v>
      </c>
    </row>
    <row r="26" spans="1:9" ht="13.5" customHeight="1" x14ac:dyDescent="0.2">
      <c r="A26" s="44" t="s">
        <v>65</v>
      </c>
    </row>
    <row r="27" spans="1:9" ht="13.5" customHeight="1" x14ac:dyDescent="0.2"/>
    <row r="33" spans="1:9" s="38" customFormat="1" x14ac:dyDescent="0.2">
      <c r="A33" s="37"/>
      <c r="B33" s="37"/>
      <c r="C33" s="37"/>
      <c r="D33" s="37"/>
      <c r="E33" s="37"/>
      <c r="F33" s="37"/>
      <c r="G33" s="37"/>
      <c r="H33" s="37"/>
      <c r="I33" s="37"/>
    </row>
    <row r="39" spans="1:9" s="38" customFormat="1" x14ac:dyDescent="0.2">
      <c r="A39" s="37"/>
      <c r="B39" s="37"/>
      <c r="C39" s="37"/>
      <c r="D39" s="37"/>
      <c r="E39" s="37"/>
      <c r="F39" s="37"/>
      <c r="G39" s="37"/>
      <c r="H39" s="37"/>
      <c r="I39" s="37"/>
    </row>
  </sheetData>
  <mergeCells count="12">
    <mergeCell ref="A23:B23"/>
    <mergeCell ref="A24:B24"/>
    <mergeCell ref="A25:B25"/>
    <mergeCell ref="A20:B20"/>
    <mergeCell ref="A1:I1"/>
    <mergeCell ref="A2:I2"/>
    <mergeCell ref="A3:I3"/>
    <mergeCell ref="A5:B5"/>
    <mergeCell ref="A11:B11"/>
    <mergeCell ref="A9:B9"/>
    <mergeCell ref="A12:B12"/>
    <mergeCell ref="A17:B17"/>
  </mergeCells>
  <conditionalFormatting sqref="E5 G5 I5">
    <cfRule type="cellIs" dxfId="2" priority="1" operator="between">
      <formula>0.971</formula>
      <formula>1</formula>
    </cfRule>
    <cfRule type="cellIs" dxfId="1" priority="2" operator="between">
      <formula>0.951</formula>
      <formula>0.97</formula>
    </cfRule>
    <cfRule type="cellIs" dxfId="0" priority="3" operator="between">
      <formula>0.01</formula>
      <formula>0.95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Normal="100" zoomScaleSheetLayoutView="85" workbookViewId="0">
      <selection activeCell="G13" sqref="G13"/>
    </sheetView>
  </sheetViews>
  <sheetFormatPr baseColWidth="10" defaultRowHeight="12.75" x14ac:dyDescent="0.2"/>
  <cols>
    <col min="1" max="1" width="31.28515625" style="11" customWidth="1"/>
    <col min="2" max="3" width="20.140625" style="11" customWidth="1"/>
    <col min="4" max="4" width="14.85546875" style="11" customWidth="1"/>
    <col min="5" max="5" width="17.42578125" style="11" customWidth="1"/>
    <col min="6" max="8" width="14.85546875" style="11" customWidth="1"/>
    <col min="9" max="16384" width="11.42578125" style="11"/>
  </cols>
  <sheetData>
    <row r="1" spans="1:8" x14ac:dyDescent="0.2">
      <c r="A1" s="109" t="s">
        <v>26</v>
      </c>
      <c r="B1" s="110"/>
      <c r="C1" s="110"/>
      <c r="D1" s="110"/>
      <c r="E1" s="110"/>
      <c r="F1" s="110"/>
      <c r="G1" s="110"/>
      <c r="H1" s="111"/>
    </row>
    <row r="2" spans="1:8" x14ac:dyDescent="0.2">
      <c r="A2" s="112" t="s">
        <v>62</v>
      </c>
      <c r="B2" s="113"/>
      <c r="C2" s="113"/>
      <c r="D2" s="113"/>
      <c r="E2" s="113"/>
      <c r="F2" s="113"/>
      <c r="G2" s="113"/>
      <c r="H2" s="114"/>
    </row>
    <row r="3" spans="1:8" ht="20.25" customHeight="1" x14ac:dyDescent="0.2"/>
    <row r="4" spans="1:8" ht="36" customHeight="1" x14ac:dyDescent="0.2">
      <c r="A4" s="73" t="s">
        <v>23</v>
      </c>
      <c r="B4" s="73" t="s">
        <v>56</v>
      </c>
      <c r="C4" s="73" t="s">
        <v>2</v>
      </c>
      <c r="D4" s="74" t="s">
        <v>3</v>
      </c>
      <c r="E4" s="73" t="s">
        <v>4</v>
      </c>
      <c r="F4" s="75" t="s">
        <v>51</v>
      </c>
      <c r="G4" s="73" t="s">
        <v>5</v>
      </c>
      <c r="H4" s="74" t="s">
        <v>6</v>
      </c>
    </row>
    <row r="5" spans="1:8" ht="37.5" customHeight="1" x14ac:dyDescent="0.2">
      <c r="A5" s="43" t="s">
        <v>40</v>
      </c>
      <c r="B5" s="13">
        <v>51208348000</v>
      </c>
      <c r="C5" s="13">
        <v>9779659537</v>
      </c>
      <c r="D5" s="14">
        <f>+C5/B5</f>
        <v>0.19097783699251536</v>
      </c>
      <c r="E5" s="13">
        <v>9726379531</v>
      </c>
      <c r="F5" s="14">
        <f>+E5/B5</f>
        <v>0.1899373815183415</v>
      </c>
      <c r="G5" s="13">
        <v>9555706678</v>
      </c>
      <c r="H5" s="14">
        <f>+G5/E5</f>
        <v>0.98245258140955427</v>
      </c>
    </row>
    <row r="6" spans="1:8" ht="42.75" customHeight="1" x14ac:dyDescent="0.2">
      <c r="A6" s="43" t="s">
        <v>41</v>
      </c>
      <c r="B6" s="13">
        <v>10770592000</v>
      </c>
      <c r="C6" s="13">
        <v>8208704202</v>
      </c>
      <c r="D6" s="14">
        <f>+C6/B6</f>
        <v>0.76214048419993996</v>
      </c>
      <c r="E6" s="13">
        <v>6935089917</v>
      </c>
      <c r="F6" s="14">
        <f>+E6/B6</f>
        <v>0.64389124729634173</v>
      </c>
      <c r="G6" s="13">
        <v>525555567</v>
      </c>
      <c r="H6" s="14">
        <f>+G6/E6</f>
        <v>7.5782084052249205E-2</v>
      </c>
    </row>
    <row r="7" spans="1:8" ht="35.25" customHeight="1" x14ac:dyDescent="0.2">
      <c r="A7" s="43" t="s">
        <v>42</v>
      </c>
      <c r="B7" s="13">
        <v>2143000000</v>
      </c>
      <c r="C7" s="13">
        <v>2143000000</v>
      </c>
      <c r="D7" s="14">
        <f>+C7/B7</f>
        <v>1</v>
      </c>
      <c r="E7" s="13">
        <v>498622640</v>
      </c>
      <c r="F7" s="14">
        <f>+E7/B7</f>
        <v>0.23267505366308913</v>
      </c>
      <c r="G7" s="13">
        <v>498622640</v>
      </c>
      <c r="H7" s="14">
        <f>+G7/E7</f>
        <v>1</v>
      </c>
    </row>
    <row r="8" spans="1:8" s="12" customFormat="1" ht="21.75" customHeight="1" x14ac:dyDescent="0.2">
      <c r="A8" s="76" t="s">
        <v>24</v>
      </c>
      <c r="B8" s="77">
        <f>SUM(B5:B7)</f>
        <v>64121940000</v>
      </c>
      <c r="C8" s="77">
        <f>SUM(C5:C7)</f>
        <v>20131363739</v>
      </c>
      <c r="D8" s="78">
        <f>+C8/B8</f>
        <v>0.31395437722252323</v>
      </c>
      <c r="E8" s="77">
        <f>SUM(E5:E7)</f>
        <v>17160092088</v>
      </c>
      <c r="F8" s="78">
        <f>+E8/B8</f>
        <v>0.26761654572522292</v>
      </c>
      <c r="G8" s="77">
        <f>SUM(G5:G7)</f>
        <v>10579884885</v>
      </c>
      <c r="H8" s="78">
        <f>+G8/E8</f>
        <v>0.61654009959529765</v>
      </c>
    </row>
    <row r="9" spans="1:8" x14ac:dyDescent="0.2">
      <c r="A9" s="44" t="str">
        <f>+'EJECUCION BMT'!A26</f>
        <v>FUENTE: PREDIS -04 DE JUNIO DE 2019 8:00</v>
      </c>
    </row>
    <row r="11" spans="1:8" x14ac:dyDescent="0.2">
      <c r="G11" s="81"/>
    </row>
    <row r="12" spans="1:8" x14ac:dyDescent="0.2">
      <c r="B12" s="79"/>
    </row>
    <row r="15" spans="1:8" x14ac:dyDescent="0.2">
      <c r="D15" s="80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110" zoomScaleNormal="110" zoomScaleSheetLayoutView="85" workbookViewId="0">
      <pane xSplit="3" topLeftCell="H1" activePane="topRight" state="frozen"/>
      <selection pane="topRight" activeCell="O7" sqref="O7"/>
    </sheetView>
  </sheetViews>
  <sheetFormatPr baseColWidth="10" defaultRowHeight="12" x14ac:dyDescent="0.2"/>
  <cols>
    <col min="1" max="1" width="11.42578125" style="17"/>
    <col min="2" max="2" width="45.5703125" style="17" customWidth="1"/>
    <col min="3" max="3" width="19.140625" style="29" customWidth="1"/>
    <col min="4" max="4" width="18" style="29" hidden="1" customWidth="1"/>
    <col min="5" max="5" width="19.140625" style="29" hidden="1" customWidth="1"/>
    <col min="6" max="6" width="15.28515625" style="17" hidden="1" customWidth="1"/>
    <col min="7" max="7" width="14.42578125" style="17" hidden="1" customWidth="1"/>
    <col min="8" max="10" width="16.28515625" style="17" hidden="1" customWidth="1"/>
    <col min="11" max="11" width="16.28515625" style="17" customWidth="1"/>
    <col min="12" max="12" width="9.85546875" style="87" customWidth="1"/>
    <col min="13" max="16384" width="11.42578125" style="17"/>
  </cols>
  <sheetData>
    <row r="1" spans="1:12" ht="15" x14ac:dyDescent="0.2">
      <c r="A1" s="119" t="s">
        <v>26</v>
      </c>
      <c r="B1" s="119"/>
      <c r="C1" s="119"/>
      <c r="D1" s="119"/>
      <c r="E1" s="119"/>
      <c r="F1" s="45"/>
      <c r="G1" s="45"/>
      <c r="H1" s="45"/>
      <c r="I1" s="45"/>
      <c r="J1" s="45"/>
      <c r="K1" s="45"/>
      <c r="L1" s="86"/>
    </row>
    <row r="2" spans="1:12" ht="12.75" x14ac:dyDescent="0.2">
      <c r="A2" s="119" t="s">
        <v>63</v>
      </c>
      <c r="B2" s="119"/>
      <c r="C2" s="119"/>
      <c r="D2" s="119"/>
      <c r="E2" s="119"/>
    </row>
    <row r="4" spans="1:12" ht="25.5" customHeight="1" x14ac:dyDescent="0.2">
      <c r="A4" s="115" t="s">
        <v>0</v>
      </c>
      <c r="B4" s="116"/>
      <c r="C4" s="82" t="s">
        <v>39</v>
      </c>
      <c r="D4" s="82" t="s">
        <v>46</v>
      </c>
      <c r="E4" s="82" t="s">
        <v>52</v>
      </c>
      <c r="F4" s="82" t="s">
        <v>54</v>
      </c>
      <c r="G4" s="82" t="s">
        <v>55</v>
      </c>
      <c r="H4" s="82" t="s">
        <v>57</v>
      </c>
      <c r="I4" s="82" t="s">
        <v>58</v>
      </c>
      <c r="J4" s="82" t="s">
        <v>60</v>
      </c>
      <c r="K4" s="82" t="s">
        <v>64</v>
      </c>
      <c r="L4" s="88" t="s">
        <v>59</v>
      </c>
    </row>
    <row r="5" spans="1:12" ht="22.5" customHeight="1" x14ac:dyDescent="0.2">
      <c r="A5" s="18">
        <v>339</v>
      </c>
      <c r="B5" s="19" t="s">
        <v>20</v>
      </c>
      <c r="C5" s="84">
        <v>9575901605</v>
      </c>
      <c r="D5" s="84">
        <v>138116313</v>
      </c>
      <c r="E5" s="85">
        <v>527969883</v>
      </c>
      <c r="F5" s="85">
        <v>2730080704</v>
      </c>
      <c r="G5" s="85">
        <v>3741115142</v>
      </c>
      <c r="H5" s="85">
        <v>3741115142</v>
      </c>
      <c r="I5" s="85">
        <v>4079491920</v>
      </c>
      <c r="J5" s="85">
        <v>4081675570</v>
      </c>
      <c r="K5" s="85">
        <v>5336600227</v>
      </c>
      <c r="L5" s="89">
        <f>+K5/C5</f>
        <v>0.55729480597560921</v>
      </c>
    </row>
    <row r="6" spans="1:12" ht="22.5" customHeight="1" x14ac:dyDescent="0.2">
      <c r="A6" s="22">
        <v>1004</v>
      </c>
      <c r="B6" s="23" t="s">
        <v>11</v>
      </c>
      <c r="C6" s="84">
        <v>8127722281</v>
      </c>
      <c r="D6" s="84">
        <v>241637900</v>
      </c>
      <c r="E6" s="85">
        <v>590452261</v>
      </c>
      <c r="F6" s="85">
        <v>3532247179</v>
      </c>
      <c r="G6" s="85">
        <v>4973562650</v>
      </c>
      <c r="H6" s="85">
        <v>4970330983</v>
      </c>
      <c r="I6" s="85">
        <v>5078827100</v>
      </c>
      <c r="J6" s="85">
        <v>5091012476</v>
      </c>
      <c r="K6" s="85">
        <v>5282647815</v>
      </c>
      <c r="L6" s="89">
        <f t="shared" ref="L6:L11" si="0">+K6/C6</f>
        <v>0.64995427161052621</v>
      </c>
    </row>
    <row r="7" spans="1:12" ht="22.5" customHeight="1" x14ac:dyDescent="0.2">
      <c r="A7" s="22">
        <v>1183</v>
      </c>
      <c r="B7" s="23" t="s">
        <v>27</v>
      </c>
      <c r="C7" s="84">
        <v>2932605899</v>
      </c>
      <c r="D7" s="84">
        <v>19276800</v>
      </c>
      <c r="E7" s="85">
        <v>19276800</v>
      </c>
      <c r="F7" s="85">
        <v>109737311</v>
      </c>
      <c r="G7" s="85">
        <v>352485570</v>
      </c>
      <c r="H7" s="85">
        <v>352485570</v>
      </c>
      <c r="I7" s="85">
        <v>360191470</v>
      </c>
      <c r="J7" s="85">
        <v>360191470</v>
      </c>
      <c r="K7" s="85">
        <v>360191470</v>
      </c>
      <c r="L7" s="89">
        <f t="shared" si="0"/>
        <v>0.12282300534238952</v>
      </c>
    </row>
    <row r="8" spans="1:12" ht="22.5" customHeight="1" x14ac:dyDescent="0.2">
      <c r="A8" s="22">
        <v>585</v>
      </c>
      <c r="B8" s="23" t="s">
        <v>18</v>
      </c>
      <c r="C8" s="84">
        <v>1701808967</v>
      </c>
      <c r="D8" s="84">
        <v>72824000</v>
      </c>
      <c r="E8" s="85">
        <v>102398933</v>
      </c>
      <c r="F8" s="85">
        <v>243879802</v>
      </c>
      <c r="G8" s="85">
        <v>1162237036</v>
      </c>
      <c r="H8" s="85">
        <v>1162237036</v>
      </c>
      <c r="I8" s="85">
        <v>1170659803</v>
      </c>
      <c r="J8" s="85">
        <v>1179027838</v>
      </c>
      <c r="K8" s="85">
        <v>1202468545</v>
      </c>
      <c r="L8" s="89">
        <f t="shared" si="0"/>
        <v>0.70658256497481486</v>
      </c>
    </row>
    <row r="9" spans="1:12" ht="22.5" customHeight="1" x14ac:dyDescent="0.2">
      <c r="A9" s="22">
        <v>965</v>
      </c>
      <c r="B9" s="23" t="s">
        <v>19</v>
      </c>
      <c r="C9" s="84">
        <v>93956256</v>
      </c>
      <c r="D9" s="84">
        <v>7412000</v>
      </c>
      <c r="E9" s="85">
        <v>18206000</v>
      </c>
      <c r="F9" s="85">
        <v>25282167</v>
      </c>
      <c r="G9" s="85">
        <v>37482575</v>
      </c>
      <c r="H9" s="85">
        <v>37482575</v>
      </c>
      <c r="I9" s="85">
        <v>37482575</v>
      </c>
      <c r="J9" s="85">
        <v>45622259</v>
      </c>
      <c r="K9" s="85">
        <v>45622259</v>
      </c>
      <c r="L9" s="89">
        <f t="shared" si="0"/>
        <v>0.48556914613541008</v>
      </c>
    </row>
    <row r="10" spans="1:12" ht="22.5" customHeight="1" x14ac:dyDescent="0.2">
      <c r="A10" s="22">
        <v>6094</v>
      </c>
      <c r="B10" s="22" t="s">
        <v>13</v>
      </c>
      <c r="C10" s="84">
        <v>11334914164</v>
      </c>
      <c r="D10" s="84">
        <v>391144400</v>
      </c>
      <c r="E10" s="85">
        <v>857756546</v>
      </c>
      <c r="F10" s="85">
        <v>3743874597</v>
      </c>
      <c r="G10" s="85">
        <v>5337459697</v>
      </c>
      <c r="H10" s="85">
        <v>5337459697</v>
      </c>
      <c r="I10" s="85">
        <v>5453007717</v>
      </c>
      <c r="J10" s="85">
        <v>5515923829</v>
      </c>
      <c r="K10" s="85">
        <v>6501294560</v>
      </c>
      <c r="L10" s="89">
        <f t="shared" si="0"/>
        <v>0.57356363408981881</v>
      </c>
    </row>
    <row r="11" spans="1:12" ht="30.75" customHeight="1" x14ac:dyDescent="0.2">
      <c r="A11" s="22">
        <v>967</v>
      </c>
      <c r="B11" s="23" t="s">
        <v>12</v>
      </c>
      <c r="C11" s="84">
        <v>1856630109</v>
      </c>
      <c r="D11" s="84">
        <v>77446776</v>
      </c>
      <c r="E11" s="85">
        <v>245816476</v>
      </c>
      <c r="F11" s="85">
        <v>782791614</v>
      </c>
      <c r="G11" s="85">
        <v>931415975</v>
      </c>
      <c r="H11" s="85">
        <v>931415975</v>
      </c>
      <c r="I11" s="85">
        <v>1047706925</v>
      </c>
      <c r="J11" s="85">
        <v>1047706925</v>
      </c>
      <c r="K11" s="85">
        <v>1347339934</v>
      </c>
      <c r="L11" s="89">
        <f t="shared" si="0"/>
        <v>0.72569109348640859</v>
      </c>
    </row>
    <row r="12" spans="1:12" s="24" customFormat="1" ht="24" customHeight="1" x14ac:dyDescent="0.2">
      <c r="A12" s="103" t="s">
        <v>28</v>
      </c>
      <c r="B12" s="103"/>
      <c r="C12" s="83">
        <f>+C5+C6+C7+C8+C9+C10+C11</f>
        <v>35623539281</v>
      </c>
      <c r="D12" s="83">
        <f t="shared" ref="D12:K12" si="1">+D5+D6+D7+D8+D9+D10+D11</f>
        <v>947858189</v>
      </c>
      <c r="E12" s="83">
        <f t="shared" si="1"/>
        <v>2361876899</v>
      </c>
      <c r="F12" s="83">
        <f t="shared" si="1"/>
        <v>11167893374</v>
      </c>
      <c r="G12" s="83">
        <f t="shared" si="1"/>
        <v>16535758645</v>
      </c>
      <c r="H12" s="83">
        <f t="shared" si="1"/>
        <v>16532526978</v>
      </c>
      <c r="I12" s="83">
        <f t="shared" si="1"/>
        <v>17227367510</v>
      </c>
      <c r="J12" s="83">
        <f t="shared" si="1"/>
        <v>17321160367</v>
      </c>
      <c r="K12" s="83">
        <f t="shared" si="1"/>
        <v>20076164810</v>
      </c>
      <c r="L12" s="90">
        <f>+K12/C12</f>
        <v>0.56356457598551213</v>
      </c>
    </row>
    <row r="13" spans="1:12" ht="17.25" customHeight="1" x14ac:dyDescent="0.2">
      <c r="A13" s="22">
        <v>6219</v>
      </c>
      <c r="B13" s="18" t="s">
        <v>14</v>
      </c>
      <c r="C13" s="20">
        <v>6015719804</v>
      </c>
      <c r="D13" s="20">
        <v>31604060</v>
      </c>
      <c r="E13" s="72">
        <v>173270383</v>
      </c>
      <c r="F13" s="72">
        <v>2451357583</v>
      </c>
      <c r="G13" s="72">
        <v>4375813380</v>
      </c>
      <c r="H13" s="72">
        <v>4375813380</v>
      </c>
      <c r="I13" s="72">
        <v>4626636421</v>
      </c>
      <c r="J13" s="72">
        <v>4626636421</v>
      </c>
      <c r="K13" s="72">
        <v>4934231669</v>
      </c>
      <c r="L13" s="91">
        <f>+K13/C13</f>
        <v>0.82022298740029553</v>
      </c>
    </row>
    <row r="14" spans="1:12" ht="17.25" customHeight="1" x14ac:dyDescent="0.2">
      <c r="A14" s="22">
        <v>1044</v>
      </c>
      <c r="B14" s="18" t="s">
        <v>15</v>
      </c>
      <c r="C14" s="20">
        <v>5909537869</v>
      </c>
      <c r="D14" s="20">
        <v>323067788</v>
      </c>
      <c r="E14" s="72">
        <v>764192928</v>
      </c>
      <c r="F14" s="72">
        <v>2916347722</v>
      </c>
      <c r="G14" s="72">
        <v>3811369697</v>
      </c>
      <c r="H14" s="72">
        <v>3811369697</v>
      </c>
      <c r="I14" s="72">
        <v>3856783203</v>
      </c>
      <c r="J14" s="72">
        <v>3905664042</v>
      </c>
      <c r="K14" s="72">
        <v>4268744615</v>
      </c>
      <c r="L14" s="91">
        <f t="shared" ref="L14:L16" si="2">+K14/C14</f>
        <v>0.72234829687661317</v>
      </c>
    </row>
    <row r="15" spans="1:12" ht="17.25" customHeight="1" x14ac:dyDescent="0.2">
      <c r="A15" s="22">
        <v>7132</v>
      </c>
      <c r="B15" s="18" t="s">
        <v>16</v>
      </c>
      <c r="C15" s="20">
        <v>6607372771</v>
      </c>
      <c r="D15" s="20">
        <v>973911999</v>
      </c>
      <c r="E15" s="72">
        <v>1331554989</v>
      </c>
      <c r="F15" s="72">
        <v>4402584249</v>
      </c>
      <c r="G15" s="72">
        <v>5594952458</v>
      </c>
      <c r="H15" s="72">
        <v>5594952458</v>
      </c>
      <c r="I15" s="72">
        <v>5746892225</v>
      </c>
      <c r="J15" s="72">
        <v>5755758825</v>
      </c>
      <c r="K15" s="72">
        <v>5866505976</v>
      </c>
      <c r="L15" s="91">
        <f t="shared" si="2"/>
        <v>0.88787271118534561</v>
      </c>
    </row>
    <row r="16" spans="1:12" ht="17.25" customHeight="1" x14ac:dyDescent="0.2">
      <c r="A16" s="22">
        <v>1032</v>
      </c>
      <c r="B16" s="18" t="s">
        <v>17</v>
      </c>
      <c r="C16" s="20">
        <v>158429017305</v>
      </c>
      <c r="D16" s="20">
        <v>1013060737</v>
      </c>
      <c r="E16" s="72">
        <v>2419499145</v>
      </c>
      <c r="F16" s="72">
        <v>18561462904</v>
      </c>
      <c r="G16" s="72">
        <v>25743025145</v>
      </c>
      <c r="H16" s="72">
        <v>25678691478</v>
      </c>
      <c r="I16" s="72">
        <v>25940065060</v>
      </c>
      <c r="J16" s="72">
        <v>25944993038</v>
      </c>
      <c r="K16" s="72">
        <v>31144497215</v>
      </c>
      <c r="L16" s="91">
        <f t="shared" si="2"/>
        <v>0.19658328849595841</v>
      </c>
    </row>
    <row r="17" spans="1:12" s="25" customFormat="1" ht="15" customHeight="1" x14ac:dyDescent="0.2">
      <c r="A17" s="117" t="s">
        <v>29</v>
      </c>
      <c r="B17" s="117"/>
      <c r="C17" s="46">
        <f t="shared" ref="C17:K17" si="3">SUM(C13:C16)</f>
        <v>176961647749</v>
      </c>
      <c r="D17" s="46">
        <f t="shared" si="3"/>
        <v>2341644584</v>
      </c>
      <c r="E17" s="46">
        <f t="shared" si="3"/>
        <v>4688517445</v>
      </c>
      <c r="F17" s="46">
        <f t="shared" si="3"/>
        <v>28331752458</v>
      </c>
      <c r="G17" s="46">
        <f t="shared" si="3"/>
        <v>39525160680</v>
      </c>
      <c r="H17" s="46">
        <f t="shared" si="3"/>
        <v>39460827013</v>
      </c>
      <c r="I17" s="46">
        <f t="shared" si="3"/>
        <v>40170376909</v>
      </c>
      <c r="J17" s="46">
        <f t="shared" si="3"/>
        <v>40233052326</v>
      </c>
      <c r="K17" s="46">
        <f t="shared" si="3"/>
        <v>46213979475</v>
      </c>
      <c r="L17" s="64">
        <f>+K17/C17</f>
        <v>0.26115251560354635</v>
      </c>
    </row>
    <row r="18" spans="1:12" x14ac:dyDescent="0.2">
      <c r="A18" s="26"/>
      <c r="B18" s="27"/>
      <c r="C18" s="28"/>
      <c r="D18" s="28"/>
      <c r="E18" s="71"/>
      <c r="F18" s="71"/>
      <c r="G18" s="71"/>
      <c r="H18" s="71"/>
      <c r="I18" s="71"/>
      <c r="J18" s="71"/>
      <c r="K18" s="71"/>
      <c r="L18" s="92"/>
    </row>
    <row r="19" spans="1:12" s="25" customFormat="1" ht="15.75" customHeight="1" x14ac:dyDescent="0.2">
      <c r="A19" s="118" t="s">
        <v>30</v>
      </c>
      <c r="B19" s="118"/>
      <c r="C19" s="49">
        <f t="shared" ref="C19:J19" si="4">+C12+C17</f>
        <v>212585187030</v>
      </c>
      <c r="D19" s="49">
        <f t="shared" si="4"/>
        <v>3289502773</v>
      </c>
      <c r="E19" s="49">
        <f t="shared" si="4"/>
        <v>7050394344</v>
      </c>
      <c r="F19" s="49">
        <f t="shared" si="4"/>
        <v>39499645832</v>
      </c>
      <c r="G19" s="49">
        <f t="shared" si="4"/>
        <v>56060919325</v>
      </c>
      <c r="H19" s="49">
        <f t="shared" si="4"/>
        <v>55993353991</v>
      </c>
      <c r="I19" s="49">
        <f t="shared" si="4"/>
        <v>57397744419</v>
      </c>
      <c r="J19" s="49">
        <f t="shared" si="4"/>
        <v>57554212693</v>
      </c>
      <c r="K19" s="49">
        <f>+K12+K17</f>
        <v>66290144285</v>
      </c>
      <c r="L19" s="93">
        <f>+K19/C19</f>
        <v>0.31182861426579617</v>
      </c>
    </row>
    <row r="20" spans="1:12" ht="15.75" customHeight="1" x14ac:dyDescent="0.2">
      <c r="A20" s="44" t="str">
        <f>+'EJECUCION BMT'!A26</f>
        <v>FUENTE: PREDIS -04 DE JUNIO DE 2019 8:00</v>
      </c>
    </row>
  </sheetData>
  <mergeCells count="6">
    <mergeCell ref="A4:B4"/>
    <mergeCell ref="A12:B12"/>
    <mergeCell ref="A17:B17"/>
    <mergeCell ref="A19:B19"/>
    <mergeCell ref="A1:E1"/>
    <mergeCell ref="A2:E2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EJECUCION BMT  CONCEJO</vt:lpstr>
      <vt:lpstr>EJECUCION BMT</vt:lpstr>
      <vt:lpstr>FUNCIONAMIENTO</vt:lpstr>
      <vt:lpstr>RESERVAS</vt:lpstr>
      <vt:lpstr>'EJECUCION BMT  CONCEJO'!Área_de_impresión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2019-02-14T17:21:00Z</cp:lastPrinted>
  <dcterms:created xsi:type="dcterms:W3CDTF">2015-10-06T19:48:57Z</dcterms:created>
  <dcterms:modified xsi:type="dcterms:W3CDTF">2020-08-04T00:18:22Z</dcterms:modified>
</cp:coreProperties>
</file>