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gdelgadillo\Documents\RISGOS SDM\INF RC 3er CUATRIMESTRE\"/>
    </mc:Choice>
  </mc:AlternateContent>
  <workbookProtection workbookAlgorithmName="SHA-512" workbookHashValue="XAaTEK/mtMSwf20ZcqG3fnwjzNkymTJyyUCFMDNwnZn2NfOct2Pt/rihxumlExGKwrCUOnQL8T1q0kiCqU3eRg==" workbookSaltValue="2WPnRqM/9w7bE8wY8eYnFw==" workbookSpinCount="100000" lockStructure="1"/>
  <bookViews>
    <workbookView xWindow="0" yWindow="0" windowWidth="28800" windowHeight="12300" tabRatio="812" firstSheet="2" activeTab="2"/>
  </bookViews>
  <sheets>
    <sheet name="POLÍTICA" sheetId="33" r:id="rId1"/>
    <sheet name="IDENTIFICACIÓN Y VALORACIÓN" sheetId="38" r:id="rId2"/>
    <sheet name="CONTROLES EXISTENTES" sheetId="36" r:id="rId3"/>
    <sheet name="TRATAMIENTO Y MONITOREO" sheetId="40" r:id="rId4"/>
    <sheet name="PLAN DE CONTINGENCIA" sheetId="37" r:id="rId5"/>
    <sheet name="EVALUACIÓN DE CONTROLES" sheetId="42" r:id="rId6"/>
    <sheet name="3. IMPACTO RIESGOS CORRUPCIÓN" sheetId="30" state="hidden" r:id="rId7"/>
  </sheets>
  <externalReferences>
    <externalReference r:id="rId8"/>
  </externalReferences>
  <definedNames>
    <definedName name="_xlnm._FilterDatabase" localSheetId="2" hidden="1">'CONTROLES EXISTENTES'!$A$2:$AU$228</definedName>
    <definedName name="_xlnm._FilterDatabase" localSheetId="1" hidden="1">'IDENTIFICACIÓN Y VALORACIÓN'!$A$8:$Q$89</definedName>
    <definedName name="_xlnm._FilterDatabase" localSheetId="4" hidden="1">'PLAN DE CONTINGENCIA'!$A$3:$G$57</definedName>
    <definedName name="_xlnm._FilterDatabase" localSheetId="3" hidden="1">'TRATAMIENTO Y MONITOREO'!$A$6:$AG$186</definedName>
    <definedName name="_xlnm.Print_Area" localSheetId="6">'3. IMPACTO RIESGOS CORRUPCIÓN'!$A$1:$AX$35</definedName>
    <definedName name="BAJA">#REF!</definedName>
    <definedName name="MODERADO__5">#REF!</definedName>
    <definedName name="RARA_VEZ__1">#REF!</definedName>
  </definedNames>
  <calcPr calcId="162913"/>
</workbook>
</file>

<file path=xl/calcChain.xml><?xml version="1.0" encoding="utf-8"?>
<calcChain xmlns="http://schemas.openxmlformats.org/spreadsheetml/2006/main">
  <c r="M229" i="36" l="1"/>
  <c r="O60" i="42"/>
  <c r="P60" i="42"/>
  <c r="Q60" i="42" s="1"/>
  <c r="AB60" i="42"/>
  <c r="O62" i="42"/>
  <c r="P62" i="42" s="1"/>
  <c r="Q62" i="42" s="1"/>
  <c r="Y62" i="42"/>
  <c r="X60" i="42" l="1"/>
  <c r="U60" i="42"/>
  <c r="X62" i="42"/>
  <c r="U62" i="42"/>
  <c r="V60" i="42" l="1"/>
  <c r="W60" i="42" s="1"/>
  <c r="Y60" i="42"/>
  <c r="V62" i="42"/>
  <c r="AB62" i="42"/>
  <c r="W62" i="42"/>
  <c r="AT27" i="30" l="1"/>
  <c r="AS27" i="30"/>
  <c r="AS28" i="30" s="1"/>
  <c r="AR27" i="30"/>
  <c r="AQ27" i="30"/>
  <c r="AQ28" i="30" s="1"/>
  <c r="AP27" i="30"/>
  <c r="AO27" i="30"/>
  <c r="AO28" i="30" s="1"/>
  <c r="AN27" i="30"/>
  <c r="AM27" i="30"/>
  <c r="AM28" i="30" s="1"/>
  <c r="AL27" i="30"/>
  <c r="AK27" i="30"/>
  <c r="AK28" i="30" s="1"/>
  <c r="AJ27" i="30"/>
  <c r="AI27" i="30"/>
  <c r="AI28" i="30" s="1"/>
  <c r="AH27" i="30"/>
  <c r="AG27" i="30"/>
  <c r="AG28" i="30" s="1"/>
  <c r="AF27" i="30"/>
  <c r="AE27" i="30"/>
  <c r="AE28" i="30" s="1"/>
  <c r="AD27" i="30"/>
  <c r="AC27" i="30"/>
  <c r="AC28" i="30" s="1"/>
  <c r="AB27" i="30"/>
  <c r="AA27" i="30"/>
  <c r="AA28" i="30" s="1"/>
  <c r="Z27" i="30"/>
  <c r="Y27" i="30"/>
  <c r="Y28" i="30" s="1"/>
  <c r="X27" i="30"/>
  <c r="W27" i="30"/>
  <c r="W28" i="30" s="1"/>
  <c r="V27" i="30"/>
  <c r="U27" i="30"/>
  <c r="U28" i="30" s="1"/>
  <c r="T27" i="30"/>
  <c r="S27" i="30"/>
  <c r="S28" i="30" s="1"/>
  <c r="R27" i="30"/>
  <c r="Q27" i="30"/>
  <c r="Q28" i="30" s="1"/>
  <c r="P27" i="30"/>
  <c r="O27" i="30"/>
  <c r="O28" i="30" s="1"/>
  <c r="N27" i="30"/>
  <c r="M27" i="30"/>
  <c r="M28" i="30" s="1"/>
  <c r="L27" i="30"/>
  <c r="K27" i="30"/>
  <c r="K28" i="30" s="1"/>
  <c r="J27" i="30"/>
  <c r="I27" i="30"/>
  <c r="I28" i="30" s="1"/>
  <c r="H27" i="30"/>
  <c r="G27" i="30"/>
  <c r="G28" i="30" s="1"/>
  <c r="F27" i="30"/>
  <c r="E27" i="30"/>
  <c r="E28" i="30" s="1"/>
  <c r="AB188" i="42"/>
  <c r="Y188" i="42"/>
  <c r="O188" i="42"/>
  <c r="P188" i="42" s="1"/>
  <c r="Q188" i="42" s="1"/>
  <c r="U188" i="42" s="1"/>
  <c r="AB187" i="42"/>
  <c r="Y187" i="42"/>
  <c r="O187" i="42"/>
  <c r="P187" i="42" s="1"/>
  <c r="Q187" i="42" s="1"/>
  <c r="AB186" i="42"/>
  <c r="O186" i="42"/>
  <c r="P186" i="42" s="1"/>
  <c r="Q186" i="42" s="1"/>
  <c r="AB185" i="42"/>
  <c r="Y185" i="42"/>
  <c r="O185" i="42"/>
  <c r="P185" i="42" s="1"/>
  <c r="Q185" i="42" s="1"/>
  <c r="AB184" i="42"/>
  <c r="Y184" i="42"/>
  <c r="O184" i="42"/>
  <c r="P184" i="42" s="1"/>
  <c r="Q184" i="42" s="1"/>
  <c r="AB183" i="42"/>
  <c r="Y183" i="42"/>
  <c r="O183" i="42"/>
  <c r="P183" i="42" s="1"/>
  <c r="Q183" i="42" s="1"/>
  <c r="AB182" i="42"/>
  <c r="Y182" i="42"/>
  <c r="O182" i="42"/>
  <c r="P182" i="42" s="1"/>
  <c r="A182" i="42"/>
  <c r="AB181" i="42"/>
  <c r="Y181" i="42"/>
  <c r="O181" i="42"/>
  <c r="P181" i="42" s="1"/>
  <c r="Q181" i="42" s="1"/>
  <c r="AB180" i="42"/>
  <c r="Y180" i="42"/>
  <c r="O180" i="42"/>
  <c r="P180" i="42" s="1"/>
  <c r="Q180" i="42" s="1"/>
  <c r="U180" i="42" s="1"/>
  <c r="AB179" i="42"/>
  <c r="Y179" i="42"/>
  <c r="O179" i="42"/>
  <c r="P179" i="42" s="1"/>
  <c r="Q179" i="42" s="1"/>
  <c r="AB178" i="42"/>
  <c r="Y178" i="42"/>
  <c r="O178" i="42"/>
  <c r="P178" i="42" s="1"/>
  <c r="Q178" i="42" s="1"/>
  <c r="U178" i="42" s="1"/>
  <c r="AB177" i="42"/>
  <c r="Y177" i="42"/>
  <c r="O177" i="42"/>
  <c r="P177" i="42" s="1"/>
  <c r="Q177" i="42" s="1"/>
  <c r="AB176" i="42"/>
  <c r="O176" i="42"/>
  <c r="P176" i="42" s="1"/>
  <c r="Q176" i="42" s="1"/>
  <c r="AB175" i="42"/>
  <c r="Y175" i="42"/>
  <c r="O175" i="42"/>
  <c r="P175" i="42" s="1"/>
  <c r="Q175" i="42" s="1"/>
  <c r="AB174" i="42"/>
  <c r="Y174" i="42"/>
  <c r="O174" i="42"/>
  <c r="P174" i="42" s="1"/>
  <c r="A174" i="42"/>
  <c r="AB173" i="42"/>
  <c r="Y173" i="42"/>
  <c r="O173" i="42"/>
  <c r="P173" i="42" s="1"/>
  <c r="Q173" i="42" s="1"/>
  <c r="AB172" i="42"/>
  <c r="Y172" i="42"/>
  <c r="O172" i="42"/>
  <c r="P172" i="42" s="1"/>
  <c r="Q172" i="42" s="1"/>
  <c r="U172" i="42" s="1"/>
  <c r="AB171" i="42"/>
  <c r="O171" i="42"/>
  <c r="P171" i="42" s="1"/>
  <c r="Q171" i="42" s="1"/>
  <c r="AB168" i="42"/>
  <c r="Y168" i="42"/>
  <c r="O168" i="42"/>
  <c r="P168" i="42" s="1"/>
  <c r="Q168" i="42" s="1"/>
  <c r="U168" i="42" s="1"/>
  <c r="AB166" i="42"/>
  <c r="Y166" i="42"/>
  <c r="O166" i="42"/>
  <c r="P166" i="42" s="1"/>
  <c r="Q166" i="42" s="1"/>
  <c r="AB165" i="42"/>
  <c r="O165" i="42"/>
  <c r="P165" i="42" s="1"/>
  <c r="Q165" i="42" s="1"/>
  <c r="AB164" i="42"/>
  <c r="Y164" i="42"/>
  <c r="O164" i="42"/>
  <c r="P164" i="42" s="1"/>
  <c r="Q164" i="42" s="1"/>
  <c r="X164" i="42" s="1"/>
  <c r="A164" i="42"/>
  <c r="AB163" i="42"/>
  <c r="Y163" i="42"/>
  <c r="O163" i="42"/>
  <c r="P163" i="42" s="1"/>
  <c r="Q163" i="42" s="1"/>
  <c r="AB162" i="42"/>
  <c r="Y162" i="42"/>
  <c r="O162" i="42"/>
  <c r="P162" i="42" s="1"/>
  <c r="Q162" i="42" s="1"/>
  <c r="U162" i="42" s="1"/>
  <c r="V162" i="42" s="1"/>
  <c r="AB161" i="42"/>
  <c r="Y161" i="42"/>
  <c r="O161" i="42"/>
  <c r="P161" i="42" s="1"/>
  <c r="Q161" i="42" s="1"/>
  <c r="X161" i="42" s="1"/>
  <c r="AB160" i="42"/>
  <c r="Y160" i="42"/>
  <c r="O160" i="42"/>
  <c r="P160" i="42" s="1"/>
  <c r="Q160" i="42" s="1"/>
  <c r="U160" i="42" s="1"/>
  <c r="V160" i="42" s="1"/>
  <c r="AB159" i="42"/>
  <c r="Y159" i="42"/>
  <c r="O159" i="42"/>
  <c r="P159" i="42" s="1"/>
  <c r="Q159" i="42" s="1"/>
  <c r="X159" i="42" s="1"/>
  <c r="AB158" i="42"/>
  <c r="Y158" i="42"/>
  <c r="O158" i="42"/>
  <c r="P158" i="42" s="1"/>
  <c r="Q158" i="42" s="1"/>
  <c r="U158" i="42" s="1"/>
  <c r="V158" i="42" s="1"/>
  <c r="AB157" i="42"/>
  <c r="Y157" i="42"/>
  <c r="O157" i="42"/>
  <c r="P157" i="42" s="1"/>
  <c r="Q157" i="42" s="1"/>
  <c r="X157" i="42" s="1"/>
  <c r="AB156" i="42"/>
  <c r="O156" i="42"/>
  <c r="P156" i="42" s="1"/>
  <c r="Q156" i="42" s="1"/>
  <c r="AB155" i="42"/>
  <c r="O155" i="42"/>
  <c r="P155" i="42" s="1"/>
  <c r="Q155" i="42" s="1"/>
  <c r="AB154" i="42"/>
  <c r="AC154" i="42" s="1"/>
  <c r="AM19" i="42" s="1"/>
  <c r="O154" i="42"/>
  <c r="P154" i="42" s="1"/>
  <c r="Q154" i="42" s="1"/>
  <c r="U154" i="42" s="1"/>
  <c r="V154" i="42" s="1"/>
  <c r="A154" i="42"/>
  <c r="AB153" i="42"/>
  <c r="Y153" i="42"/>
  <c r="O153" i="42"/>
  <c r="P153" i="42" s="1"/>
  <c r="Q153" i="42" s="1"/>
  <c r="X153" i="42" s="1"/>
  <c r="AB152" i="42"/>
  <c r="O152" i="42"/>
  <c r="P152" i="42" s="1"/>
  <c r="Q152" i="42" s="1"/>
  <c r="U152" i="42" s="1"/>
  <c r="V152" i="42" s="1"/>
  <c r="AB151" i="42"/>
  <c r="AC151" i="42" s="1"/>
  <c r="O151" i="42"/>
  <c r="P151" i="42" s="1"/>
  <c r="Q151" i="42" s="1"/>
  <c r="X151" i="42" s="1"/>
  <c r="Y150" i="42"/>
  <c r="O150" i="42"/>
  <c r="P150" i="42" s="1"/>
  <c r="Q150" i="42" s="1"/>
  <c r="Y149" i="42"/>
  <c r="O149" i="42"/>
  <c r="P149" i="42" s="1"/>
  <c r="Q149" i="42" s="1"/>
  <c r="X149" i="42" s="1"/>
  <c r="AB147" i="42"/>
  <c r="Y147" i="42"/>
  <c r="O147" i="42"/>
  <c r="P147" i="42" s="1"/>
  <c r="Q147" i="42" s="1"/>
  <c r="U147" i="42" s="1"/>
  <c r="V147" i="42" s="1"/>
  <c r="Y146" i="42"/>
  <c r="O146" i="42"/>
  <c r="P146" i="42" s="1"/>
  <c r="Q146" i="42" s="1"/>
  <c r="AB145" i="42"/>
  <c r="O145" i="42"/>
  <c r="P145" i="42" s="1"/>
  <c r="Q145" i="42" s="1"/>
  <c r="U145" i="42" s="1"/>
  <c r="AB144" i="42"/>
  <c r="O144" i="42"/>
  <c r="P144" i="42" s="1"/>
  <c r="Q144" i="42" s="1"/>
  <c r="Y143" i="42"/>
  <c r="O143" i="42"/>
  <c r="P143" i="42" s="1"/>
  <c r="Q143" i="42" s="1"/>
  <c r="U143" i="42" s="1"/>
  <c r="AB143" i="42" s="1"/>
  <c r="Y142" i="42"/>
  <c r="O142" i="42"/>
  <c r="P142" i="42" s="1"/>
  <c r="Q142" i="42" s="1"/>
  <c r="X142" i="42" s="1"/>
  <c r="AB141" i="42"/>
  <c r="Q141" i="42"/>
  <c r="U141" i="42" s="1"/>
  <c r="O141" i="42"/>
  <c r="P141" i="42" s="1"/>
  <c r="AB140" i="42"/>
  <c r="O140" i="42"/>
  <c r="P140" i="42" s="1"/>
  <c r="A140" i="42"/>
  <c r="AB139" i="42"/>
  <c r="Y139" i="42"/>
  <c r="O139" i="42"/>
  <c r="P139" i="42" s="1"/>
  <c r="Q139" i="42" s="1"/>
  <c r="U139" i="42" s="1"/>
  <c r="AB138" i="42"/>
  <c r="Y138" i="42"/>
  <c r="O138" i="42"/>
  <c r="P138" i="42" s="1"/>
  <c r="Q138" i="42" s="1"/>
  <c r="AB137" i="42"/>
  <c r="Y137" i="42"/>
  <c r="O137" i="42"/>
  <c r="P137" i="42" s="1"/>
  <c r="Q137" i="42" s="1"/>
  <c r="AB136" i="42"/>
  <c r="O136" i="42"/>
  <c r="P136" i="42" s="1"/>
  <c r="Q136" i="42" s="1"/>
  <c r="Y135" i="42"/>
  <c r="O135" i="42"/>
  <c r="P135" i="42" s="1"/>
  <c r="Q135" i="42" s="1"/>
  <c r="U135" i="42" s="1"/>
  <c r="AB135" i="42" s="1"/>
  <c r="Y134" i="42"/>
  <c r="O134" i="42"/>
  <c r="P134" i="42" s="1"/>
  <c r="Q134" i="42" s="1"/>
  <c r="O133" i="42"/>
  <c r="P133" i="42" s="1"/>
  <c r="Q133" i="42" s="1"/>
  <c r="AB132" i="42"/>
  <c r="O132" i="42"/>
  <c r="P132" i="42" s="1"/>
  <c r="Q132" i="42" s="1"/>
  <c r="AB131" i="42"/>
  <c r="O131" i="42"/>
  <c r="P131" i="42" s="1"/>
  <c r="Q131" i="42" s="1"/>
  <c r="X131" i="42" s="1"/>
  <c r="AB130" i="42"/>
  <c r="O130" i="42"/>
  <c r="P130" i="42" s="1"/>
  <c r="Q130" i="42" s="1"/>
  <c r="U130" i="42" s="1"/>
  <c r="Y129" i="42"/>
  <c r="O129" i="42"/>
  <c r="P129" i="42" s="1"/>
  <c r="Q129" i="42" s="1"/>
  <c r="X129" i="42" s="1"/>
  <c r="AB128" i="42"/>
  <c r="Q128" i="42"/>
  <c r="U128" i="42" s="1"/>
  <c r="O128" i="42"/>
  <c r="P128" i="42" s="1"/>
  <c r="A128" i="42"/>
  <c r="AB127" i="42"/>
  <c r="Y127" i="42"/>
  <c r="O127" i="42"/>
  <c r="P127" i="42" s="1"/>
  <c r="Q127" i="42" s="1"/>
  <c r="AB126" i="42"/>
  <c r="Y126" i="42"/>
  <c r="U126" i="42"/>
  <c r="V126" i="42" s="1"/>
  <c r="O126" i="42"/>
  <c r="P126" i="42" s="1"/>
  <c r="Q126" i="42" s="1"/>
  <c r="X126" i="42" s="1"/>
  <c r="AB125" i="42"/>
  <c r="Y125" i="42"/>
  <c r="O125" i="42"/>
  <c r="P125" i="42" s="1"/>
  <c r="Q125" i="42" s="1"/>
  <c r="AB124" i="42"/>
  <c r="Y124" i="42"/>
  <c r="O124" i="42"/>
  <c r="P124" i="42" s="1"/>
  <c r="Q124" i="42" s="1"/>
  <c r="X124" i="42" s="1"/>
  <c r="AB123" i="42"/>
  <c r="Y123" i="42"/>
  <c r="O123" i="42"/>
  <c r="P123" i="42" s="1"/>
  <c r="Q123" i="42" s="1"/>
  <c r="AB122" i="42"/>
  <c r="Y122" i="42"/>
  <c r="O122" i="42"/>
  <c r="P122" i="42" s="1"/>
  <c r="Q122" i="42" s="1"/>
  <c r="AB121" i="42"/>
  <c r="Y121" i="42"/>
  <c r="O121" i="42"/>
  <c r="P121" i="42" s="1"/>
  <c r="Q121" i="42" s="1"/>
  <c r="AB120" i="42"/>
  <c r="Y120" i="42"/>
  <c r="O120" i="42"/>
  <c r="P120" i="42" s="1"/>
  <c r="Q120" i="42" s="1"/>
  <c r="AB119" i="42"/>
  <c r="Y119" i="42"/>
  <c r="P119" i="42"/>
  <c r="Q119" i="42" s="1"/>
  <c r="O119" i="42"/>
  <c r="Y118" i="42"/>
  <c r="O118" i="42"/>
  <c r="P118" i="42" s="1"/>
  <c r="Q118" i="42" s="1"/>
  <c r="Y117" i="42"/>
  <c r="O117" i="42"/>
  <c r="P117" i="42" s="1"/>
  <c r="Q117" i="42" s="1"/>
  <c r="AB116" i="42"/>
  <c r="O116" i="42"/>
  <c r="P116" i="42" s="1"/>
  <c r="A116" i="42"/>
  <c r="AB115" i="42"/>
  <c r="Y115" i="42"/>
  <c r="O115" i="42"/>
  <c r="P115" i="42" s="1"/>
  <c r="Q115" i="42" s="1"/>
  <c r="AB114" i="42"/>
  <c r="Y114" i="42"/>
  <c r="O114" i="42"/>
  <c r="P114" i="42" s="1"/>
  <c r="Q114" i="42" s="1"/>
  <c r="AB113" i="42"/>
  <c r="Y113" i="42"/>
  <c r="O113" i="42"/>
  <c r="P113" i="42" s="1"/>
  <c r="Q113" i="42" s="1"/>
  <c r="AB112" i="42"/>
  <c r="O112" i="42"/>
  <c r="P112" i="42" s="1"/>
  <c r="Q112" i="42" s="1"/>
  <c r="AB111" i="42"/>
  <c r="Y111" i="42"/>
  <c r="O111" i="42"/>
  <c r="P111" i="42" s="1"/>
  <c r="Q111" i="42" s="1"/>
  <c r="AB110" i="42"/>
  <c r="Y110" i="42"/>
  <c r="O110" i="42"/>
  <c r="P110" i="42" s="1"/>
  <c r="Q110" i="42" s="1"/>
  <c r="Y109" i="42"/>
  <c r="O109" i="42"/>
  <c r="P109" i="42" s="1"/>
  <c r="Q109" i="42" s="1"/>
  <c r="AB108" i="42"/>
  <c r="O108" i="42"/>
  <c r="P108" i="42" s="1"/>
  <c r="Q108" i="42" s="1"/>
  <c r="Y107" i="42"/>
  <c r="O107" i="42"/>
  <c r="P107" i="42" s="1"/>
  <c r="Q107" i="42" s="1"/>
  <c r="AB106" i="42"/>
  <c r="O106" i="42"/>
  <c r="P106" i="42" s="1"/>
  <c r="Q106" i="42" s="1"/>
  <c r="Y105" i="42"/>
  <c r="O105" i="42"/>
  <c r="P105" i="42" s="1"/>
  <c r="Q105" i="42" s="1"/>
  <c r="O104" i="42"/>
  <c r="P104" i="42" s="1"/>
  <c r="Q104" i="42" s="1"/>
  <c r="AB103" i="42"/>
  <c r="O103" i="42"/>
  <c r="P103" i="42" s="1"/>
  <c r="Q103" i="42" s="1"/>
  <c r="AB102" i="42"/>
  <c r="O102" i="42"/>
  <c r="P102" i="42" s="1"/>
  <c r="Q102" i="42" s="1"/>
  <c r="AB101" i="42"/>
  <c r="O101" i="42"/>
  <c r="P101" i="42" s="1"/>
  <c r="Q101" i="42" s="1"/>
  <c r="AB100" i="42"/>
  <c r="O100" i="42"/>
  <c r="P100" i="42" s="1"/>
  <c r="Q100" i="42" s="1"/>
  <c r="AB99" i="42"/>
  <c r="O99" i="42"/>
  <c r="P99" i="42" s="1"/>
  <c r="A99" i="42"/>
  <c r="AB98" i="42"/>
  <c r="Y98" i="42"/>
  <c r="X98" i="42"/>
  <c r="U98" i="42"/>
  <c r="O98" i="42"/>
  <c r="AB97" i="42"/>
  <c r="Y97" i="42"/>
  <c r="X97" i="42"/>
  <c r="U97" i="42"/>
  <c r="V97" i="42" s="1"/>
  <c r="O97" i="42"/>
  <c r="AB96" i="42"/>
  <c r="Y96" i="42"/>
  <c r="X96" i="42"/>
  <c r="U96" i="42"/>
  <c r="O96" i="42"/>
  <c r="AB95" i="42"/>
  <c r="Y95" i="42"/>
  <c r="Q95" i="42"/>
  <c r="X95" i="42" s="1"/>
  <c r="O95" i="42"/>
  <c r="AB94" i="42"/>
  <c r="O94" i="42"/>
  <c r="P94" i="42" s="1"/>
  <c r="Q94" i="42" s="1"/>
  <c r="AB93" i="42"/>
  <c r="O93" i="42"/>
  <c r="P93" i="42" s="1"/>
  <c r="Q93" i="42" s="1"/>
  <c r="AB92" i="42"/>
  <c r="O92" i="42"/>
  <c r="P92" i="42" s="1"/>
  <c r="Q92" i="42" s="1"/>
  <c r="AB91" i="42"/>
  <c r="O91" i="42"/>
  <c r="P91" i="42" s="1"/>
  <c r="Q91" i="42" s="1"/>
  <c r="Y90" i="42"/>
  <c r="P90" i="42"/>
  <c r="Q90" i="42" s="1"/>
  <c r="O90" i="42"/>
  <c r="O88" i="42"/>
  <c r="P88" i="42" s="1"/>
  <c r="Q88" i="42" s="1"/>
  <c r="AB87" i="42"/>
  <c r="P87" i="42"/>
  <c r="Q87" i="42" s="1"/>
  <c r="O87" i="42"/>
  <c r="AB86" i="42"/>
  <c r="O86" i="42"/>
  <c r="P86" i="42" s="1"/>
  <c r="Q86" i="42" s="1"/>
  <c r="AB85" i="42"/>
  <c r="O85" i="42"/>
  <c r="P85" i="42" s="1"/>
  <c r="A85" i="42"/>
  <c r="AB84" i="42"/>
  <c r="Y84" i="42"/>
  <c r="O84" i="42"/>
  <c r="P84" i="42" s="1"/>
  <c r="Q84" i="42" s="1"/>
  <c r="U84" i="42" s="1"/>
  <c r="V84" i="42" s="1"/>
  <c r="AB83" i="42"/>
  <c r="Y83" i="42"/>
  <c r="O83" i="42"/>
  <c r="P83" i="42" s="1"/>
  <c r="Q83" i="42" s="1"/>
  <c r="X83" i="42" s="1"/>
  <c r="AB82" i="42"/>
  <c r="Y82" i="42"/>
  <c r="O82" i="42"/>
  <c r="P82" i="42" s="1"/>
  <c r="Q82" i="42" s="1"/>
  <c r="U82" i="42" s="1"/>
  <c r="V82" i="42" s="1"/>
  <c r="AB81" i="42"/>
  <c r="Y81" i="42"/>
  <c r="O81" i="42"/>
  <c r="P81" i="42" s="1"/>
  <c r="Q81" i="42" s="1"/>
  <c r="X81" i="42" s="1"/>
  <c r="AB80" i="42"/>
  <c r="O80" i="42"/>
  <c r="P80" i="42" s="1"/>
  <c r="Q80" i="42" s="1"/>
  <c r="Y79" i="42"/>
  <c r="P79" i="42"/>
  <c r="Q79" i="42" s="1"/>
  <c r="O79" i="42"/>
  <c r="AB78" i="42"/>
  <c r="O78" i="42"/>
  <c r="P78" i="42" s="1"/>
  <c r="Q78" i="42" s="1"/>
  <c r="AB77" i="42"/>
  <c r="O77" i="42"/>
  <c r="P77" i="42" s="1"/>
  <c r="Q77" i="42" s="1"/>
  <c r="AB76" i="42"/>
  <c r="O76" i="42"/>
  <c r="P76" i="42" s="1"/>
  <c r="Q76" i="42" s="1"/>
  <c r="AB75" i="42"/>
  <c r="O75" i="42"/>
  <c r="P75" i="42" s="1"/>
  <c r="Q75" i="42" s="1"/>
  <c r="AB74" i="42"/>
  <c r="O74" i="42"/>
  <c r="P74" i="42" s="1"/>
  <c r="Q74" i="42" s="1"/>
  <c r="AB73" i="42"/>
  <c r="O73" i="42"/>
  <c r="P73" i="42" s="1"/>
  <c r="Q73" i="42" s="1"/>
  <c r="AB72" i="42"/>
  <c r="O72" i="42"/>
  <c r="P72" i="42" s="1"/>
  <c r="Q72" i="42" s="1"/>
  <c r="AB71" i="42"/>
  <c r="O71" i="42"/>
  <c r="P71" i="42" s="1"/>
  <c r="Q71" i="42" s="1"/>
  <c r="AB70" i="42"/>
  <c r="O70" i="42"/>
  <c r="P70" i="42" s="1"/>
  <c r="Q70" i="42" s="1"/>
  <c r="AB69" i="42"/>
  <c r="O69" i="42"/>
  <c r="P69" i="42" s="1"/>
  <c r="A69" i="42"/>
  <c r="Y68" i="42"/>
  <c r="O68" i="42"/>
  <c r="P68" i="42" s="1"/>
  <c r="Q68" i="42" s="1"/>
  <c r="AB67" i="42"/>
  <c r="O67" i="42"/>
  <c r="P67" i="42" s="1"/>
  <c r="Q67" i="42" s="1"/>
  <c r="AB66" i="42"/>
  <c r="O66" i="42"/>
  <c r="P66" i="42" s="1"/>
  <c r="Q66" i="42" s="1"/>
  <c r="AB65" i="42"/>
  <c r="O65" i="42"/>
  <c r="P65" i="42" s="1"/>
  <c r="Q65" i="42" s="1"/>
  <c r="Y64" i="42"/>
  <c r="O64" i="42"/>
  <c r="P64" i="42" s="1"/>
  <c r="Q64" i="42" s="1"/>
  <c r="AB63" i="42"/>
  <c r="O63" i="42"/>
  <c r="P63" i="42" s="1"/>
  <c r="Q63" i="42" s="1"/>
  <c r="Y59" i="42"/>
  <c r="O59" i="42"/>
  <c r="P59" i="42" s="1"/>
  <c r="Q59" i="42" s="1"/>
  <c r="AB58" i="42"/>
  <c r="O58" i="42"/>
  <c r="P58" i="42" s="1"/>
  <c r="Q58" i="42" s="1"/>
  <c r="AB57" i="42"/>
  <c r="P57" i="42"/>
  <c r="Q57" i="42" s="1"/>
  <c r="O57" i="42"/>
  <c r="AB56" i="42"/>
  <c r="O56" i="42"/>
  <c r="P56" i="42" s="1"/>
  <c r="A56" i="42"/>
  <c r="AB55" i="42"/>
  <c r="Y55" i="42"/>
  <c r="O55" i="42"/>
  <c r="P55" i="42" s="1"/>
  <c r="Q55" i="42" s="1"/>
  <c r="AB54" i="42"/>
  <c r="Y54" i="42"/>
  <c r="O54" i="42"/>
  <c r="P54" i="42" s="1"/>
  <c r="Q54" i="42" s="1"/>
  <c r="AB53" i="42"/>
  <c r="Y53" i="42"/>
  <c r="O53" i="42"/>
  <c r="P53" i="42" s="1"/>
  <c r="Q53" i="42" s="1"/>
  <c r="AB52" i="42"/>
  <c r="Y52" i="42"/>
  <c r="O52" i="42"/>
  <c r="P52" i="42" s="1"/>
  <c r="Q52" i="42" s="1"/>
  <c r="AB51" i="42"/>
  <c r="Y51" i="42"/>
  <c r="O51" i="42"/>
  <c r="P51" i="42" s="1"/>
  <c r="Q51" i="42" s="1"/>
  <c r="AB50" i="42"/>
  <c r="O50" i="42"/>
  <c r="P50" i="42" s="1"/>
  <c r="Q50" i="42" s="1"/>
  <c r="AB49" i="42"/>
  <c r="O49" i="42"/>
  <c r="P49" i="42" s="1"/>
  <c r="Q49" i="42" s="1"/>
  <c r="Y48" i="42"/>
  <c r="O48" i="42"/>
  <c r="P48" i="42" s="1"/>
  <c r="Q48" i="42" s="1"/>
  <c r="Y47" i="42"/>
  <c r="O47" i="42"/>
  <c r="P47" i="42" s="1"/>
  <c r="Q47" i="42" s="1"/>
  <c r="AB46" i="42"/>
  <c r="O46" i="42"/>
  <c r="P46" i="42" s="1"/>
  <c r="Q46" i="42" s="1"/>
  <c r="AB45" i="42"/>
  <c r="O45" i="42"/>
  <c r="P45" i="42" s="1"/>
  <c r="Q45" i="42" s="1"/>
  <c r="AB44" i="42"/>
  <c r="O44" i="42"/>
  <c r="P44" i="42" s="1"/>
  <c r="Q44" i="42" s="1"/>
  <c r="O43" i="42"/>
  <c r="P43" i="42" s="1"/>
  <c r="Q43" i="42" s="1"/>
  <c r="AB42" i="42"/>
  <c r="O42" i="42"/>
  <c r="P42" i="42" s="1"/>
  <c r="Q42" i="42" s="1"/>
  <c r="AB41" i="42"/>
  <c r="O41" i="42"/>
  <c r="P41" i="42" s="1"/>
  <c r="Q41" i="42" s="1"/>
  <c r="AB40" i="42"/>
  <c r="O40" i="42"/>
  <c r="P40" i="42" s="1"/>
  <c r="A40" i="42"/>
  <c r="Y39" i="42"/>
  <c r="O39" i="42"/>
  <c r="P39" i="42" s="1"/>
  <c r="Q39" i="42" s="1"/>
  <c r="Y38" i="42"/>
  <c r="O38" i="42"/>
  <c r="P38" i="42" s="1"/>
  <c r="Q38" i="42" s="1"/>
  <c r="Y37" i="42"/>
  <c r="O37" i="42"/>
  <c r="P37" i="42" s="1"/>
  <c r="Q37" i="42" s="1"/>
  <c r="AB36" i="42"/>
  <c r="O36" i="42"/>
  <c r="P36" i="42" s="1"/>
  <c r="Q36" i="42" s="1"/>
  <c r="AB35" i="42"/>
  <c r="Y35" i="42"/>
  <c r="O35" i="42"/>
  <c r="P35" i="42" s="1"/>
  <c r="Q35" i="42" s="1"/>
  <c r="AB34" i="42"/>
  <c r="O34" i="42"/>
  <c r="P34" i="42" s="1"/>
  <c r="Q34" i="42" s="1"/>
  <c r="AB33" i="42"/>
  <c r="O33" i="42"/>
  <c r="P33" i="42" s="1"/>
  <c r="Q33" i="42" s="1"/>
  <c r="Y32" i="42"/>
  <c r="O32" i="42"/>
  <c r="P32" i="42" s="1"/>
  <c r="Q32" i="42" s="1"/>
  <c r="AB31" i="42"/>
  <c r="O31" i="42"/>
  <c r="P31" i="42" s="1"/>
  <c r="Q31" i="42" s="1"/>
  <c r="AB30" i="42"/>
  <c r="O30" i="42"/>
  <c r="P30" i="42" s="1"/>
  <c r="Q30" i="42" s="1"/>
  <c r="AB29" i="42"/>
  <c r="O29" i="42"/>
  <c r="P29" i="42" s="1"/>
  <c r="Q29" i="42" s="1"/>
  <c r="AB28" i="42"/>
  <c r="O28" i="42"/>
  <c r="P28" i="42" s="1"/>
  <c r="Q28" i="42" s="1"/>
  <c r="A28" i="42"/>
  <c r="AB27" i="42"/>
  <c r="Y27" i="42"/>
  <c r="O27" i="42"/>
  <c r="P27" i="42" s="1"/>
  <c r="Q27" i="42" s="1"/>
  <c r="AB26" i="42"/>
  <c r="Y26" i="42"/>
  <c r="O26" i="42"/>
  <c r="P26" i="42" s="1"/>
  <c r="Q26" i="42" s="1"/>
  <c r="AB25" i="42"/>
  <c r="Y25" i="42"/>
  <c r="P25" i="42"/>
  <c r="Q25" i="42" s="1"/>
  <c r="O25" i="42"/>
  <c r="Y24" i="42"/>
  <c r="O24" i="42"/>
  <c r="P24" i="42" s="1"/>
  <c r="Q24" i="42" s="1"/>
  <c r="AK23" i="42"/>
  <c r="AH23" i="42"/>
  <c r="AG23" i="42"/>
  <c r="AB23" i="42"/>
  <c r="O23" i="42"/>
  <c r="P23" i="42" s="1"/>
  <c r="Q23" i="42" s="1"/>
  <c r="AB22" i="42"/>
  <c r="O22" i="42"/>
  <c r="P22" i="42" s="1"/>
  <c r="Q22" i="42" s="1"/>
  <c r="AK21" i="42"/>
  <c r="AH21" i="42"/>
  <c r="AG21" i="42"/>
  <c r="Y21" i="42"/>
  <c r="O21" i="42"/>
  <c r="P21" i="42" s="1"/>
  <c r="Q21" i="42" s="1"/>
  <c r="AK20" i="42"/>
  <c r="AH20" i="42"/>
  <c r="AG20" i="42"/>
  <c r="AB20" i="42"/>
  <c r="O20" i="42"/>
  <c r="P20" i="42" s="1"/>
  <c r="Q20" i="42" s="1"/>
  <c r="AK19" i="42"/>
  <c r="AH19" i="42"/>
  <c r="AG19" i="42"/>
  <c r="AB19" i="42"/>
  <c r="O19" i="42"/>
  <c r="P19" i="42" s="1"/>
  <c r="B19" i="42"/>
  <c r="A19" i="42"/>
  <c r="AK18" i="42"/>
  <c r="AH18" i="42"/>
  <c r="AO18" i="42" s="1"/>
  <c r="AG18" i="42"/>
  <c r="AB18" i="42"/>
  <c r="Y18" i="42"/>
  <c r="O18" i="42"/>
  <c r="P18" i="42" s="1"/>
  <c r="Q18" i="42" s="1"/>
  <c r="U18" i="42" s="1"/>
  <c r="V18" i="42" s="1"/>
  <c r="AK17" i="42"/>
  <c r="AH17" i="42"/>
  <c r="AG17" i="42"/>
  <c r="AB17" i="42"/>
  <c r="Y17" i="42"/>
  <c r="O17" i="42"/>
  <c r="P17" i="42" s="1"/>
  <c r="Q17" i="42" s="1"/>
  <c r="U17" i="42" s="1"/>
  <c r="V17" i="42" s="1"/>
  <c r="AK16" i="42"/>
  <c r="AH16" i="42"/>
  <c r="AG16" i="42"/>
  <c r="AB16" i="42"/>
  <c r="O16" i="42"/>
  <c r="P16" i="42" s="1"/>
  <c r="Q16" i="42" s="1"/>
  <c r="AK15" i="42"/>
  <c r="AH15" i="42"/>
  <c r="AP15" i="42" s="1"/>
  <c r="AG15" i="42"/>
  <c r="O15" i="42"/>
  <c r="P15" i="42" s="1"/>
  <c r="Q15" i="42" s="1"/>
  <c r="AK14" i="42"/>
  <c r="AH14" i="42"/>
  <c r="AO14" i="42" s="1"/>
  <c r="AG14" i="42"/>
  <c r="AB14" i="42"/>
  <c r="O14" i="42"/>
  <c r="P14" i="42" s="1"/>
  <c r="Q14" i="42" s="1"/>
  <c r="AK13" i="42"/>
  <c r="AH13" i="42"/>
  <c r="AG13" i="42"/>
  <c r="AB13" i="42"/>
  <c r="O13" i="42"/>
  <c r="P13" i="42" s="1"/>
  <c r="Q13" i="42" s="1"/>
  <c r="O12" i="42"/>
  <c r="P12" i="42" s="1"/>
  <c r="Q12" i="42" s="1"/>
  <c r="Y11" i="42"/>
  <c r="O11" i="42"/>
  <c r="P11" i="42" s="1"/>
  <c r="Q11" i="42" s="1"/>
  <c r="O10" i="42"/>
  <c r="P10" i="42" s="1"/>
  <c r="Q10" i="42" s="1"/>
  <c r="AK9" i="42"/>
  <c r="AH9" i="42"/>
  <c r="AO9" i="42" s="1"/>
  <c r="AG9" i="42"/>
  <c r="O9" i="42"/>
  <c r="P9" i="42" s="1"/>
  <c r="Q9" i="42" s="1"/>
  <c r="AK8" i="42"/>
  <c r="AH8" i="42"/>
  <c r="AG8" i="42"/>
  <c r="AB8" i="42"/>
  <c r="O8" i="42"/>
  <c r="P8" i="42" s="1"/>
  <c r="Q8" i="42" s="1"/>
  <c r="AK7" i="42"/>
  <c r="AH7" i="42"/>
  <c r="AG7" i="42"/>
  <c r="Y7" i="42"/>
  <c r="O7" i="42"/>
  <c r="P7" i="42" s="1"/>
  <c r="Q7" i="42" s="1"/>
  <c r="AK6" i="42"/>
  <c r="AH6" i="42"/>
  <c r="AG6" i="42"/>
  <c r="AB6" i="42"/>
  <c r="O6" i="42"/>
  <c r="P6" i="42" s="1"/>
  <c r="Q6" i="42" s="1"/>
  <c r="AK5" i="42"/>
  <c r="AH5" i="42"/>
  <c r="AG5" i="42"/>
  <c r="AB5" i="42"/>
  <c r="O5" i="42"/>
  <c r="P5" i="42" s="1"/>
  <c r="Q5" i="42" s="1"/>
  <c r="B5" i="42"/>
  <c r="A5" i="42"/>
  <c r="B57" i="37"/>
  <c r="B56" i="37"/>
  <c r="B55" i="37"/>
  <c r="B54" i="37"/>
  <c r="B53" i="37"/>
  <c r="B52" i="37"/>
  <c r="B51" i="37"/>
  <c r="B50" i="37"/>
  <c r="B49" i="37"/>
  <c r="B48" i="37"/>
  <c r="B47" i="37"/>
  <c r="B46" i="37"/>
  <c r="B45" i="37"/>
  <c r="B44" i="37"/>
  <c r="B43" i="37"/>
  <c r="B42" i="37"/>
  <c r="B41" i="37"/>
  <c r="B40" i="37"/>
  <c r="B39" i="37"/>
  <c r="B38" i="37"/>
  <c r="B37" i="37"/>
  <c r="B36" i="37"/>
  <c r="B35" i="37"/>
  <c r="B34" i="37"/>
  <c r="B33" i="37"/>
  <c r="B32" i="37"/>
  <c r="B31" i="37"/>
  <c r="B30" i="37"/>
  <c r="B29" i="37"/>
  <c r="B28" i="37"/>
  <c r="B27" i="37"/>
  <c r="B26" i="37"/>
  <c r="B25" i="37"/>
  <c r="B24" i="37"/>
  <c r="B23" i="37"/>
  <c r="B22" i="37"/>
  <c r="B21" i="37"/>
  <c r="B20" i="37"/>
  <c r="B19" i="37"/>
  <c r="B18" i="37"/>
  <c r="B17" i="37"/>
  <c r="B16" i="37"/>
  <c r="B15" i="37"/>
  <c r="B14" i="37"/>
  <c r="B13" i="37"/>
  <c r="B12" i="37"/>
  <c r="B11" i="37"/>
  <c r="B10" i="37"/>
  <c r="B9" i="37"/>
  <c r="B8" i="37"/>
  <c r="B7" i="37"/>
  <c r="B6" i="37"/>
  <c r="B5" i="37"/>
  <c r="B4" i="37"/>
  <c r="G179" i="40"/>
  <c r="E179" i="40"/>
  <c r="D179" i="40"/>
  <c r="C179" i="40"/>
  <c r="B179" i="40"/>
  <c r="G173" i="40"/>
  <c r="E173" i="40"/>
  <c r="D173" i="40"/>
  <c r="C173" i="40"/>
  <c r="B173" i="40"/>
  <c r="G166" i="40"/>
  <c r="E166" i="40"/>
  <c r="D166" i="40"/>
  <c r="C166" i="40"/>
  <c r="B166" i="40"/>
  <c r="G155" i="40"/>
  <c r="E155" i="40"/>
  <c r="D155" i="40"/>
  <c r="C155" i="40"/>
  <c r="B155" i="40"/>
  <c r="G137" i="40"/>
  <c r="E137" i="40"/>
  <c r="D137" i="40"/>
  <c r="C137" i="40"/>
  <c r="B137" i="40"/>
  <c r="G129" i="40"/>
  <c r="E129" i="40"/>
  <c r="D129" i="40"/>
  <c r="C129" i="40"/>
  <c r="B129" i="40"/>
  <c r="G123" i="40"/>
  <c r="E123" i="40"/>
  <c r="D123" i="40"/>
  <c r="C123" i="40"/>
  <c r="B123" i="40"/>
  <c r="G103" i="40"/>
  <c r="E103" i="40"/>
  <c r="D103" i="40"/>
  <c r="C103" i="40"/>
  <c r="B103" i="40"/>
  <c r="G92" i="40"/>
  <c r="E92" i="40"/>
  <c r="D92" i="40"/>
  <c r="C92" i="40"/>
  <c r="B92" i="40"/>
  <c r="G78" i="40"/>
  <c r="E78" i="40"/>
  <c r="D78" i="40"/>
  <c r="C78" i="40"/>
  <c r="B78" i="40"/>
  <c r="G62" i="40"/>
  <c r="E62" i="40"/>
  <c r="D62" i="40"/>
  <c r="C62" i="40"/>
  <c r="B62" i="40"/>
  <c r="G51" i="40"/>
  <c r="E51" i="40"/>
  <c r="D51" i="40"/>
  <c r="C51" i="40"/>
  <c r="B51" i="40"/>
  <c r="G35" i="40"/>
  <c r="E35" i="40"/>
  <c r="D35" i="40"/>
  <c r="C35" i="40"/>
  <c r="B35" i="40"/>
  <c r="G28" i="40"/>
  <c r="E28" i="40"/>
  <c r="D28" i="40"/>
  <c r="C28" i="40"/>
  <c r="B28" i="40"/>
  <c r="G8" i="40"/>
  <c r="E8" i="40"/>
  <c r="D8" i="40"/>
  <c r="C8" i="40"/>
  <c r="B8" i="40"/>
  <c r="B228" i="36"/>
  <c r="B226" i="36"/>
  <c r="B225" i="36"/>
  <c r="B224" i="36"/>
  <c r="B222" i="36"/>
  <c r="B220" i="36"/>
  <c r="B219" i="36"/>
  <c r="B218" i="36"/>
  <c r="B217" i="36"/>
  <c r="B216" i="36"/>
  <c r="B214" i="36"/>
  <c r="B210" i="36"/>
  <c r="B209" i="36"/>
  <c r="B208" i="36"/>
  <c r="B203" i="36"/>
  <c r="B202" i="36"/>
  <c r="B201" i="36"/>
  <c r="B198" i="36"/>
  <c r="B196" i="36"/>
  <c r="B194" i="36"/>
  <c r="B191" i="36"/>
  <c r="B188" i="36"/>
  <c r="B187" i="36"/>
  <c r="B186" i="36"/>
  <c r="B184" i="36"/>
  <c r="B183" i="36"/>
  <c r="B179" i="36"/>
  <c r="B177" i="36"/>
  <c r="B158" i="36"/>
  <c r="B156" i="36"/>
  <c r="B154" i="36"/>
  <c r="B150" i="36"/>
  <c r="B148" i="36"/>
  <c r="B144" i="36"/>
  <c r="B143" i="36"/>
  <c r="B142" i="36"/>
  <c r="B134" i="36"/>
  <c r="B133" i="36"/>
  <c r="B130" i="36"/>
  <c r="B128" i="36"/>
  <c r="B123" i="36"/>
  <c r="B121" i="36"/>
  <c r="B111" i="36"/>
  <c r="B110" i="36"/>
  <c r="B108" i="36"/>
  <c r="B104" i="36"/>
  <c r="B102" i="36"/>
  <c r="B95" i="36"/>
  <c r="B94" i="36"/>
  <c r="B91" i="36"/>
  <c r="B89" i="36"/>
  <c r="B79" i="36"/>
  <c r="B78" i="36"/>
  <c r="B75" i="36"/>
  <c r="B73" i="36"/>
  <c r="B71" i="36"/>
  <c r="B65" i="36"/>
  <c r="B63" i="36"/>
  <c r="B60" i="36"/>
  <c r="B58" i="36"/>
  <c r="B54" i="36"/>
  <c r="B52" i="36"/>
  <c r="B51" i="36"/>
  <c r="B50" i="36"/>
  <c r="B48" i="36"/>
  <c r="B46" i="36"/>
  <c r="B43" i="36"/>
  <c r="B39" i="36"/>
  <c r="B38" i="36"/>
  <c r="B37" i="36"/>
  <c r="B35" i="36"/>
  <c r="B33" i="36"/>
  <c r="B32" i="36"/>
  <c r="B30" i="36"/>
  <c r="B24" i="36"/>
  <c r="B22" i="36"/>
  <c r="B4" i="36"/>
  <c r="B3" i="36"/>
  <c r="P84" i="38"/>
  <c r="O84" i="38"/>
  <c r="N84" i="38"/>
  <c r="I84" i="38"/>
  <c r="H84" i="38"/>
  <c r="J84" i="38" s="1"/>
  <c r="P79" i="38"/>
  <c r="O79" i="38"/>
  <c r="N79" i="38"/>
  <c r="I79" i="38"/>
  <c r="H79" i="38"/>
  <c r="J79" i="38" s="1"/>
  <c r="P74" i="38"/>
  <c r="O74" i="38"/>
  <c r="N74" i="38"/>
  <c r="I74" i="38"/>
  <c r="H74" i="38"/>
  <c r="J74" i="38" s="1"/>
  <c r="I68" i="38"/>
  <c r="H68" i="38"/>
  <c r="J68" i="38" s="1"/>
  <c r="I60" i="38"/>
  <c r="H60" i="38"/>
  <c r="J60" i="38" s="1"/>
  <c r="P55" i="38"/>
  <c r="O55" i="38"/>
  <c r="N55" i="38"/>
  <c r="I55" i="38"/>
  <c r="H55" i="38"/>
  <c r="J55" i="38" s="1"/>
  <c r="P52" i="38"/>
  <c r="O52" i="38"/>
  <c r="N52" i="38"/>
  <c r="I52" i="38"/>
  <c r="H52" i="38"/>
  <c r="J52" i="38" s="1"/>
  <c r="P45" i="38"/>
  <c r="O45" i="38"/>
  <c r="I45" i="38"/>
  <c r="H45" i="38"/>
  <c r="J45" i="38" s="1"/>
  <c r="P39" i="38"/>
  <c r="O39" i="38"/>
  <c r="I39" i="38"/>
  <c r="H39" i="38"/>
  <c r="J39" i="38" s="1"/>
  <c r="P35" i="38"/>
  <c r="O35" i="38"/>
  <c r="N35" i="38"/>
  <c r="I35" i="38"/>
  <c r="H35" i="38"/>
  <c r="J35" i="38" s="1"/>
  <c r="O30" i="38"/>
  <c r="I30" i="38"/>
  <c r="H30" i="38"/>
  <c r="J30" i="38" s="1"/>
  <c r="P26" i="38"/>
  <c r="O26" i="38"/>
  <c r="N26" i="38"/>
  <c r="I26" i="38"/>
  <c r="H26" i="38"/>
  <c r="J26" i="38" s="1"/>
  <c r="P18" i="38"/>
  <c r="O18" i="38"/>
  <c r="N18" i="38"/>
  <c r="I18" i="38"/>
  <c r="H18" i="38"/>
  <c r="J18" i="38" s="1"/>
  <c r="P13" i="38"/>
  <c r="O13" i="38"/>
  <c r="N13" i="38"/>
  <c r="I13" i="38"/>
  <c r="H13" i="38"/>
  <c r="J13" i="38" s="1"/>
  <c r="P9" i="38"/>
  <c r="O9" i="38"/>
  <c r="N9" i="38"/>
  <c r="I9" i="38"/>
  <c r="H9" i="38"/>
  <c r="J9" i="38" s="1"/>
  <c r="R56" i="42" l="1"/>
  <c r="S56" i="42" s="1"/>
  <c r="R99" i="42"/>
  <c r="T99" i="42" s="1"/>
  <c r="X130" i="42"/>
  <c r="AP18" i="42"/>
  <c r="X134" i="42"/>
  <c r="U134" i="42"/>
  <c r="V134" i="42" s="1"/>
  <c r="W134" i="42" s="1"/>
  <c r="Q174" i="42"/>
  <c r="U174" i="42" s="1"/>
  <c r="V174" i="42" s="1"/>
  <c r="R174" i="42"/>
  <c r="T174" i="42" s="1"/>
  <c r="X183" i="42"/>
  <c r="U183" i="42"/>
  <c r="V183" i="42" s="1"/>
  <c r="W183" i="42" s="1"/>
  <c r="X185" i="42"/>
  <c r="U185" i="42"/>
  <c r="V185" i="42" s="1"/>
  <c r="W185" i="42" s="1"/>
  <c r="R40" i="42"/>
  <c r="S40" i="42" s="1"/>
  <c r="U124" i="42"/>
  <c r="V124" i="42" s="1"/>
  <c r="U129" i="42"/>
  <c r="V129" i="42" s="1"/>
  <c r="W129" i="42" s="1"/>
  <c r="U131" i="42"/>
  <c r="Y131" i="42" s="1"/>
  <c r="U137" i="42"/>
  <c r="V137" i="42" s="1"/>
  <c r="W137" i="42" s="1"/>
  <c r="X137" i="42"/>
  <c r="X146" i="42"/>
  <c r="U146" i="42"/>
  <c r="X155" i="42"/>
  <c r="U155" i="42"/>
  <c r="V155" i="42" s="1"/>
  <c r="X175" i="42"/>
  <c r="U175" i="42"/>
  <c r="V175" i="42" s="1"/>
  <c r="W175" i="42" s="1"/>
  <c r="Q182" i="42"/>
  <c r="U182" i="42" s="1"/>
  <c r="V182" i="42" s="1"/>
  <c r="R182" i="42"/>
  <c r="S182" i="42" s="1"/>
  <c r="AC164" i="42"/>
  <c r="AM20" i="42" s="1"/>
  <c r="AO20" i="42" s="1"/>
  <c r="R85" i="42"/>
  <c r="T85" i="42" s="1"/>
  <c r="W97" i="42"/>
  <c r="R128" i="42"/>
  <c r="S128" i="42" s="1"/>
  <c r="X139" i="42"/>
  <c r="X141" i="42"/>
  <c r="U142" i="42"/>
  <c r="X143" i="42"/>
  <c r="U151" i="42"/>
  <c r="V151" i="42" s="1"/>
  <c r="U153" i="42"/>
  <c r="V153" i="42" s="1"/>
  <c r="X168" i="42"/>
  <c r="AC182" i="42"/>
  <c r="AM23" i="42" s="1"/>
  <c r="AO23" i="42" s="1"/>
  <c r="X9" i="42"/>
  <c r="U9" i="42"/>
  <c r="X12" i="42"/>
  <c r="U12" i="42"/>
  <c r="X6" i="42"/>
  <c r="U6" i="42"/>
  <c r="U7" i="42"/>
  <c r="X7" i="42"/>
  <c r="U8" i="42"/>
  <c r="X8" i="42"/>
  <c r="X14" i="42"/>
  <c r="U14" i="42"/>
  <c r="U16" i="42"/>
  <c r="X16" i="42"/>
  <c r="R19" i="42"/>
  <c r="X20" i="42"/>
  <c r="U20" i="42"/>
  <c r="X22" i="42"/>
  <c r="U22" i="42"/>
  <c r="U25" i="42"/>
  <c r="X25" i="42"/>
  <c r="U31" i="42"/>
  <c r="X31" i="42"/>
  <c r="X32" i="42"/>
  <c r="U32" i="42"/>
  <c r="U34" i="42"/>
  <c r="X34" i="42"/>
  <c r="U37" i="42"/>
  <c r="X37" i="42"/>
  <c r="X38" i="42"/>
  <c r="U38" i="42"/>
  <c r="U41" i="42"/>
  <c r="X41" i="42"/>
  <c r="X42" i="42"/>
  <c r="U42" i="42"/>
  <c r="X44" i="42"/>
  <c r="U44" i="42"/>
  <c r="U47" i="42"/>
  <c r="X47" i="42"/>
  <c r="X48" i="42"/>
  <c r="U48" i="42"/>
  <c r="U51" i="42"/>
  <c r="X51" i="42"/>
  <c r="X54" i="42"/>
  <c r="U54" i="42"/>
  <c r="U55" i="42"/>
  <c r="X55" i="42"/>
  <c r="U57" i="42"/>
  <c r="X57" i="42"/>
  <c r="X58" i="42"/>
  <c r="U58" i="42"/>
  <c r="U63" i="42"/>
  <c r="X63" i="42"/>
  <c r="X64" i="42"/>
  <c r="U64" i="42"/>
  <c r="U67" i="42"/>
  <c r="X67" i="42"/>
  <c r="X68" i="42"/>
  <c r="U68" i="42"/>
  <c r="U71" i="42"/>
  <c r="X71" i="42"/>
  <c r="X72" i="42"/>
  <c r="U72" i="42"/>
  <c r="U75" i="42"/>
  <c r="X75" i="42"/>
  <c r="X76" i="42"/>
  <c r="U76" i="42"/>
  <c r="U79" i="42"/>
  <c r="X79" i="42"/>
  <c r="X80" i="42"/>
  <c r="U80" i="42"/>
  <c r="U5" i="42"/>
  <c r="X5" i="42"/>
  <c r="X10" i="42"/>
  <c r="U10" i="42"/>
  <c r="U11" i="42"/>
  <c r="X11" i="42"/>
  <c r="U13" i="42"/>
  <c r="X13" i="42"/>
  <c r="X15" i="42"/>
  <c r="U15" i="42"/>
  <c r="U21" i="42"/>
  <c r="X21" i="42"/>
  <c r="U23" i="42"/>
  <c r="X23" i="42"/>
  <c r="X24" i="42"/>
  <c r="U24" i="42"/>
  <c r="X26" i="42"/>
  <c r="U26" i="42"/>
  <c r="U27" i="42"/>
  <c r="X27" i="42"/>
  <c r="U29" i="42"/>
  <c r="X29" i="42"/>
  <c r="X30" i="42"/>
  <c r="U30" i="42"/>
  <c r="U33" i="42"/>
  <c r="X33" i="42"/>
  <c r="X36" i="42"/>
  <c r="U36" i="42"/>
  <c r="U39" i="42"/>
  <c r="X39" i="42"/>
  <c r="T40" i="42"/>
  <c r="X43" i="42"/>
  <c r="U43" i="42"/>
  <c r="U45" i="42"/>
  <c r="X45" i="42"/>
  <c r="X46" i="42"/>
  <c r="U46" i="42"/>
  <c r="U49" i="42"/>
  <c r="X49" i="42"/>
  <c r="X50" i="42"/>
  <c r="U50" i="42"/>
  <c r="X52" i="42"/>
  <c r="U52" i="42"/>
  <c r="U53" i="42"/>
  <c r="X53" i="42"/>
  <c r="T56" i="42"/>
  <c r="U59" i="42"/>
  <c r="X59" i="42"/>
  <c r="U65" i="42"/>
  <c r="X65" i="42"/>
  <c r="X66" i="42"/>
  <c r="U66" i="42"/>
  <c r="Q69" i="42"/>
  <c r="R69" i="42"/>
  <c r="X70" i="42"/>
  <c r="U70" i="42"/>
  <c r="U73" i="42"/>
  <c r="X73" i="42"/>
  <c r="X74" i="42"/>
  <c r="U74" i="42"/>
  <c r="U77" i="42"/>
  <c r="X77" i="42"/>
  <c r="X78" i="42"/>
  <c r="U78" i="42"/>
  <c r="AP9" i="42"/>
  <c r="AP14" i="42"/>
  <c r="Q19" i="42"/>
  <c r="AO19" i="42"/>
  <c r="Q40" i="42"/>
  <c r="Q56" i="42"/>
  <c r="U81" i="42"/>
  <c r="U83" i="42"/>
  <c r="Q85" i="42"/>
  <c r="U87" i="42"/>
  <c r="X87" i="42"/>
  <c r="X88" i="42"/>
  <c r="U88" i="42"/>
  <c r="U90" i="42"/>
  <c r="X90" i="42"/>
  <c r="X91" i="42"/>
  <c r="U91" i="42"/>
  <c r="X92" i="42"/>
  <c r="U92" i="42"/>
  <c r="U100" i="42"/>
  <c r="X100" i="42"/>
  <c r="X101" i="42"/>
  <c r="U101" i="42"/>
  <c r="U104" i="42"/>
  <c r="X104" i="42"/>
  <c r="U105" i="42"/>
  <c r="X105" i="42"/>
  <c r="X106" i="42"/>
  <c r="U106" i="42"/>
  <c r="U109" i="42"/>
  <c r="X109" i="42"/>
  <c r="X110" i="42"/>
  <c r="U110" i="42"/>
  <c r="U111" i="42"/>
  <c r="X111" i="42"/>
  <c r="U113" i="42"/>
  <c r="X113" i="42"/>
  <c r="R116" i="42"/>
  <c r="U119" i="42"/>
  <c r="X119" i="42"/>
  <c r="X122" i="42"/>
  <c r="U122" i="42"/>
  <c r="R5" i="42"/>
  <c r="W82" i="42"/>
  <c r="X82" i="42"/>
  <c r="W84" i="42"/>
  <c r="X84" i="42"/>
  <c r="X86" i="42"/>
  <c r="U86" i="42"/>
  <c r="U93" i="42"/>
  <c r="X93" i="42"/>
  <c r="X94" i="42"/>
  <c r="U94" i="42"/>
  <c r="S99" i="42"/>
  <c r="U102" i="42"/>
  <c r="X102" i="42"/>
  <c r="X103" i="42"/>
  <c r="U103" i="42"/>
  <c r="U107" i="42"/>
  <c r="X107" i="42"/>
  <c r="X108" i="42"/>
  <c r="U108" i="42"/>
  <c r="X112" i="42"/>
  <c r="U112" i="42"/>
  <c r="X114" i="42"/>
  <c r="U114" i="42"/>
  <c r="U115" i="42"/>
  <c r="X115" i="42"/>
  <c r="U117" i="42"/>
  <c r="X117" i="42"/>
  <c r="X118" i="42"/>
  <c r="U118" i="42"/>
  <c r="X120" i="42"/>
  <c r="U120" i="42"/>
  <c r="U121" i="42"/>
  <c r="X121" i="42"/>
  <c r="U123" i="42"/>
  <c r="X123" i="42"/>
  <c r="U125" i="42"/>
  <c r="X125" i="42"/>
  <c r="U127" i="42"/>
  <c r="X127" i="42"/>
  <c r="U95" i="42"/>
  <c r="V96" i="42"/>
  <c r="W96" i="42" s="1"/>
  <c r="V98" i="42"/>
  <c r="W98" i="42" s="1"/>
  <c r="Q99" i="42"/>
  <c r="Q116" i="42"/>
  <c r="W124" i="42"/>
  <c r="W126" i="42"/>
  <c r="Y130" i="42"/>
  <c r="V130" i="42"/>
  <c r="W130" i="42" s="1"/>
  <c r="U132" i="42"/>
  <c r="X132" i="42"/>
  <c r="X133" i="42"/>
  <c r="U133" i="42"/>
  <c r="AB134" i="42"/>
  <c r="X135" i="42"/>
  <c r="X136" i="42"/>
  <c r="U136" i="42"/>
  <c r="V139" i="42"/>
  <c r="W139" i="42" s="1"/>
  <c r="Y141" i="42"/>
  <c r="V141" i="42"/>
  <c r="W141" i="42" s="1"/>
  <c r="V143" i="42"/>
  <c r="W143" i="42" s="1"/>
  <c r="X145" i="42"/>
  <c r="U156" i="42"/>
  <c r="X156" i="42"/>
  <c r="Y128" i="42"/>
  <c r="V128" i="42"/>
  <c r="W128" i="42" s="1"/>
  <c r="X128" i="42"/>
  <c r="AB129" i="42"/>
  <c r="V135" i="42"/>
  <c r="W135" i="42" s="1"/>
  <c r="X138" i="42"/>
  <c r="U138" i="42"/>
  <c r="R140" i="42"/>
  <c r="Q140" i="42"/>
  <c r="V142" i="42"/>
  <c r="AB142" i="42" s="1"/>
  <c r="X144" i="42"/>
  <c r="U144" i="42"/>
  <c r="Y145" i="42"/>
  <c r="V145" i="42"/>
  <c r="W145" i="42" s="1"/>
  <c r="U150" i="42"/>
  <c r="X150" i="42"/>
  <c r="U149" i="42"/>
  <c r="W151" i="42"/>
  <c r="AD151" i="42" s="1"/>
  <c r="R154" i="42"/>
  <c r="U157" i="42"/>
  <c r="U159" i="42"/>
  <c r="U161" i="42"/>
  <c r="U164" i="42"/>
  <c r="V168" i="42"/>
  <c r="W168" i="42" s="1"/>
  <c r="X172" i="42"/>
  <c r="X173" i="42"/>
  <c r="U173" i="42"/>
  <c r="AC174" i="42"/>
  <c r="AM21" i="42" s="1"/>
  <c r="AO21" i="42" s="1"/>
  <c r="U176" i="42"/>
  <c r="X176" i="42"/>
  <c r="X177" i="42"/>
  <c r="U177" i="42"/>
  <c r="X178" i="42"/>
  <c r="X179" i="42"/>
  <c r="U179" i="42"/>
  <c r="X180" i="42"/>
  <c r="X181" i="42"/>
  <c r="U181" i="42"/>
  <c r="U184" i="42"/>
  <c r="X184" i="42"/>
  <c r="V146" i="42"/>
  <c r="W146" i="42" s="1"/>
  <c r="W147" i="42"/>
  <c r="X147" i="42"/>
  <c r="Y151" i="42"/>
  <c r="Y152" i="42"/>
  <c r="W152" i="42"/>
  <c r="X152" i="42"/>
  <c r="Y154" i="42"/>
  <c r="W154" i="42"/>
  <c r="X154" i="42"/>
  <c r="Y155" i="42"/>
  <c r="W158" i="42"/>
  <c r="X158" i="42"/>
  <c r="W160" i="42"/>
  <c r="X160" i="42"/>
  <c r="W162" i="42"/>
  <c r="X162" i="42"/>
  <c r="U163" i="42"/>
  <c r="X163" i="42"/>
  <c r="U165" i="42"/>
  <c r="X165" i="42"/>
  <c r="X166" i="42"/>
  <c r="U166" i="42"/>
  <c r="X171" i="42"/>
  <c r="U171" i="42"/>
  <c r="V172" i="42"/>
  <c r="W172" i="42" s="1"/>
  <c r="S174" i="42"/>
  <c r="V178" i="42"/>
  <c r="W178" i="42" s="1"/>
  <c r="V180" i="42"/>
  <c r="W180" i="42" s="1"/>
  <c r="T182" i="42"/>
  <c r="U186" i="42"/>
  <c r="X186" i="42"/>
  <c r="X187" i="42"/>
  <c r="U187" i="42"/>
  <c r="X188" i="42"/>
  <c r="R164" i="42"/>
  <c r="W174" i="42"/>
  <c r="W182" i="42"/>
  <c r="V188" i="42"/>
  <c r="W188" i="42" s="1"/>
  <c r="X35" i="42"/>
  <c r="U35" i="42"/>
  <c r="R28" i="42"/>
  <c r="T28" i="42" s="1"/>
  <c r="X28" i="42"/>
  <c r="U28" i="42"/>
  <c r="Y28" i="42" s="1"/>
  <c r="AO15" i="42"/>
  <c r="AP19" i="42"/>
  <c r="AP21" i="42" l="1"/>
  <c r="V131" i="42"/>
  <c r="W155" i="42"/>
  <c r="W131" i="42"/>
  <c r="AC128" i="42"/>
  <c r="AM17" i="42" s="1"/>
  <c r="AO17" i="42" s="1"/>
  <c r="AP23" i="42"/>
  <c r="S28" i="42"/>
  <c r="AP20" i="42"/>
  <c r="X182" i="42"/>
  <c r="X174" i="42"/>
  <c r="W153" i="42"/>
  <c r="T128" i="42"/>
  <c r="S85" i="42"/>
  <c r="AD96" i="42"/>
  <c r="AA96" i="42"/>
  <c r="AD182" i="42"/>
  <c r="AD174" i="42"/>
  <c r="Y186" i="42"/>
  <c r="Z182" i="42" s="1"/>
  <c r="AL23" i="42" s="1"/>
  <c r="AN23" i="42" s="1"/>
  <c r="V186" i="42"/>
  <c r="W186" i="42" s="1"/>
  <c r="AD172" i="42"/>
  <c r="AA172" i="42"/>
  <c r="V165" i="42"/>
  <c r="Y165" i="42" s="1"/>
  <c r="AD154" i="42"/>
  <c r="V184" i="42"/>
  <c r="W184" i="42" s="1"/>
  <c r="V181" i="42"/>
  <c r="W181" i="42" s="1"/>
  <c r="V177" i="42"/>
  <c r="W177" i="42" s="1"/>
  <c r="V173" i="42"/>
  <c r="W173" i="42" s="1"/>
  <c r="V161" i="42"/>
  <c r="W161" i="42" s="1"/>
  <c r="V157" i="42"/>
  <c r="W157" i="42" s="1"/>
  <c r="S154" i="42"/>
  <c r="T154" i="42"/>
  <c r="X140" i="42"/>
  <c r="U140" i="42"/>
  <c r="V138" i="42"/>
  <c r="W138" i="42" s="1"/>
  <c r="Y156" i="42"/>
  <c r="V156" i="42"/>
  <c r="W156" i="42" s="1"/>
  <c r="V136" i="42"/>
  <c r="Y136" i="42"/>
  <c r="W136" i="42"/>
  <c r="V133" i="42"/>
  <c r="Y133" i="42" s="1"/>
  <c r="X99" i="42"/>
  <c r="U99" i="42"/>
  <c r="V120" i="42"/>
  <c r="W120" i="42" s="1"/>
  <c r="V118" i="42"/>
  <c r="AB118" i="42" s="1"/>
  <c r="V115" i="42"/>
  <c r="W115" i="42" s="1"/>
  <c r="AB107" i="42"/>
  <c r="V107" i="42"/>
  <c r="W107" i="42" s="1"/>
  <c r="Y102" i="42"/>
  <c r="V102" i="42"/>
  <c r="W102" i="42" s="1"/>
  <c r="T164" i="42"/>
  <c r="S164" i="42"/>
  <c r="V187" i="42"/>
  <c r="W187" i="42" s="1"/>
  <c r="V171" i="42"/>
  <c r="Y171" i="42"/>
  <c r="W171" i="42"/>
  <c r="V166" i="42"/>
  <c r="W166" i="42" s="1"/>
  <c r="V163" i="42"/>
  <c r="W163" i="42" s="1"/>
  <c r="Z154" i="42"/>
  <c r="AL19" i="42" s="1"/>
  <c r="AN19" i="42" s="1"/>
  <c r="AQ19" i="42" s="1"/>
  <c r="AB146" i="42"/>
  <c r="V179" i="42"/>
  <c r="W179" i="42" s="1"/>
  <c r="Y176" i="42"/>
  <c r="Z174" i="42" s="1"/>
  <c r="AL21" i="42" s="1"/>
  <c r="AN21" i="42" s="1"/>
  <c r="AQ21" i="42" s="1"/>
  <c r="V176" i="42"/>
  <c r="W176" i="42" s="1"/>
  <c r="V164" i="42"/>
  <c r="W164" i="42" s="1"/>
  <c r="V159" i="42"/>
  <c r="W159" i="42" s="1"/>
  <c r="AB149" i="42"/>
  <c r="V149" i="42"/>
  <c r="W149" i="42" s="1"/>
  <c r="V150" i="42"/>
  <c r="W150" i="42" s="1"/>
  <c r="V144" i="42"/>
  <c r="Y144" i="42"/>
  <c r="W144" i="42"/>
  <c r="W142" i="42"/>
  <c r="T140" i="42"/>
  <c r="S140" i="42"/>
  <c r="Y132" i="42"/>
  <c r="V132" i="42"/>
  <c r="W132" i="42" s="1"/>
  <c r="X116" i="42"/>
  <c r="U116" i="42"/>
  <c r="V95" i="42"/>
  <c r="W95" i="42" s="1"/>
  <c r="V127" i="42"/>
  <c r="W127" i="42" s="1"/>
  <c r="V125" i="42"/>
  <c r="W125" i="42" s="1"/>
  <c r="V123" i="42"/>
  <c r="W123" i="42" s="1"/>
  <c r="V121" i="42"/>
  <c r="W121" i="42" s="1"/>
  <c r="AB117" i="42"/>
  <c r="V117" i="42"/>
  <c r="W117" i="42" s="1"/>
  <c r="V114" i="42"/>
  <c r="W114" i="42" s="1"/>
  <c r="V112" i="42"/>
  <c r="Y112" i="42"/>
  <c r="W112" i="42"/>
  <c r="V108" i="42"/>
  <c r="Y108" i="42"/>
  <c r="W108" i="42"/>
  <c r="V103" i="42"/>
  <c r="Y103" i="42"/>
  <c r="W103" i="42"/>
  <c r="Y93" i="42"/>
  <c r="V93" i="42"/>
  <c r="W93" i="42" s="1"/>
  <c r="S5" i="42"/>
  <c r="T5" i="42"/>
  <c r="V119" i="42"/>
  <c r="W119" i="42" s="1"/>
  <c r="V110" i="42"/>
  <c r="W110" i="42" s="1"/>
  <c r="V106" i="42"/>
  <c r="Y106" i="42"/>
  <c r="W106" i="42"/>
  <c r="V101" i="42"/>
  <c r="Y101" i="42"/>
  <c r="W101" i="42"/>
  <c r="V92" i="42"/>
  <c r="Y92" i="42"/>
  <c r="W92" i="42"/>
  <c r="X85" i="42"/>
  <c r="U85" i="42"/>
  <c r="V81" i="42"/>
  <c r="W81" i="42" s="1"/>
  <c r="X40" i="42"/>
  <c r="U40" i="42"/>
  <c r="Y77" i="42"/>
  <c r="V77" i="42"/>
  <c r="W77" i="42" s="1"/>
  <c r="Y73" i="42"/>
  <c r="V73" i="42"/>
  <c r="W73" i="42" s="1"/>
  <c r="U69" i="42"/>
  <c r="X69" i="42"/>
  <c r="Y65" i="42"/>
  <c r="V65" i="42"/>
  <c r="W65" i="42" s="1"/>
  <c r="AB59" i="42"/>
  <c r="V59" i="42"/>
  <c r="W59" i="42" s="1"/>
  <c r="V53" i="42"/>
  <c r="W53" i="42" s="1"/>
  <c r="V49" i="42"/>
  <c r="W49" i="42" s="1"/>
  <c r="Y45" i="42"/>
  <c r="V45" i="42"/>
  <c r="W45" i="42" s="1"/>
  <c r="V39" i="42"/>
  <c r="AB39" i="42" s="1"/>
  <c r="Y33" i="42"/>
  <c r="V33" i="42"/>
  <c r="W33" i="42" s="1"/>
  <c r="AD33" i="42" s="1"/>
  <c r="Y29" i="42"/>
  <c r="V29" i="42"/>
  <c r="W29" i="42" s="1"/>
  <c r="V27" i="42"/>
  <c r="W27" i="42" s="1"/>
  <c r="Y23" i="42"/>
  <c r="V23" i="42"/>
  <c r="W23" i="42" s="1"/>
  <c r="V15" i="42"/>
  <c r="Y15" i="42"/>
  <c r="W15" i="42"/>
  <c r="AD15" i="42" s="1"/>
  <c r="V10" i="42"/>
  <c r="W10" i="42" s="1"/>
  <c r="V80" i="42"/>
  <c r="Y80" i="42" s="1"/>
  <c r="V76" i="42"/>
  <c r="Y76" i="42" s="1"/>
  <c r="V72" i="42"/>
  <c r="Y72" i="42"/>
  <c r="W72" i="42"/>
  <c r="V68" i="42"/>
  <c r="AB68" i="42" s="1"/>
  <c r="V64" i="42"/>
  <c r="AB64" i="42" s="1"/>
  <c r="V58" i="42"/>
  <c r="Y58" i="42"/>
  <c r="W58" i="42"/>
  <c r="V55" i="42"/>
  <c r="W55" i="42" s="1"/>
  <c r="V51" i="42"/>
  <c r="W51" i="42" s="1"/>
  <c r="AB47" i="42"/>
  <c r="V47" i="42"/>
  <c r="W47" i="42" s="1"/>
  <c r="V41" i="42"/>
  <c r="W41" i="42" s="1"/>
  <c r="AB38" i="42"/>
  <c r="V38" i="42"/>
  <c r="W38" i="42" s="1"/>
  <c r="AB32" i="42"/>
  <c r="V32" i="42"/>
  <c r="W32" i="42" s="1"/>
  <c r="V22" i="42"/>
  <c r="Y22" i="42"/>
  <c r="W22" i="42"/>
  <c r="V20" i="42"/>
  <c r="Y20" i="42"/>
  <c r="W20" i="42"/>
  <c r="V14" i="42"/>
  <c r="Y14" i="42" s="1"/>
  <c r="V6" i="42"/>
  <c r="W6" i="42" s="1"/>
  <c r="Y6" i="42"/>
  <c r="V12" i="42"/>
  <c r="W12" i="42" s="1"/>
  <c r="V9" i="42"/>
  <c r="W9" i="42" s="1"/>
  <c r="V94" i="42"/>
  <c r="Y94" i="42"/>
  <c r="W94" i="42"/>
  <c r="V86" i="42"/>
  <c r="Y86" i="42"/>
  <c r="W86" i="42"/>
  <c r="AD82" i="42"/>
  <c r="AA82" i="42"/>
  <c r="V122" i="42"/>
  <c r="W122" i="42" s="1"/>
  <c r="T116" i="42"/>
  <c r="S116" i="42"/>
  <c r="V113" i="42"/>
  <c r="W113" i="42" s="1"/>
  <c r="V111" i="42"/>
  <c r="W111" i="42" s="1"/>
  <c r="V109" i="42"/>
  <c r="W109" i="42" s="1"/>
  <c r="AB105" i="42"/>
  <c r="V105" i="42"/>
  <c r="W105" i="42" s="1"/>
  <c r="V104" i="42"/>
  <c r="Y104" i="42" s="1"/>
  <c r="Y100" i="42"/>
  <c r="V100" i="42"/>
  <c r="W100" i="42" s="1"/>
  <c r="AB90" i="42"/>
  <c r="AC85" i="42" s="1"/>
  <c r="V90" i="42"/>
  <c r="W90" i="42" s="1"/>
  <c r="V87" i="42"/>
  <c r="W87" i="42" s="1"/>
  <c r="V83" i="42"/>
  <c r="W83" i="42" s="1"/>
  <c r="X56" i="42"/>
  <c r="U56" i="42"/>
  <c r="X19" i="42"/>
  <c r="U19" i="42"/>
  <c r="V78" i="42"/>
  <c r="Y78" i="42"/>
  <c r="W78" i="42"/>
  <c r="V74" i="42"/>
  <c r="Y74" i="42" s="1"/>
  <c r="V70" i="42"/>
  <c r="Y70" i="42"/>
  <c r="W70" i="42"/>
  <c r="S69" i="42"/>
  <c r="T69" i="42"/>
  <c r="V66" i="42"/>
  <c r="W66" i="42" s="1"/>
  <c r="Y66" i="42"/>
  <c r="V52" i="42"/>
  <c r="W52" i="42" s="1"/>
  <c r="V50" i="42"/>
  <c r="W50" i="42" s="1"/>
  <c r="Y50" i="42"/>
  <c r="V46" i="42"/>
  <c r="Y46" i="42"/>
  <c r="W46" i="42"/>
  <c r="V43" i="42"/>
  <c r="Y43" i="42" s="1"/>
  <c r="V36" i="42"/>
  <c r="W36" i="42" s="1"/>
  <c r="Y36" i="42"/>
  <c r="V30" i="42"/>
  <c r="Y30" i="42"/>
  <c r="W30" i="42"/>
  <c r="V26" i="42"/>
  <c r="W26" i="42" s="1"/>
  <c r="AB24" i="42"/>
  <c r="V24" i="42"/>
  <c r="W24" i="42" s="1"/>
  <c r="AB21" i="42"/>
  <c r="AC19" i="42" s="1"/>
  <c r="AM6" i="42" s="1"/>
  <c r="V21" i="42"/>
  <c r="W21" i="42" s="1"/>
  <c r="Y13" i="42"/>
  <c r="V13" i="42"/>
  <c r="W13" i="42" s="1"/>
  <c r="AB11" i="42"/>
  <c r="V11" i="42"/>
  <c r="W11" i="42" s="1"/>
  <c r="Y5" i="42"/>
  <c r="V5" i="42"/>
  <c r="W5" i="42" s="1"/>
  <c r="V79" i="42"/>
  <c r="W79" i="42" s="1"/>
  <c r="Y75" i="42"/>
  <c r="V75" i="42"/>
  <c r="W75" i="42" s="1"/>
  <c r="Y71" i="42"/>
  <c r="V71" i="42"/>
  <c r="W71" i="42" s="1"/>
  <c r="Y67" i="42"/>
  <c r="V67" i="42"/>
  <c r="W67" i="42" s="1"/>
  <c r="Y63" i="42"/>
  <c r="V63" i="42"/>
  <c r="W63" i="42" s="1"/>
  <c r="Y57" i="42"/>
  <c r="V57" i="42"/>
  <c r="W57" i="42" s="1"/>
  <c r="V54" i="42"/>
  <c r="W54" i="42" s="1"/>
  <c r="AB48" i="42"/>
  <c r="V48" i="42"/>
  <c r="W48" i="42" s="1"/>
  <c r="V44" i="42"/>
  <c r="W44" i="42" s="1"/>
  <c r="Y44" i="42"/>
  <c r="V42" i="42"/>
  <c r="Y42" i="42"/>
  <c r="W42" i="42"/>
  <c r="V37" i="42"/>
  <c r="AB37" i="42" s="1"/>
  <c r="Y34" i="42"/>
  <c r="V34" i="42"/>
  <c r="W34" i="42" s="1"/>
  <c r="Y31" i="42"/>
  <c r="V31" i="42"/>
  <c r="W31" i="42" s="1"/>
  <c r="V25" i="42"/>
  <c r="W25" i="42" s="1"/>
  <c r="T19" i="42"/>
  <c r="S19" i="42"/>
  <c r="Y16" i="42"/>
  <c r="V16" i="42"/>
  <c r="W16" i="42" s="1"/>
  <c r="Y8" i="42"/>
  <c r="V8" i="42"/>
  <c r="W8" i="42" s="1"/>
  <c r="V7" i="42"/>
  <c r="W7" i="42" s="1"/>
  <c r="V35" i="42"/>
  <c r="W35" i="42" s="1"/>
  <c r="V28" i="42"/>
  <c r="W28" i="42" s="1"/>
  <c r="AP17" i="42" l="1"/>
  <c r="W133" i="42"/>
  <c r="AD128" i="42"/>
  <c r="W14" i="42"/>
  <c r="AQ23" i="42"/>
  <c r="W165" i="42"/>
  <c r="AB79" i="42"/>
  <c r="AC69" i="42" s="1"/>
  <c r="AM13" i="42" s="1"/>
  <c r="AO13" i="42" s="1"/>
  <c r="Z128" i="42"/>
  <c r="AL17" i="42" s="1"/>
  <c r="AN17" i="42" s="1"/>
  <c r="AQ17" i="42" s="1"/>
  <c r="W74" i="42"/>
  <c r="AB150" i="42"/>
  <c r="AC140" i="42" s="1"/>
  <c r="AC40" i="42"/>
  <c r="AM8" i="42" s="1"/>
  <c r="AO8" i="42" s="1"/>
  <c r="Z28" i="42"/>
  <c r="AL7" i="42" s="1"/>
  <c r="AN7" i="42" s="1"/>
  <c r="AB7" i="42"/>
  <c r="AC5" i="42" s="1"/>
  <c r="AM5" i="42" s="1"/>
  <c r="AO5" i="42" s="1"/>
  <c r="W104" i="42"/>
  <c r="AB109" i="42"/>
  <c r="W68" i="42"/>
  <c r="W80" i="42"/>
  <c r="W118" i="42"/>
  <c r="Z164" i="42"/>
  <c r="AL20" i="42" s="1"/>
  <c r="AN20" i="42" s="1"/>
  <c r="AQ20" i="42" s="1"/>
  <c r="AD25" i="42"/>
  <c r="AA25" i="42"/>
  <c r="AD113" i="42"/>
  <c r="AA113" i="42"/>
  <c r="AD179" i="42"/>
  <c r="AA179" i="42"/>
  <c r="AD138" i="42"/>
  <c r="AA138" i="42"/>
  <c r="AD161" i="42"/>
  <c r="AA161" i="42"/>
  <c r="W37" i="42"/>
  <c r="AP6" i="42"/>
  <c r="AO6" i="42"/>
  <c r="V19" i="42"/>
  <c r="Y19" i="42"/>
  <c r="Z19" i="42" s="1"/>
  <c r="AL6" i="42" s="1"/>
  <c r="AN6" i="42" s="1"/>
  <c r="W19" i="42"/>
  <c r="AD19" i="42" s="1"/>
  <c r="Y87" i="42"/>
  <c r="AP8" i="42"/>
  <c r="W76" i="42"/>
  <c r="AD53" i="42"/>
  <c r="AA53" i="42"/>
  <c r="AD187" i="42"/>
  <c r="AA187" i="42"/>
  <c r="AA154" i="42"/>
  <c r="AA174" i="42"/>
  <c r="AA182" i="42"/>
  <c r="Z5" i="42"/>
  <c r="AL5" i="42" s="1"/>
  <c r="AN5" i="42" s="1"/>
  <c r="V56" i="42"/>
  <c r="Y56" i="42"/>
  <c r="Z56" i="42" s="1"/>
  <c r="AL9" i="42" s="1"/>
  <c r="AN9" i="42" s="1"/>
  <c r="AQ9" i="42" s="1"/>
  <c r="W56" i="42"/>
  <c r="AC28" i="42"/>
  <c r="AM7" i="42" s="1"/>
  <c r="Y41" i="42"/>
  <c r="W39" i="42"/>
  <c r="Y49" i="42"/>
  <c r="AC56" i="42"/>
  <c r="Y69" i="42"/>
  <c r="Z69" i="42" s="1"/>
  <c r="AL13" i="42" s="1"/>
  <c r="AN13" i="42" s="1"/>
  <c r="V69" i="42"/>
  <c r="W69" i="42" s="1"/>
  <c r="AD125" i="42"/>
  <c r="AA125" i="42"/>
  <c r="AD164" i="42"/>
  <c r="AC99" i="42"/>
  <c r="W64" i="42"/>
  <c r="V40" i="42"/>
  <c r="Y40" i="42"/>
  <c r="W40" i="42"/>
  <c r="Y85" i="42"/>
  <c r="V85" i="42"/>
  <c r="W85" i="42" s="1"/>
  <c r="AC116" i="42"/>
  <c r="AM16" i="42" s="1"/>
  <c r="V116" i="42"/>
  <c r="Y116" i="42" s="1"/>
  <c r="Z116" i="42" s="1"/>
  <c r="AL16" i="42" s="1"/>
  <c r="AN16" i="42" s="1"/>
  <c r="V99" i="42"/>
  <c r="Y99" i="42"/>
  <c r="Z99" i="42" s="1"/>
  <c r="AL15" i="42" s="1"/>
  <c r="AN15" i="42" s="1"/>
  <c r="AQ15" i="42" s="1"/>
  <c r="W99" i="42"/>
  <c r="V140" i="42"/>
  <c r="W140" i="42" s="1"/>
  <c r="Y140" i="42"/>
  <c r="Z140" i="42" s="1"/>
  <c r="AL18" i="42" s="1"/>
  <c r="AN18" i="42" s="1"/>
  <c r="AQ18" i="42" s="1"/>
  <c r="AA128" i="42" l="1"/>
  <c r="AA28" i="42"/>
  <c r="AP5" i="42"/>
  <c r="AP13" i="42"/>
  <c r="AD28" i="42"/>
  <c r="AQ13" i="42"/>
  <c r="AQ6" i="42"/>
  <c r="W116" i="42"/>
  <c r="AD116" i="42" s="1"/>
  <c r="Z85" i="42"/>
  <c r="AL14" i="42" s="1"/>
  <c r="AN14" i="42" s="1"/>
  <c r="AQ14" i="42" s="1"/>
  <c r="Z40" i="42"/>
  <c r="AL8" i="42" s="1"/>
  <c r="AN8" i="42" s="1"/>
  <c r="AQ8" i="42" s="1"/>
  <c r="AA164" i="42"/>
  <c r="AD5" i="42"/>
  <c r="AA69" i="42"/>
  <c r="AD69" i="42"/>
  <c r="AD140" i="42"/>
  <c r="AA140" i="42"/>
  <c r="AD85" i="42"/>
  <c r="AD56" i="42"/>
  <c r="AA56" i="42"/>
  <c r="AD99" i="42"/>
  <c r="AA99" i="42"/>
  <c r="AO16" i="42"/>
  <c r="AP16" i="42"/>
  <c r="AQ16" i="42" s="1"/>
  <c r="AD40" i="42"/>
  <c r="AA40" i="42"/>
  <c r="AO7" i="42"/>
  <c r="AP7" i="42"/>
  <c r="AQ7" i="42" s="1"/>
  <c r="AQ5" i="42"/>
  <c r="AA5" i="42"/>
  <c r="AA116" i="42" l="1"/>
  <c r="AA85" i="42"/>
</calcChain>
</file>

<file path=xl/comments1.xml><?xml version="1.0" encoding="utf-8"?>
<comments xmlns="http://schemas.openxmlformats.org/spreadsheetml/2006/main">
  <authors>
    <author>Luffi</author>
  </authors>
  <commentList>
    <comment ref="F7" authorId="0" shapeId="0">
      <text>
        <r>
          <rPr>
            <b/>
            <sz val="9"/>
            <color indexed="81"/>
            <rFont val="Tahoma"/>
            <family val="2"/>
          </rPr>
          <t xml:space="preserve">La guía de gestión del riesgo del DAFP establece los criterios para el cálculo de probabilidad e impacto
</t>
        </r>
      </text>
    </comment>
    <comment ref="L7" authorId="0" shapeId="0">
      <text>
        <r>
          <rPr>
            <b/>
            <sz val="9"/>
            <color indexed="81"/>
            <rFont val="Tahoma"/>
            <family val="2"/>
          </rPr>
          <t xml:space="preserve">De acuerdo con la zona del Mapa de Calor
</t>
        </r>
      </text>
    </comment>
    <comment ref="Q7" authorId="0" shapeId="0">
      <text>
        <r>
          <rPr>
            <b/>
            <sz val="9"/>
            <color indexed="81"/>
            <rFont val="Tahoma"/>
            <family val="2"/>
          </rPr>
          <t xml:space="preserve">Después de evaluar controles
</t>
        </r>
      </text>
    </comment>
    <comment ref="B8" authorId="0" shapeId="0">
      <text>
        <r>
          <rPr>
            <sz val="9"/>
            <color indexed="81"/>
            <rFont val="Tahoma"/>
            <family val="2"/>
          </rPr>
          <t xml:space="preserve">
La matriz DOFA de la Entidad proporciona información para identificar las causas 
</t>
        </r>
      </text>
    </comment>
  </commentList>
</comments>
</file>

<file path=xl/comments2.xml><?xml version="1.0" encoding="utf-8"?>
<comments xmlns="http://schemas.openxmlformats.org/spreadsheetml/2006/main">
  <authors>
    <author>User</author>
  </authors>
  <commentList>
    <comment ref="G172" authorId="0" shapeId="0">
      <text>
        <r>
          <rPr>
            <b/>
            <sz val="9"/>
            <color indexed="81"/>
            <rFont val="Tahoma"/>
            <family val="2"/>
          </rPr>
          <t>User:</t>
        </r>
        <r>
          <rPr>
            <sz val="9"/>
            <color indexed="81"/>
            <rFont val="Tahoma"/>
            <family val="2"/>
          </rPr>
          <t xml:space="preserve">
SE MODIFICA ESTE CAMPO</t>
        </r>
      </text>
    </comment>
  </commentList>
</comments>
</file>

<file path=xl/comments3.xml><?xml version="1.0" encoding="utf-8"?>
<comments xmlns="http://schemas.openxmlformats.org/spreadsheetml/2006/main">
  <authors>
    <author>Carlos Alberto Diaz Ruiz</author>
  </authors>
  <commentList>
    <comment ref="R4" authorId="0" shapeId="0">
      <text>
        <r>
          <rPr>
            <sz val="9"/>
            <color indexed="81"/>
            <rFont val="Tahoma"/>
            <family val="2"/>
          </rPr>
          <t>Ajustar la fórmula según el número de controles que se tenga para cada riesgo</t>
        </r>
      </text>
    </comment>
    <comment ref="AL4" authorId="0" shapeId="0">
      <text>
        <r>
          <rPr>
            <b/>
            <sz val="9"/>
            <color indexed="81"/>
            <rFont val="Tahoma"/>
            <family val="2"/>
          </rPr>
          <t>Carlos Alberto Diaz Ruiz:</t>
        </r>
        <r>
          <rPr>
            <sz val="9"/>
            <color indexed="81"/>
            <rFont val="Tahoma"/>
            <family val="2"/>
          </rPr>
          <t xml:space="preserve">
De la casilla W surge el No. De casillas a desplazar en probabilidad</t>
        </r>
      </text>
    </comment>
    <comment ref="AM4" authorId="0" shapeId="0">
      <text>
        <r>
          <rPr>
            <b/>
            <sz val="9"/>
            <color indexed="81"/>
            <rFont val="Tahoma"/>
            <family val="2"/>
          </rPr>
          <t>Carlos Alberto Diaz Ruiz:</t>
        </r>
        <r>
          <rPr>
            <sz val="9"/>
            <color indexed="81"/>
            <rFont val="Tahoma"/>
            <family val="2"/>
          </rPr>
          <t xml:space="preserve">
De la casilla Z surge el No. De casillas a desplazar en impacto</t>
        </r>
      </text>
    </comment>
    <comment ref="AP4" authorId="0" shapeId="0">
      <text>
        <r>
          <rPr>
            <b/>
            <sz val="9"/>
            <color indexed="81"/>
            <rFont val="Tahoma"/>
            <family val="2"/>
          </rPr>
          <t>Carlos Alberto Diaz Ruiz:</t>
        </r>
        <r>
          <rPr>
            <sz val="9"/>
            <color indexed="81"/>
            <rFont val="Tahoma"/>
            <family val="2"/>
          </rPr>
          <t xml:space="preserve">
Si puntaje para desplazar impacto es:
1, entonces NI=1;
2, entonces NI=3;
3, entonces NI=5;
4, entonces NI=10,
5, entonces NI=20.</t>
        </r>
      </text>
    </comment>
    <comment ref="AA1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3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3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5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5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8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8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9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9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1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1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3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3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5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6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6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7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7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7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7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8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8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List>
</comments>
</file>

<file path=xl/comments4.xml><?xml version="1.0" encoding="utf-8"?>
<comments xmlns="http://schemas.openxmlformats.org/spreadsheetml/2006/main">
  <authors>
    <author>Carlos Alberto Diaz Ruiz</author>
  </authors>
  <commentList>
    <comment ref="C31" authorId="0" shapeId="0">
      <text>
        <r>
          <rPr>
            <sz val="9"/>
            <color indexed="81"/>
            <rFont val="Tahoma"/>
            <family val="2"/>
          </rPr>
          <t xml:space="preserve">Para mayor información consute la guía DAFP
</t>
        </r>
      </text>
    </comment>
  </commentList>
</comments>
</file>

<file path=xl/sharedStrings.xml><?xml version="1.0" encoding="utf-8"?>
<sst xmlns="http://schemas.openxmlformats.org/spreadsheetml/2006/main" count="4465" uniqueCount="2656">
  <si>
    <t>PROBABILIDAD</t>
  </si>
  <si>
    <t>IMPACTO</t>
  </si>
  <si>
    <t>MODERADO</t>
  </si>
  <si>
    <t>IMPROBABLE (2)</t>
  </si>
  <si>
    <t>PROBABLE (4)</t>
  </si>
  <si>
    <t>SI</t>
  </si>
  <si>
    <t>NIVEL</t>
  </si>
  <si>
    <t>DESCRIPTOR</t>
  </si>
  <si>
    <t>DESCRIPCIÓN</t>
  </si>
  <si>
    <t>IMPROBABLE</t>
  </si>
  <si>
    <t>POSIBLE</t>
  </si>
  <si>
    <t>PROBABLE</t>
  </si>
  <si>
    <t>CASI SEGURO</t>
  </si>
  <si>
    <t>MAYOR</t>
  </si>
  <si>
    <t>CATASTRÓFICO</t>
  </si>
  <si>
    <t>POSIBLE (3)</t>
  </si>
  <si>
    <t>NO</t>
  </si>
  <si>
    <t>IDENTIFICACIÓN DEL RIESGO</t>
  </si>
  <si>
    <t>FECHA</t>
  </si>
  <si>
    <t>RARA VEZ</t>
  </si>
  <si>
    <t>Preventivo</t>
  </si>
  <si>
    <t>CONTROL DE CAMBIOS</t>
  </si>
  <si>
    <t>VERSIÓN</t>
  </si>
  <si>
    <t>REDUCIR EL RIESGO</t>
  </si>
  <si>
    <t>EVITAR EL RIESGO</t>
  </si>
  <si>
    <t>Gestión</t>
  </si>
  <si>
    <t>Detectivo</t>
  </si>
  <si>
    <t>NP</t>
  </si>
  <si>
    <t>NI</t>
  </si>
  <si>
    <t>NPR</t>
  </si>
  <si>
    <t xml:space="preserve"> OBJETIVO Y ALCANCE</t>
  </si>
  <si>
    <t>Corrupción-Institucionalidad</t>
  </si>
  <si>
    <t>Corrupción-Visibilidad</t>
  </si>
  <si>
    <t>Corrupción-Control y Sanción</t>
  </si>
  <si>
    <t>Corrupción-Delitos de la Admón. Pública</t>
  </si>
  <si>
    <t>Probabilidad</t>
  </si>
  <si>
    <t xml:space="preserve">5EST. Ser transparente, incluyente, equitativa en género y garantista de la participación e involucramiento ciudadano y del sector privado. </t>
  </si>
  <si>
    <t>SISTEMA INTEGRADO DE GESTIÓN DISTRITAL BAJO EL ESTÁNDAR MIPG</t>
  </si>
  <si>
    <t>DIRECCIONAMIENTO ESTRATÉGICO</t>
  </si>
  <si>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</si>
  <si>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RIESGO 1</t>
  </si>
  <si>
    <t>RIESGO 2</t>
  </si>
  <si>
    <t>RIESGO 3</t>
  </si>
  <si>
    <t>RIESGO 4</t>
  </si>
  <si>
    <t>RIESGO 5</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</si>
  <si>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</si>
  <si>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</si>
  <si>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</si>
  <si>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</si>
  <si>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</si>
  <si>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</si>
  <si>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</si>
  <si>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</si>
  <si>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</si>
  <si>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</si>
  <si>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</si>
  <si>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</si>
  <si>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</si>
  <si>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</si>
  <si>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</si>
  <si>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n</t>
  </si>
  <si>
    <t>Nº</t>
  </si>
  <si>
    <t>RESPUESTA</t>
  </si>
  <si>
    <t>¿Generar pérdida de recursos económicos?</t>
  </si>
  <si>
    <t xml:space="preserve">TOTAL RESPUESTAS </t>
  </si>
  <si>
    <t xml:space="preserve"> </t>
  </si>
  <si>
    <t>TABLA DE IMPACTO RIESGOS DE CORRUPCIÓN</t>
  </si>
  <si>
    <t>INSIGNIFICANTE (1)</t>
  </si>
  <si>
    <t>CASI SEGURO (5)</t>
  </si>
  <si>
    <t>Fuerte</t>
  </si>
  <si>
    <t>Débil</t>
  </si>
  <si>
    <t>No. de casillas que aporta cada control detectivo</t>
  </si>
  <si>
    <t xml:space="preserve">3EST. Propender por la sostenibilidad ambiental, económica y social de la movilidad en una visión integral de planeación de ciudad y movilidad.
</t>
  </si>
  <si>
    <t xml:space="preserve">8EST. Contar con un excelente equipo humano y condiciones laborales que hagan de la Secretaría Distrital de Movilidad un lugar atractivo para trabajar y desarrollarse profesionalmente
</t>
  </si>
  <si>
    <t>ACEPTAR EL RIESGO</t>
  </si>
  <si>
    <t>CONTEXTO DEL RIESGO</t>
  </si>
  <si>
    <t>CARGO RESPONSABLE DEL CONTROL</t>
  </si>
  <si>
    <t>NIVELES DE ACEPTACIÓN Y CRITERIOS PARA LA VALORACIÓN DEL RIESGO</t>
  </si>
  <si>
    <t>En las siguientes hojas se encuentran los instrumentos que desarrollan la política</t>
  </si>
  <si>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t>
    </r>
    <r>
      <rPr>
        <u/>
        <sz val="14"/>
        <color rgb="FFFF0000"/>
        <rFont val="Calibri"/>
        <family val="2"/>
        <scheme val="minor"/>
      </rPr>
      <t>DE CORRUPCIÓN</t>
    </r>
    <r>
      <rPr>
        <sz val="14"/>
        <color rgb="FFFF0000"/>
        <rFont val="Calibri"/>
        <family val="2"/>
        <scheme val="minor"/>
      </rPr>
      <t xml:space="preserve"> CONTESTE EL CUESTIONARIO MARCANDO CON UNA "X".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</si>
  <si>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r>
      <t xml:space="preserve">Afectación parcial al proceso y a la dependencia. Genera </t>
    </r>
    <r>
      <rPr>
        <b/>
        <sz val="14"/>
        <color indexed="8"/>
        <rFont val="Calibri"/>
        <family val="2"/>
      </rPr>
      <t>MEDIANAS</t>
    </r>
    <r>
      <rPr>
        <sz val="14"/>
        <color theme="1"/>
        <rFont val="Calibri"/>
        <family val="2"/>
        <scheme val="minor"/>
      </rPr>
      <t xml:space="preserve"> consecuencias para la entidad.</t>
    </r>
  </si>
  <si>
    <r>
      <t xml:space="preserve">Impacto negativo de la Entidad. Genera </t>
    </r>
    <r>
      <rPr>
        <b/>
        <sz val="14"/>
        <color indexed="8"/>
        <rFont val="Calibri"/>
        <family val="2"/>
      </rPr>
      <t>ALTAS</t>
    </r>
    <r>
      <rPr>
        <sz val="14"/>
        <color theme="1"/>
        <rFont val="Calibri"/>
        <family val="2"/>
        <scheme val="minor"/>
      </rPr>
      <t xml:space="preserve"> consecuencias para la Entidad.</t>
    </r>
  </si>
  <si>
    <r>
      <t xml:space="preserve">Consecuencias desastrosas sobre el sector. Genera consecuencias </t>
    </r>
    <r>
      <rPr>
        <b/>
        <sz val="14"/>
        <color indexed="8"/>
        <rFont val="Calibri"/>
        <family val="2"/>
      </rPr>
      <t>DESASTROSAS</t>
    </r>
    <r>
      <rPr>
        <sz val="14"/>
        <color theme="1"/>
        <rFont val="Calibri"/>
        <family val="2"/>
        <scheme val="minor"/>
      </rPr>
      <t xml:space="preserve"> para la Entidad.</t>
    </r>
  </si>
  <si>
    <r>
      <rPr>
        <b/>
        <sz val="11"/>
        <color indexed="8"/>
        <rFont val="Arial"/>
        <family val="2"/>
      </rPr>
      <t>PREGUNTA:</t>
    </r>
    <r>
      <rPr>
        <sz val="11"/>
        <color indexed="8"/>
        <rFont val="Arial"/>
        <family val="2"/>
      </rPr>
      <t xml:space="preserve"> 
SI EL RIESGO DE CORRUPCIÓN SE MATERIALIZA PODRÍA…</t>
    </r>
  </si>
  <si>
    <t>¿Afectar al grupo de funcionarios del proceso?</t>
  </si>
  <si>
    <t xml:space="preserve">¿Afectar el cumplimiento de la misión de la Entidad? </t>
  </si>
  <si>
    <t xml:space="preserve">¿Afectar el cumplimiento de la misión del sector al que pertenece la Entidad? </t>
  </si>
  <si>
    <t>¿Generar perdida de confianza de la Entidad, afectando su reputación?</t>
  </si>
  <si>
    <t>¿Afectar la generación de los productos o la prestación de servicios?</t>
  </si>
  <si>
    <t>¿Generar pérdida de información de la Entidad?</t>
  </si>
  <si>
    <t>¿Generar intervención de los organos de control,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</si>
  <si>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</si>
  <si>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</si>
  <si>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</si>
  <si>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</si>
  <si>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</si>
  <si>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</si>
  <si>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</si>
  <si>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</si>
  <si>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</si>
  <si>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5: Desviación en el uso de los bienes y servicios de la Entidad con la intención de favorecer intereses propios o de terceros.
</t>
  </si>
  <si>
    <t>6: Manipulación de información pública que favorezca intereses particulares  o beneficie a terceros</t>
  </si>
  <si>
    <t>8EST. Contar con un excelente equipo humano y condiciones laborales que hagan de la Secretaría Distrital de Movilidad un lugar atractivo para trabajar y desarrollarse profesionalmente</t>
  </si>
  <si>
    <t>12. Designación de colaboradores no competentes o idóneos para el desarrollo de las actividades asignadas.</t>
  </si>
  <si>
    <t xml:space="preserve">¿Afectar el cumplimiento de metas y objetivos de la dependencia? </t>
  </si>
  <si>
    <t xml:space="preserve">¿Dar lugar al detrimento de calidad de vida de la comunidad por la pérdida del bien, servicios o recursos públicos? </t>
  </si>
  <si>
    <t>x</t>
  </si>
  <si>
    <t>EXTREMO</t>
  </si>
  <si>
    <t>ALTO</t>
  </si>
  <si>
    <t>BAJO</t>
  </si>
  <si>
    <t>RARA VEZ (1)</t>
  </si>
  <si>
    <t>MENOR (2)</t>
  </si>
  <si>
    <t>MODERADO (3)</t>
  </si>
  <si>
    <t>MAYOR (4)</t>
  </si>
  <si>
    <t>CATASTRÓFICO (5)</t>
  </si>
  <si>
    <t>3. Formulación de planes, programas o proyectos de movilidad de la ciudad, que no propendan por la sostenibilidad ambiental, económica y social.</t>
  </si>
  <si>
    <t>4. Efectuar la rendición de cuentas sin dar cumplimiento a la normativa y metodologia aplicable</t>
  </si>
  <si>
    <t>7: Inadecuada gestión contractual, incluida la celebración indebida de contratos, para favorecimiento propio o de terceros</t>
  </si>
  <si>
    <t xml:space="preserve">1: Desconocimiento por parte de los colaboradores de la Entidad sobre la normatividad y metodologia para la inclusión, participación y atención a los derechos de la ciudadanía. 
2: Inadecuada formulación, implementación, divulgación y seguimiento de las políticas de servicio, participación ciudadana y control social que identifique los logros y beneficios sociales esperados desde una perspectiva inclusiva y diferencial.
</t>
  </si>
  <si>
    <t>9. Discriminación y restricción a la participación de los ciudadanos que requieren atención y respuesta por parte de la SDM.</t>
  </si>
  <si>
    <t>10. Implementación de la Política de Seguridad Digital deficiente e ineficaz para las características y condiciones de la Entidad.</t>
  </si>
  <si>
    <t xml:space="preserve">11. Incumplimiento de requisitos al ejecutar un trámite o prestar un servicio a la ciudadanía con el propósito de obtener un beneficio propio o para un tercero.
</t>
  </si>
  <si>
    <t xml:space="preserve">13. Presencia de un ambiente laboral en la SDM o alguna de sus dependencias, que no sea motivador o no estimule el desarrollo profesional de los colaboradores. </t>
  </si>
  <si>
    <t xml:space="preserve">14. Formulación e implementación del Sistema de Gestión de Seguridad y Salud en el Trabajo que no garantice condiciones laborales seguras y saludables para los colaboradores.
</t>
  </si>
  <si>
    <r>
      <t xml:space="preserve">15. Gestión ambiental ineficaz que afecte negativamente las condiciones laborales en la Entidad 
</t>
    </r>
    <r>
      <rPr>
        <b/>
        <sz val="14"/>
        <color rgb="FFFF0000"/>
        <rFont val="Arial"/>
        <family val="2"/>
      </rPr>
      <t/>
    </r>
  </si>
  <si>
    <t>2. Formulación e implementación de estrategias, incluyendo la de cursos pedagógicos, que no fomenten la cultura ciudadana para la movilidad y el respeto entre  los usuarios de todas las formas de transporte</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</si>
  <si>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</si>
  <si>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ACCIONES DE TRATAMIENTO DEL RIESGO RESIDUAL</t>
  </si>
  <si>
    <t>PERIODICIDAD DEL CONTROL</t>
  </si>
  <si>
    <t xml:space="preserve">1. Verificar la correcta planeación del anteproyecto de presupuesto. (preventivo)
</t>
  </si>
  <si>
    <t>6,.Implementar  y realizar seguimiento a las acciones definidas como estrategias de mitigacion deacuerdo a los impactos previamente idenficados de la población objetivo (Detectivo)</t>
  </si>
  <si>
    <t>7. Verificar la información publicada en los medios de comunicación (detectivo)</t>
  </si>
  <si>
    <t>4. Cotejar el  bloqueo en puertos USB  con el fin de mitigar  la transferencia de informacion.(preventivo)</t>
  </si>
  <si>
    <t xml:space="preserve">2. Verificar los conceptos solicitados a la Direccion de Normatividad y conceptos, asi como los derechos de peticion esten atendidos teniendo en cuenta lo dispuesto en la normatividad que regula la materia.(Detectivo)
</t>
  </si>
  <si>
    <t>3. Adelantar las investigaciones disciplinarias por la discriminación y restricción a la participación ciudadana de conformidad con lo dipuesto en la Ley 734 de 2002. (Detectivo)</t>
  </si>
  <si>
    <t>6.Validar  semanalmenrte los términos  y los procesos judiciales (Control Detectivo)</t>
  </si>
  <si>
    <t xml:space="preserve">4. Adelantar las investigaciones disciplinarias por la omisión de la rendición de cuentas de conformidad con lo dipuesto en la Ley 734 de 2002. (Detectivo)
</t>
  </si>
  <si>
    <t>7. Realizar el seguimiento a  las solicitudes  realizadas en los CLMs   a traves del instrumento de las agendas participativas para velar por su  efectiva atención a través de las dependencias del SDM. (Preventivo)</t>
  </si>
  <si>
    <t xml:space="preserve">2. Atender las quejas y denuncias de conformidad con lo disipuesto en la Ley 734 de 2002 (Detectivo).
</t>
  </si>
  <si>
    <t>3. Verificar la planificación y seguimiento de las acciones para SST en el Plan de Acción Institucional por parte de las dependencias responsables (preventivo)</t>
  </si>
  <si>
    <t>2. Realizar el seguimiento a  las personas convocadas a las jornadas de socializacion  de servicios Convenio SENA SDM para la inscripcion a las formaciones tecnico tecnologicas y complementarias que se encuentren disponibles en el portafoilio de servicios. (Preventivo)</t>
  </si>
  <si>
    <t xml:space="preserve">5.  Implementar las técnicas didácticas o estrategias pedagógicas de acuerdo con los lineamientos actualizados por la OACCM  y OGS.(preventivo) </t>
  </si>
  <si>
    <t xml:space="preserve">8EST. Contar con un excelente equipo humano y condiciones laborales que hagan de la Secretaría Distrital de Movilidad un lugar atractivo para trabajar y desarrollarse profesionalmente
</t>
  </si>
  <si>
    <t xml:space="preserve">1EST. Orientar las acciones de la Secretaría Distrital de Movilidad hacia la visión cero, es decir, la reducción sustancial de víctimas fatales y lesionadas en siniestros de tránsito
</t>
  </si>
  <si>
    <t>6. Verificar el cumplimiento de los requerimientos ambientales de labores efectuadas por terceros para la supervisión, seguimiento y medición del desempeño ambiental (Preventivo)</t>
  </si>
  <si>
    <t xml:space="preserve">4EST. Ser ejemplo en la rendición de cuentas a la ciudadanía.
</t>
  </si>
  <si>
    <t xml:space="preserve">5EST. Ser transparente, incluyente, equitativa en género y garantista de la participación e involucramiento ciudadano y del sector privado. 
</t>
  </si>
  <si>
    <t xml:space="preserve">6EST. Proveer un ecosistema adecuado para la innovación y adopción de tecnologías de movilidad y de información y comunicación.
</t>
  </si>
  <si>
    <t xml:space="preserve">7EST. Prestar servicios eficientes, oportunos y de calidad a la ciudadanía, tanto en gestión como en trámites de la movilidad 
</t>
  </si>
  <si>
    <t>8: Presencia de actos de soborno (dar o recibir dádivas) para favorecimiento propio o de un tercero.</t>
  </si>
  <si>
    <t>MAPA INSTITUCIONAL DE RIESGOS</t>
  </si>
  <si>
    <t>1.0</t>
  </si>
  <si>
    <t>2.0</t>
  </si>
  <si>
    <t xml:space="preserve">POLITICA DE GESTIÓN DEL RIESGO EN LA SDM
</t>
  </si>
  <si>
    <t xml:space="preserve">La Secretaría Distrital de Movilidad en cumplimiento de su misión institucional y en el marco de su plataforma estratégica, se compromete a gestionar de manera eficaz y eficiente, los riesgos de gestión y de corrupción, que incluyen la defensa jurídica, la seguridad digital, la gestión contractual y ambiental en la Entidad, las practicas antisoborno y la prevención de los conflictos de interés que puedan darse al interior de la administración pública, y los cuales por su probabilidad o impacto pueden afectar significativamente el logro de los objetivos institucionales. En ese sentido, focaliza el contexto de su proceso de gestión del riesgo hacia aquellos del ámbito estratégico, proporciona los recursos necesarios e incentiva el compromiso de todos los colaboradores, efectuando la respectiva rendición de cuentas con respecto a los logros alcanzados en esta materia.  
La Entidad prioriza y establece los controles necesarios y suficientes a través de acciones concretas para el tratamiento y seguimiento de los riesgos identificados, con el propósito de prevenir su materialización y para que se constituyan en fuente de información para la toma de decisiones en la prestación de servicios con altos estándares de calidad. No obstante, en caso de materializarse alguno de los riesgos, se implementará el plan de contingencia respectivo por parte de los responsables del control. 
La Alta Dirección de la Secretaría Distrital de Movilidad asegura el desarrollo exitoso de la presente política, implementando las directrices metodológicas e instrumentos que la Entidad ha adoptado y definido para la identificación, valoración y tratamiento de los riesgos, de gestión y de corrupción. Además, reconoce que adicional al ámbito estratégico, existen riesgos operativos, y por esa razón, a través de sus líneas de defensa, implementa puntos de control en las actividades clave de sus procesos y procedimientos, formula indicadores para monitorear el cumplimiento de los planes, programas y proyectos, e implementa las dimensiones del Modelo Integrado de Planeación y Gestión MIPG.
</t>
  </si>
  <si>
    <t>COMPARTIR EL RIESGO</t>
  </si>
  <si>
    <t>No se adopta ninguna medida que afecte la probabilidad o el impacto del riesgo. (Ningún riesgo de corrupción podrá ser aceptado).
Riesgo residual BAJO o riesgos a los que no se les puedan aplicar controles adicionales.
Seguimiento continuo del riesgo.</t>
  </si>
  <si>
    <t>Se abandonan las actividades que dan lugar al riesgo, es decir, no iniciar o no continuar con la actividad que lo provoca.
Riesgo residual EXTREMO al cual no es viable aplicarle controles.</t>
  </si>
  <si>
    <t>Se adoptan medidas para reducir la probabilidad o el impacto del riesgo, o ambos; por lo general conlleva a la implementación de controles.
Riesgo residual en niveles EXTREMO, ALTO o MODERADO</t>
  </si>
  <si>
    <t>Se reduce la probabilidad o el impacto del riesgo transfiriendo o compartiendo una parte de este a una parte interesada con mayor capacidad de gestionarlo (pólizas de seguros y tercerización).
Los riesgos de corrupción se pueden compartir pero no se puede transferir su responsabilidad.
Riesgo residual en cualquier nivel que es muy díficil reducir a un nivel aceptable.</t>
  </si>
  <si>
    <t>EVALUACIÓN RIESGO INHERENTE</t>
  </si>
  <si>
    <t>OBJETIVO INSTITUCIONAL</t>
  </si>
  <si>
    <t>CAUSA RAÍZ</t>
  </si>
  <si>
    <t>EVENTO POTENCIAL</t>
  </si>
  <si>
    <t>CONSECUENCIAS</t>
  </si>
  <si>
    <t>TIPOLOGÍA 
(Gestión/Corrupción)</t>
  </si>
  <si>
    <t>ZONA DE RIESGO INH</t>
  </si>
  <si>
    <t>ZONA DE RIESGO RES.</t>
  </si>
  <si>
    <t>RIESGO</t>
  </si>
  <si>
    <t>R1</t>
  </si>
  <si>
    <t>R2</t>
  </si>
  <si>
    <t>R3</t>
  </si>
  <si>
    <t>R4</t>
  </si>
  <si>
    <t>R5</t>
  </si>
  <si>
    <t>R6</t>
  </si>
  <si>
    <t>R7</t>
  </si>
  <si>
    <t>R8</t>
  </si>
  <si>
    <t>R9</t>
  </si>
  <si>
    <t>R10</t>
  </si>
  <si>
    <t>R11</t>
  </si>
  <si>
    <t>R12</t>
  </si>
  <si>
    <t>R13</t>
  </si>
  <si>
    <t>R14</t>
  </si>
  <si>
    <t>R15</t>
  </si>
  <si>
    <t>Revisar</t>
  </si>
  <si>
    <t>Evaluar</t>
  </si>
  <si>
    <t>Verificar</t>
  </si>
  <si>
    <t>Cotejar</t>
  </si>
  <si>
    <t>Inspeccionar</t>
  </si>
  <si>
    <t>Examinar</t>
  </si>
  <si>
    <t>Validar</t>
  </si>
  <si>
    <t>Monitorear</t>
  </si>
  <si>
    <t>Seguir</t>
  </si>
  <si>
    <t>Comparar</t>
  </si>
  <si>
    <t>Conciliar</t>
  </si>
  <si>
    <t>TIPO</t>
  </si>
  <si>
    <t>CONTROLES EXISTENTES Y TIPO</t>
  </si>
  <si>
    <t>R1Causa1/Consecuencia1</t>
  </si>
  <si>
    <t>R1Causa2/Consecuencia2</t>
  </si>
  <si>
    <t>R1Causa3/Consecuencia3</t>
  </si>
  <si>
    <t>R1Causa4/Consecuencia4</t>
  </si>
  <si>
    <t>R2Causa1/Consecuencia1</t>
  </si>
  <si>
    <t>R2Causa2/Consecuencia2</t>
  </si>
  <si>
    <t>R2Causa3/Consecuencia3</t>
  </si>
  <si>
    <t>R2Causa4/Consecuencia4</t>
  </si>
  <si>
    <t>R2Causa5/Consecuencia5</t>
  </si>
  <si>
    <t>R3Causa1/Consecuencia1</t>
  </si>
  <si>
    <t>R3Causa2/Consecuencia2</t>
  </si>
  <si>
    <t>R3Causa3/Consecuencia3</t>
  </si>
  <si>
    <t>R3Causa4/Consecuencia4</t>
  </si>
  <si>
    <t>R3Causa5/Consecuencia5</t>
  </si>
  <si>
    <t>R3Causa6/Consecuencia6</t>
  </si>
  <si>
    <t>R3Causa7/Consecuencia7</t>
  </si>
  <si>
    <t>R3Causa8/Consecuencia8</t>
  </si>
  <si>
    <t>R4Causa1/Consecuencia1</t>
  </si>
  <si>
    <t>R4Causa2/Consecuencia2</t>
  </si>
  <si>
    <t>R4Causa3/Consecuencia3</t>
  </si>
  <si>
    <t>R4Causa4/Consecuencia4</t>
  </si>
  <si>
    <t>R5Causa1/Consecuencia1</t>
  </si>
  <si>
    <t>R5Causa2/Consecuencia2</t>
  </si>
  <si>
    <t>R5Causa3/Consecuencia3</t>
  </si>
  <si>
    <t>R5Causa4/Consecuencia4</t>
  </si>
  <si>
    <t>R5Causa5/Consecuencia5</t>
  </si>
  <si>
    <t>R6Causa1/Consecuencia1</t>
  </si>
  <si>
    <t>R6Causa2/Consecuencia2</t>
  </si>
  <si>
    <t>R6Causa3/Consecuencia3</t>
  </si>
  <si>
    <t>R6Causa4/Consecuencia4</t>
  </si>
  <si>
    <t>R7Causa1/Consecuencia1</t>
  </si>
  <si>
    <t>R7Causa2/Consecuencia2</t>
  </si>
  <si>
    <t>R7Causa3/Consecuencia3</t>
  </si>
  <si>
    <t>R7Causa4/Consecuencia4</t>
  </si>
  <si>
    <t>R7Causa5/Consecuencia5</t>
  </si>
  <si>
    <t>R8Causa1/Consecuencia1</t>
  </si>
  <si>
    <t>R8Causa2/Consecuencia2</t>
  </si>
  <si>
    <t>R8Causa3/Consecuencia3</t>
  </si>
  <si>
    <t>R8Causa4/Consecuencia4</t>
  </si>
  <si>
    <t>R8Causa6/Consecuencia6</t>
  </si>
  <si>
    <t>R8Causa7/Consecuencia7</t>
  </si>
  <si>
    <t>R9Causa1/Consecuencia1</t>
  </si>
  <si>
    <t>R9Causa2/Consecuencia2</t>
  </si>
  <si>
    <t>R9Causa3/Consecuencia3</t>
  </si>
  <si>
    <t>R10Causa1/Consecuencia1</t>
  </si>
  <si>
    <t>R10Causa1/Consecuencia4</t>
  </si>
  <si>
    <t>R10Causa1/Consecuencia5</t>
  </si>
  <si>
    <t>R10Causa2/Consecuencia2</t>
  </si>
  <si>
    <t>R10Causa3/Consecuencia3</t>
  </si>
  <si>
    <t>R11Causa1/Consecuencia1</t>
  </si>
  <si>
    <t>R11Causa2/Consecuencia2</t>
  </si>
  <si>
    <t>R11Causa3/Consecuencia3</t>
  </si>
  <si>
    <t>R11Causa4/Consecuencia4</t>
  </si>
  <si>
    <t>R11Causa5/Consecuencia5</t>
  </si>
  <si>
    <t>R11Causa6/Consecuencia6</t>
  </si>
  <si>
    <t>R11Causa7/Consecuencia7</t>
  </si>
  <si>
    <t>R11Causa8/Consecuencia8</t>
  </si>
  <si>
    <t>R12Causa1/Consecuencia1</t>
  </si>
  <si>
    <t>R12Causa2/Consecuencia2</t>
  </si>
  <si>
    <t>R12Causa3/Consecuencia3</t>
  </si>
  <si>
    <t>R12Causa4/Consecuencia4</t>
  </si>
  <si>
    <t>R12Causa5/Consecuencia5</t>
  </si>
  <si>
    <t>R13Causa1/Consecuencia1</t>
  </si>
  <si>
    <t>R13Causa2/Consecuencia2</t>
  </si>
  <si>
    <t>R13Causa3/Consecuencia3</t>
  </si>
  <si>
    <t>R13Causa4/Consecuencia4</t>
  </si>
  <si>
    <t>R13Causa5/Consecuencia5</t>
  </si>
  <si>
    <t>R14Causa1/Consecuencia1</t>
  </si>
  <si>
    <t>R14Causa2/Consecuencia2</t>
  </si>
  <si>
    <t>R14Causa3/Consecuencia3</t>
  </si>
  <si>
    <t>R14Causa4/Consecuencia4</t>
  </si>
  <si>
    <t>R14Causa5/Consecuencia5</t>
  </si>
  <si>
    <t>R15Causa1/Consecuencia1</t>
  </si>
  <si>
    <t>R15Causa2/Consecuencia2</t>
  </si>
  <si>
    <t>R15Causa3/Consecuencia3</t>
  </si>
  <si>
    <t>R15Causa4/Consecuencia4</t>
  </si>
  <si>
    <t>R15Causa5/Consecuencia5</t>
  </si>
  <si>
    <t>R15Causa6/Consecuencia6</t>
  </si>
  <si>
    <t>1. Subsecretario de Gestión de la Movilidad</t>
  </si>
  <si>
    <t xml:space="preserve">2. Jefe de Oficina de Gestion Social </t>
  </si>
  <si>
    <t>5. Director(a) Atención al Ciudadano</t>
  </si>
  <si>
    <t xml:space="preserve">4. Jefe Oficina de Control Disciplinario
4.1 Jefe Oficina Asesora de Planeación Institucional
</t>
  </si>
  <si>
    <t xml:space="preserve">1. Subsecretaria de Gestión Corporativa - Directora de Talento Humano
</t>
  </si>
  <si>
    <t xml:space="preserve">3.1 Director de Contratación.
3.1.2 Director de Contratación.
3.2  Director de Inteligencia para la Movilidad
</t>
  </si>
  <si>
    <t xml:space="preserve">7. Jefe Oficina Asesora de Comunicaciones y Cultura para la Movilidad </t>
  </si>
  <si>
    <t>6.   Jefe de Oficina de Gestión Social</t>
  </si>
  <si>
    <t>5.Director de Representacion Judicial</t>
  </si>
  <si>
    <t xml:space="preserve">3. Jefe de la Oficina Control Disciplinario </t>
  </si>
  <si>
    <t xml:space="preserve">4. Director de Gestión de Cobro </t>
  </si>
  <si>
    <t>5. Jefe Oficina Asesora de Planeación Institucional</t>
  </si>
  <si>
    <t xml:space="preserve">5. Jefe Oficina Asesora de Planeación Institucional
</t>
  </si>
  <si>
    <t>7.  Jefe de la Oficina de Control Disciplinario</t>
  </si>
  <si>
    <t xml:space="preserve">2. Director de Normatividad y conceptos </t>
  </si>
  <si>
    <t xml:space="preserve">7  Jefe de Oficina de Gestion Social </t>
  </si>
  <si>
    <t xml:space="preserve">6. Director de Representacion Judicial. </t>
  </si>
  <si>
    <t>5. Director(a) Atención al Ciudadano.</t>
  </si>
  <si>
    <t>2.Subsecretaria de Gestión Corporativa, Directora Administrativa y Financiera y Subdirector financiero
2.1  Subsecretaria de Gestión Corporativa y Directora de Talento Humano
2.2 Subsecretaria de Gestión Corporativa y Directora de Talento Humano
2.3  Subsecretaria de Gestión Corporativa y Directora de Talento Humano
2.4. Subsecretaria de Gestión Corporativa, Directora Administrativa y Financiera y Subdirector financiero</t>
  </si>
  <si>
    <t>3. Subsecretaria de Gestión Corporativa y Directora de Talento Humano</t>
  </si>
  <si>
    <t xml:space="preserve">1. Subsecretaria de Gestión Corporativa y Directora de Talento Humano
</t>
  </si>
  <si>
    <t>4, Subsecretaria de Gestión Corporativa y Directora de Talento Humano</t>
  </si>
  <si>
    <t>5, Subsecretaria de Gestión Corporativa y Directora de Talento Humano</t>
  </si>
  <si>
    <t>3, Subsecretaria de Gestión Corporativa y Directora de Talento Humano</t>
  </si>
  <si>
    <t>2, Jefe Oficina de Control Disciplinario- Ordenadores del Gasto</t>
  </si>
  <si>
    <t xml:space="preserve">1. Anual
</t>
  </si>
  <si>
    <t>2. Semestral</t>
  </si>
  <si>
    <t>5. Semestral</t>
  </si>
  <si>
    <t xml:space="preserve">1, Cada vez que se realice una provisión de empleo en la entidad.
</t>
  </si>
  <si>
    <t>7. Permanente</t>
  </si>
  <si>
    <t xml:space="preserve">6. Cada vez que se implementa  un proyecto, plan o programa, donde se evidencia un impacto. 
</t>
  </si>
  <si>
    <t>5. Semanal</t>
  </si>
  <si>
    <t>3. Cuatrimestral</t>
  </si>
  <si>
    <t>4. Cada vez que se desarrolla la actividad a controlar.</t>
  </si>
  <si>
    <t xml:space="preserve">5. Permanente
</t>
  </si>
  <si>
    <t>7. Cuatrimestral</t>
  </si>
  <si>
    <t>2.Trimestral</t>
  </si>
  <si>
    <t>2. Trimestral</t>
  </si>
  <si>
    <t>5. Trimestral</t>
  </si>
  <si>
    <t xml:space="preserve">7. Trimestral
</t>
  </si>
  <si>
    <t xml:space="preserve">6.Semanal </t>
  </si>
  <si>
    <t xml:space="preserve">4. Cuatrimestral
</t>
  </si>
  <si>
    <t>5. Mensual</t>
  </si>
  <si>
    <t>3, Cada dos años</t>
  </si>
  <si>
    <t xml:space="preserve">1. Programación anual y seguimientos semestrales
</t>
  </si>
  <si>
    <t xml:space="preserve">5 A demanda - Anual </t>
  </si>
  <si>
    <t xml:space="preserve">4- A demanda - Anual </t>
  </si>
  <si>
    <t>3. Trimestral</t>
  </si>
  <si>
    <t>2. Cuatrimestral</t>
  </si>
  <si>
    <t>6. Trimestral</t>
  </si>
  <si>
    <t xml:space="preserve">3. Mensual
</t>
  </si>
  <si>
    <t xml:space="preserve">4. Mensual
</t>
  </si>
  <si>
    <t xml:space="preserve">1. Procedimientos PE01-PR01, PE01-R02,PE01-R03, PE01-R06   
</t>
  </si>
  <si>
    <t>2. Minuta del Convenio interadministrativo (SENA-SDM)No.04 del 2017, POA</t>
  </si>
  <si>
    <t>5. Instructivo PM04-PR01-IN01</t>
  </si>
  <si>
    <t xml:space="preserve">1. Procedimientos:  PA02-PR01 PROCEDIMIENTO PARA PROVEER UN EMPLEO DE LIBRE NOMBRAMIENTO Y REMOCIÓN ,  PA02-PR02 PROCEDIMIENTO PARA PROVEER UN EMPLEO MEDIANTE ENCARGO, PA02-PR03 PROCEDIMIENTO PARA PROVEER UN EMPLEO MEDIANTE NOMBRAMIENTO PROVISIONAL, PA02-PR04 PROCEDIMIENTO PARA LA PROVISIÓN DE EMPLEOS DE CARACTER TEMPORAL, quedando como evidencia el PA02-PR01-F05 FORMATO ENTRENAMIENTO PUESTO DE TRABAJO  diligenciado.
</t>
  </si>
  <si>
    <t>6. Procedimiento para el diseño, implementación y evaluación de estrategias de mitigación de impactos sociales negativos generados por políticas, planes, programas, proyectos o medidas para la movilidad.</t>
  </si>
  <si>
    <t xml:space="preserve">5.1 Procedimiento Elaboracion seguimiento de PAA y aprobacion de viabilidades presupuestales (PE01-PR06).
</t>
  </si>
  <si>
    <t>3. Procedimiento PV02-PR01</t>
  </si>
  <si>
    <t>2.Procedimiento Gestión Juridica,Instructivo de Normatividad y conceptos</t>
  </si>
  <si>
    <t>4. Procedimiento PV02-PR01</t>
  </si>
  <si>
    <t xml:space="preserve">7. Procedimiento de Participación </t>
  </si>
  <si>
    <t xml:space="preserve">3, PLAN ESTRATÉGICO DE TALENTO HUMANO
</t>
  </si>
  <si>
    <t>3. Procedimiento PE01-PR01 Formulación de proyectos, construcción y seguimiento del Plan de Acción Institucional</t>
  </si>
  <si>
    <t>2. Procedimiento PV02-PR01</t>
  </si>
  <si>
    <t xml:space="preserve">4-PA02-IN04-INSTRUCTIVO DE INSPECCIONES PLANEADAS
 PA02-IN05-INSTRUCTIVO PARA DILIGENCIAR LA MATRIZ DE PELIGROS Y VALORACION DE RIESGOS </t>
  </si>
  <si>
    <t xml:space="preserve">5  PA02-IN04-INSTRUCTIVO DE INSPECCIONES PLANEADAS
 PA02-IN05-INSTRUCTIVO PARA DILIGENCIAR LA MATRIZ DE PELIGROS Y VALORACION DE RIESGOS </t>
  </si>
  <si>
    <t>6. Decreto 1076 de 2015</t>
  </si>
  <si>
    <t xml:space="preserve">1. Procedimiento PV02-PR01
1.1.), 2), 2.1), 3), 4) y 5) Resolución 242 de 2014
</t>
  </si>
  <si>
    <t xml:space="preserve">1. Presentación del Anteproyecto  
</t>
  </si>
  <si>
    <t xml:space="preserve">2. Registro de asistencia a las jornadas 
Formato de actuilización de datos, Plantilla de registro de inscripción, 
/Matriz convocatoria jornadas convenio SENA.(CLM)
</t>
  </si>
  <si>
    <t>5. Instructivo para la Implementación de las Estrategias Pedagógicas y Técnicas Didácticas en los cursos de Pedagogía por Infracción a las Normas de Tránsito y Transporte.</t>
  </si>
  <si>
    <t xml:space="preserve">1. PA02-PR01-F05 FORMATO ENTRENAMIENTO PUESTO DE TRABAJO  diligenciado por cada funcionario con vinculación nueva.
</t>
  </si>
  <si>
    <t>7. Boletines de prensa publicados en página Web, correos electrónicos sobre el monitoreo a los medios de comunicación, videos, audios, fotos de ruedas de prensa.</t>
  </si>
  <si>
    <t xml:space="preserve">6. Cronograma de la Estrategia , listados de asistencias y actas de reunnion. </t>
  </si>
  <si>
    <t xml:space="preserve">1.1 Elaboración y publicación de los formatos establecidos por la Veeduría Distrital. Y las directrices de la Secretaría General.
1.2, 2.2, 3.2, 4. Listado de Asistencia, Acta de Reunion, Formato para formulacion de presguntas, Encuesta para la evaluacion de la Rendición de Cuentas, y Cuadro de Sistematización
1.3. Informe de rendición de cuentas 
1.4 Informe de seguimiento al PAAC publicado en la Web de la Entidad
</t>
  </si>
  <si>
    <t>5. Correos electrónicos remitidos a los abogados que llevan procesos judiciales.</t>
  </si>
  <si>
    <t>4. Lista de chequeo donde están los equipos de computo y la revisión con la información física suministrada por el proveedor.</t>
  </si>
  <si>
    <t xml:space="preserve">5.   Lineamientos incorporados en el PAAC    </t>
  </si>
  <si>
    <t xml:space="preserve">
7. Medición de la eficacia de los mecanismos de protección al denunciante.</t>
  </si>
  <si>
    <t>2. POA de Gestión Dirección de Normatividad y conceptos.</t>
  </si>
  <si>
    <t>6. Correo electrónico o memorandos.</t>
  </si>
  <si>
    <t xml:space="preserve">7. Informe Plan Institucional de Participación. </t>
  </si>
  <si>
    <t xml:space="preserve">4, Expedientes y archivo digital compartido. 
</t>
  </si>
  <si>
    <t xml:space="preserve">3. Informe de aplicación de medición  </t>
  </si>
  <si>
    <t xml:space="preserve">1.   PA02-IN07-F01 FORMATO CONCERTACIÓN, SEGUIMIENTO, RETROALIMENTACÓN Y EVALUACIÓN DE LOS ACUERDOS DE GESTIÓN - Seguimiento semestral 
</t>
  </si>
  <si>
    <t>3. Correo electrónico, en el que se informa el resultado del análisis y verificación de los Planes Operativos Anuales realizado por los profesionales de la OAPI, y dirigido al responsable del reporte.</t>
  </si>
  <si>
    <t xml:space="preserve">2. Expedientes y archivo digital compartido. </t>
  </si>
  <si>
    <t xml:space="preserve">4. Formatos establecidos en los instructivos  PA02-IN04-INSTRUCTIVO DE INSPECCIONES PLANEADAS  y  PA02-IN05-INSTRUCTIVO PARA DILIGENCIAR LA MATRIZ DE PELIGROS Y VALORACION DE RIESGOS </t>
  </si>
  <si>
    <t xml:space="preserve">5. Formatos establecidos en los instructivos  PA02-IN04-INSTRUCTIVO DE INSPECCIONES PLANEADAS  y  PA02-IN05-INSTRUCTIVO PARA DILIGENCIAR LA MATRIZ DE PELIGROS Y VALORACION DE RIESGOS </t>
  </si>
  <si>
    <t xml:space="preserve">1. Expedientes y archivo digital compartido. 
1.1.  Hojas de vida, Acta de reunión y Listado de asistencia 
</t>
  </si>
  <si>
    <t xml:space="preserve">3. Piezas comunicativas, listas de asistencia   </t>
  </si>
  <si>
    <t xml:space="preserve">4. Piezas comunicativas, listas de asistencia   </t>
  </si>
  <si>
    <t xml:space="preserve">6. Certificaciones de disposición final </t>
  </si>
  <si>
    <t xml:space="preserve">1.  PA02-IN07 INSTRUCTIVO PARA GESTIÓN DEL RENDIMIENTO 
 PA02-IN07-F01 FORMATO CONCERTACIÓN, SEGUIMIENTO, RETROALIMENTACIÓN Y EVALUACIÓN DE LOS ACUERDOS DE GESTIÓN 
  </t>
  </si>
  <si>
    <t xml:space="preserve">DOCUMENTO EN EL CUAL SE DESCRIBE CÓMO SE APLICA EL CONTROL
</t>
  </si>
  <si>
    <t xml:space="preserve">EVIDENCIA DEL CONTROL
</t>
  </si>
  <si>
    <t>ZONA DE RIESGO RESIDUAL</t>
  </si>
  <si>
    <t xml:space="preserve">TIPO
</t>
  </si>
  <si>
    <t xml:space="preserve">REPORTE DE AVANCE DE LAS ACCIONES ADELANTADAS SOBRE EL RIESGO RESIDUAL
</t>
  </si>
  <si>
    <t>CONCLUSIONES SOBRE LA EFICACIA DE LAS ACCIONES</t>
  </si>
  <si>
    <t>¿EFICAZ?</t>
  </si>
  <si>
    <t>EVIDENCIA</t>
  </si>
  <si>
    <t xml:space="preserve">OPCIÓN DE MANEJO </t>
  </si>
  <si>
    <t>REPORTE MONITOREO Y REVISIÓN CORTE DICIEMBRE 31</t>
  </si>
  <si>
    <t>ACCIÓN GENÉRICA SEGÚN LA OPCIÓN DE MANEJO DEL RIESGO</t>
  </si>
  <si>
    <t>ACCIONES ESPECÍFICAS QUE LIDERARÁN LOS RESPONSABLES INVOLUCRADOS EN EL MANEJO DEL RIESGO</t>
  </si>
  <si>
    <t>RESPONSABLE DE CADA ACCIÓN</t>
  </si>
  <si>
    <t>Secretario</t>
  </si>
  <si>
    <t>Jefe Oficina Asesora de Comunicaciones</t>
  </si>
  <si>
    <t>Jefe OTIC</t>
  </si>
  <si>
    <t>Jefe Oficina de Seguridad Vial</t>
  </si>
  <si>
    <t>Jefe Oficina de Gestión Social</t>
  </si>
  <si>
    <t>Jefe Oficina Asesora de Planeación Institucional</t>
  </si>
  <si>
    <t>COMPARTIR / TRANSFERIR EL RIESGO</t>
  </si>
  <si>
    <t>Jefe Oficina de Control Disciplinario</t>
  </si>
  <si>
    <t>Jefe Oficina de Control Interno</t>
  </si>
  <si>
    <t>Subsecretario(a) de Política de Movilidad</t>
  </si>
  <si>
    <t>Director(a) de Inteligencia para La Movilidad</t>
  </si>
  <si>
    <t>Director(a) de Planeación de La Movilidad</t>
  </si>
  <si>
    <t xml:space="preserve">Subdirector(a) de Transporte Público
</t>
  </si>
  <si>
    <t xml:space="preserve">Subdirector(a) de Transporte Privado
</t>
  </si>
  <si>
    <t xml:space="preserve">Subdirector(a) de La Bicicleta y El Peatón
</t>
  </si>
  <si>
    <t xml:space="preserve">Subdirector(a) de Infraestructura
</t>
  </si>
  <si>
    <t xml:space="preserve">Subsecretaría de Gestión de La Movilidad
</t>
  </si>
  <si>
    <t xml:space="preserve">Director(a) de Ingeniería de Tránsito
</t>
  </si>
  <si>
    <t xml:space="preserve">Subdirector(a) de Señalización
</t>
  </si>
  <si>
    <t xml:space="preserve">Subdirector(a) de Planes de Manejo de Tránsito
</t>
  </si>
  <si>
    <t xml:space="preserve">Director(a) de Gestión de Tránsito y Control de Tránsito y Transporte
</t>
  </si>
  <si>
    <t xml:space="preserve">Subdirector(a) de Gestión en Vía
</t>
  </si>
  <si>
    <t xml:space="preserve">Subdirector(a) de Semaforización
</t>
  </si>
  <si>
    <t xml:space="preserve">Subdirector(a) de Control de Tránsito y Transporte
</t>
  </si>
  <si>
    <t xml:space="preserve">Subsecretario(a) de Servicios a La Ciudadanía
</t>
  </si>
  <si>
    <t xml:space="preserve">Director(a) de Atención Al Ciudadano
</t>
  </si>
  <si>
    <t xml:space="preserve">Director(a) de Investigaciones Administrativas Al Tránsito y Transporte
</t>
  </si>
  <si>
    <t xml:space="preserve">Subdirector(a) de Contravenciones
</t>
  </si>
  <si>
    <t xml:space="preserve">Subdirector(a) de Control e Investigaciones Al Transporte Público
</t>
  </si>
  <si>
    <t xml:space="preserve">Subsecretario(a) de Gestión Jurídica
</t>
  </si>
  <si>
    <t xml:space="preserve">Director(a) de Representación Judicial
</t>
  </si>
  <si>
    <t xml:space="preserve">Director(a) de Normatividad y Conceptos
</t>
  </si>
  <si>
    <t xml:space="preserve">Director(a) de Contratación 
</t>
  </si>
  <si>
    <t xml:space="preserve">Director(a) de Gestión de Cobro
</t>
  </si>
  <si>
    <t xml:space="preserve">Subsecretario(a) de Gestión Corporativa
</t>
  </si>
  <si>
    <t xml:space="preserve">Director(a) Administrativa y Financiera
</t>
  </si>
  <si>
    <t xml:space="preserve">Subdirector(a) Financiera
</t>
  </si>
  <si>
    <t xml:space="preserve">Subdirector(a) Administrativa
</t>
  </si>
  <si>
    <t>Director(a) Talento Humano</t>
  </si>
  <si>
    <t xml:space="preserve">2. Mantener el control al seguimiento a  las personas convocadas a las jornadas de socializacion  de servicios Convenio SENA SDM para la inscripcion a las formaciones tecnico tecnologicas y complementarias que se en cuentren disponibles en el portafoilio de servicios
</t>
  </si>
  <si>
    <t xml:space="preserve">4: Iniciar las actuaciones disciplinarias, previa evaluación de la queja.    
4.1 Programar mesa de trabajo con el referente del área y/o directivo correspondiente para alertar sobre la no existencia de acciones relacionadas con cultura ciudadana en los POAS
</t>
  </si>
  <si>
    <t>5. Mantener y realizar seguimiento a los controles definidos  en el instructivo PM04-PR01-IN01.</t>
  </si>
  <si>
    <t>3. Adelantar las investigaciones disciplinarias, que en derecho correspondan.</t>
  </si>
  <si>
    <t xml:space="preserve">2. Mantener el control Existente </t>
  </si>
  <si>
    <t>4. Adelantar las investigaciones diciplinarias, que en derecho correspondan.</t>
  </si>
  <si>
    <t>5.  Implementar  acciones de socialización sobre la oportunidad de respuesta de los requerimientos realizados en la Entidad.</t>
  </si>
  <si>
    <t>4.Se mantienen los controles existentes</t>
  </si>
  <si>
    <t>2,2.1,. Para estas actividades, se mantienen los controles existentes y se les hace seguimiento periódico.</t>
  </si>
  <si>
    <t>4. Para estas actividades, se mantienen los controles existentes y se les hace seguimiento periódico.</t>
  </si>
  <si>
    <t>6. Para estas actividades, se mantienen los controles existentes y se les hace seguimiento periódico.</t>
  </si>
  <si>
    <t>FECHA DE EJECUCIÓN DE CADA ACCIÓN</t>
  </si>
  <si>
    <r>
      <t xml:space="preserve">ACCIÓN DE CONTINGENCIA
</t>
    </r>
    <r>
      <rPr>
        <sz val="11"/>
        <color rgb="FFFF0000"/>
        <rFont val="Arial"/>
        <family val="2"/>
      </rPr>
      <t/>
    </r>
  </si>
  <si>
    <t xml:space="preserve">RESPONSABLE DE LA ACCIÓN
</t>
  </si>
  <si>
    <t>2.1  Solicitar al ordenador del gasto la disposición de recursos 
2.2 Realizar seguimiento trimestral a traves de los poa a la Gestion y contestacion oportuna de los actos administrativos  que se pongan en consideracion de la Direccion de Normatividad y conceptos                                                                                                             
2.4 Control de metas por parte del ordenador del gasto.      
2.6   Realizar mesas de trabajo enfocadas al seguimiento y revisión del modelo de priorización para la implementación de nuevos controles semafóricos, a fin de mejorar u optimizar el procedimiento o el proceso de calificación del modelo. Así como, generar el informe detallado de las acciones a realizar, que soporten la adopción de medidas en materia de semaforización.
2.7 Realizar mesas de trabajo encaminadas a la revisión de los procesos de seguimiento y evaluación técnica de acuerdo a las especificaciones de semaforización, que permitan una adecuada operación del sistema.  Así como, generar el informe detallado de las acciones a realizar, que soporten la adopción de medidas en materia de semaforización.
2.8 al 2.10 Realizar mesas de trabajo encaminadas a la revisión de los procesos de seguimiento y evaluación técnica de acuerdo con las especificaciones de señalización.
2.12.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t>
  </si>
  <si>
    <t>3: Continuar con el trámite de las investigaciones disciplinarias.
3.1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invoucre a otras dependencias o entidades.</t>
  </si>
  <si>
    <t xml:space="preserve">1. Ajustar el anteproyecto de presupuesto con una mesa de trabajo de análisis de los directivos, justificando la inconsistencia
</t>
  </si>
  <si>
    <t xml:space="preserve">4.1 Activar el procedimiento de diseño de estrategias de mitigación de impactos negativos, realizando la caracterizacion con el fin de identificar los aspectos sobresalientes (fallas o causas de porque ocurrieron los hechos) y las potencialidades (permitiendo fortalecer las debilidades del proceso que llevo acabo en la materializacion del  riesgo) con los resultados se determina si es necesario, implementar de forma inmediata una estrategia de mitigacion de riesgos, despues de la caracterización se definen los objetivos y metas la estrategia de mitigación, involucrar actores para la mitigacion, se diseña un plan operativo, y por ultimo se realiza un seguimiento al cumplimiento de ese plan. Evaluando constantemente la implementacion de la estrategia durante todo el proceso. Asimismo, se realizara una divulgacion masiva a los centros locales de movilidad (CLMs) sobre la importancia de realizar sensbilizacion sobre lo sucedido para prevenir su ocurrencia en la comunidad.
4.2. Redefinir las variables utilizadas en la priorización de los opertaivos. 
4.3.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4.4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t>
  </si>
  <si>
    <t xml:space="preserve">2. Apoyo con la oficina de Comunicaciones en el fomento de la divulgacion en los diferentes medios digitales para de esta manera fortalecer las convocatorias de los servicios de Convenio Sena SDM. </t>
  </si>
  <si>
    <t>3. Comunicado de prensa en respuesta a lo publicado en medios de comunicación, postura de la entidad. 
3.1 Implementar plan de mejoramiento.</t>
  </si>
  <si>
    <t xml:space="preserve">4. Dar el impulso procesal a los expedientes disciplinarios que se radican en la oficina.
4.1 Llevar el tema a Comité Ditrectivo para revisar la situación
</t>
  </si>
  <si>
    <t>5. Solicitar de inmediato a los jefes de la OACCM,  OGS y la OSV, la actualización de los lineamientos que se van a utilizar durante el curso pedagógico.</t>
  </si>
  <si>
    <t>2.1  Activar el procedimiento de diseño de estrategias de mitigación de impactos negativos, realizando la caracterizacion con el fin de identificar los aspectos sobresalientes (fallas o causas de porque ocurrieron los hechos) y las potencialidades (permitiendo fortalecer las debilidades del proceso que llevo acabo en la materializacion del  riesgo) con los resultados se determina si es necesario, implementar de forma inmediata una estrategia de mitigacion de riesgos, despues de la caracterización se definen los objetivos y metas la estrategia de mitigación, involucrar actores para la mitigacion, se diseña un plan operativo, y por ultimo se realiza un seguimiento al cumplimiento de ese plan. Evaluando constantemente la implementacion de la estrategia durante todo el proceso. Asimismo, se realizara una divulgacion masiva a los centros locales de movilidad (CLMs) sobre la importancia de realizar sensbilizacion sobre lo sucedido para prevenir su ocurrencia en la comunidad.
2.2 Revisar y/o modificar la factibilidad de la sostenibilidad del plan, programa o proyecto en sus diferentes componentes
2.3 Reformulación del estudio o concepto mitigando las causas de no conformidad identificadas en la materialización del riesgo.
2.4. Practicar las pruebas dentro de los procesos disiciplinaros adelantados por la Oficina, tendientes a verificar la responsabilidad de los autores.</t>
  </si>
  <si>
    <t>3.1 Realizar mesas de Trabajo con el fin de revisar el cumplimiento de lo establecido en los Manuales en caso de requerirse por incumplimiento a los lineamientos establecidos al momento de la realizacion o suscripcion de procesos.
3.1..2 Realizar mesas de Trabajo con el fin de revisar el cumplimiento de lo establecido en los Manuales en caso de requerirse por incumplimiento a los lineamientos establecidos al momento de la realizacion o suscripcion de procesos..
3.2  Revisar y/o modificar la factibilidad de la sostenibilidad del plan, programa o proyecto en sus diferentes componentes</t>
  </si>
  <si>
    <t xml:space="preserve">1. Realizar nuevamente entrenamiento en el puesto de trabajo, enfatizando los aspectos que se indetifican como debilidades en el  entrenamiento en el puesto de trabajo.
</t>
  </si>
  <si>
    <t xml:space="preserve">4.1 Entrega de herramienta de evaluación
</t>
  </si>
  <si>
    <t>6, Realizar acercamientos de negociacion en la busqueda de acuerdos con los actores priorizados generando unos compromisos entre las partes. En estas reuniones se garantiza que asista los directivos y en caso de ser necesario se apoya con  las diferentes instituciones de la secretaria de movilidad.</t>
  </si>
  <si>
    <t xml:space="preserve">5. Revisión y reformulación de los proyectos para vincular el componente ambiental en los planes, programas y/o proyectos asociados a la materialización del riesgo.
5.1 Realizar mesa de trabajo con el fin de revisar el cumplimiento de las metas programadas; en caso de requerirse mas recursos o falta de ejecución de los mismos.
</t>
  </si>
  <si>
    <t>4.1.  Concertar con el Archivo de Bogotá un Plan de Mejoramiento Archivístico.
4.2. Programar capacitaciones de sensibilización directamente por los encargados de Gestión Documental de la subdirección Administrativa haciendo enfásis en los temas que demanden mayor interés en la Entidad.</t>
  </si>
  <si>
    <t>2. Realizar seguimiento trimestral a traves de los poa a la Gestion y contestacion oportuna de los actos administrativos  que se pongan en consideracion de la Direccion de Normatividad y conceptos.</t>
  </si>
  <si>
    <t>2. Coordinar con la Dirección de talento humano para que el tema de la política de Seguridad Digital sea incluido dentro de los programas de inducción y reinducción de funcionarios, en concordancia con MIPG.</t>
  </si>
  <si>
    <t>2. Realizar mesas de trabajo  sobre el seguimiento y medición de la eficacia, eficiencia y efectividad  del cumplimiento de obligaciones de los colaboradores en los puntos de contacto.
2.1.Realizar mesas de trabajo  sobre afectación negativa en la calidad de la prestación del servicio de cara a la ciudadanía.</t>
  </si>
  <si>
    <t>3, Definición e implementación de plan de intervención, de acuerdo al origen de la situación presentada.</t>
  </si>
  <si>
    <t xml:space="preserve">1. Aplicaciones de procedimientos disciplinarios, discrecinalidad en gestión del talento humano por parte del nominador.
</t>
  </si>
  <si>
    <t>2. Practicar las pruebas dentro de los procesos disiciplinaros adelantados por la Oficina, tendientes a verificar la responsabilidad de los autores.</t>
  </si>
  <si>
    <t>3, Mesas de trabajo en las cuales se establece un plan de intervención</t>
  </si>
  <si>
    <t xml:space="preserve">1.1 Acatar las recomendaciones y acciones que resulten de la investigación de incidente y/o accidente laboral   
1.2  No permitir ejercer su objeto contractual a ningun contratista sin la afiliación de la ARL.
</t>
  </si>
  <si>
    <t xml:space="preserve">4. Mesas de trabajo en las cuales se establece un plan de intervención </t>
  </si>
  <si>
    <t xml:space="preserve">1. Practicar las pruebas dentro de los procesos disiciplinaros adelantados por la Oficina, tendientes a verificar la responsabilidad de los autores.
1.1 -  Suscribir Plan de Mejoramiento ante la Oficina de Control Interno </t>
  </si>
  <si>
    <t xml:space="preserve">2 - 2.1 Suscribir Plan de Mejoramiento ante la Oficina de Control Interno </t>
  </si>
  <si>
    <t xml:space="preserve">3. Suscribir Plan de Mejoramiento ante la Oficina de Control Interno </t>
  </si>
  <si>
    <t xml:space="preserve">4. Suscribir Plan de Mejoramiento ante la Oficina de Control Interno </t>
  </si>
  <si>
    <t xml:space="preserve">6. Suscribir Plan de Mejoramiento ante la Oficina de Control Interno </t>
  </si>
  <si>
    <t xml:space="preserve">1. Subsecretario Gestión de la Movilidad
</t>
  </si>
  <si>
    <t xml:space="preserve">3. Jefe Oficina Control Disciplinario
3.1. Director de Inteligencia y Jefe Oficina de Seguridad Vial
</t>
  </si>
  <si>
    <t>4.1  Jefe Oficina de Gestión Social
4.2. Subdirector de Control de Tránsito y Transporte.
4.3 Jefe Oficina de Seguridad Vial, Jefe de Oficina Asesora de Comunicaciones y Cultura para la Movilidad, Jefe de Oficina de TICs, Jefe Oficina de Gestión Social, Subsecretario de Política de Movilidad, Director de Inteligencia para la Movilidad, Director de Planeación de la Movilidad, Subsecretario de Gestión de la Movilidad, Director de Ingeniería de Tránsito, Director de Gestión de Tránsito y Control de Tránsito y Transporte, Subsecretario de Servicios a la Ciudadanía y Director de Atención al Ciudadano.
4.4 Jefe Oficina de Seguridad Vial</t>
  </si>
  <si>
    <t>2. Jefe Oficina de Gestión Social</t>
  </si>
  <si>
    <t>3. Jefe Oficina Asesora de Comunicaciones y Cultura para la Movilidad
3.1 Director(a) atención al Ciudadano</t>
  </si>
  <si>
    <t>4. Jefe Oficina Control Disciplinario
4.1 Jefe Oficina Asesora de Planeación Institucional</t>
  </si>
  <si>
    <t>5. Director(a) atención al Ciudadano</t>
  </si>
  <si>
    <t>2.1 Jefe Oficina de Gestión Social
2.2 Director de la DIM
2.3 Director de Planeación de la Movilidad y Subdirectores
2.4. Jefe Oficina Control Disciplinario</t>
  </si>
  <si>
    <t>3.2  Director de la DIM</t>
  </si>
  <si>
    <t>4.1 Directora de Talento Humano</t>
  </si>
  <si>
    <t xml:space="preserve">1. Director de Talento HUmano
</t>
  </si>
  <si>
    <t xml:space="preserve">5. Gerentes de proyecto
5.1 Subsecretaria de Gestion Juridica
</t>
  </si>
  <si>
    <t xml:space="preserve">6. Jefe Oficina de Gestión Social
</t>
  </si>
  <si>
    <t>4.1 Subdirectora Administrativa
4.2 Subdirectora Administrativa</t>
  </si>
  <si>
    <t xml:space="preserve">2. Director de Normatividad y Conceptos </t>
  </si>
  <si>
    <t>2.1 Mensual
2.2Trimestral
2.4 Mensual
2.6 y 2.7 Una (1)  semana para la revisión y evaluación de los resultados de priorización y tres (3) semanas para revisar y elaborar los informes detallados de las acciones realizadas. En caso de requerir información adicional que dependa de terceros o que deba obtenerse, modificarse o validarse se precisará el plazo en ese mismo informe.
2.8 al 2.10 Una (1) semana para la revisión y evaluación de los resultados de priorización y tres (3) semanas para revisar y elaborar los informes detallados de las acciones realizadas. En caso de requerir información adicional que dependa de terceros o que deba obtenerse, modificarse o validarse se precisará el plazo en ese mismo informe.
2.12 Treinta días a partir de la documentación de la materialización el riesgo.</t>
  </si>
  <si>
    <t>3. Dentro de los seís (6) días siguientes de recibir la queja, cumpliendo los términos que estipula la Ley. 
3.1 Treinta días a partir de la documentación de la materialización el riesgo.</t>
  </si>
  <si>
    <t>4.1 Dias 
4.2. Cinco Días Habiles.
4.3 Treinta días a partir de la documentación de la materialización el riesgo.
4.4 Treinta días a partir de la documentación de la materialización el riesgo.</t>
  </si>
  <si>
    <t>2.1 Plan Anual de Adquisiciones
2.2 Indicadores de Gestion de la Direccion de Normatividad y conceptos
2.4 Número de seguimientos enviados por correo a los Directores de la Subsecretaría
2.6 Número de aprobaciones de modificación y optimización de planeamientos semafóricos
2.6, 2.7  Número de revisiones o evaluaciones realizadas  / Número de inconformidades identificadas
2.6, 2.7  Número de informes generados.
2.8 al 2.10 Número de revisiones realizadas / Número de no conformidades identificadas.
2.12  Consolicación del Seguimiento al PDSVM y reporte POA de metas asociadas (11 y 12 proyecto de inversión 1004)</t>
  </si>
  <si>
    <t>2.1  Plan Anual de Adquisiciones
2.2Indicadores de Gestion de la Direccion de Normatividad y conceptos                    
2.4 Correo enviado a los Directores en forma mensual       
2.6  Formato de Verificación de Condiciones para Semaforizar, establecido en el procedimiento, actas de reunión, listado de asistencias, procedimientos actualizados, informes generados, entre otros.
2.7 Formato de aprobaciones de modificación y optimización de planeamientos semafóricos o informes en materia de medidas de semaforización, Bitácoras de las centrales de semaforizaciòn, actas de reunión, listado de asistencias, procedimientos actualizados, informes generados, entre otros.
2.8 al 2.10 Actualización de formatos aprobados, listado de asistencias a mesas de trabajo y actas.
2.12 Actas de la Comisión Intersectorial de Seguridad Vial, de Comité Directivo o mesas de trabajo de la OSV donde se trate el tema.</t>
  </si>
  <si>
    <t>3.  Actas de reuniones, expedientes y archivo compartido.
3.1 Consolicación del Seguimiento al PDSVM y reporte POA de metas asociadas (11 y 12 proyecto de inversión 1004)</t>
  </si>
  <si>
    <t>3. Actas de reparo, expedientes, archivo de la dependencia y aplicativo SIID.
3.1 Actas de la Comisión Intersectorial de Seguridad Vial, de Comité Directivo o mesas de trabajo de la OSV donde se trate el tema.</t>
  </si>
  <si>
    <t xml:space="preserve">1. Mesa de trabajo de análisis
</t>
  </si>
  <si>
    <t>4.1 Se aplicara el instructivo de monitoreo y seguimiento y el formato de verificación de avances 
4.2. Seguimiento a operativos programados por demanda.
4.3 Consolicación del Seguimiento al PDSVM y reporte POA de metas asociadas (11 y 12 proyecto de inversión 1004)
4.4 Consolicación del Seguimiento al PDSVM y reporte POA de metas asociadas (11 y 12 proyecto de inversión 1004)</t>
  </si>
  <si>
    <t xml:space="preserve">1. Acta de Reunión y documentación incial presentada por cada directivo  
</t>
  </si>
  <si>
    <t>4.1 Informe de resultado de la caracterización,el informe del diseño de la estrategia, actas de reunion, Registro Fotografico. 
4.2. Base de Datos de Priorización de Operativos. \\Storage_admin\sctt.
4.3 Actas de la Comisión Intersectorial de Seguridad Vial, de Comité Directivo o mesas de trabajo de la OSV donde se trate el tema.
4.4 Actas de la Comisión Intersectorial de Seguridad Vial, de Comité Directivo o mesas de trabajo de la OSV donde se trate el tema.</t>
  </si>
  <si>
    <t>5. Requerimientos via correo electrónico.</t>
  </si>
  <si>
    <t>5. Evidencias de los correo electrónicos enviados.</t>
  </si>
  <si>
    <t>4. Actas de reuniones, expedientes y archivo compartido. 
4.1 Comrpomisos y actas de comité directivo</t>
  </si>
  <si>
    <t>4. Actas de reparo, expedientes, archivo de la dependencia y aplicativo SIID.
4.1 Verificación de los compromisos por parte de los directivos.</t>
  </si>
  <si>
    <t>3. Reuniones y monitoreo de medios
3.1 Reuniones y retroalimentación con los responsables del servicio.</t>
  </si>
  <si>
    <t>3. Medición de impacto en medios(seguimiento a noticias) 
3.1 Actas de reuniones</t>
  </si>
  <si>
    <t xml:space="preserve">2. Revisión del aumento de los Correos Electronicos, llamadas al telefono corporativo y notificaciones de los ClMs sobre el interes de la convocatoria </t>
  </si>
  <si>
    <t>5. un día Hábil</t>
  </si>
  <si>
    <t>4. Dentro de los seís (6) días siguientes de recibir la queja, cumpliendo los términos que estipula la Ley.
4.1. Tres horas</t>
  </si>
  <si>
    <t xml:space="preserve">2. Dias
</t>
  </si>
  <si>
    <t>3. Inmediato 
3.1 Inmediato</t>
  </si>
  <si>
    <t>2.1 Dias 
2.2 días
2.3 Días
2.4 Dentro de los seís (6) días siguientes de recibir la queja, cumpliendo los términos que estipula la Ley.</t>
  </si>
  <si>
    <t>2.1 Se aplicara el instructivo de monitoreo y seguimiento y el formato de verificación de avances 
2.3 mesa de trabajo para evaluar la idoneidad en la reformulación del estudio o concepto.
2.4.  Actas de reuniones, expedientes y archivo compartido.</t>
  </si>
  <si>
    <t>3.2  mesas de trabajo</t>
  </si>
  <si>
    <t>2.1 Informe de resultado de la caracterización,el informe del diseño de la estrategia, actas de reunion, Registro Fotografico. 
2.2 Acta de alcance y/o modificación.
2.3 Estudio o concepto reformulado y aprobado. 
2.4. Actas de reparo, expedientes, archivo de la dependencia y aplicativo SIID.</t>
  </si>
  <si>
    <t>3.2. Acta de alcance y/o modificación.</t>
  </si>
  <si>
    <t xml:space="preserve">5. Dias
5.1 Cuando se requiera </t>
  </si>
  <si>
    <t>4.1 Acuerdo de gestión firmado</t>
  </si>
  <si>
    <t xml:space="preserve">
5. Indicadores
5.1 Mesas de trabajo</t>
  </si>
  <si>
    <t xml:space="preserve">1. Acta de las mesa de trabajo realizada.
</t>
  </si>
  <si>
    <t xml:space="preserve">1. Mesa de trabajo con  los resposanbles del proceso en donde se materializó el riesgo
</t>
  </si>
  <si>
    <t xml:space="preserve">1. 3 Días
</t>
  </si>
  <si>
    <t xml:space="preserve">6. Días
</t>
  </si>
  <si>
    <t xml:space="preserve">6. Se realiza un plan operativo donde se establencen cronogramas y actividades a realizar con los actores afectados.
</t>
  </si>
  <si>
    <t xml:space="preserve">5. Proyectos reformulados con asignación de recursos, vinculando el respectivo componente ambiental.
5.1 Acta mesas de trabajo, listas de asistencia.
</t>
  </si>
  <si>
    <t xml:space="preserve">6, Registro de Asistencia, Actas de Reunion y Registro Fotografico. </t>
  </si>
  <si>
    <t>4.1 Anual</t>
  </si>
  <si>
    <t>4.1 Mesas Técnicas de Trabajo con los grupos especializados del Archivo de Bogotá
4.2. Evaluación de conocimientos al finalizar las jornadas de capacitación</t>
  </si>
  <si>
    <t xml:space="preserve">2. Indicadores de Gestion de la Direccion de Normatividad y conceptos </t>
  </si>
  <si>
    <t>2, Mínimo dos (2) semanas</t>
  </si>
  <si>
    <t>2.  Se realizará reuniones de coordinación Dirección de Talento Humano para la medición de los resultados obtenidos en   los programas de inducción y reinducción de funcionarios, en concordancia con MIPG.</t>
  </si>
  <si>
    <t>2. Actas, listados de asistencia y registro fotográfico de cada una de los programas de inducción y reinducción en lo relacionado Política de Seguridad Digital.</t>
  </si>
  <si>
    <t>2.Director(a) Atención al Ciudadano.
2.1.Director(a) Atención al Ciudadano.</t>
  </si>
  <si>
    <t>2.Una (1)  semana para analizar el cumplimiento de  obligaciones de los colaboradores en los puntos de contacto.
2.1.   Quince(15) Días</t>
  </si>
  <si>
    <t xml:space="preserve">2.Mesas de trabajo sobre el seguimiento de obligaciones de los colaboradores en los puntos de contacto.
2.1.Producto NO conforme tratado/producto NO conforme generados X100. </t>
  </si>
  <si>
    <t>2.  Actas de reunión, listado de asistencias. 
2.1.Actas de reunión, listado de asistencias y  
PE01-PR05-F01. Formato de tratamiento de salidas no conformes.</t>
  </si>
  <si>
    <t>3, Director de Talento Humano</t>
  </si>
  <si>
    <t xml:space="preserve">1. Nominador
</t>
  </si>
  <si>
    <t xml:space="preserve">1, 3 días 
</t>
  </si>
  <si>
    <t xml:space="preserve">1.  Cumplimiento  de los acuerdos de gestión concertados en esl  PA02-IN07-F01 FORMATO CONCERTACIÓN, SEGUIMIENTO, RETROALIMENTACÓN Y EVALUACIÓN DE LOS ACUERDOS DE GESTIÓN
 </t>
  </si>
  <si>
    <t xml:space="preserve">1. PA02-IN07-F01 FORMATO CONCERTACIÓN, SEGUIMIENTO, RETROALIMENTACÓN Y EVALUACIÓN DE LOS ACUERDOS DE GESTIÓN
</t>
  </si>
  <si>
    <t xml:space="preserve">1.1-Director de Talento Humano 
1.2 Director de Contratación. 
</t>
  </si>
  <si>
    <t>2. Jefe Oficina Control Disciplinario</t>
  </si>
  <si>
    <t xml:space="preserve">4. Director de Talento Humano </t>
  </si>
  <si>
    <t xml:space="preserve">5. Director de Talento Humano </t>
  </si>
  <si>
    <t>4. Dos días</t>
  </si>
  <si>
    <t>5. Dos días</t>
  </si>
  <si>
    <t xml:space="preserve">3, Dos días </t>
  </si>
  <si>
    <t xml:space="preserve">1.1-Un día   
1.2 Un día
</t>
  </si>
  <si>
    <t>2. Dentro de los seís (6) días siguientes de recibir la queja, cumpliendo los términos que estipula la Ley.</t>
  </si>
  <si>
    <t>3, Reunión</t>
  </si>
  <si>
    <t xml:space="preserve">1.1 Indicadores
1,2 Reunion - Correo 
</t>
  </si>
  <si>
    <t>2. Actas de reuniones, expedientes y archivo compartido.</t>
  </si>
  <si>
    <t xml:space="preserve">4. Reunión  </t>
  </si>
  <si>
    <t xml:space="preserve">5. Reunión  </t>
  </si>
  <si>
    <t xml:space="preserve">1.1 Informes- listados de asistencia- registro de accidentes 
1,2 Listados de asistencia, actas, corros electronicos 
</t>
  </si>
  <si>
    <t>2. Actas de reparo, expedientes, archivo de la dependencia y aplicativo SIID.</t>
  </si>
  <si>
    <t>1. Jefe Oficina Control Disciplinario
1.1 .  Subdirector (a) Administrativo</t>
  </si>
  <si>
    <t>2 - 2.1  Subdirector (a) Administrativo</t>
  </si>
  <si>
    <t>3. Subdirector (a) Administrativo</t>
  </si>
  <si>
    <t>4. Subdirector (a) Administrativo</t>
  </si>
  <si>
    <t>6. Subdirector (a) Administrativo</t>
  </si>
  <si>
    <t xml:space="preserve">1. Dentro de los seís (6) días siguientes de recibir la queja, cumpliendo los términos que estipula la Ley.
1.1 Seis meses </t>
  </si>
  <si>
    <t xml:space="preserve">1.  Actas de reuniones, expedientes y archivo compartido.
1.1 Reuniones de seguimiento </t>
  </si>
  <si>
    <t xml:space="preserve">1. Actas de reparo, expedientes, archivo de la dependencia y aplicativo SIID.
1.1 Actas de reunión y listados de asistencia </t>
  </si>
  <si>
    <t>2 - 2.1  Seis meses</t>
  </si>
  <si>
    <t>3. Seis meses</t>
  </si>
  <si>
    <t>4. Seis meses</t>
  </si>
  <si>
    <t>6. Seis meses</t>
  </si>
  <si>
    <t xml:space="preserve">2 - 2.1 Reuniones de seguimiento </t>
  </si>
  <si>
    <t xml:space="preserve">3. Reuniones de seguimiento </t>
  </si>
  <si>
    <t xml:space="preserve">4. Reuniones de seguimiento </t>
  </si>
  <si>
    <t xml:space="preserve">6. Reuniones de seguimiento </t>
  </si>
  <si>
    <t xml:space="preserve">2 - 2.1 Actas de reunión y listados de asistencia </t>
  </si>
  <si>
    <t xml:space="preserve">3. Actas de reunión y listados de asistencia </t>
  </si>
  <si>
    <t xml:space="preserve">4. Actas de reunión y listados de asistencia </t>
  </si>
  <si>
    <t xml:space="preserve">6. Actas de reunión y listados de asistencia </t>
  </si>
  <si>
    <t xml:space="preserve">1. Un día una sesión            
</t>
  </si>
  <si>
    <r>
      <t xml:space="preserve">EVIDENCIA DE EJECUCIÓN DE LAS ACCIONES
</t>
    </r>
    <r>
      <rPr>
        <b/>
        <sz val="12"/>
        <rFont val="Arial"/>
        <family val="2"/>
      </rPr>
      <t xml:space="preserve">
</t>
    </r>
  </si>
  <si>
    <t xml:space="preserve">SEGUIMIENTO/ MEDICIÓN DE EFICACIA DE LAS ACCIÓN
</t>
  </si>
  <si>
    <r>
      <t xml:space="preserve">PLAZO PARA IMPLEMENTACIÓN
</t>
    </r>
    <r>
      <rPr>
        <b/>
        <sz val="12"/>
        <color rgb="FFFF0000"/>
        <rFont val="Arial"/>
        <family val="2"/>
      </rPr>
      <t/>
    </r>
  </si>
  <si>
    <t xml:space="preserve">2.1 Jefe Oficina Asesora de Planeación Institucional.
2.2 Director de Normatividad y Conceptos
2.4 Subsecretario de Gestión de la Movilidad 
 2.6, 2.7 Subdirectora de Semaforización
2.8 al 2..10 Subdirector de Señalización. 
2.12 Jefe de Oficina de Seguridad Vial
</t>
  </si>
  <si>
    <r>
      <t>La implementación de esta política contempla los siguientes lineamientos:
a) El análisis del contexto estratégico para la Gestión del Riesgo, se efectua a través de la Matriz DOFA, la cual es el insumo  para la identificación de causas, riesgos y consecuencias y se encuentra publicada en la intranet.
b) Los criterios para calificar tanto la probabilidad como el impacto de los riesgos son los establecidos por la guía metodológica del DAFP para riesgos de gestión y de corrupción.
c) Tratándose de Riesgos de Corrupción, el impacto siempre será negativo; por lo tanto, para estos se descarta la aplicabilidad de los niveles de impacto insignificante y menor.
d) Los niveles de aceptación o tolerancia al riesgo residual que determina la Secretaría Distrital de Movilidad, son los establecidos en la guía metodológica del DAFP para riesgos de gestión y de corrupción,</t>
    </r>
    <r>
      <rPr>
        <sz val="16"/>
        <color rgb="FFFF0000"/>
        <rFont val="Arial"/>
        <family val="2"/>
      </rPr>
      <t xml:space="preserve"> </t>
    </r>
    <r>
      <rPr>
        <sz val="16"/>
        <rFont val="Arial"/>
        <family val="2"/>
      </rPr>
      <t>teniendo en cuenta que, para estos últimos, no se acepta el riesgo y siempre debe conducir a otra de las tres opciones,</t>
    </r>
    <r>
      <rPr>
        <sz val="16"/>
        <color theme="1"/>
        <rFont val="Arial"/>
        <family val="2"/>
      </rPr>
      <t xml:space="preserve"> en concordancia con la siguiente tabla:</t>
    </r>
  </si>
  <si>
    <r>
      <rPr>
        <b/>
        <sz val="16"/>
        <rFont val="Arial"/>
        <family val="2"/>
      </rPr>
      <t xml:space="preserve"> MONITOREO </t>
    </r>
    <r>
      <rPr>
        <b/>
        <sz val="16"/>
        <color theme="1"/>
        <rFont val="Arial"/>
        <family val="2"/>
      </rPr>
      <t>Y SEGUIMIENTO DEL RIESGO</t>
    </r>
  </si>
  <si>
    <r>
      <rPr>
        <b/>
        <u/>
        <sz val="16"/>
        <rFont val="Arial"/>
        <family val="2"/>
      </rPr>
      <t>Revisión de los controles:</t>
    </r>
    <r>
      <rPr>
        <sz val="16"/>
        <rFont val="Arial"/>
        <family val="2"/>
      </rPr>
      <t xml:space="preserve">
- Al evaluar los controles existentes en cada dependencia se debe emplear la hoja definida para tal fin disponible en esta herramienta de trabajo;
- El resultado de la evaluación de cada control genera conclusiones sobre su diseño y solidez, tanto individual como en conjunto para el riesgo, lo cual conlleva, si es necesario, a formular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efectuará un nuevo promedio por evento de riesgo con el fin de identificar aportes adicionales a reducir probabilidad e impacto, respectivamente.
</t>
    </r>
    <r>
      <rPr>
        <b/>
        <u/>
        <sz val="16"/>
        <rFont val="Arial"/>
        <family val="2"/>
      </rPr>
      <t>Gestión de cambios:</t>
    </r>
    <r>
      <rPr>
        <sz val="16"/>
        <rFont val="Arial"/>
        <family val="2"/>
      </rPr>
      <t xml:space="preserve">
Cada propuesta de modificación o inclusión de un nuevo evento de riesgo será presentada a la OAPI para ser analizada de manera conjunta con el área solicitante y darle curso si procede. La jefe de la OAPI informará al Comité Institucional con respecto al cambio realizado, al exponer la nueva versión de la matriz.
</t>
    </r>
  </si>
  <si>
    <r>
      <t xml:space="preserve">2EST. Fomentar la cultura ciudadana y el respeto entre todos los usuarios de todas las formas de transporte, protegiendo en especial los actores vulnerables y los modos activos.
</t>
    </r>
    <r>
      <rPr>
        <b/>
        <sz val="12"/>
        <color rgb="FFFF0000"/>
        <rFont val="Arial"/>
        <family val="2"/>
      </rPr>
      <t xml:space="preserve">
</t>
    </r>
  </si>
  <si>
    <r>
      <t xml:space="preserve">5EST. Ser transparente, incluyente, equitativa en género y garantista de la participación e involucramiento ciudadano y del sector privado. 
</t>
    </r>
    <r>
      <rPr>
        <b/>
        <sz val="12"/>
        <color rgb="FFFF0000"/>
        <rFont val="Arial"/>
        <family val="2"/>
      </rPr>
      <t xml:space="preserve">
</t>
    </r>
  </si>
  <si>
    <t>3. Revisar que las estreategias de educación ambiental ejecutadas al interior de la Entidad sean acordes con los programas de gestión ambiental, para la toma de conciencia sobre el adecuado uso los recursos naturales (Preventivo)</t>
  </si>
  <si>
    <t>4. Revisar que las estreategias de educación ambiental ejecutadas al interior de la Entidad sean acordes con los programas de gestión ambiental, para la toma de conciencia sobre el adecuado uso los recursos naturales (Preventivo)</t>
  </si>
  <si>
    <t xml:space="preserve">f) El nivel de riesgo residual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hay oportunidad de mejora, con el fin de formular nuevas acciones de tratamiento que pueden consistir en fortalecer, modificar o generar nuevos controles, lo cual deberá quedar evidenciado en el mapa de riesgos institucional para el periodo de monitoreo y revisión siguiente a reportar.
g) 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
h) Los términos y definiciones relacionados con la Administración del Riesgo, son los establecidos en el glosario de la entidad, la guía metodológica de riesgos del DAFP y la norma ISO 31000:2009.
</t>
  </si>
  <si>
    <r>
      <rPr>
        <b/>
        <u/>
        <sz val="16"/>
        <rFont val="Arial"/>
        <family val="2"/>
      </rPr>
      <t>Consideraciones generales:</t>
    </r>
    <r>
      <rPr>
        <sz val="16"/>
        <rFont val="Arial"/>
        <family val="2"/>
      </rPr>
      <t xml:space="preserve">
a) La metodología e instrucciones para la gestión de los riesgos en la SDM se desarrollan en el presente documento.
b) Con corte a 30 de abril, 31 de agosto y 31 de diciembre de cada vigencia, se comunica y publica el monitoreo y revisión al mapa de riesgos institucional en la Intranet y página web de la SDM, para conocimiento de las partes interesadas y seguimiento por parte de la OCI como tercera línea de defensa. En aras de dar cumplimiento a estas fechas, todos los responsables involucrados en los riesgos deberán remitir el reporte a la OAPI a más tardar una semana antes de la fechas de corte mencionadas con el fin de efectuar apropiadamente su revisión y consolidación. 
c) Los lideres de proceso como primera línea de defensa deben efectuar por autocontrol un seguimiento bimestral a los controles y acciones correspondientes a los riesgos en los cuales participan, a fin de contar con la información y evidencias actualizadas y así facilitar el reporte mencionado tanto a la segunda como a la tercera línea de defensa,  para su correspondiente monitoreo y evaluación independiente. Dichas evidencias deberán ser cargadas en la carpeta Drive destinada para tal fin.
d) Tanto en la construcción del mapa de riesgos como en su tratamiento, cada riesgo involucra a varias dependencias que deben reportar de manera unificada la información a la segunda línea de defensa y esto exige consensos entre los responsables que allí participan.</t>
    </r>
    <r>
      <rPr>
        <u/>
        <sz val="16"/>
        <rFont val="Arial"/>
        <family val="2"/>
      </rPr>
      <t xml:space="preserve">
</t>
    </r>
    <r>
      <rPr>
        <sz val="16"/>
        <rFont val="Arial"/>
        <family val="2"/>
      </rPr>
      <t xml:space="preserve">e) Las responsabilidades con respecto a la gestión del riesgo institucional se definen en el Módelo Integrado de Planeación y Gestión </t>
    </r>
    <r>
      <rPr>
        <b/>
        <sz val="16"/>
        <rFont val="Arial"/>
        <family val="2"/>
      </rPr>
      <t>MIPG</t>
    </r>
    <r>
      <rPr>
        <sz val="16"/>
        <rFont val="Arial"/>
        <family val="2"/>
      </rPr>
      <t xml:space="preserve">, en lo referente al rol de las líneas de defensa allí consideradas, siendo la Oficina Asesora de Planeación Institucional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t>
    </r>
    <r>
      <rPr>
        <b/>
        <sz val="16"/>
        <color rgb="FF7030A0"/>
        <rFont val="Calibri"/>
        <family val="2"/>
        <scheme val="minor"/>
      </rPr>
      <t/>
    </r>
  </si>
  <si>
    <t xml:space="preserve">  EVALUACIÓN RIESGO RESIDUAL</t>
  </si>
  <si>
    <t>CONSECUTIVO CONTROL</t>
  </si>
  <si>
    <t>DISEÑO DE LOS CONTROLES</t>
  </si>
  <si>
    <t xml:space="preserve">5. Plan Anual de Adquisiciones y POAS de inversión . 
5.1 Memorandos de actualizacion del PAA 
</t>
  </si>
  <si>
    <t xml:space="preserve">4. Jefe de la Oficina de Control Disciplinario y Abogado o contratista comisionado.
</t>
  </si>
  <si>
    <t>3. Expedientes y archivo digital compartido</t>
  </si>
  <si>
    <t xml:space="preserve">3. Jefe Oficina de Control Disciplinario
</t>
  </si>
  <si>
    <t>4. Subsecretaria de Gestión Corporativa y Directora de Talento Humano</t>
  </si>
  <si>
    <t>4. Informe de la medición</t>
  </si>
  <si>
    <t>3. Subsecretaria de Gestión Corporativa, Directora Administrativa y Financiera y Subdirectora Administrativa</t>
  </si>
  <si>
    <t>4. Subsecretaria de Gestión Corporativa, Directora Administrativa y Financiera y Subdirectora Administrativa</t>
  </si>
  <si>
    <t>6. Subsecretaria de Gestión Corporativa, Directora Administrativa y Financiera y Subdirectora Administrativa</t>
  </si>
  <si>
    <t>3. Resolución 242 de 2014 “Por la cual se adoptan los lineamientos para la formulación, concertación, implementación, evaluación, control y seguimiento del Plan Institucional de Gestión Ambiental –PIGA”, articulo 13 Programas de gestión Ambiental ( Uso Eficiente del Agua, Uso Eficiente de la Energía, Gestión Integral de Residuos, Consumo Sostenible y Implementación de Prácticas Sostenibles) Plan de Acción PIGA.</t>
  </si>
  <si>
    <t>4. Resolución 242 de 2014 “Por la cual se adoptan los lineamientos para la formulación, concertación, implementación, evaluación, control y seguimiento del Plan Institucional de Gestión Ambiental –PIGA”, articulo 13 Programas de gestión Ambiental ( Uso Eficiente del Agua, Uso Eficiente de la Energía, Gestión Integral de Residuos, Consumo Sostenible y Implementación de Prácticas Sostenibles) Plan de Acción PIGA.</t>
  </si>
  <si>
    <t>5. PM04-MN01 Manual de Gestión de PQRS</t>
  </si>
  <si>
    <t>5. Tablero de Control de PQRSD actualizado semanalmente.</t>
  </si>
  <si>
    <t>5. Realizar seguimiento en la oportunidad de respuesta de los requerimientos realizados en la Entidad, mediante el Tablero de control  de PQRS.(Detectivo)</t>
  </si>
  <si>
    <t xml:space="preserve">4. Bianual 
</t>
  </si>
  <si>
    <t xml:space="preserve">4. Resolución 2646 de 2008 </t>
  </si>
  <si>
    <t>1. Se mantiene el control y se le hace seguimiento</t>
  </si>
  <si>
    <t>6. Mantener y hacer seguimiento al control</t>
  </si>
  <si>
    <t>7. Mantener y hacer seguimiento al control</t>
  </si>
  <si>
    <t>4.1, 4.2 Jefe de la Oficina de Control Disciplinario</t>
  </si>
  <si>
    <t>7. Evaluar los mecanismos para la protección al denunciante ante hechos de soborno (Preventivo)</t>
  </si>
  <si>
    <t xml:space="preserve">1. , 1-2, 1.4-3, 1,4-4  Jefe Oficina de Tecnologías de la Información y las Comunicaciones
</t>
  </si>
  <si>
    <t>2., 2-1 Jefe Oficina de Tecnologías de la Información y las Comunicaciones</t>
  </si>
  <si>
    <t>2., Mantener y hacer seguimiento al control
2-1  Se implementa nuevo control descrito en la hoja de controles existentes y evaluado</t>
  </si>
  <si>
    <t>5., 5-1Jefe Oficina de Tecnologías de la Información y las Comunicaciones</t>
  </si>
  <si>
    <t>2., 2.1, 2.2, 2.3, 2.4 Se mantienen los controles existentes, se les hace seguimiento pero aunque la opción de tratamiento es aceptar el riesgo deberían considerarse controles detectivos en procura de reducir impacto.</t>
  </si>
  <si>
    <t>3.Se mantienen los controles existentes pero aunque la opción de tratamiento es aceptar el riesgo deberían considerarse controles detectivos en procura de reducir impacto.</t>
  </si>
  <si>
    <t xml:space="preserve">1,. Se mantienen los controles existentes pero aunque la opción de tratamiento es aceptar el riesgo deberían considerarse controles detectivos en procura de reducir impacto.
</t>
  </si>
  <si>
    <t>2. Se mantienen los controles pero aunque la opción de tratamiento es aceptar el riesgo deberían considerarse controles detectivos en procura de reducir impacto.</t>
  </si>
  <si>
    <t>3. Se mantienen los controles pero aunque la opción de tratamiento es aceptar el riesgo deberían considerarse controles detectivos en procura de reducir impacto.</t>
  </si>
  <si>
    <t>5. Se mantienen los controles pero aunque la opción de tratamiento es aceptar el riesgo deberían considerarse controles detectivos en procura de reducir impacto.</t>
  </si>
  <si>
    <t>4 . Se mantienen los controles pero aunque la opción de tratamiento es aceptar el riesgo deberían considerarse controles detectivos en procura de reducir impacto.</t>
  </si>
  <si>
    <t>2.  Subsecretaria de Gestión Corporativa, Directora Administrativ y Financiera y Subdirectora Administrativa
2.1. Subsecretaria de Gestión Corporativa, Directora Administrativa y Financiera y Subdirectora Administrativa</t>
  </si>
  <si>
    <t>3.  Para estas actividades, se mantienen los controles existentes y se les hace seguimiento periódico. Considerar control detectivo adicional para reducir impacto.</t>
  </si>
  <si>
    <t xml:space="preserve">1. Actualizar, publicar y socializar  la técnica, didáctica o estrategia pedagógica utilizada durante el curso pedagógico.
</t>
  </si>
  <si>
    <t xml:space="preserve">1. Director(a) atención al Ciudadano
</t>
  </si>
  <si>
    <t xml:space="preserve">1. Una (1)  semana para actualizar, publicacar y socializar  la técnica, didáctica o estrategia pedagógica utilizada durante el curso pedagógico.
</t>
  </si>
  <si>
    <t xml:space="preserve">1. Mesa de trabajo de análisis de la técnica, didáctica o estrategia pedagógica utilizada durante el curso pedagógico.
</t>
  </si>
  <si>
    <t xml:space="preserve">1.Actas de reunión, listado de asistencias, estrategia pedagógica actualizada.
</t>
  </si>
  <si>
    <t xml:space="preserve">2. Piezas comunicativas, Guiones de las Convocatorias, Registros de asistencia a los Clm, Registro Fotografico. </t>
  </si>
  <si>
    <t>7.Realizar seguimiento trimestral a traves de los poa   de gestion la contestacion de los actos administrativos  que se pongan en consideracion de la Direccion de Normatividad y conceptos .
7.1 Revisar mensualmente la Pagina Web de la SDM para evidenciar la correcta actualizacion con los actos administrativos de caracter regulatorio segun lo estipulado en la resolucion 3564 de 2015.</t>
  </si>
  <si>
    <t>7. Director de Normatividad y ConceptoS
7.1 Director de Normatividad y Conceptos</t>
  </si>
  <si>
    <t>7. Trimestral
7.1 Mensual</t>
  </si>
  <si>
    <t>7. Indicadores
7.1 Pantallazo  de seguimiento en la Matriz de Cumplimiento</t>
  </si>
  <si>
    <t xml:space="preserve">7.Indicadores de Gestión de la Dirección de Normatividad y conceptos     
7.1 Pantallazo de control de cambios en la Matriz de Cumplimiento </t>
  </si>
  <si>
    <t>4.1 Acuerdo de Gestión</t>
  </si>
  <si>
    <t>3.2 días</t>
  </si>
  <si>
    <t xml:space="preserve">1.1. Acudir a la Veeduria Distrital o al DAFP, para que nos apoyen en la definición de lineamientos para surtir el proceso de rendición de cuentas
1.2 Realizar una reunion mensual de preparación e reindución a la metodologia para realizar dialogos ciudadanos y rendición de cuentas
</t>
  </si>
  <si>
    <t xml:space="preserve">2. Dar el impulso procesal a los expedientes que se adelantan en la Oficina.
</t>
  </si>
  <si>
    <t xml:space="preserve">3. Deteminar si la conducta denunciada es constitutiva de falta disicplinaria y proferiri las decisiones que en derecho correspondan.    
</t>
  </si>
  <si>
    <t xml:space="preserve">1.1 Jefe Oficina Asesora de Planeación Institucional.
1.2 Jefe Oficina de Gestión Social
</t>
  </si>
  <si>
    <t>3. Jefe Oficina Control Disciplinario</t>
  </si>
  <si>
    <t xml:space="preserve">1.1  Un mes
1.2 Un mes
</t>
  </si>
  <si>
    <t>2.  Dentro de los seís (6) días siguientes de recibir la queja, cumpliendo los términos que estipula la Ley.</t>
  </si>
  <si>
    <t>3. Dentro de los seís (6) días siguientes de recibir la queja, cumpliendo los términos que estipula la Ley.</t>
  </si>
  <si>
    <t>4.1  Unaño
4.2. Anual</t>
  </si>
  <si>
    <t xml:space="preserve">1.1 Cumplimiento de los lineamientos
1.2  Actas de Reunión / Listados de Asistencia
</t>
  </si>
  <si>
    <t xml:space="preserve">1.1  Documentos, correos , informes.
1.2 Registro Fotrograficos, Actas de Reunión / Listados de Asistencia
</t>
  </si>
  <si>
    <t>2. Cumplimiento de los lineamientos, Actas de reuniones, expedientes y archivo compartido.</t>
  </si>
  <si>
    <t>2. Documentos, correos , informes, Registro Fotrograficos, Actas de Reunión / Listados de Asistencia, Actas de reparo, expedientes, archivo de la dependencia y aplicativo SIID.</t>
  </si>
  <si>
    <t>3. Actas de reuniones, expedientes y archivo compartido.</t>
  </si>
  <si>
    <t>3. Registro Fotrograficos, Actas de Reunión / Listados de Asistencia, Actas de reparo, expedientes, archivo de la dependencia y aplicativo SIID.</t>
  </si>
  <si>
    <t>4.1  Registro Fotrograficos, Actas de Reunión / Listados de Asistencia, Actas de seguimiento a la implementación de los instrumentos archivísticos por dependencia
4.2. Listado de asistencia/ resultados de evaluación de conocimientos al finalizar las jornadas de capacitación/ registro fotográfico</t>
  </si>
  <si>
    <t xml:space="preserve">1. Mesas de trabajo de verificacion y seguimiento al Link Secop publicado en la Pagina Web de la Entidad.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t>
  </si>
  <si>
    <t>2. Realizar mesas de trabajo enfocadas al seguimiento de la pblicacion de las demandas en la pagina web  a fin de controlar el cumplimiento de los establecido en la resolucion 3564.</t>
  </si>
  <si>
    <t xml:space="preserve">2. Director de Representacion Judicial </t>
  </si>
  <si>
    <t>2.  trimestral</t>
  </si>
  <si>
    <t>2. Mesas deTrabajo</t>
  </si>
  <si>
    <t>2. Actas de reunion, listas de asistencia</t>
  </si>
  <si>
    <t>3.Realizar mesas de trabajo enfocadas al seguimiento y revisión de los terminos Judiciales.</t>
  </si>
  <si>
    <t>3. Director de Representacion Judicial</t>
  </si>
  <si>
    <t xml:space="preserve">3. Cada vez que se requiera </t>
  </si>
  <si>
    <t>3.Mesas deTrabajo</t>
  </si>
  <si>
    <t xml:space="preserve">3. Actas de reunion, listas de asistencia </t>
  </si>
  <si>
    <t>1. Director de Contrataciòn
Quien detecte</t>
  </si>
  <si>
    <t>1. Semestral 
Horas</t>
  </si>
  <si>
    <t>1. Mesas deTrabajo
Seguimiento proceso</t>
  </si>
  <si>
    <t>1. N.A. (reserva de la información de las investigaciones adelantadas por las instancias de control. Actas de reunion, listas de asistencia 
Dependiendo del proceso</t>
  </si>
  <si>
    <t xml:space="preserve">1. Quien detecte.
</t>
  </si>
  <si>
    <t xml:space="preserve">1. Horas
</t>
  </si>
  <si>
    <t xml:space="preserve">1. N.A
</t>
  </si>
  <si>
    <t xml:space="preserve">1. N.A. (reserva de la información de las investigaciones adelantadas por las instancias de control.)
</t>
  </si>
  <si>
    <t>2.  Reforzar Socializaciones drigidas al equipo sobre transparencia y acceso a la informaciòn.</t>
  </si>
  <si>
    <t>2.Dirección de Talento Humano, OTIC,Subdirectora Administrativa</t>
  </si>
  <si>
    <t xml:space="preserve">2. Cada Vez que se requiera </t>
  </si>
  <si>
    <t>2.Reuniones de seguimiento</t>
  </si>
  <si>
    <t>2.Actas de Reunión / Listados de Asistencia</t>
  </si>
  <si>
    <t xml:space="preserve">1.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t>
  </si>
  <si>
    <t>1.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t>
  </si>
  <si>
    <t>1. Quien detecte.</t>
  </si>
  <si>
    <t>1. Horas</t>
  </si>
  <si>
    <t>1. N.A</t>
  </si>
  <si>
    <t>1. N.A. (reserva de la información de las investigaciones adelantadas por las instancias de control.)</t>
  </si>
  <si>
    <t xml:space="preserve">1.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t>
  </si>
  <si>
    <t>2. Realizar reunion semestral a fin de hacer seguimiento a los documentos publicados en la intranet.</t>
  </si>
  <si>
    <t>2. Dirección de Contrataciòn, Oficina Asesora de Planeaciòn Institucional</t>
  </si>
  <si>
    <t xml:space="preserve">2. Semestral </t>
  </si>
  <si>
    <t xml:space="preserve">2. Mesas de Trabajo </t>
  </si>
  <si>
    <t xml:space="preserve">2. Actas de reunion, listas de asistencia </t>
  </si>
  <si>
    <t xml:space="preserve">1.1 Jefe Oficina de Gestión Social
1.2 Director(a) de Atención al Ciudadano 
1-3 Subsecretario de Gestión de la Movilidad, Director de Gestión del Tránsito y Control de Tránsito y Transporte y Director de Ingeniería de Tránsito.
1.4. Jefe Oficina Control Disciplinario
</t>
  </si>
  <si>
    <t xml:space="preserve">1.1 Días
1.2 Un día.
1.3. Un día.
1.4. Dentro de los seís (6) días siguientes de recibir la queja, cumpliendo los términos que estipula la Ley.
</t>
  </si>
  <si>
    <t xml:space="preserve">1.1 Se realiza la revisión Mensual con el informe de actividades los gestores locales deben presentar minimo 11 encuestas mensuales cada uno.
1.2 Revión mensual de los Resultados de la apropiación del Manual de Servicio al Ciudadano
1.3 Cantidad de requerimientos no atendidos.
1.4. Actas de reuniones, expedientes y archivo compartido.
</t>
  </si>
  <si>
    <t xml:space="preserve">1.1 Resultados encuestas abril a junio de 2019 - PM04-MN01-F08 FORMATO DE CONSOLIDACIÓNMECANISMOS DE MEDICIÓN VERSIÓN 1,0 DE 01-03-2019 (version 1)
1.2 Actas de Seguimiento mensual 
1.3 Registro de respuestas emitidas.
1.4. Actas de reparo, expedientes, archivo de la dependencia y aplicativo SIID.
</t>
  </si>
  <si>
    <t xml:space="preserve">1.1 Seguimiento sobre la atención realizada con el fin de determinar las fortaleces y debilidades del proceso. 
1-2. Analizar los resultados  sobre la apropiación del  Manual de Servicio al Ciudadano.
1-3. Atender el requerimiento del ciudadano y todos los requerimientos de las políticas institucionales de forma inmediata
1.4. Deteminar si la conducta denunciada es constitutiva de falta disciplinaria y proferir las decisiones que en derecho correspondan.   
</t>
  </si>
  <si>
    <t xml:space="preserve">1. Atender el requerimiento del ciudadano y todos los requerimientos de las políticas institucionales de forma inmediata
</t>
  </si>
  <si>
    <t xml:space="preserve">1. Subsecretario de Gestión de la Movilidad, Director de Gestión del Tránsito y Control de Tránsito y Transporte y Director de Ingeniería de Tránsito. Jefe De Oficina OTIC 
</t>
  </si>
  <si>
    <t xml:space="preserve">1. Máximo 2 horas
</t>
  </si>
  <si>
    <t xml:space="preserve">1. Cantidad de requerimientos no atendidos.
Indicadores de incidentes de seguridad de la información en un determinado periodo de tiempo.
</t>
  </si>
  <si>
    <t xml:space="preserve">1. Registro de respuestas emitidas.
Herramienta Aranda, GLOBALSuite donde se documentan y se gestionan todos los incidentes de seguridad de la información, Sujeto al anexo A de la ISO/IEC 27001:2013
</t>
  </si>
  <si>
    <t xml:space="preserve">2.Jefe De Oficina OTIC </t>
  </si>
  <si>
    <t>3.1 Continuar con el trámite de las investigaciones disciplinarias.
3.2 Se debe activar la gestión de incidentes de seguridad de la información identificando la criticidad del incidente y las actividades definidas por el comité de gestión de incidentes de seguridad., Actualizar el procedimiento (PA04-PR04 PROCEDIMIENTO GESTIÓN DE CAMBIOS DE TIC VERSIÓN 1,0 DE 18-02-2019.PDF) incluyendo actividades que, teniendo en cuenta las lecciones atendías, me permitan mitigar la materialización de un riesgo.
3.3 Solicitar las modificaciones a que haya lugar y si es necesario liberar recursos o solicitar presupuesto adicional en caso de que sea viable. Dos (2) días Jefe De Oficina
3.4 Se debe activar la gestión de incidentes de seguridad de la información identificando la criticidad del incidente y las actividades definidas por el comité de gestión de incidentes de seguridad., Actualizar el procedimiento (Código PA04-PR01-F01 Versión 1,0) incluyendo actividades que, teniendo en cuenta las lecciones atendías, me permitan mitigar la materialización de un riesgo.</t>
  </si>
  <si>
    <t xml:space="preserve">3.1. Jefe Oficina Control Disciplinario
3.2. Jefe OTIC
3.3  Jefe OTIC
3.4  Jefe OTIC
</t>
  </si>
  <si>
    <t>3.1 Dentro de los seís (6) días siguientes de recibir la queja, cumpliendo los términos que estipula la Ley. 
3.2 Máximo 2 horas 
3.3 Dos (2) días Jefe De Oficina
3.4. Un día.</t>
  </si>
  <si>
    <t>3.1  N.A.
3.2 Indicadores de incidentes de seguridad de la información en un determinado periodo de tiempo.
3.3 Se realizaráN reuniones de coordinación con la dependencia Correspondiente para evaluar la Viabilidad de la Solicitud. Correo Electrónico
3.4. Actas de reuniones, expedientes y archivo compartido. Cantidad de requerimientos no atendidos.</t>
  </si>
  <si>
    <t xml:space="preserve">3.1.  Actas de reparo, expedientes, archivo de la dependencia y aplicativo SIID.
3.2 Herramienta Aranda, Herramienta GLOBALSuite donde se documentan y se gestionan todos los incidentes de seguridad de la información, Sujeto al anexo A de la ISO/IEC 27001:2013
3.3 Actas, listados de asistencia y registro fotográfico de cada una de las reuniones que se ejecutaron. Correo Electrónico
3.4 Registro de respuestas emitidas.
</t>
  </si>
  <si>
    <t xml:space="preserve">2. Revisión e implementación de tecnologías de la información de acuerdo con análisis de Obsolescencia de la infraestructura tecnológica que la SDM, en cuanto a la seguridad digital guiados por las Políticas específicas de seguridad y privacidad de la Información,  </t>
  </si>
  <si>
    <t>2. Jefe OTIC</t>
  </si>
  <si>
    <t xml:space="preserve">2. Dos a ocho Días </t>
  </si>
  <si>
    <t>2. Actas, listados de asistencia y reuniones. Indicadores de incidentes de seguridad de la información en un determinado periodo de tiempo.</t>
  </si>
  <si>
    <t>2. Si se llegare a ejecutar el riesgo se procede a la realización del Procedimiento, herramienta Aranda, donde se documentan y se gestionan todos los incidentes de seguridad de la información</t>
  </si>
  <si>
    <t xml:space="preserve">1. Declarar el incumplimiento del contrato teniendo en cuenta la normatividad vigente
1.2 Aplicar los mecanismos de debido proceso de las evaluaciones de desempeño y acuerdo de gestión, ajustando lo requerido                                                                                                                        
1.3 Suspender la trámitación del contrato o cambiar al contratista 
</t>
  </si>
  <si>
    <t xml:space="preserve">1. Director de la DIM y/o supervisor de contrato
1.2 - 1.3 Subsecretario de Gestión de la Movilidad, Director de Gestión del Tránsito y Control de Tránsito y Transporte y Director de Ingeniería de Tránsito.
</t>
  </si>
  <si>
    <t xml:space="preserve">1. Dos días
1.2 Un día                                       
1.3 Un día 
                                       </t>
  </si>
  <si>
    <t xml:space="preserve">1. Acta de finalización anticipada de contrato
1.2 Acta de comité de evaluación, evaluaciones de pares entre directivos                   1.3 Estudios previos devueltos después de control     
                   </t>
  </si>
  <si>
    <t xml:space="preserve">1. Acta de finalización anticipada de contrato
1.2 Actas de reunión y formatos establecidos  
1.3 Base de datos de control de procesos de personal    
                                                                                   </t>
  </si>
  <si>
    <t xml:space="preserve">3. Dar el impulso procesal a los procesos disciplinarios que se radican en la oficina. </t>
  </si>
  <si>
    <t xml:space="preserve">3. Actas de reuniones, expedientes y archivo compartido.  </t>
  </si>
  <si>
    <t>3. Actas de reparo, expedientes, archivo de la dependencia y aplicativo SIID.</t>
  </si>
  <si>
    <t>4.  Disminuir los tiempos de respuesta de los requerimientos realizados en la Entidad.</t>
  </si>
  <si>
    <t>4. Director(a) Atención al Ciudadano.</t>
  </si>
  <si>
    <t xml:space="preserve">4. Una (1)  semana para realizar analisis sobre os tiempos de respuesta. </t>
  </si>
  <si>
    <t xml:space="preserve">4.  Mesas de trabajo sobre  las  disminuición de  los tiempos de respuesta de los requerimientos realizados en la Entidad.          </t>
  </si>
  <si>
    <t xml:space="preserve">4. Actas de reunión, listado de asistencias.    </t>
  </si>
  <si>
    <t xml:space="preserve">4.  Nombrar y/o revocar el nombramiento </t>
  </si>
  <si>
    <t>4. Director de Talento Humano</t>
  </si>
  <si>
    <t xml:space="preserve">4. Cinco días </t>
  </si>
  <si>
    <t>4. Indicador de tiempo de nombramiento</t>
  </si>
  <si>
    <t>4. Actos administrativos.</t>
  </si>
  <si>
    <t>2.1 Comunicación inmediata con  lla Direccion Distrital de Tesoreria, los administradores de los aplicativos  OPGET y Si Capital, según el caso.
2.2  Definición e implementación de plan de intervención, de acuerdo al origen de la situación presentada.</t>
  </si>
  <si>
    <t>2.1 Subdirector Financiero
2.2  Subsecretaria de Gestión Corporativa y Directora de Talento Humano</t>
  </si>
  <si>
    <t>2.1. Inmediatamente.
2.2 Inmediato</t>
  </si>
  <si>
    <t>2.1 Requerimientos via correo electrónico.
2.2 Seguimientos en el POA de Gestión</t>
  </si>
  <si>
    <t xml:space="preserve">2.1 Correos
2.2 Listados de asistencia, registro fotografico, presentaciones realizadas, correos electrónicos </t>
  </si>
  <si>
    <t xml:space="preserve">3. Cinco días </t>
  </si>
  <si>
    <t>3. Reuniones</t>
  </si>
  <si>
    <t xml:space="preserve">3. Listados de asistencia, registro fotografico, presentaciones realizadas, correos electronicos </t>
  </si>
  <si>
    <t xml:space="preserve">5. Mesas de trabajo en las cuales se establece un plan de intervención </t>
  </si>
  <si>
    <t>3, Listados de asistencia, actas, correos electrónicos</t>
  </si>
  <si>
    <t xml:space="preserve">5. Suscribir Plan de Mejoramiento ante la Oficina de Control Interno </t>
  </si>
  <si>
    <t>5. Subdirector (a) Administrativo</t>
  </si>
  <si>
    <t>5. Seis meses</t>
  </si>
  <si>
    <t xml:space="preserve">5. Reuniones de seguimiento </t>
  </si>
  <si>
    <t xml:space="preserve">5. Actas de reunión y listados de asistencia </t>
  </si>
  <si>
    <t xml:space="preserve">1. Acuerdos de Gestión del nivel Directivo en la entidad (Preventivo)
</t>
  </si>
  <si>
    <t>3. Medición del Clima Organizacional  de acuerdo a lo establecido en la normativiada legal vigente (Preventivo)</t>
  </si>
  <si>
    <t>4. Medición  de los resultados obtenidos de las baterias de los riesgos psicosociales (Preventivo)</t>
  </si>
  <si>
    <t>5  Identificación de necesidades en los puestos de trabajo (Preventivo).</t>
  </si>
  <si>
    <t>4  Identificación de necesidades en los puestos de trabajo (Preventivo).</t>
  </si>
  <si>
    <t xml:space="preserve">1.  Entrenamiento en el Puesto de Trabajo, de conformidad con los procedimientos de provisión de empleos públicos a cargo del proceso de Gestión del Talento Humano.(Preventivo)
</t>
  </si>
  <si>
    <t>5. Verificar e implementar los lineamientos e instrumentos propuestos por la Veeduría Distrital, Alcaldía Mayor y Secretaria de Transparencia de la Presidencia de la República para combatir la corrupción. (Preventivo)</t>
  </si>
  <si>
    <t>4.1, 4.2 Mantener controles y continuar la implementación del Sistema de Gestión Antisoborno.</t>
  </si>
  <si>
    <t xml:space="preserve">1.1 Correo electrónico, en el que se informa el resultado del análisis y verificación de los Planes Operativos Anuales realizado por los profesionales de la OAPI, y dirigido al responsable del reporte.
1.2 Correo o memorando de devolución o aprobación de los tramites de gestion contractual
1.3 Pantallazo de la actualizacion de la Matriz de cumplimiento Legal y pantallazos soporte de publicación en Intranet por tema de lineamientos.
1.4. Registro en el POA de Gestión de Comunicaciones
1.5,1, 1.5.2 y 1.5.3 Comunicados oficiales, listados de asistencia, correos electronicos, entre otros.
1.6 Análisis, conceptos y/o estudios, indicadores, modelaciones, estadísticas, datos, aprobados.
1.7 Informes finales de auditorias y seguimientos aprobados y firmados por el Jefe de Control Interno
1.8 Registro(s) de verificación del acceso a las fuentes de información de la SDM
</t>
  </si>
  <si>
    <t xml:space="preserve">3.1 Director de Contratación.
3.2.-3.3 Jefe de la Oficina de Control Disciplinario </t>
  </si>
  <si>
    <t>4.1 y 4.2 Mantener y hacer seguimiento a los controles.</t>
  </si>
  <si>
    <t xml:space="preserve">4.1 y 4.2 Jefe de la Oficina de Control Disciplinario.
</t>
  </si>
  <si>
    <t>5.Validar  semanalmente los términos  y los procesos judiciales. (Control Detectivo)</t>
  </si>
  <si>
    <t>2.1, 2.2 Jefe Oficina Asesora de Comunicaciones y Cultura para la Movilidad</t>
  </si>
  <si>
    <t>5. Mantener, hacer seguimiento al control.</t>
  </si>
  <si>
    <t xml:space="preserve">5. En la formulación del Plan Anticorrupcción y de Atención al Ciudadano
 se encuentran contenidos los lineamientos de la Veeduría Distrtital sobre
la lucha en contra de la corrupcción.
Se tienen en cuenta los informes que hace la Veeduría sobre el cumplimiento de los contenidos del PAAC. </t>
  </si>
  <si>
    <t xml:space="preserve">5: Continuar con la implementación del Sistema de Gestión Antisoborno.
</t>
  </si>
  <si>
    <t>7. La protección al denunciante se encuentra documentado en el Manual MIPG numeral 3.1.1.2.3, relacionado con el Sistema de Gestión Antisoborno</t>
  </si>
  <si>
    <t>7: Continuar con la implementación del Sistema de Gestión Antisoborno.</t>
  </si>
  <si>
    <t>5.Procedimiento de actualizaciòn de Siròjweb.</t>
  </si>
  <si>
    <t xml:space="preserve">6. Procedimiento de actualizaciòn de Siròjweb.
</t>
  </si>
  <si>
    <t>6. Reducir el riesgo mediante mesas de trabajo  semestral con los abogados para recordar los terminos de los procesos judiciales.</t>
  </si>
  <si>
    <t xml:space="preserve">7.  Plan de Comunicaciones y Cultura para la Movilidad
</t>
  </si>
  <si>
    <t xml:space="preserve">4. Socializar los procedimientos  vigentes sobre publicación de información y  sobre transparencia y acceso a la información pública con todo el equipo enfatizar sobre código de integridad de la SDM. Mesas de trabajo con el jefe de area o director  para verificar la publicacion de la información cumpliendo con el indice de transparencia de la información. </t>
  </si>
  <si>
    <t>4. Circular firmada por la Directora</t>
  </si>
  <si>
    <t>Casillas a desplazar</t>
  </si>
  <si>
    <t>Moderada</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</si>
  <si>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</si>
  <si>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</si>
  <si>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</si>
  <si>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</si>
  <si>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</si>
  <si>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</si>
  <si>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EJECUCIÓN DE LOS CONTROLES</t>
  </si>
  <si>
    <t>SOLIDEZ INDIVIDUAL DE LOS CONTROLES</t>
  </si>
  <si>
    <t>Probabilidad (Preventivo)</t>
  </si>
  <si>
    <r>
      <t xml:space="preserve">Impacto (Detectivo)
</t>
    </r>
    <r>
      <rPr>
        <b/>
        <sz val="11"/>
        <color rgb="FFFF0000"/>
        <rFont val="Arial"/>
        <family val="2"/>
      </rPr>
      <t>No opera para riesgos de corrupción según guía DAFP</t>
    </r>
  </si>
  <si>
    <r>
      <rPr>
        <b/>
        <sz val="11"/>
        <color theme="1"/>
        <rFont val="Arial"/>
        <family val="2"/>
      </rPr>
      <t>RESUMEN ANÁLISIS RIESGO RESIDUAL</t>
    </r>
    <r>
      <rPr>
        <sz val="11"/>
        <color theme="1"/>
        <rFont val="Arial"/>
        <family val="2"/>
      </rPr>
      <t xml:space="preserve">
Notas aclaratorias: a) El riesgo inherente se toma de la hoja de mapa de riesgos según la valoración efectuada para cada evento.
b) El riesgo residual surge la evaluación del conjunto de controles, bien se trate de preventivos que reducen la probabilidad o detectivos que reducen el impacto.
c) Al incluir un nuevo(s) control(es) después del anterior corte cuatrimestral, bien sea preventivo o detectivo, se debe promediar por aparte e incide en el NP o en el NI respectivamente.</t>
    </r>
  </si>
  <si>
    <t xml:space="preserve">EVENTO POTENCIAL DE RIESGO </t>
  </si>
  <si>
    <t xml:space="preserve">TIPOLOGÍA (Gestión o Corrupción)
</t>
  </si>
  <si>
    <t>Control No.</t>
  </si>
  <si>
    <r>
      <rPr>
        <b/>
        <sz val="18"/>
        <color theme="1"/>
        <rFont val="Arial"/>
        <family val="2"/>
      </rPr>
      <t>CONTROLES EXISTENTES</t>
    </r>
    <r>
      <rPr>
        <b/>
        <sz val="11"/>
        <color theme="1"/>
        <rFont val="Arial"/>
        <family val="2"/>
      </rPr>
      <t xml:space="preserve">
(Transcribir aquí cada control existente, tal como se identificó en la columna CONTROLES EXISTENTES Y TIPO de la hoja 2. Mapa de Riesgos)</t>
    </r>
  </si>
  <si>
    <r>
      <t xml:space="preserve">Tipo de control
</t>
    </r>
    <r>
      <rPr>
        <b/>
        <sz val="11"/>
        <color rgb="FFFF0000"/>
        <rFont val="Arial"/>
        <family val="2"/>
      </rPr>
      <t>Clasificarlo según sea preventivo o correctivo</t>
    </r>
    <r>
      <rPr>
        <b/>
        <sz val="11"/>
        <color theme="1"/>
        <rFont val="Arial"/>
        <family val="2"/>
      </rPr>
      <t xml:space="preserve"> </t>
    </r>
  </si>
  <si>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</si>
  <si>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</si>
  <si>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</si>
  <si>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</si>
  <si>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</si>
  <si>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</si>
  <si>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</si>
  <si>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r>
      <rPr>
        <b/>
        <sz val="11"/>
        <color rgb="FFFF0000"/>
        <rFont val="Arial"/>
        <family val="2"/>
      </rPr>
      <t>Inicialmente el responsable del control en primera línea de defensa autoevalúa, luego la tercera línea evalúa y confirma</t>
    </r>
  </si>
  <si>
    <r>
      <t xml:space="preserve">Calificación del diseño del control
</t>
    </r>
    <r>
      <rPr>
        <b/>
        <sz val="11"/>
        <color rgb="FFFF0000"/>
        <rFont val="Arial"/>
        <family val="2"/>
      </rPr>
      <t>Esta casilla suma automáticamente las variables de diseño 1 a 5, sin la 6 de evidencias</t>
    </r>
  </si>
  <si>
    <r>
      <t xml:space="preserve">% de cumplimiento del diseño del control
</t>
    </r>
    <r>
      <rPr>
        <b/>
        <sz val="11"/>
        <color rgb="FFFF0000"/>
        <rFont val="Arial"/>
        <family val="2"/>
      </rPr>
      <t>Teniendo en cuenta que 90 puntos al ser el máximo puntaje equivale a 100% de cumplimiento</t>
    </r>
  </si>
  <si>
    <r>
      <t xml:space="preserve">Evaluación del diseño del control
</t>
    </r>
    <r>
      <rPr>
        <b/>
        <sz val="11"/>
        <color rgb="FFFF0000"/>
        <rFont val="Arial"/>
        <family val="2"/>
      </rPr>
      <t>Fuerte: 96 a 100%;
Moderado: 86 a 95%;
Débil: Menor a 86%</t>
    </r>
  </si>
  <si>
    <r>
      <t xml:space="preserve">Promedio calificación del diseño de controles 
</t>
    </r>
    <r>
      <rPr>
        <b/>
        <sz val="11"/>
        <color rgb="FFFF0000"/>
        <rFont val="Arial"/>
        <family val="2"/>
      </rPr>
      <t xml:space="preserve">Para cada riesgo </t>
    </r>
    <r>
      <rPr>
        <b/>
        <sz val="11"/>
        <color theme="1"/>
        <rFont val="Arial"/>
        <family val="2"/>
      </rPr>
      <t xml:space="preserve">
</t>
    </r>
  </si>
  <si>
    <r>
      <t xml:space="preserve">Solidez del diseño del conjunto de controles 
</t>
    </r>
    <r>
      <rPr>
        <b/>
        <sz val="11"/>
        <color rgb="FFFF0000"/>
        <rFont val="Arial"/>
        <family val="2"/>
      </rPr>
      <t>El promedio debe estar por encima de 96%, sino se requieren planes de acción</t>
    </r>
  </si>
  <si>
    <r>
      <t xml:space="preserve">Conclusión sobre el diseño de controles
</t>
    </r>
    <r>
      <rPr>
        <b/>
        <sz val="11"/>
        <color rgb="FFFF0000"/>
        <rFont val="Arial"/>
        <family val="2"/>
      </rPr>
      <t>Los controles que no aporten al promedio pueden considerarse para su modificación, eliminación o fusión con otros</t>
    </r>
  </si>
  <si>
    <r>
      <t xml:space="preserve">Fuerte
Diseño fuerte + Ejecución fuerte
</t>
    </r>
    <r>
      <rPr>
        <b/>
        <sz val="11"/>
        <color rgb="FFFF0000"/>
        <rFont val="Arial"/>
        <family val="2"/>
      </rPr>
      <t>No requiere acciones para fortalecer el control</t>
    </r>
  </si>
  <si>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xml:space="preserve">;
Diseño moderado + Ejecución moderada
</t>
    </r>
    <r>
      <rPr>
        <b/>
        <sz val="11"/>
        <color rgb="FFFF0000"/>
        <rFont val="Arial"/>
        <family val="2"/>
      </rPr>
      <t>Requiere acciones de fortalecimiento del control</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</si>
  <si>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
Requiere acciones de fortalecimiento del control</t>
    </r>
  </si>
  <si>
    <t>Conclusión sobre los controles</t>
  </si>
  <si>
    <t>No. de casillas que aporta cada control preventivo según su solidez</t>
  </si>
  <si>
    <r>
      <t xml:space="preserve">No. de casillas a mover en el mapa de calor hacia </t>
    </r>
    <r>
      <rPr>
        <b/>
        <sz val="11"/>
        <color rgb="FFFF0000"/>
        <rFont val="Arial"/>
        <family val="2"/>
      </rPr>
      <t>ABAJO</t>
    </r>
    <r>
      <rPr>
        <b/>
        <sz val="11"/>
        <rFont val="Arial"/>
        <family val="2"/>
      </rPr>
      <t>, según</t>
    </r>
    <r>
      <rPr>
        <b/>
        <sz val="11"/>
        <color theme="1"/>
        <rFont val="Arial"/>
        <family val="2"/>
      </rPr>
      <t xml:space="preserve">
promedio de controles preventivos</t>
    </r>
  </si>
  <si>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</si>
  <si>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r>
      <t xml:space="preserve">No. de casillas a mover en la matriz de calificación hacia la </t>
    </r>
    <r>
      <rPr>
        <b/>
        <sz val="11"/>
        <color rgb="FFFF0000"/>
        <rFont val="Arial"/>
        <family val="2"/>
      </rPr>
      <t>IZQUIERDA,</t>
    </r>
    <r>
      <rPr>
        <b/>
        <sz val="11"/>
        <color theme="1"/>
        <rFont val="Arial"/>
        <family val="2"/>
      </rPr>
      <t xml:space="preserve"> según promedio de controles detectivos</t>
    </r>
  </si>
  <si>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</si>
  <si>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RIESGO No.</t>
  </si>
  <si>
    <t>Puntaje para desplazar Impacto</t>
  </si>
  <si>
    <t>NPR
NP x NI</t>
  </si>
  <si>
    <r>
      <rPr>
        <b/>
        <sz val="12"/>
        <rFont val="Arial"/>
        <family val="2"/>
      </rPr>
      <t>NIVEL DE RIESGO INHERENTE (EVALUACIÓN INICIAL) O RESIDUAL DEL PERIODO INMEDIATAMENTE ANTERIOR</t>
    </r>
    <r>
      <rPr>
        <sz val="11"/>
        <color theme="1"/>
        <rFont val="Arial"/>
        <family val="2"/>
      </rPr>
      <t xml:space="preserve">
</t>
    </r>
  </si>
  <si>
    <r>
      <t>Número de casillas que desplaza por</t>
    </r>
    <r>
      <rPr>
        <b/>
        <sz val="11"/>
        <color theme="1"/>
        <rFont val="Arial"/>
        <family val="2"/>
      </rPr>
      <t xml:space="preserve"> probabilidad </t>
    </r>
    <r>
      <rPr>
        <sz val="11"/>
        <color theme="1"/>
        <rFont val="Arial"/>
        <family val="2"/>
      </rPr>
      <t xml:space="preserve">después de evaluar controles
</t>
    </r>
    <r>
      <rPr>
        <sz val="20"/>
        <color rgb="FFFF0000"/>
        <rFont val="Wingdings 3"/>
        <family val="1"/>
        <charset val="2"/>
      </rPr>
      <t>È</t>
    </r>
  </si>
  <si>
    <r>
      <t xml:space="preserve">Número de casillas que desplaza por </t>
    </r>
    <r>
      <rPr>
        <b/>
        <sz val="11"/>
        <color theme="1"/>
        <rFont val="Arial"/>
        <family val="2"/>
      </rPr>
      <t>impacto</t>
    </r>
    <r>
      <rPr>
        <sz val="11"/>
        <color theme="1"/>
        <rFont val="Arial"/>
        <family val="2"/>
      </rPr>
      <t xml:space="preserve"> después de evaluar controles
</t>
    </r>
    <r>
      <rPr>
        <sz val="20"/>
        <color rgb="FFFF0000"/>
        <rFont val="Wingdings 3"/>
        <family val="1"/>
        <charset val="2"/>
      </rPr>
      <t>Å</t>
    </r>
  </si>
  <si>
    <t>Verificar la correcta planeación del anteproyecto de presupuesto.</t>
  </si>
  <si>
    <t>2.1</t>
  </si>
  <si>
    <t xml:space="preserve">Verificar que la dependencia responsable planifique los recursos para la implementación del PDSVM en el anteproyecto de presupuesto </t>
  </si>
  <si>
    <t>2.2</t>
  </si>
  <si>
    <t xml:space="preserve">Revisar los actos administrativos que se encuentren relacionados con la politica de Vision Cero; asi como los demas documentos que se pongan en consideracion de la Direccion de Normatividad y conceptos y que se encuente relacionados con la politica anterior mencionada.(Detectivo) 
</t>
  </si>
  <si>
    <t>2.3</t>
  </si>
  <si>
    <t xml:space="preserve">Verificar el cumplimiento de plan de acción descrito en el Plan Estratégico de Comunicaciones y Cultura para la Movilidad </t>
  </si>
  <si>
    <t>2.4</t>
  </si>
  <si>
    <t>Analizar y verificar la veracidad de datos, estadísticas e insumos base para la formulación de las politicas, planes y programas que sean lideradas por  la Subsecretaria de Gestión de la Movilidad. (preventivo)</t>
  </si>
  <si>
    <t>2.12</t>
  </si>
  <si>
    <t>Implementar las acciones determinadas en el PDSVM como responsabilidad de la Oficina de Seguridad Vial.</t>
  </si>
  <si>
    <t>Atender las quejas y denuncias de conformidad con lo disipuesto en la Ley 734 de 2002.</t>
  </si>
  <si>
    <t>3.1</t>
  </si>
  <si>
    <t>Realizar el seguimiento y análisis de las cifras y estadísticas de siniestralidad vial.</t>
  </si>
  <si>
    <t xml:space="preserve">4.  </t>
  </si>
  <si>
    <t>Revisar y Acompañar  a  las dependencias de la SDM  en el desarrollo de  proyectos y en el diseño de estrategias de gestión social atraves de la aplicación del procedimiento de inclusión del componente social. (Preventivo)</t>
  </si>
  <si>
    <t>4.2</t>
  </si>
  <si>
    <t xml:space="preserve"> Realizar los operativos de Control de Tránsito y Transporte de conformidad con la priorización efectuada. (Preventivo)</t>
  </si>
  <si>
    <t>4.3</t>
  </si>
  <si>
    <t>Remitir a la Oficina de Seguridad Vial el reporte con evidencia de las actividades desarrolladas por la dependencia para cumplir con las acciones establecidas en el PDSVM.</t>
  </si>
  <si>
    <t>4.4</t>
  </si>
  <si>
    <t>Realizar el seguimiento al avance en la implementación de las acciones determinadas en el PDSVM conforme a lo reportado debidamente soportado por las  dependencias y entidades responsables.</t>
  </si>
  <si>
    <t>1.</t>
  </si>
  <si>
    <t>Implementar y evaluar el Plan Estratégico de Comunicaciones y Cultura para la Movilidad</t>
  </si>
  <si>
    <t xml:space="preserve">2. </t>
  </si>
  <si>
    <t>Realizar el seguimiento a  las personas convocadas a las jornadas de socializacion  de servicios Convenio SENA SDM para la inscripcion a las formaciones tecnico tecnologicas y complementarias que se en cuentren disponibles en el portafoilio de servicios. (Preventivo</t>
  </si>
  <si>
    <t>Verificar la información publicada en los medios de comunicación</t>
  </si>
  <si>
    <t>Verificar la aplicación de los mecanismos de medición establecidos en el procedimiento de cursos pedagógicos  y Manual de Servicio al Ciudadano.</t>
  </si>
  <si>
    <t>Verificar la planificación y seguimiento de los recursos y/o acciones para cultura ciudadana en el Plan de Acción Institucional por parte de las dependencias responsables (preventivo) grupo 1 metas</t>
  </si>
  <si>
    <t xml:space="preserve">2.2, 4. </t>
  </si>
  <si>
    <t>Ejecutar los puntos de control del procedimiento PE01-PR01 ANÁLISIS, CONCEPTOS Y/O ESTUDIOS TÉCNICOS DE MEDIDAS ESTRATÉGICAS PARA LA MOVILIDAD. (Preventivo)</t>
  </si>
  <si>
    <t>2.2.</t>
  </si>
  <si>
    <t xml:space="preserve">
Verificar  la fase de factibilidad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t>
  </si>
  <si>
    <t>Verificar que se cumplan los requisitos en la elaboración de estudios o conceptos para la formulación de Planes, Programas o proyectos de Movilidad de la ciudad   (Preventivo)</t>
  </si>
  <si>
    <t>3.</t>
  </si>
  <si>
    <t>Hacer seguimiento a la aplicación  de los manuales de Contratación y Supervisión de la Entidad, teniendo en cuenta las normas existentes en todos los tramites de gestion contractual.(preventivo)</t>
  </si>
  <si>
    <t xml:space="preserve">3.2  </t>
  </si>
  <si>
    <t>Evaluar la eficacia de los conceptos y/o estudios técnicos a través de indicadores en el POA  (Preventivo).</t>
  </si>
  <si>
    <t>4.</t>
  </si>
  <si>
    <t>5.</t>
  </si>
  <si>
    <t>Hacer seguimiento en la asignación de recursos para acciones enfocadas a la sostenibilidad ambiental (Preventivo).</t>
  </si>
  <si>
    <t>6.</t>
  </si>
  <si>
    <t>Implementar  y realizar seguimiento a las acciones definidas como estrategias de mitigacion deacuerdo a los impactos previamente idenficados de la población objetivo (Detectivo)</t>
  </si>
  <si>
    <t xml:space="preserve">Verificar la información publicada en los medios de comunicación </t>
  </si>
  <si>
    <t>Revisar los actos administrativos que se encuentren relacionados con la politica de Vision Cero; asi como los demas documentos que se pongan en consideracion de la Direccion de Normatividad y conceptos y que se encuente relacionados con la politica anterior mencionada.(Detectivo)</t>
  </si>
  <si>
    <t xml:space="preserve">Verificar el cumplimiento de la guía metodológica de la Veeduría Distrital para la rendición de cuentas sectorial y la Secretaría General (preventivo) 
</t>
  </si>
  <si>
    <t>1.2, 2.1, 3.1, 4</t>
  </si>
  <si>
    <t xml:space="preserve">Verificar  y realizar el  seguimiento a la implementacion  del documento de Guia para la implementacion Estrategia de Rendicion de Cuentas, de la Secretaria distrital de Movilidad por localidades. con el fin de conocer el paso a paso la metodologia y el cumplimiento de la normatividad.vigente. (Preventivo)
</t>
  </si>
  <si>
    <t xml:space="preserve"> Verificar el contenido comunicativo frente al tema de rendición de cuentas </t>
  </si>
  <si>
    <t>1.4</t>
  </si>
  <si>
    <t>Verificar el cumplimiento de lo establecido en el Plan Anticorrupción y de atención al ciudadano - Componente 3 Rendión de Cuentas</t>
  </si>
  <si>
    <t xml:space="preserve"> Desarrollar estrategias de incentivos para la rendición de cuentas (preventivo)</t>
  </si>
  <si>
    <t xml:space="preserve">2.3 </t>
  </si>
  <si>
    <t xml:space="preserve">Hacer un seguimiento de las conductas que se investigan con mayor frecuencia, y dictar capacitaciones. </t>
  </si>
  <si>
    <t xml:space="preserve"> Verificar que las dependencias responsables planifiquen los recursos para la rendición de cuentas en el anteproyecto de presupuesto </t>
  </si>
  <si>
    <t>3.2</t>
  </si>
  <si>
    <t xml:space="preserve">3.3 </t>
  </si>
  <si>
    <t xml:space="preserve">Adelantar las investigaciones disciplinarias por la omisión de la rendición de cuentas de conformidad con lo dipuesto en la Ley 734 de 2002. </t>
  </si>
  <si>
    <t>4.1</t>
  </si>
  <si>
    <t>4.1 Verificar  la implementación de los instrumentos archivísticos (preventivo)</t>
  </si>
  <si>
    <t>4.2 Ejecutar el componente de Gestión Documental en el Plan Institucional de Capacitación (preventivo)</t>
  </si>
  <si>
    <t>1.1.</t>
  </si>
  <si>
    <t xml:space="preserve">Implementar estrategias de socialización del Código de Integridad y lucha contra la corrupción (preventivo) </t>
  </si>
  <si>
    <t>1.2.</t>
  </si>
  <si>
    <t xml:space="preserve">Divulgar los canales de denuncia de actos de Corrupción en las carteleras de los CLMs.(Preventivo)
</t>
  </si>
  <si>
    <t>1.3.</t>
  </si>
  <si>
    <t xml:space="preserve">Realizar socializaciónes  a los colaboradores de la SDM sobre el manual de contratación y Manual de Supervision e Interventoria  con el proposito de fortalecer la gestion contractual de la entidad. (preventivo)  
</t>
  </si>
  <si>
    <t xml:space="preserve"> Verificar la información publicada en los medios de comunicación </t>
  </si>
  <si>
    <t>1.5</t>
  </si>
  <si>
    <t xml:space="preserve"> Verificar la aplicación de los puntos de control establecidos en los procedimientos e instructivos existentes. (Preventivo)</t>
  </si>
  <si>
    <t>2, 3</t>
  </si>
  <si>
    <t>Revisar Aleatoriamente Sistema Siproj y revision de las fichas de conciliación. (Controles Detectivos)</t>
  </si>
  <si>
    <t>1. Hacer seguimiento en cada una de las etapas y términos   del proceso disiciplinario, para el impulso procesal requerido.</t>
  </si>
  <si>
    <t>4.1.</t>
  </si>
  <si>
    <t xml:space="preserve">4.2. </t>
  </si>
  <si>
    <t xml:space="preserve">Realizar el seguimiento  y verificación a las actividades realizadas en los Espacios de Participación  en los CLMs por medio del instrumento de las Agendas Participativas para cumplir con los compromisos establecidos con  la comunidad en cada una de las localidades.(Preventivo)
</t>
  </si>
  <si>
    <t xml:space="preserve">4.3 </t>
  </si>
  <si>
    <t>Presentar las denuncias correspondientes al detectar el uso indebido de la información pública de la Entidad (Preventivos) - Ataca la Causa  Bajos niveles de denuncia de actos de corrupción.</t>
  </si>
  <si>
    <t xml:space="preserve">5. </t>
  </si>
  <si>
    <t>Validar  semanalmenrte los terminos  y los procesos judiciales. (Controles Detectivos)</t>
  </si>
  <si>
    <t>Verificar la información pública reportada en el Plan de Acción Institucional de acuerdo con el Plan Anual de Adquisiciones (preventivo)</t>
  </si>
  <si>
    <t>1.2</t>
  </si>
  <si>
    <t>Hacer seguimiento a la aplicación  de los manuales de Contratación y Supervisión de la Entidad, teniendo en cuenta las normas existentes en todos los tramites de gestion contractual. (preventivo)</t>
  </si>
  <si>
    <t>1.3</t>
  </si>
  <si>
    <t xml:space="preserve">Revisar los actos administrativos que se expidan con ocasion del codigo de Integridad y/ o el que lo sustituya o Modifique.(Prevetivo)ataca la causa Baja cultura de control en los colaboradores de la Entidad frente al uso responsable de la información pública y  tipologías de actos de corrupción. </t>
  </si>
  <si>
    <t>Verificar el impacto de las campañas relacionadas con anticorrupción</t>
  </si>
  <si>
    <t>Verificar la ejecución de las actividades del proceso de Inteligencia para la Movilidad, a través de los procedimientos existentes. (Preventivo)</t>
  </si>
  <si>
    <t>1.6</t>
  </si>
  <si>
    <t>Validar la aplicación de los criterios de confidencialidad de la Información establecido en el ítem 10 del   Estatuto de Auditoria y Código de Ética del Auditor Interno</t>
  </si>
  <si>
    <t>2.</t>
  </si>
  <si>
    <t xml:space="preserve">
Divulgar la información relacionada con  las medidas anticorrupción institucionales contenidas en el PAAC  en las audiencias publicas.de  la rendición de cuentas en cada una de las Lccalidades,</t>
  </si>
  <si>
    <t xml:space="preserve">Verificar que los usuarios con acceso a la carpeta compartida, que sirve como repositorio de la información del proceso de Inteligencia para la Movilidad, pueda ser consultada únicamente por los servidores autorizados por el jefe de la DIM (Preventivo). </t>
  </si>
  <si>
    <t xml:space="preserve">
Presentar las denuncias correspondientes al detectar el uso indebido de la información pública de la Entidad (Preventivos) - Ataca la Causa Falta de celeridad y contundencia en la aplicación de acciones disciplinarias contra actos de corrupción.</t>
  </si>
  <si>
    <t xml:space="preserve"> Hacer seguimiento en cada una de las etapas y términos del proceso disiciplinario. (preventivo)   </t>
  </si>
  <si>
    <t>Adelantar las investigaciones disciplinarias por la manipulación de la información pública de conformidad con lo dipuesto en la Ley 734 de 2002. (Detectivo)</t>
  </si>
  <si>
    <t xml:space="preserve">Cotejar el  bloqueo en puertos USB  con el fin de mitigar  la transferencia de informacion.(preventivo)Ataca la causa Debilidad en la concertación de alianzas estratégicas y de articulación interinstitucional para combatir la corrupción. </t>
  </si>
  <si>
    <t xml:space="preserve">1.1.  </t>
  </si>
  <si>
    <t>Realizar socializaciones  a los colaboradores de la SDM sobre el manual de contratación y Manual de Supervision e Interventoria  con el proposito de fortalecer la gestion contractual de la entidad.(Preventivo)</t>
  </si>
  <si>
    <t>Efectuar seguimiento a la ejecución contractual y a las supervisiones de los contratos asignados a cargo de la DIM. (Preventivo)</t>
  </si>
  <si>
    <t xml:space="preserve">1.3 </t>
  </si>
  <si>
    <t>Verificación de los requisitos para cada modalidad de los procesos contratuales estructurados en la SCTT. (Causa No 1 -Consecuencia No 3)</t>
  </si>
  <si>
    <t>Realizar capacitacion sobre el manual de contratación y Manual de Supervision e Interventoria de la Entidad(Preventivo) ataca la causa Baja cultura de control en los colaboradores responsables de la gestión contractual frente a la implementación del manual de funciones, manual de contratación, normativa, principios contractuales, códigos relacionados con los principios eticos y  tipologías de actos de corrupción.</t>
  </si>
  <si>
    <t xml:space="preserve">Aplicación y seguimiento de documentos de SIG(MIPG) - Gestión contractual (Preventivo)ataca la causa Debilidad en los puntos de control y mecanismos de seguimiento y medición de la eficacia y eficiencia del proceso contractual.
</t>
  </si>
  <si>
    <t xml:space="preserve">3.1. </t>
  </si>
  <si>
    <t>Verificar que las viabilidades presupuestales coincidan con el PAA (preventivo). grupo 2 ppto</t>
  </si>
  <si>
    <t xml:space="preserve">3.2. </t>
  </si>
  <si>
    <t>Revisar e informar los avances y atrasos en la ejecución presupuestal y contractual de acuerdo con el PAA (preventivo). grupo 2 ppto</t>
  </si>
  <si>
    <t>3.3</t>
  </si>
  <si>
    <t xml:space="preserve">Hacer seguimiento a la aplicación de los  documentos de SIG(MIPG) - Gestión contractual (Preventivo)
</t>
  </si>
  <si>
    <t>1.1</t>
  </si>
  <si>
    <t xml:space="preserve">1.2. </t>
  </si>
  <si>
    <t xml:space="preserve">Divulgar la información relacionada con  las medidas anticorrupción institucionales contenidas en el PAAC  en las audiencias publicas.de  la rendición de cuentas en cada una de las Lccalidades. (Preventivo)  </t>
  </si>
  <si>
    <t xml:space="preserve">1,Revisar los actos administrativos que se expidan con ocasion del codigo de Integridad y/ o el que lo sustituya o Modifique(Preventivo) </t>
  </si>
  <si>
    <t xml:space="preserve">1.5 </t>
  </si>
  <si>
    <t>Verificar la aplicación de los puntos de control establecidos en los procedimientos e instructivos existentes. (Preventivo)</t>
  </si>
  <si>
    <t xml:space="preserve">Validar la aplicación de los criterios de confidencialidad de la Información establecido en el ítem 10 del   Estatuto de Auditoria y Código de Ética del Auditor Interno </t>
  </si>
  <si>
    <t xml:space="preserve">
Organizar rotaciones de los  equipos de colaboradores (Orientadores y Gestores locales)  en cada uno de los  CLMs en los periodos predefinidos por la supervisión . (Preventivo)</t>
  </si>
  <si>
    <t xml:space="preserve">Validar en la plataforma SECOP y la base de datos los procesos contractuales de la Entidad. (detectivo)Ataca la consecuencia desgaste administrativo por reprocesos  </t>
  </si>
  <si>
    <t>3.3.</t>
  </si>
  <si>
    <t>Hacer seguimiento a la aplicación de los  documentos de SIG(MIPG) - Gestión contractual (Preventivo)ataca la causa Debilidad en los puntos de control y mecanismos de seguimiento y medición de la eficacia y eficiencia del proceso contractual.</t>
  </si>
  <si>
    <t>3.4</t>
  </si>
  <si>
    <t>Verificar y hacer seguimiento  a las denuncias que se presentan por parte de las areas.(Control Detectivo) Ataca una consecuencia  Desgaste administrativo por reprocesos y Investigaciones y sanciones</t>
  </si>
  <si>
    <t xml:space="preserve">
6.Divulgar los canales de denuncia de actos de Corrupción en las carteleras de los CLMs.(Preventivo)</t>
  </si>
  <si>
    <t>Verificar la implementación del PIP en los espacios de participación   con  el adeacuado seguimiento a los lineamientos del enfoque diferencial y enfoque de genero con el fin de mejorar los sistemas de atencion a la población y fomentar de esta manera la inclusion de la sociedad civil en los procesos de participación  .(preventivo)</t>
  </si>
  <si>
    <t>Verificar la información publicada en los medios de comunicación (detectivo)</t>
  </si>
  <si>
    <t xml:space="preserve">2.Verificar los conceptos solicitados a la Direccion de Normatividad y conceptos, asi como los derechos de peticion esten atendidos teniendo en cuenta lo dispuesto en la normatividad que regula la materia.(Detectivo)
</t>
  </si>
  <si>
    <t xml:space="preserve">Verificar el cumplimiento del procedimiento de control de cambios (PA04-PR04 PROCEDIMIENTO GESTIÓN DE CAMBIOS DE TIC VERSIÓN 1,0 DE 18-02-2019.PDF) (Preventivo) ---&gt; Ataca la causa definida como  “ Fallas en la infraestructura tecnológica que pueda afectar la Seguridad Digital de la Entidad.“
</t>
  </si>
  <si>
    <t>1, 2</t>
  </si>
  <si>
    <t>Procedimiento de gestión de incidentes de seguridad de la información (Correctivo) ---&gt;  Ataca las Concecuencias definidas como  Vulneración de la disponibilidad e integridad de la información, y 2.3.4. Afectación negativa del servicio y la gestión de la Entidad.</t>
  </si>
  <si>
    <t xml:space="preserve">2. Revisar la correcta implementación del proyecto que tiene como objeto “DISEÑAR, DESARROLLAR E IMPLEMENTAR ESTRATEGIAS DE SENSIBILIZACIÓN ORIENTADAS A: LA TRANSICIÓN A IPV6 Y GESTIÓN DE SEGURIDAD DE LA INFORMACIÓN EN LA SECRETARÍA DISTRITAL DE MOVILIDAD” a ejecutarse en el segundo semestre de 2019. (Preventivo)
</t>
  </si>
  <si>
    <t>3. Verificar la planificación y seguimiento de los recursos  y/o acciones para Seguridad Digital  en el Plan de Acción Institucional por parte de las dependencias responsables (preventivo)</t>
  </si>
  <si>
    <t xml:space="preserve">Cotejar la correcta implementación del PAA que tiene la OTIC para el 2019, especialmente en los proyectos relacionados con Seguridad de la Información. (Preventivo) 
</t>
  </si>
  <si>
    <t>Verificar la aplicabilidad de los formatos de Solicitud de cuentas de usuario (Código PA04-PR01-F01 Versión 1,0) aprobados para cada uno de los servidores de la OCI</t>
  </si>
  <si>
    <t>Verificar los indicadores definidos por MinTIC para la Política de Seguridad Digital para implementarlos en la Secretaria Distrital de Movilidad. (Preventivo)</t>
  </si>
  <si>
    <t xml:space="preserve">Validar la correcta implantación de las Políticas Específicas de la Seguridad de la Información 5.31 y 5.32 “Política de adquisición de hardware” y “Política de adquisición de software”. (Preventivo) </t>
  </si>
  <si>
    <t>1, 3</t>
  </si>
  <si>
    <t xml:space="preserve">1.2 </t>
  </si>
  <si>
    <t>Verificación de los requisitos para solicitud de Copia de IPAT´s (Preventivo)</t>
  </si>
  <si>
    <t>Recibir y verificar que los documentos radicados para pago cumplan con todos los requisitos establecidos , (control preventivo)</t>
  </si>
  <si>
    <t>preventivo</t>
  </si>
  <si>
    <t>Verificar que las solicitudes de devolucion cumplan con los requisitos para tal fin (control preventivo)</t>
  </si>
  <si>
    <t xml:space="preserve">Revisar aleatoriamente Sistema Siproj y revision de las fichas de conciliación. (Controles Detectivos) Ataca una consecuencia que seria Desgaste administrativo por reprocesos.
</t>
  </si>
  <si>
    <t xml:space="preserve">5,Verificar la prestacion oportuna del   nuevo modulo de peticiones quejas y reclamos habilitado, con el fin de  brindar servicios eficientes opotunos y  de calidad .(Detectivo) </t>
  </si>
  <si>
    <t xml:space="preserve">6.Validar  semanalmenrte los terminos  y los procesos judiciales. (Controles Detectivos) </t>
  </si>
  <si>
    <t>7.</t>
  </si>
  <si>
    <t xml:space="preserve">Realizar el seguimiento a  las solicitudes  realizadas en los CLMs   a traves del instrumento de las agendas participativas para velar por su  efectiva atención atraves de las dependencias del SDM. (Preventivo)
</t>
  </si>
  <si>
    <t>8.</t>
  </si>
  <si>
    <t>Realizar el seguimiento a las jornadas de socialización en los temas de cultura ciudadana</t>
  </si>
  <si>
    <t xml:space="preserve">1.Verificar los requisitos establecidos para el perfil requerido por las areas a traves de las listas de chequeo , previa suscripcion del contrato en la plataforma Secop.(Preventivo)- Ataca la Causa  Debilidad en la planificación de necesidades de recurso humano y definición de perfiles ajustados a las necesidades de los procesos y dependencias. </t>
  </si>
  <si>
    <t xml:space="preserve">1.2, 2. </t>
  </si>
  <si>
    <t>Validar que los estudios previos estén acordes con el perfil y experiencia requeridos para el desarrollo de la misionalidad del proceso de Inteligencia para la Movilidad. (Preventivo)</t>
  </si>
  <si>
    <t>Verificar los requisitos establecidos para el perfil requerido por las areas a traves de las listas de chequeo , previa suscripcion del contrato en la plataforma Secop.(Preventivo)- Ataca la Causa Falta de racionalización y simplificación de trámites, requisitos y documentación en el proceso de selección y vinculación de colaboradores.</t>
  </si>
  <si>
    <t>Recibir y verificar que los documentos radicados para pago cumplan con todos los requisitos establecidos</t>
  </si>
  <si>
    <t>5,Verificar los requisitos establecidos para el perfil requerido por las areas a traves de las listas de chequeo , previa suscripcion del contrato en la plataforma Secop.(Preventivo)</t>
  </si>
  <si>
    <t xml:space="preserve">3. </t>
  </si>
  <si>
    <t>Verificar la planificación y seguimiento de las acciones para SST en el Plan de Acción Institucional por parte de las dependencias responsables (preventivo)</t>
  </si>
  <si>
    <t>Verificar la planificación y seguimiento de los recursos y/o acciones para la gestión ambiental en el Plan de Acción Institucional por parte de las dependencias responsables (preventivo)</t>
  </si>
  <si>
    <t>Mapa de riesgos de gestión y corrupción V 2.0-30.06-2020. Precisión en las consideraciones y criterios para la valoración del riesgo, expuestos en la política; y actualización de la herramienta del mapa de riesgos institucional para facilitar su diligenciamiento y la administración de la información.</t>
  </si>
  <si>
    <t xml:space="preserve">Mapa de riesgos de gestión y corrupción V 1.0 - 2020
      </t>
  </si>
  <si>
    <t>Versión: 2.0</t>
  </si>
  <si>
    <t>2. Deficiencia en la planificación y asignación de recursos necesarios para garantizar la implementación de las acciones establecidas en el PDD y PDSVM.</t>
  </si>
  <si>
    <t>3. Deficiencia en los métodos de medición de la eficacia, eficiencia y efectividad de las acciones establecidas en el PDD y PDSVM que permitan evaluar el desempeño en el cumplimiento de metas y formular alertas tempranas.</t>
  </si>
  <si>
    <t>4. Debilidad en la definición y aplicación de puntos de control, revisión  y generación de reportes en las etapas de formulación y ejecución de las acciones del PDD y PDSVM.</t>
  </si>
  <si>
    <t xml:space="preserve">1. Desconocimiento de las acciones concretas definidas en el PDD y PDSVM.
</t>
  </si>
  <si>
    <t>2: Falta de credibilidad hacia la Entidad</t>
  </si>
  <si>
    <t>3: Investigaciones y sanciones.</t>
  </si>
  <si>
    <t xml:space="preserve">1: Aumento en el índice de victimas fatales y lesionadas por accidentes de tránsito
</t>
  </si>
  <si>
    <t xml:space="preserve">2. Deficiencia en la metodologia para formular e implementar las estrategias de manera sistemática y articulada entre dependencias de la SDM, incluyendo los mecanismos de divulgación y concientización de las acciones que fomentan la cultura ciudadana </t>
  </si>
  <si>
    <t>3. Deficiencia en los mecanismos de medición de la eficacia, eficiencia y efectividad de las estrategias y cursos.</t>
  </si>
  <si>
    <t>4. Falta de liderazgo y compromiso de los directivos responsables de la formulacion e implementación de las estrategias.</t>
  </si>
  <si>
    <t>5. Deficiencia en la planificación de recursos y acciones y su seguimiento, en cuanto a  resultados esperados para el fomento de la cultura ciudadana y el respeto entre todos los usuarios.</t>
  </si>
  <si>
    <t xml:space="preserve">1. Desconocimiento del personal responsable de generar y desarrollar las estrategias, incluyendo cursos pedagógicos, con respecto al alcance e impacto de los mismos.
</t>
  </si>
  <si>
    <t>2. Alto número de accidentes e incidentes en las vías.</t>
  </si>
  <si>
    <t>3: Pérdida de imagen institucional.</t>
  </si>
  <si>
    <t>4: Investigaciones administrativas, disciplinarias, penales y fiscales.</t>
  </si>
  <si>
    <t xml:space="preserve">1: Incremento en el incumplimiento a las normas de Tránsito y Transporte 
</t>
  </si>
  <si>
    <t>2. Deficiencia en la metodologia para formular e implementar los planes, programas o proyectos de manera sistemática y articulada entre dependencias de la SDM, incluyendo los lineamientos y estrategias para la sostenibilidad de la movilidad.</t>
  </si>
  <si>
    <t>3. Deficiencia en los mecanismos de medición de la eficacia, eficiencia y efectividad de los planes, programas y proyectos.</t>
  </si>
  <si>
    <t>4. Falta de liderazgo y compromiso de los directivos responsables de la formulacion e implementación de los planes, programas y proyectos.</t>
  </si>
  <si>
    <t>5. Deficiencia en la planificación de recursos y acciones y su seguimiento en cuanto a  resultados esperados en sostenibilidad ambiental, económica y social de la movilidad.</t>
  </si>
  <si>
    <t xml:space="preserve">1. Desconocimiento del personal responsable de generar y desarrollar los planes, programas y proyectos con respecto a la sostenibilidad de la movilidad con una visión integral.
</t>
  </si>
  <si>
    <t>2: Investigaciones disciplinarias, administrativas y fiscales.</t>
  </si>
  <si>
    <t>3: Daños antijurídicos.</t>
  </si>
  <si>
    <t>4. Daños ambientales</t>
  </si>
  <si>
    <t>5. Perdida económica para la ciudad</t>
  </si>
  <si>
    <t>6. Perdida de la calidad de vida de los ciudadanos</t>
  </si>
  <si>
    <t>7: Pérdida de imagen institucional.</t>
  </si>
  <si>
    <t>8. Falta de legitimidad, gobernabilidad y apropiación por parte de la ciudadanía con respecto a los planes, programas y proyectos.</t>
  </si>
  <si>
    <t xml:space="preserve">1: Detrimento patrimonial.
</t>
  </si>
  <si>
    <t>2: Baja cultura de control, desconocimiento y falta de apropiación de la importancia, alcance y principios de la rendición de cuentas.</t>
  </si>
  <si>
    <t>3. Deficiencia en la planificación de recursos y acciones para desarrollar la estrategia de Rendición de Cuentas con los ciudadanos y grupos de interés.</t>
  </si>
  <si>
    <t xml:space="preserve">4.Desconocimiento y falta de apropiación de la importancia, alcance y principios de la rendición de cuentas, y su  convergencia con la Ley General de Archivos y la Ley de Transparencia y de Acceso a la Información Pública.
</t>
  </si>
  <si>
    <t xml:space="preserve">1: Deficiencia en la metodología y el control para la recopilación, consolidación y divulgación de la información.
</t>
  </si>
  <si>
    <t>2: Investigaciones disciplinarias, administrativas, fiscales y penales.</t>
  </si>
  <si>
    <t>3. Pérdida de Imagen Institucional</t>
  </si>
  <si>
    <t>4. Aumento PQRSD por parte de los ciudadanos</t>
  </si>
  <si>
    <t xml:space="preserve">1: Ciudadanía insatisfecha y mal informada
</t>
  </si>
  <si>
    <t>2. Falta de celeridad y contundencia en la aplicación de acciones disciplinarias contra actos de corrupción.</t>
  </si>
  <si>
    <t xml:space="preserve">3. Debilidad en la concertación de alianzas estratégicas y de articulación interinstitucional para combatir la corrupción. </t>
  </si>
  <si>
    <t>4: Bajos niveles de denuncia de actos de corrupción.</t>
  </si>
  <si>
    <t xml:space="preserve">1: Baja cultura de control en los colaboradores de la Entidad frente a la implementación del manual de funciones, manuales, código de integridad, política de conflicto de interés y tipologías de actos de corrupción.
</t>
  </si>
  <si>
    <t>2: Desgaste administrativo por reprocesos</t>
  </si>
  <si>
    <t>3: Investigaciones y sanciones</t>
  </si>
  <si>
    <t>4: Detrimento patrimonial</t>
  </si>
  <si>
    <t>5. Responsabilidad frente a afectaciones a terceros</t>
  </si>
  <si>
    <t xml:space="preserve">1: Pérdida de imagen institucional
</t>
  </si>
  <si>
    <t>2. Debilidad en la formulación, aplicación y seguimiento de la política de seguridad de la información y Gobierno Abierto, que incluye el uso de aplicativos informáticos sin ningún tipo de control o lineamiento de gestión documental electrónica.</t>
  </si>
  <si>
    <t>3. Falta de celeridad y contundencia en la aplicación de acciones disciplinarias contra actos de corrupción.</t>
  </si>
  <si>
    <t xml:space="preserve">4. Debilidad en la concertación de alianzas estratégicas y de articulación interinstitucional para combatir la corrupción. 
</t>
  </si>
  <si>
    <t xml:space="preserve">1: Baja cultura de control en los colaboradores de la Entidad frente al uso responsable de la información pública y  tipologías de actos de corrupción. 
</t>
  </si>
  <si>
    <t xml:space="preserve">1: Pérdida de imagen institucional
</t>
  </si>
  <si>
    <t>2. Falta de racionalización y simplificación de los procedimientos en las diferentes etapas del proceso contractual.</t>
  </si>
  <si>
    <t>3. Debilidad en los puntos de control y mecanismos de seguimiento y medición de la eficacia y eficiencia del proceso contractual.</t>
  </si>
  <si>
    <t>4. Falta de celeridad y contundencia en la aplicación de acciones disciplinarias contra actos de corrupción.</t>
  </si>
  <si>
    <t xml:space="preserve">5. Debilidad en la concertación de alianzas estratégicas y de articulación interinstitucional para combatir la corrupción. </t>
  </si>
  <si>
    <t>6: Bajos niveles de denuncia de actos de corrupción.</t>
  </si>
  <si>
    <t xml:space="preserve">1: Baja cultura de control en los colaboradores responsables de la gestión contractual frente a la implementación del manual de funciones, manual de contratación, manual de supervisión e interventoría, normativa, principios contractuales, código de integridad, política de conflicto de interés  y  tipologías de actos de corrupción.
</t>
  </si>
  <si>
    <t>2: Pérdida de imagen institucional</t>
  </si>
  <si>
    <t>3: Desgaste administrativo por reprocesos</t>
  </si>
  <si>
    <t>4: Investigaciones y sanciones</t>
  </si>
  <si>
    <t xml:space="preserve">1: Detrimento patrimonial
</t>
  </si>
  <si>
    <t>6: Débil promoción de los mecanismos de denuncia de los actos de soborno y otros tipos de corrupción.</t>
  </si>
  <si>
    <t>7. Falta de conocimiento, por parte de los colaboradores de la Entidad  y de la ciudadanía, sobre los llineamientos y mecanismos implementados para la protección del denunciante ante hechos de soborno y otros tipos de corrupción.</t>
  </si>
  <si>
    <t xml:space="preserve">1: Baja cultura de control en los colaboradores de la Entidad frente a la implementación del manual de funciones, manuales, Código de Integridad, política Antisoborno y tipologías de actos de corrupción. 
</t>
  </si>
  <si>
    <t>2: Inadecuada formulación, implementación, divulgación y seguimiento de las políticas de servicio, participación ciudadana y control social que identifique los logros y beneficios sociales esperados desde una perspectiva inclusiva y diferencial.</t>
  </si>
  <si>
    <t>2: Incremento de PQRSD</t>
  </si>
  <si>
    <t>3: Investigaciones y/o sanciones</t>
  </si>
  <si>
    <t>2: Desconocimiento por parte de los colaboradores de la Entidad en cuanto a los principios, propósitos y aplicación de la Política de Seguridad Digital.</t>
  </si>
  <si>
    <t>3: Deficiencia en la planificación de recursos y acciones y su seguimiento en cuanto a resultados esperados en Seguridad Digital de la Entidad.</t>
  </si>
  <si>
    <t>4. Deficiencia en los mecanismos de medición de la eficacia, eficiencia y efectividad de la Política de Seguridad Digital.</t>
  </si>
  <si>
    <t>5: Obsolescencia tecnológica y su impacto en la Seguridad Digital.</t>
  </si>
  <si>
    <t xml:space="preserve">1: Fallas en la infraestructura tecnológica que pueda afectar la Seguridad Digital de la Entidad.
</t>
  </si>
  <si>
    <t xml:space="preserve">1. Vulneración de la disponibilidad e integridad de la información.
</t>
  </si>
  <si>
    <t>2. Afectación negativa del servicio y la gestión de la Entidad.</t>
  </si>
  <si>
    <t>2. Falta de racionalización y simplificación de los procedimientos en las diferentes etapas de los procesos misionales y de prestación de los servicios.</t>
  </si>
  <si>
    <t>3. Debilidad en los puntos de control y mecanismos de seguimiento y medición de la eficacia, eficiencia y efectividad de los procesos de prestación de los servicios, incluidos los terceros involucrados.</t>
  </si>
  <si>
    <t>4: Deficiencia en la metodología para divulgar las politica pública distrital de atención a la ciudadanía, trámites y servicios y canales de comunicación con la ciudadanía.</t>
  </si>
  <si>
    <t>5. Falta de celeridad y contundencia en la aplicación de acciones disciplinarias contra actos de corrupción.</t>
  </si>
  <si>
    <t xml:space="preserve">6. Debilidad en la concertación de alianzas estratégicas y de articulación interinstitucional para combatir la corrupción. </t>
  </si>
  <si>
    <t>7. Bajos niveles de denuncia de actos de corrupción.</t>
  </si>
  <si>
    <t>8. Conducta ciudadana inapropiada que implica comportamientos deshonestos al suministrar insumos incorrectos para los trámites y servicios tales como suplantación de identidad en cursos pedagógicos, entrega de documentación falsa, engaño al funcionario.</t>
  </si>
  <si>
    <t xml:space="preserve">1: Baja cultura de control en los colaboradores de la Entidad frente a la implementación del manual de funciones, manual de trámites y servicios y código de integridad y  tipologías de actos de corrupción.
</t>
  </si>
  <si>
    <t>4: Investigaciones disciplinarias, administrativas, penales y fiscales.</t>
  </si>
  <si>
    <t>5. Aumento en las reclamaciones, quejas, demandas, tutelas y demás acciones jurídicas, que ingresan a la Entidad</t>
  </si>
  <si>
    <t>6.  Afectaciones a terceros.</t>
  </si>
  <si>
    <t xml:space="preserve">2. Deficiencia en cuanto a puntos de control, seguimiento y medición de la eficacia, eficiencia y efectividad del proceso de selección, inducción, entrenamiento y evaluación del personal de planta, y del cumplimiento de obligaciones en los contratistas. </t>
  </si>
  <si>
    <t>3. Falta de racionalización y simplificación de trámites, requisitos y documentación en el proceso de selección y vinculación de colaboradores.</t>
  </si>
  <si>
    <t>2: Afectación negativa en la calidad de la prestación del servicio de cara a la ciudadanía</t>
  </si>
  <si>
    <t>3: Detrimento patrimonial por uso indebido de recursos</t>
  </si>
  <si>
    <t>4: Investigaciones y posibles sanciones</t>
  </si>
  <si>
    <t>5. Aumento de quejas y reclamaciones.</t>
  </si>
  <si>
    <t>6. Afectación negativa en el clima laboral y el trabajo en equipo</t>
  </si>
  <si>
    <t xml:space="preserve">1. Debilidad en la planificación de necesidades de recurso humano y definición de perfiles ajustados a las necesidades de los procesos y dependencias.
</t>
  </si>
  <si>
    <t xml:space="preserve">1. Afectación negativa del logro de los objetivos institucionales.
</t>
  </si>
  <si>
    <t>2. Debilidad en políticas de retención, bienestar, estimulos, incentivos, promoción y ascensos del personal de planta, y en lo concerniente a contratistas, bienestar, oportunidad en pagos, estimulos y reconocimientos.</t>
  </si>
  <si>
    <t>3. Deficiencia en mecanismos de seguimiento, medición y mejora del clima organizacional.</t>
  </si>
  <si>
    <t>4. Deficiencias en la comunicación interna.</t>
  </si>
  <si>
    <t>5. Debilidad en la planificación de necesidades de recurso humano, definición de perfiles ajustados a las necesidades de los procesos y dependencias e inadecuada asignación de funciones y obligaciones.</t>
  </si>
  <si>
    <t xml:space="preserve">1: Falta de liderazgo de los directivos y jefes responsables de los equipos de trabajo en cuanto a generar un ambiente laboral acorde con las expectativas y necesidades colectivas e individuales de los colaboradores.
</t>
  </si>
  <si>
    <t>2. Aumento en niveles de ausentismo y rotación de personal</t>
  </si>
  <si>
    <t>3. Aumento del riesgo psicosocial y enfermedades laborales.</t>
  </si>
  <si>
    <t xml:space="preserve">1. Afectación del logro de los objetivos institucionales.
</t>
  </si>
  <si>
    <t>2: No contar con personal idóneo para el diseño e implementación del Programa de SST.</t>
  </si>
  <si>
    <t>3: Deficiencia en la planificación de recursos y acciones y su seguimiento en cuanto a  resultados esperados del SGSST</t>
  </si>
  <si>
    <t>4: Falta de liderazgo y compromiso de la Alta Dirección con las metas y desempeño del SGSST.</t>
  </si>
  <si>
    <t xml:space="preserve">1: Carencia de un diagnóstico adecuado de las condiciones de seguridad y salud en el trabajo de la Entidad.
</t>
  </si>
  <si>
    <t>2: Apertura  Investigaciones,  pago de indemnizaciones y sanciones por no reportar o hacerlo por fuera de los términos de ley</t>
  </si>
  <si>
    <t>3: Incremento de índices de ausentismo laboral por incapacidades</t>
  </si>
  <si>
    <t xml:space="preserve">4: Desmotivación laboral que conlleve a la disminución en la obtención de resultados esperados </t>
  </si>
  <si>
    <t>5: Afectación de la calidad de vida y la salud de los colaboradores.</t>
  </si>
  <si>
    <t xml:space="preserve">1: Aumento de sccidentes de trabajo y enfermedades laborales.
</t>
  </si>
  <si>
    <t>2: Falta de liderazgo y compromiso de la Alta Dirección con las metas y desempeños ambientales institucionales en los programas de cultura de cero papel, ahorro del consumo de servicios publicos al interior de la entidad,  actualización de infraestructura física</t>
  </si>
  <si>
    <t>1: Desconocimiento de los lineamientos del subsistema de gestión ambiental, particularmente en lo referente al orden y aseo y uso eficiente de servicios públicos al interior de las sedes de la Entidad</t>
  </si>
  <si>
    <t>3: Falta de conciencia ambiental de los colaboradores en el desempeño de sus funciones o ejecución de contratos y su repercusión sobre el ambiente laboral</t>
  </si>
  <si>
    <t>4: Debilidad en la divulgación de los programas del Plan Institucional de Gestión Ambiental relacionados con campañas ambientales al interior de la entidad</t>
  </si>
  <si>
    <t>5: Deficiencia en la planificación de metas, responsables, recursos, acciones y obligaciones y su seguimiento en cuanto a  resultados esperados del subsistema de gestión ambiental.</t>
  </si>
  <si>
    <t xml:space="preserve">
6: Debilidad en supervisión, seguimiento y medición al desempeño ambiental de propios y terceros en cuanto al cumplimiento de compromisos contractuales en materia ambiental.
</t>
  </si>
  <si>
    <t>1: Apertura de investigaciones y posibles sanciones</t>
  </si>
  <si>
    <t>2: Afectación en la credibilidad de la Alta Dirección por no dar lineamientos claros sobre la política de gestión ambiental interna</t>
  </si>
  <si>
    <t>3: Detrimento patrimonial por desviación de recursos</t>
  </si>
  <si>
    <t>4: Afectación a la seguridad y salud de los colaboradores y terceros</t>
  </si>
  <si>
    <t>5: Desgaste administrativo por procedimientos inoperantes</t>
  </si>
  <si>
    <t xml:space="preserve">
6. Daño en el ambiente laboral representado en el agotamiento o desmotivación de los colaboradores de la Entidad
</t>
  </si>
  <si>
    <t>2.2. Revisar los actos administrativos que se encuentren relacionados con la politica de Vision Cero; asi como los demas documentos que se pongan en consideracion de la Direccion de Normatividad y conceptos y que se encuentren relacionados con la politica anterior mencionada.(Detectivo)</t>
  </si>
  <si>
    <t>2.3. Verificar el cumplimiento de plan de acción descrito en el Plan Estratégico de Comunicaciones y Cultura para la Movilidad (preventivo)</t>
  </si>
  <si>
    <t>2.4 Analizar y verificar la veracidad de datos, estadísticas e insumos base para la formulación de las politicas, planes y programas que sean lideradas por  la Subsecretaria de Gestión de la Movilidad. (preventivo)</t>
  </si>
  <si>
    <t xml:space="preserve">2.5 Realizar seguimiento a los indicadores propuestos para la evaluación y seguimiento al cumplimiento de las metas.(detectivo)       </t>
  </si>
  <si>
    <t xml:space="preserve">2.6 Evaluar las condiciones técnicas mínimas para priorizar y semaforizar las intersecciones solicitadas. (Preventivo) </t>
  </si>
  <si>
    <t>2.7 Revisión y evaluación de  planeamiento semafórico y del estado de funcionamiento de la intersección semaforizada, que cumplan con las especificaciones técnicas de Semaforización. (Preventivo).</t>
  </si>
  <si>
    <t xml:space="preserve">2.8 Revisar los diseños de señalización elaborados al interior de la SDM y/o por los Contratos Integrales, verificando que se incluyan los compromisos adquiridos con la comunidad, producto de la atención de solicitudes en materia de señalización, cumpliendo cabalmente con los requisitos establecidos en los procedimientos, propendiendo por la seguridad vial de los segmentos viales a intervenir. (Preventivo) </t>
  </si>
  <si>
    <t>2.9 Revisar que los diseños de señalización presentados por otras entidades o externos, cumplan con los requisitos establecidos tanto en las fases de propuesta de diseño, como en la de implementación, con el fin de mitigar impactos negativos por la puesta en marcha de nuevos proyectos (infraestructura y/o urbanizaciones), propendiendo por la seguridad vial de todos los actores presentes en las vías. (Preventivo)</t>
  </si>
  <si>
    <t xml:space="preserve">2.10 Revisar que la señalización recibida en almacén y dada de baja, haya cumplido a cabalidad con los requisitos establecidos y que su retiro de campo corresponda a una acción que mejore las condiciones de seguridad vial sector. (Detectivo) </t>
  </si>
  <si>
    <t xml:space="preserve">2.11 Revisar que la señalización horizontal implementada a traves de los contratos integrales, cumpla con las condiciones de durabilidad de acuerdo con el tiempo de garantia transcurrido, con el fin de mantener las condiciones de seguridad vial diseñadas para el sector intervenido. (Detectivo) </t>
  </si>
  <si>
    <t xml:space="preserve">2.1.Verificar que la dependencia responsable planifique los recursos para la implementación del PDSVM en el anteproyecto de presupuesto (preventivo)
</t>
  </si>
  <si>
    <t xml:space="preserve">2.12 Implementar las acciones determinadas en el PDSVM como responsabilidad de la Oficina de Seguridad Vial (Preventivo).     </t>
  </si>
  <si>
    <t>2.2 Director de Normatividad y conceptos</t>
  </si>
  <si>
    <t xml:space="preserve">2.3. Jefe Oficina Asesora de Comunicaciones y Cultura para la Movilidad </t>
  </si>
  <si>
    <t>2.4 Subsecretario de Gestión de la Movilidad</t>
  </si>
  <si>
    <t>2.5  Director de GTCTT, Director Ingenieria de Tránsito y Subdirectores de Control de Tránsito y transporte, Gestión en Vía, Semaforización, Señalización y Planes de Manejo del Tránsito.</t>
  </si>
  <si>
    <t>2.12 Jefe de Oficina de Seguridad Vial</t>
  </si>
  <si>
    <t>2.2. Cada vez que se requiera</t>
  </si>
  <si>
    <t>2.3.  Semestral</t>
  </si>
  <si>
    <t xml:space="preserve">2.4 Trimestral </t>
  </si>
  <si>
    <t xml:space="preserve">2.12 Trimestral      </t>
  </si>
  <si>
    <t xml:space="preserve">2.2 Instructivo Normatividad y conceptos </t>
  </si>
  <si>
    <t>2.3. POA de inversión</t>
  </si>
  <si>
    <t>2.4 Procedimiento  para la Planeación, Ejecución  y Analisis de Operativos de Control de Tránsito y Transporte PM02-PR03.</t>
  </si>
  <si>
    <t>2,5 Procedimiento  para la Planeación, Ejecución  y Analisis de Operativos de Control de Tránsito y Transporte PM02-PR03. Procedimiento el diseño y modificación del Planeamiento semafórico - PM03-PR07.</t>
  </si>
  <si>
    <t xml:space="preserve">2.7  Subdirección de semaforización. </t>
  </si>
  <si>
    <t xml:space="preserve">2.6,  Subdirección de semaforización. </t>
  </si>
  <si>
    <t>2.8, Subdirección de Señalización.</t>
  </si>
  <si>
    <t>2.9, Subdirección de Señalización.</t>
  </si>
  <si>
    <t xml:space="preserve"> 2.11 Subdirección de Señalización.</t>
  </si>
  <si>
    <t>2.10, Subdirección de Señalización.</t>
  </si>
  <si>
    <t xml:space="preserve">2,5;  Cada vez que se va a realizar un operativo, Cada vez que se requiera.  </t>
  </si>
  <si>
    <t xml:space="preserve">2,11 Cada vez que se va a realizar un operativo, Cada vez que se requiera.  </t>
  </si>
  <si>
    <t>2,11  Procedimiento  para la Planeación, Ejecución  y Analisis de Operativos de Control de Tránsito y Transporte PM02-PR03. Procedimiento el diseño y modificación del Planeamiento semafórico - PM03-PR07.</t>
  </si>
  <si>
    <t>2.6  Procedimiento  de Expansión y Modificación de la red semafórica de Bogotá - PM03-PR09.   Procedimiento el diseño y modificación del Planeamiento semafórico - PM03-PR07  y Procedimientos para la gestión del mantenimiento preventivo y correctivo del sistema de semafórización- PM03-PR08 y PM03-PR11.</t>
  </si>
  <si>
    <t>2.7  Procedimiento  de Expansión y Modificación de la red semafórica de Bogotá - PM03-PR09.   Procedimiento el diseño y modificación del Planeamiento semafórico - PM03-PR07  y Procedimientos para la gestión del mantenimiento preventivo y correctivo del sistema de semafórización- PM03-PR08 y PM03-PR11.</t>
  </si>
  <si>
    <t>2.8 Aplicación de los procedimientos definidos para señalización.</t>
  </si>
  <si>
    <t>2.9 Aplicación de los procedimientos definidos para señalización.</t>
  </si>
  <si>
    <t>2.10 Aplicación de los procedimientos definidos para señalización.</t>
  </si>
  <si>
    <t xml:space="preserve">2.1. Jefe Oficina Asesora de Planeación Institucional.
</t>
  </si>
  <si>
    <t xml:space="preserve">2.1. Anual
</t>
  </si>
  <si>
    <t>2.12 Decreto 813 de 2017 "Por el cual se adopta el Plan Distrtital de Seguridad Vial y del Motociclista 2017-2026" - PDSVM.</t>
  </si>
  <si>
    <t xml:space="preserve">2.1 Procedimiento PE01 - PR02
</t>
  </si>
  <si>
    <t>2.2. Matriz de cumplimiento Legal y soporte de publicación en Intranet por tema de lineamientos.</t>
  </si>
  <si>
    <t xml:space="preserve">2.3. Registro de evidencias de ejecución del plan de accion actas de reunión, correos. </t>
  </si>
  <si>
    <t xml:space="preserve">2.4 Reporte Trimestral de Indicadores  </t>
  </si>
  <si>
    <t>2,5; Programación semanal de operativos y reporte de cumplimiento. Formato de Verificación Condiciones para Semaforizar, establecido en el procedimiento. (PM03-PR09-F02), actas de reunión, oficios, memorandos y soporte documental.</t>
  </si>
  <si>
    <t>2,11 Programación semanal de operativos y reporte de cumplimiento. Formato de Verificación Condiciones para Semaforizar, establecido en el procedimiento. (PM03-PR09-F02), actas de reunión, oficios, memorandos y soporte documental.</t>
  </si>
  <si>
    <t>2.6 al 2.7  Formato de Verificación Condiciones para Semaforizar, establecido en el procedimiento. (PM03-PR09-F02), Formatos de planemiento semaforico señalados en el procedimiento  PM03-PR07, ademas de los  Formatos de Bitacora del centro de control señalados en los procedimiento  PM03-PR08 PM03-PR011, actas de reunión, oficios, memorandos y soporte documental.</t>
  </si>
  <si>
    <t xml:space="preserve">2.8,  formato PM03-PR02-F02 Compromiso señalización prioritario; formato PM03-PR03-F02 Revisión y verificación de la información.  </t>
  </si>
  <si>
    <t xml:space="preserve">2.9 formato PM03-PR02-F02 Compromiso señalización prioritario; formato PM03-PR03-F02 Revisión y verificación de la información.  </t>
  </si>
  <si>
    <t xml:space="preserve">2.10 formato PM03-PR02-F02 Compromiso señalización prioritario; formato PM03-PR03-F02 Revisión y verificación de la información.  </t>
  </si>
  <si>
    <t xml:space="preserve">2.12. Actas de la Comisión Intersectorial de Seguridad Vial, listas de asistencia, fotografías, reportes de prensa y demás soportes que hacen parte del reporte del POA.
</t>
  </si>
  <si>
    <t xml:space="preserve">2.1.  Formato PE01 - PR06 -F01 diligenciado.
</t>
  </si>
  <si>
    <t>3.1. Realizar el seguimiento y análisis de las cifras y estadísticas de siniestralidad vial (Preventivo)</t>
  </si>
  <si>
    <t xml:space="preserve">3. Atender las quejas y denuncias de conformidad con lo dispuesto en la Ley 734 de 2002 (Detectivo)
</t>
  </si>
  <si>
    <t>3.1. Director de Inteligencia y Jefe Oficina de Seguridad Vial</t>
  </si>
  <si>
    <t>3.1. Anual</t>
  </si>
  <si>
    <t xml:space="preserve">3. Cuatrimestral  
</t>
  </si>
  <si>
    <t>3.1. Decreto 813 de 2017 y Decreto 185 de 2012 "Por el cual de crea la Comisión Intersectorial de Seguridad Vial".</t>
  </si>
  <si>
    <t xml:space="preserve">3. Ley 734 de 2002, Resolución 114 de 2010 y   Resolución No. 284 de 2013 "Por la cual se actualiza el “Manual Distrital de Procesos y Procedimientos Disciplinarios” para las entidades distritales a las que se aplica el Código Disciplinario Único. 
</t>
  </si>
  <si>
    <t>3.1. Base consolidada anual del Anuario de Siniestralidad Vial de la vigencia anterior (se prevé su publicación para segundo semestre vigencia siguiente).</t>
  </si>
  <si>
    <t xml:space="preserve">3. Expedientes y archivo digital compartido. 
</t>
  </si>
  <si>
    <t>4.2 Realizar los operativos de Control de Tránsito y Transporte de conformidad con la priorización efectuada. (Preventivo)</t>
  </si>
  <si>
    <t>4.3 Remitir a la Oficina de Seguridad Vial el reporte con evidencia de las actividades desarrolladas por la dependencia para cumplir con las acciones establecidas en el PDSVM (Preventivo).</t>
  </si>
  <si>
    <t xml:space="preserve">4.4 Realizar el seguimiento al avance en la implementación de las acciones determinadas en el PDSVM conforme con lo reportado debidamente soportado por las  dependencias y entidades responsables (Preventivo). </t>
  </si>
  <si>
    <t xml:space="preserve">4.1  Revisar y Acompañar  a  las dependencias de la SDM  en el desarrollo de  proyectos y en el diseño de estrategias de gestión social atraves de la aplicación del procedimiento de inclusión del componente social. (Preventivo)
</t>
  </si>
  <si>
    <t>4.2 Subdirector(a) de Control de Tránsito y Transporte.</t>
  </si>
  <si>
    <t>4.3 Jefe Oficina de Seguridad Vial, Jefe de Oficina Asesora de Comunicaciones y Cultura para la Movilidad, Jefe de Oficina de TICs, Jefe Oficina de Gestión Social, Subsecretario de Política de Movilidad, Director de Inteligencia para la Movilidad, Director de Planeación de la Movilidad, Subsecretario de Gestión de la Movilidad, Director de Ingeniería de Tránsito, Director de Gestión de Tránsito y Control de Tránsito y Transporte, Subsecretario de Servicios a la Ciudadanía y Director de Atención al Ciudadano.</t>
  </si>
  <si>
    <t>4.4 Jefe Oficina de Seguridad Vial</t>
  </si>
  <si>
    <t xml:space="preserve">4.1 Jefe de Oficina de Gestion Social 
</t>
  </si>
  <si>
    <t>4.2 Cada vez que se requiera realizar un operativo.</t>
  </si>
  <si>
    <t>4.3 Trimestral</t>
  </si>
  <si>
    <t>4.4 Trimestral</t>
  </si>
  <si>
    <t xml:space="preserve">4.1 Cada vez que se requiera el apoyo por parte de la OGS
</t>
  </si>
  <si>
    <t>4.2 Procedimiento PM02-PR03.</t>
  </si>
  <si>
    <t>4.3 Decreto 813 de 2017 "Por el cual se adopta el Plan Distrtital de Seguridad Vial y del Motociclista 2017-2026" - PDSVM.</t>
  </si>
  <si>
    <t>4.4 Decreto 813 de 2017 "Por el cual se adopta el Plan Distrtital de Seguridad Vial y del Motociclista 2017-2026" - PDSVM.</t>
  </si>
  <si>
    <t xml:space="preserve">4.1 Procedimiento de inclusión del componente social en los proyectos
</t>
  </si>
  <si>
    <t>4.2 Base de Datos de Priorización de Operativos.</t>
  </si>
  <si>
    <t>4.3. Reportes de cada dependencia, remitidos a la OSV, respecto a la ejecución de actividades asocidas a las acciones previstas en el PDSV.</t>
  </si>
  <si>
    <t>4.4 Comunicaciones de requerimiento de la OSV y reportes de los responsables de la ejecución de actividades asociadas a las acciones previstas en el PDSV, incluye actas de las sesiones de la Comisión Intersectorial de Seguridad Vial y demás soportes que hacen parte del reporte del POA.</t>
  </si>
  <si>
    <t xml:space="preserve">4.1  Ficha de identificación inicial del proyecto./ Registro Fotográfico.
</t>
  </si>
  <si>
    <t xml:space="preserve">1.1 Analizar la técnica didáctica o estrategia pedagógica utilizada durante los cursospedagogicos por infracción a las normas de tránsito y transporte.(preventivo)
</t>
  </si>
  <si>
    <t xml:space="preserve">1. Implementar y evaluar el Plan Estratégico de Comunicaciones y Cultura para la Movilidad (preventivo) 
</t>
  </si>
  <si>
    <t xml:space="preserve">1.1 Director(a) Atención al Ciudadano
</t>
  </si>
  <si>
    <t xml:space="preserve">1. Jefe Oficina Asesora de Comunicaciones y Cultura para la Movilidad 
</t>
  </si>
  <si>
    <t xml:space="preserve">1.1 Trimestral </t>
  </si>
  <si>
    <t xml:space="preserve">1. Trimestral 
</t>
  </si>
  <si>
    <t>1.1.  Procedimiento PM04-PR01</t>
  </si>
  <si>
    <t xml:space="preserve">1.POA de inversión
</t>
  </si>
  <si>
    <t xml:space="preserve">1.1. Informe y análisis de resultados de la encuesta de validación del instructivo IN01
</t>
  </si>
  <si>
    <t xml:space="preserve">1. Registro de programación y seguimiento al Plan Operativo Anual de gestión sin inversión 
</t>
  </si>
  <si>
    <t xml:space="preserve">3.1. Verificar la aplicación de los mecanismos de medición establecidos en el procedimiento de cursos pedagógicos y Manual de Servicio al Ciudadano (preventivo).
</t>
  </si>
  <si>
    <t xml:space="preserve">3. Verificar la información publicada en los medios de comunicación (detectivo)
</t>
  </si>
  <si>
    <t>3.1 Director(a) Atención al Ciudadano</t>
  </si>
  <si>
    <t>3.1 Trimestral</t>
  </si>
  <si>
    <t xml:space="preserve">3. Jefe Oficina Asesora de Comunicaciones y Cultura para la Movilidad 
</t>
  </si>
  <si>
    <t xml:space="preserve">3. Permanente
</t>
  </si>
  <si>
    <t xml:space="preserve">3.1 Procedimiento PM04-PR01 
</t>
  </si>
  <si>
    <t xml:space="preserve">3. Plan de Comunicaciones y Cultura para la Movilidad
</t>
  </si>
  <si>
    <t xml:space="preserve">3.1   Informes de los mecanismos de medición anexos al procedimiento PM04-PR01.
</t>
  </si>
  <si>
    <t xml:space="preserve">3. Boletines de prensa publicados en página Web, correos electrónicos sobre el monitoreo a los medios de comunicación, videos, audios, fotos de ruedas de prensa.
</t>
  </si>
  <si>
    <t>4.1 Verificar la planificación y seguimiento de los recursos y acciones para cultura ciudadana en el Plan de Acción Institucional por parte de las dependencias responsables (preventivo)</t>
  </si>
  <si>
    <t xml:space="preserve">4. Atender las quejas y denuncias de conformidad con lo dispuesto en la Ley 734 de 2002 (Detectivo).
</t>
  </si>
  <si>
    <t xml:space="preserve">4.1 Jefe Oficina Asesora de Planeación Institucional
</t>
  </si>
  <si>
    <t xml:space="preserve">4. Jefe Oficina de Control Disciplinario
</t>
  </si>
  <si>
    <t xml:space="preserve">4.1 Trimestral
</t>
  </si>
  <si>
    <t xml:space="preserve">4. Cuatrimestral  
</t>
  </si>
  <si>
    <t>4.1. Procedimiento PE01-PR01 Formulación de proyectos, construcción y seguimiento del Plan de Acción Institucional</t>
  </si>
  <si>
    <t xml:space="preserve">4. Expedientes, actas de reuniones, archivo digital compartido y aplicativo SIID.  </t>
  </si>
  <si>
    <t>4.1 Correo electrónico, en el que se informa el resultado del análisis y verificación de los Planes Operativos Anuales realizado por los profesionales de la OAPI, y dirigido al responsable del reporte.</t>
  </si>
  <si>
    <t>2.2. Ejecutar los puntos de control del procedimiento PE01-PR01 ANÁLISIS, CONCEPTOS Y/O ESTUDIOS TÉCNICOS DE MEDIDAS ESTRATÉGICAS PARA LA MOVILIDAD. (Preventivo)</t>
  </si>
  <si>
    <t>2.3 Verificar que se cumplan los requisitos de los puntos de control en la elaboración de estudios o conceptos para la formulación de Planes, Programas o proyectos de Movilidad de la ciudad   (Preventivo)</t>
  </si>
  <si>
    <t>2.4 Atender las quejas y denuncias de conformidad con lo dispuesto en la Ley 734 de 2002 (Detectivo).</t>
  </si>
  <si>
    <t xml:space="preserve">2.1  Verificar  la fase de factibilidad  la sostenibilidad del plan, programa o proyecto en sus diferentes componentes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t>
  </si>
  <si>
    <t>2.2 Director de Inteligencia para la Movilidad</t>
  </si>
  <si>
    <t>2.3 Director de Planeación de la Movilidad y Subdirectores</t>
  </si>
  <si>
    <t>2.4 Jefe Oficina de Control Disciplinario</t>
  </si>
  <si>
    <t xml:space="preserve">2.1 Jefe de Oficina de Gestion Social
</t>
  </si>
  <si>
    <t>2.2 Periodicamente de acuerdo con la demanda de análisis, conceptos y/o estudios.</t>
  </si>
  <si>
    <t>2.3 Cada vez que se va a realizar un estudio o concepto</t>
  </si>
  <si>
    <t>2.4 Cuatrimestral</t>
  </si>
  <si>
    <t xml:space="preserve">2.1 Cada vez que se esta realizando un proyecto, plan o programa.
</t>
  </si>
  <si>
    <t>2.2 PE01-PR01 ANÁLISIS, CONCEPTOS Y/O ESTUDIOS TÉCNICOS DE MEDIDAS ESTRATÉGICAS PARA LA MOVILIDAD</t>
  </si>
  <si>
    <t>2.3 PM01-PR01 procedimiento de elaboración de estudios y conceptos de transporte público, privado no motorizado e infraestructura y anexos</t>
  </si>
  <si>
    <t>2.4 Procedimiento PV02-PR01</t>
  </si>
  <si>
    <t xml:space="preserve">2.1 Procedimiento de inclusión del componente social en los proyectos.
</t>
  </si>
  <si>
    <t>2.2 Análisis, conceptos y/o estudios aprobados.</t>
  </si>
  <si>
    <t>2.3 Estudios o conceptos aprobados</t>
  </si>
  <si>
    <t xml:space="preserve">2.4 Expedientes y archivo digital compartido. </t>
  </si>
  <si>
    <t xml:space="preserve">2.1 Ficha de identificación inicial del proyecto. 
</t>
  </si>
  <si>
    <t>3.1.2 Revisar el Manual de Contrattacion y supervisión y realizar los ajustes pertinentes acordes al PIGA y la política de compras sostenibles.  (Preventivo)</t>
  </si>
  <si>
    <t>3.2  Evaluar la eficacia de los conceptos y/o estudios técnicos a través de indicadores en el POA (Preventivo).</t>
  </si>
  <si>
    <t xml:space="preserve">3.1 Hacer seguimiento a la aplicación  de los manuales de Contratación y Supervisión de la Entidad, teniendo en cuenta las normas existentes en todos los tramites de gestion contractual.(preventivo)
</t>
  </si>
  <si>
    <t>3.1.2 Director de Contratación.</t>
  </si>
  <si>
    <t>3.2  Director de Inteligencia para la Movilidad</t>
  </si>
  <si>
    <t xml:space="preserve">3.1 Director de Contratación.
</t>
  </si>
  <si>
    <t>3.1.2 Cada vez que se requiera</t>
  </si>
  <si>
    <t>3.2 Trimestral.</t>
  </si>
  <si>
    <t xml:space="preserve">3.1 Permanente
</t>
  </si>
  <si>
    <t>3.1.2 Manual de Contratación y Manual de Supervisión e Interventoría.</t>
  </si>
  <si>
    <t xml:space="preserve">3.2 PE01-PR01-ANEXO 02 MANUAL DE SEGUIMIENTO PLAN DE ACCIÓN COMPONENTES DE INVERSIÓN, GESTIÓN, TERRITORIALIZACIÓN Y ACTIVIDADES DE LA SECRETARÍA DISTRITAL DE PLANEACIÓN VERSIÓN 1,0 DE 18-02-2019.PDF
</t>
  </si>
  <si>
    <t xml:space="preserve">3.1 Manual de Contratación y Manual de Supervisión e Interventoría.
</t>
  </si>
  <si>
    <t xml:space="preserve">3.1.2 Ajustes revisados, aprobados y publicados </t>
  </si>
  <si>
    <t xml:space="preserve">3.2 Seguimiento Trimestral al POA de gestión de la DIM. 
</t>
  </si>
  <si>
    <t xml:space="preserve">3.1 Correo o memorando de devolución o aprobación de los trámites de gestión contractual
</t>
  </si>
  <si>
    <t xml:space="preserve">4.2 Hacer seguimiento en la asignación de recursos para acciones enfocadas a la sostenibilidad ambiental (Detectivo). </t>
  </si>
  <si>
    <t xml:space="preserve">4.1 Evaluación del desempeño - Acuerdos de Gestión (Preventivo).
</t>
  </si>
  <si>
    <t>4.2 y 5. Subsecretarío de Política de Movilidad</t>
  </si>
  <si>
    <t xml:space="preserve">4.1 Director de Talento Humano
</t>
  </si>
  <si>
    <t>4.2 SPM. Trimestral</t>
  </si>
  <si>
    <t xml:space="preserve">4.1 Semestral
</t>
  </si>
  <si>
    <t xml:space="preserve">4.2 PE01-PR06 Procedimiento del PAA
</t>
  </si>
  <si>
    <t xml:space="preserve">4.1 Guia Metódologica para la Gestión del Rendimiento de los Gerentes Públicos - https://www.funcionpublica.gov.co/documents/418537/616038/Guia_metodologia_para_la_gestion_del_rendimiento_de_los_gerentes_publicos_2.pdf/2cd4a422-f940-4b21-aa83-a9108b87310b
</t>
  </si>
  <si>
    <t xml:space="preserve">4.1 Acuerdos de Gestión
</t>
  </si>
  <si>
    <t>4.2 Plan Anual de Adquisiciones y POAS de inversión .</t>
  </si>
  <si>
    <t>5.1 Seguimiento al cumplimiento de las metas programadas en el PAA. (Preventivo) Ataca la Causa Deficiencia en la planificación de recursos y acciones y su seguimiento en cuanto a  resultados esperados en sostenibilidad ambiental, económica y social de la movilidad.</t>
  </si>
  <si>
    <t xml:space="preserve">5. Hacer seguimiento en la asignación de recursos para acciones enfocadas a la sostenibilidad ambiental (Preventivo).
</t>
  </si>
  <si>
    <t>5.1 Subsecretaria de Gestión Jurídica</t>
  </si>
  <si>
    <t xml:space="preserve">5. Jefe OAPI
</t>
  </si>
  <si>
    <t xml:space="preserve">5.1 Mensual </t>
  </si>
  <si>
    <t xml:space="preserve">5. Trimestral
</t>
  </si>
  <si>
    <t>5.1 Procedimiento Elaboracion seguimiento de PAA y aprobacion de viabilidades presupuestales (PE01-PR06).</t>
  </si>
  <si>
    <t xml:space="preserve">5.1 Memorandos de actualizacion del PAA </t>
  </si>
  <si>
    <t>8.1 Publicar todos los proyectos de actos administrativos de carácter regulatorio, para observaciones en la página web de la Entidad , asi como actualizar los actos administrativos de carácter regulatorio en la página web de la Entidad.(Preventivo)</t>
  </si>
  <si>
    <t xml:space="preserve">8. Revisar los actos administrativos que se encuentren relacionados con la politica de Vision Cero; asi como los demas documentos que se pongan en consideracion de la Direccion de Normatividad y conceptos y que se encuente relacionados con la politica anterior mencionada.(Detectivo)
</t>
  </si>
  <si>
    <t>8.1. Director de Normatividad y conceptos</t>
  </si>
  <si>
    <t xml:space="preserve">8. Director de Normatividad y conceptos
</t>
  </si>
  <si>
    <t xml:space="preserve">8.1. Permanente </t>
  </si>
  <si>
    <t xml:space="preserve">8. Permanente
</t>
  </si>
  <si>
    <t xml:space="preserve">8. Instructivo Normatividad y conceptos.
</t>
  </si>
  <si>
    <t>8.1.Los actos administrativos de carácter regulatorio son publicados en la  Matriz de Cumplimiento Legal.</t>
  </si>
  <si>
    <t xml:space="preserve">8.Pantallazo de la actualización de la Matriz de cumplimiento Legal y pantallazos soporte de publicación en Intranet por tema de lineamientos.
</t>
  </si>
  <si>
    <t>8.1 Pantallazos soporte de publicación en Intranet por tema de lineamientos.</t>
  </si>
  <si>
    <t>1.2, 2.2, 3.2, 4 Verificar  y realizar el  seguimiento a la implementación  del documento de Guia para la implementacion Estrategia de Rendicion de Cuentas, de la Secretaria distrital de Movilidad por localidades. con el fin de conocer el paso a paso la metodologia y el cumplimiento de la normatividad.vigente. (Preventivo)</t>
  </si>
  <si>
    <t xml:space="preserve">1.3 Verificar el contenido comunicativo frente al tema de rendición de cuentas (preventivo) </t>
  </si>
  <si>
    <t>1.4 Verificar el cumplimiento de lo establecido en el Plan Anticorrupción y de atención al ciudadano - Componente Rendición de Cuentas (Preventivo)</t>
  </si>
  <si>
    <t xml:space="preserve">1.1. Verificar el cumplimiento de la guía metodológica de la Veeduría Distrital para la rendición de cuentas sectorial (preventivo) 
</t>
  </si>
  <si>
    <t>1.2, 2.2, 3.2, 4 Jefe de Oficina de Gestion Social</t>
  </si>
  <si>
    <t xml:space="preserve">1.3. Jefe Oficina Asesora de Comunicaciones y Cultura para la Movilidad </t>
  </si>
  <si>
    <t>1.4  Jefe de la Oficina de Control Interno</t>
  </si>
  <si>
    <t xml:space="preserve">1.1 Jefe Oficina Asesora de Planeación Institucional.
</t>
  </si>
  <si>
    <t>1.2, 2.2, 3.2, 4 Anualmente</t>
  </si>
  <si>
    <t xml:space="preserve">1.3 Semestral </t>
  </si>
  <si>
    <t xml:space="preserve">1.4 Cuatrimestral  (Con fechas de corte 30 de abril, 31 de agosto y 31 de diciembre) </t>
  </si>
  <si>
    <t xml:space="preserve">1.1 Anual
</t>
  </si>
  <si>
    <t>1.2, 2.2, 3.2, 4 Guia para la implementacion Estrategia de Rendicion de Cuentas, de la Secretaria distrital de Movilidad por localidades.</t>
  </si>
  <si>
    <t>1.3. No está documentado</t>
  </si>
  <si>
    <t xml:space="preserve">1.4 Instructivo para Elaboración de informes para el control de la gestión institucional Código: PV01-IN01  </t>
  </si>
  <si>
    <t xml:space="preserve">1.1 Documento estrategia anual de Rendición de Cuentas a la ciudadanía.
</t>
  </si>
  <si>
    <t>1.2, 2.2, 3.2, 4. Listado de Asistencia, Acta de Reunion, Formato para formulacion de presguntas, Encuesta para la evaluacion de la Rendición de Cuentas, y Cuadro de Sistematización</t>
  </si>
  <si>
    <t xml:space="preserve">1.3. Informe de rendición de cuentas </t>
  </si>
  <si>
    <t>1.4 Informe de seguimiento al PAAC publicado en la Web de la Entidad</t>
  </si>
  <si>
    <t>2.2 Hacer seguimiento en cada una de las etapas y términos   del proceso disiciplinario, para el impulso procesal requerido (Preventivo)</t>
  </si>
  <si>
    <t xml:space="preserve">2.1. Desarrollar estrategias de incentivos para la rendición de cuentas (preventivo) 
</t>
  </si>
  <si>
    <t>2.2. Jefe de la Oficina de Control Disciplinario.</t>
  </si>
  <si>
    <t xml:space="preserve">2.1 Jefe Oficina Asesora de Planeación Institucional.
</t>
  </si>
  <si>
    <t>2.2 Semestral</t>
  </si>
  <si>
    <t xml:space="preserve">2.1 Anual
</t>
  </si>
  <si>
    <t xml:space="preserve">2.2 Ley 734 de 2002, archivo digital.  </t>
  </si>
  <si>
    <t xml:space="preserve">2.1 Documento estrategia, que contiene las actividades que se desarrollan para incentivar a los colaboradores de la SDM en la Rendición de Cuentas.
</t>
  </si>
  <si>
    <t xml:space="preserve">2.2 Expedientes y archivo digital compartido  </t>
  </si>
  <si>
    <t xml:space="preserve">2.1 Registros como: listas, documentos, videos, correos electronicos, redes sociales e informe.
</t>
  </si>
  <si>
    <t>3.2.  Verificar la información publicada en los medios de comunicación (detectivo)</t>
  </si>
  <si>
    <t>3.3 Adelantar las investigaciones disciplinarias por la omisión de la rendición de cuentas de conformidad con lo dispuesto en la Ley 734 de 2002. (Detectivo)</t>
  </si>
  <si>
    <t xml:space="preserve">3.2. Jefe Oficina Asesora de Comunicaciones y Cultura para la Movilidad </t>
  </si>
  <si>
    <t>3.3. Jefe de la Oficina de Control Disciplinario.</t>
  </si>
  <si>
    <t xml:space="preserve">3.1. Jefe Oficina Asesora de Planeación Institucional.
</t>
  </si>
  <si>
    <t>3.2. Permanente</t>
  </si>
  <si>
    <t>3.3 Cuatrimestral</t>
  </si>
  <si>
    <t xml:space="preserve">3.1 Anual
</t>
  </si>
  <si>
    <t>3.2.  Plan de Comunicaciones y Cultura para la Movilidad</t>
  </si>
  <si>
    <t xml:space="preserve">3.3 Procedimiento PV02-PR01          </t>
  </si>
  <si>
    <t>3.2 Boletines de prensa publicados en página Web, correos electrónicos sobre el monitoreo a los medios de comunicación, videos, audios, fotos de ruedas de prensa.</t>
  </si>
  <si>
    <t xml:space="preserve">3.3 Expedientes y archivo digital compartido </t>
  </si>
  <si>
    <t xml:space="preserve">4.1 Verificar  la implementación de los instrumentos archivísticos (preventivo)
</t>
  </si>
  <si>
    <t xml:space="preserve">4.1 Subsecretaria de Gestión Corporativa - Directora Administrativa y Financiera - Subdirectora Administrativa
</t>
  </si>
  <si>
    <t>4.2 Subdirección Adminisrativa</t>
  </si>
  <si>
    <t>4.2 Anual</t>
  </si>
  <si>
    <t xml:space="preserve">4.1 Anual 
</t>
  </si>
  <si>
    <t xml:space="preserve">4.1 Procedimiento  PA01-PR05 PROCEDIMIENTO ELABORACIÓN _ACTUALIZACIÓN_IMPLEMENTACIÓN TRD VERSIÓN 1.0 DE 18-02-2019.PDF
 PA01-PR07 PROCEDIMIENTO ELABORACIÓN E IMPLEMENTACIÓN DEL SIC VERSIÓN 1,0 DE 18-02-2019.PDF
</t>
  </si>
  <si>
    <t>4.2 Plan Institucional de Capacitación (componente de Gestión Documental)</t>
  </si>
  <si>
    <t xml:space="preserve">4.2 Encuestas, actas de visitas de seguimiento, contenidos presentados en las capacitaciones. </t>
  </si>
  <si>
    <t xml:space="preserve">4.1 Informe de seguimiento Archivo de Bogotá 
</t>
  </si>
  <si>
    <t>1.2. Divulgar los canales de denuncia de actos de Corrupción en las carteleras de los CLMs y puntos de atención de la SDM.(Preventivo)</t>
  </si>
  <si>
    <t xml:space="preserve">1.3 Realizar socializaciónes  a los colaboradores de la SDM sobre el manual de contratación y Manual de Supervision e Interventoria  con el proposito de fortalecer la gestion contractual de la Entidad. (Preventivo).   </t>
  </si>
  <si>
    <t>1.4.  Verificar la información publicada en los medios de comunicación (detectivo)</t>
  </si>
  <si>
    <t>1.5 Verificar la aplicación de los puntos de control establecidos en los procedimientos e instructivos existentes. (Preventivo)</t>
  </si>
  <si>
    <t>1.6 Verificar la eficacia de los instrumentos técnicos (procedimientos, instructivos o formatos, entre otros) para prevenir, identificar y tratar el conflicto de interés al interior de la Secretaría (Preventivo).</t>
  </si>
  <si>
    <t xml:space="preserve">1.1. Implementar estrategias de socialización del Código de Integridad y lucha contra la corrupción (preventivo) 
</t>
  </si>
  <si>
    <t xml:space="preserve">1.2. Jefe de Oficina de Gestion Social </t>
  </si>
  <si>
    <t>1.3.Director de Contratación.</t>
  </si>
  <si>
    <t xml:space="preserve">1.4. Jefe Oficina Asesora de Comunicaciones y Cultura para la Movilidad  </t>
  </si>
  <si>
    <t>1.5 Director de Planeación de la Movilidad y Subdirectores</t>
  </si>
  <si>
    <t>1.6 Director(a) de Talento Humano</t>
  </si>
  <si>
    <t xml:space="preserve">1.1. Jefe Oficina Asesora de Planeación Institucional.
</t>
  </si>
  <si>
    <t>1.2. Bimensual</t>
  </si>
  <si>
    <t xml:space="preserve">1.3 Anual o Cada vez que se desarrolla la actividad a controlar </t>
  </si>
  <si>
    <t>1.4. Permanente</t>
  </si>
  <si>
    <t>1.5 Cada vez que se desarrollan las actividades establecidas en los procedimientos y/o instructivos</t>
  </si>
  <si>
    <t>1.6 Mensual</t>
  </si>
  <si>
    <t xml:space="preserve">1.1. Semestral
</t>
  </si>
  <si>
    <t>1.2. Plan institucional de Planeación.</t>
  </si>
  <si>
    <t xml:space="preserve">1.3 Manual de Contratacióny Manual de Supervisión e Interventoria </t>
  </si>
  <si>
    <t>1.4. Plan de Comunicaciones y Cultura para la Movilidad</t>
  </si>
  <si>
    <t>1.5 PM01-PR01; PM01-PR02;PM01-PR03; PM01-PR04;PM01-PR05 y sus instructivos</t>
  </si>
  <si>
    <t>1.6 Lineamientos desarrollo de la política conflicto de interés y sus anexos.</t>
  </si>
  <si>
    <t xml:space="preserve">1.1. Documento estrategia-iniciativas adicionales-plan de gestión de integridad-PAAC
</t>
  </si>
  <si>
    <t>1.2. Registro Fotografico.</t>
  </si>
  <si>
    <t>1.3. Pantallazos Siproj, revision fichas de conciliación</t>
  </si>
  <si>
    <t>1.4. Boletines de prensa publicados en página Web, correos electrónicos sobre el monitoreo a los medios de comunicación, videos, audios, fotos de ruedas de prensa.</t>
  </si>
  <si>
    <t>1.5 Conceptos y/o estudios aprobados.</t>
  </si>
  <si>
    <t xml:space="preserve">1.6 Registros de verificación de la eficacia de los instrumentos 
</t>
  </si>
  <si>
    <t xml:space="preserve">1.1. Registro de recibo material POP, listas de asitencia a eventos y actividades donde se socializa el código de integridad, videos, fotos, medios internos de la comunicación, seguimiento POA-965.
</t>
  </si>
  <si>
    <t xml:space="preserve">2.2 Hacer seguimiento en cada una de las etapas y términos del proceso disciplinario, para el impulso procesal requerido (preventivo)
</t>
  </si>
  <si>
    <t xml:space="preserve">2.1 Revisar Aleatoriamente Sistema Siproj y revision de las fichas de conciliación. (Control Detectivo) 
</t>
  </si>
  <si>
    <t xml:space="preserve">2.2 Jefe de la Oficina Control Disciplinario </t>
  </si>
  <si>
    <t xml:space="preserve">2.1 Director de Representacion Judicial 
</t>
  </si>
  <si>
    <t xml:space="preserve">2.1 Mensual
</t>
  </si>
  <si>
    <t xml:space="preserve">2.2  Ley 734 de 2002, archivo digital. </t>
  </si>
  <si>
    <t xml:space="preserve">2.1 Acuerdo 001-2015
</t>
  </si>
  <si>
    <t xml:space="preserve">2.1 Pantallazos Siproj, revisión fichas de conciliación
</t>
  </si>
  <si>
    <t xml:space="preserve">2.2 Expedientes y archivo digital compartido    </t>
  </si>
  <si>
    <t xml:space="preserve">3.1 Revisar Aleatoriamente Sistema Siproj y revision de las fichas de conciliación. (Detectivo) 
</t>
  </si>
  <si>
    <t>3.2 Adelantar las investigaciones disicplinarias de conformidad con la Ley 734 de 2002. (Detectivo)</t>
  </si>
  <si>
    <t xml:space="preserve">3.1 Director de Representacion Judicial 
</t>
  </si>
  <si>
    <t xml:space="preserve">3.2 Jefe de la Oficina Control Disciplinario </t>
  </si>
  <si>
    <t xml:space="preserve">3.1 Mensual
</t>
  </si>
  <si>
    <t>3.2 Cuatrimestral</t>
  </si>
  <si>
    <t xml:space="preserve">3.1  Acuerdo 001-2015
</t>
  </si>
  <si>
    <t xml:space="preserve">3.2 Procedimiento PV02-PR01   </t>
  </si>
  <si>
    <t xml:space="preserve">3.1 Pantallazos Siproj, revisión fichas de conciliación
</t>
  </si>
  <si>
    <t xml:space="preserve">3.2 Expedientes y archivo digital compartido </t>
  </si>
  <si>
    <t>4.2  Realizar el seguimiento  y verificación a las actividades realizadas en los Espacios de Participación y Control Social en los CLMs por medio del instrumento de las Agendas Participativas para cumplir con los compromisos establecidos con  la comunidad en cada una de las localidades.(Preventivo)</t>
  </si>
  <si>
    <t>4.3. Presentar las denuncias correspondientes al detectar el uso indebido de la información pública de la Entidad (Preventivos)</t>
  </si>
  <si>
    <t xml:space="preserve">4.2. Jefe de Oficina de Gestion Social </t>
  </si>
  <si>
    <t>4.3.Director de Contratación.</t>
  </si>
  <si>
    <t xml:space="preserve">4.1 Jefe Oficina Asesora de Planeación Institucional.
</t>
  </si>
  <si>
    <t xml:space="preserve">4.2. Trimestral </t>
  </si>
  <si>
    <t>4.3 Cada vez que se desarrolla la actividad a controlar</t>
  </si>
  <si>
    <t xml:space="preserve">4.1. Semestral
</t>
  </si>
  <si>
    <t>4.2 Procedimiento de Participación Ciudadana</t>
  </si>
  <si>
    <t xml:space="preserve">4.3. Politica Conflicto de Intereses
</t>
  </si>
  <si>
    <t xml:space="preserve">4.1. Documento estrategia-iniciativas adicionales-plan de gestión de integridad-PAAC
</t>
  </si>
  <si>
    <t>4.2. Informe Trimestral de Ejecución del PIP de las 20 Localidades.</t>
  </si>
  <si>
    <t xml:space="preserve">4.3 Copia de las denuncias interpuestas cuando se presenten denuncias.  </t>
  </si>
  <si>
    <t>1.2 Hacer seguimiento a la aplicación  de los manuales de Contratación y Supervisión de la Entidad, teniendo en cuenta las normas existentes en todos los tramites de gestion contractual. (preventivo)</t>
  </si>
  <si>
    <t>1.3 Revisar los actos administrativos que se expidan con ocasion del codigo de Integridad y/ o el que lo sustituya o Modifique.(Preventivo)</t>
  </si>
  <si>
    <t>1.4. Verificar el impacto de las campañas relacionadas con anticorrupción (preventivo)</t>
  </si>
  <si>
    <t>1-5.1. Dar aplicación a los  procedimientos disciplinarios (Detectivo).</t>
  </si>
  <si>
    <t>1-5.2  Adoptar y socializar del Código de Integridad (Preventivo)</t>
  </si>
  <si>
    <t>1-5.3  Adoptar de las politicas de información establecidas por la SDM (Preventivo)</t>
  </si>
  <si>
    <t>1.6 Verificar la ejecución de las actividades del proceso de Inteligencia para la Movilidad, a través de los procedimientos existentes. (Preventivo)</t>
  </si>
  <si>
    <t>1.7 Validar la aplicación de los criterios de confidencialidad de la Información, establecido en el ítem 10 del   Estatuto de Auditoria y Código de Ética del Auditor Interno (Preventivo)</t>
  </si>
  <si>
    <t xml:space="preserve">1.8 Verificar el libre acceso de la ciudadanía a las fuentes de información pública de la SDM (Preventivo)
</t>
  </si>
  <si>
    <t xml:space="preserve">1.1 Verificar la información pública reportada en el Plan de Acción Institucional de acuerdo con el Plan Anual de Adquisiciones (preventivo).
</t>
  </si>
  <si>
    <t>1.2 Director de Contratación.</t>
  </si>
  <si>
    <t>1.3 Director de Normatividad y Conceptos.</t>
  </si>
  <si>
    <t xml:space="preserve">1.4. Jefe Oficina Asesora de Comunicaciones y Cultura para la Movilidad </t>
  </si>
  <si>
    <t>1.5,1, Subsecretario de Gestión de la Movilidad, Director de Gestión de Tránsito y Control de Tránsito y Transporte y Director de Ingeniería de Tránsito.</t>
  </si>
  <si>
    <t>1.5.3 Subsecretario de Gestión de la Movilidad, Director de Gestión de Tránsito y Control de Tránsito y Transporte y Director de Ingeniería de Tránsito.</t>
  </si>
  <si>
    <t>1.5.2 Subsecretario de Gestión de la Movilidad, Director de Gestión de Tránsito y Control de Tránsito y Transporte y Director de Ingeniería de Tránsito.</t>
  </si>
  <si>
    <t>1.6 Director de Inteligencia de la Movilidad</t>
  </si>
  <si>
    <t>1.7  Jefe de la Oficina de Control Interno</t>
  </si>
  <si>
    <t xml:space="preserve">1.8. Jefe Oficina Asesora de Comunicaciones y Cultura para la Movilidad 
</t>
  </si>
  <si>
    <t>1.2 Permanente.</t>
  </si>
  <si>
    <t>1.3 Cada vez que se desarrolla la actividad a controlar.</t>
  </si>
  <si>
    <t>1.4. Trimestral</t>
  </si>
  <si>
    <t>Cada vez que se desarrolla la necesidad</t>
  </si>
  <si>
    <t>1.6 Periodicamente por demanda según la ejecución de la actividad.</t>
  </si>
  <si>
    <t>1.7 Permanente</t>
  </si>
  <si>
    <t>1.8 Permanente</t>
  </si>
  <si>
    <t xml:space="preserve">1.1 Trimestral
</t>
  </si>
  <si>
    <t xml:space="preserve">1.1 Jefe Oficina Asesora de Planeación Institucional
</t>
  </si>
  <si>
    <t>1.2. Manual de Contratación Y Manual de Supervisión e Interventoria</t>
  </si>
  <si>
    <t xml:space="preserve">1.3 Instructivo de Normatividad y conceptos. </t>
  </si>
  <si>
    <t>1.4. POA de gestión</t>
  </si>
  <si>
    <t>1.5,1, 1.5.2 y 1.5.3 Procedimiento PV02-PR01, resolución 396 de 2019.</t>
  </si>
  <si>
    <t>1.6 Los procedimientos del proceso de Inteligencia para la Movilidad, que se encuentran publicados en la Intranet.</t>
  </si>
  <si>
    <t>1.7 Estatuto de Auditoria y Código de Ética del Auditor Interno - Item 7.4 Responsabilidades de los Auditores Internos de la Oficina de Control lnterno</t>
  </si>
  <si>
    <t>1.8 Plan de Comunicaciones y Cultura para la Movilidad</t>
  </si>
  <si>
    <t>1.2 Correo o memorando de devolución o aprobación de los tramites de gestion contractual</t>
  </si>
  <si>
    <t>1.3 Pantallazo de la actualizacion de la Matriz de cumplimiento Legal y pantallazos soporte de publicación en Intranet por tema de lineamientos.</t>
  </si>
  <si>
    <t>1.4. Registro en el POA de Gestión de Comunicaciones</t>
  </si>
  <si>
    <t>1.5,1, 1.5.2 y 1.5.3 Comunicados oficiales, listados de asistencia, correos electronicos, entre otros.</t>
  </si>
  <si>
    <t>1.6 Análisis, conceptos y/o estudios, indicadores, modelaciones, estadísticas, datos, aprobados.</t>
  </si>
  <si>
    <t>1.7 Informes finales de auditorias y seguimientos aprobados y firmados por el Jefe de Control Interno</t>
  </si>
  <si>
    <t>1.8 Registro(s) de verificación del acceso a las fuentes de información de la SDM</t>
  </si>
  <si>
    <t xml:space="preserve">2.2 Verificar que los usuarios con acceso a la carpeta compartida, que sirve como repositorio de la información de los procesos de la Secretaria de Movilidad, pueda ser consultada únicamente por los servidores autorizados (Preventivo). 
</t>
  </si>
  <si>
    <t xml:space="preserve">2.1 Divulgar la información relacionada con  las medidas anticorrupción institucionales contenidas en el PAAC  en las audiencias publicas.de  la rendición de cuentas en cada una de las Localidades (Preventivo).
</t>
  </si>
  <si>
    <t>2.2 Jefe Oficina de Tecnologías de la Información y las Comunicaciones</t>
  </si>
  <si>
    <t xml:space="preserve">2.1 Jefe de Oficina de Gestion Social 
</t>
  </si>
  <si>
    <t>2.2 Permanente</t>
  </si>
  <si>
    <t>2.2 La OTIC tiene el formato (Compartir Carpeta Secretaria de Movilidad) que, mediante correo electrónico del Jefe de la dependencia dirigido al Operador Tecnológico de la Entidad se genera de inmediato un Tiquet de la solicitud y el operador procede a realizar el acceso al usuario, es de aclarar que  (Solo el Jefe del área) es el que autoriza al usuario para que le sea permitido el ingreso y la consulta en la Carpeta Compartida de la dependencia con Acta de Inicio del (Contratista). formato de (Compartir Carpeta Secretaria de Movilidad)</t>
  </si>
  <si>
    <t xml:space="preserve">2.1 Guía para la implementación Estrategia de Rendicion de Cuentas, de la Secretaria distrital de Movilidad por localidades.
</t>
  </si>
  <si>
    <t>2.2 Acta de verificación de usuarios con perfiles de acceso a la carpeta</t>
  </si>
  <si>
    <t xml:space="preserve">2.1 Informe de las Audiencias Publicas.
</t>
  </si>
  <si>
    <t>3.2 Hacer seguimiento en cada una de las etapas y términos del proceso disiciplinario. (preventivo)</t>
  </si>
  <si>
    <t xml:space="preserve">3.3 Adelantar las investigaciones disciplinarias por la manipulación de la información pública de conformidad con lo dipuesto en la Ley 734 de 2002. (Detectivo)   </t>
  </si>
  <si>
    <t xml:space="preserve">3.1 Presentar las denuncias correspondientes al detectar el uso indebido de la información pública de la Entidad (Preventivo)
</t>
  </si>
  <si>
    <t xml:space="preserve">3.2. Jefe de la Oficina de Control Disciplinario </t>
  </si>
  <si>
    <t xml:space="preserve">3.3 Jefe de la Oficina de Control Disciplinario </t>
  </si>
  <si>
    <t xml:space="preserve">3.2 Semestral </t>
  </si>
  <si>
    <t xml:space="preserve">3.1 Cada vez que se desarrolla la actividad a controlar.
</t>
  </si>
  <si>
    <t xml:space="preserve">3.2 Ley 734 de 2002, archivo digital.  </t>
  </si>
  <si>
    <t>3.3 Procedimiento PV02-PR01</t>
  </si>
  <si>
    <t xml:space="preserve">3.1 Politica Conflicto de Intereses
</t>
  </si>
  <si>
    <t xml:space="preserve">3.2 Expedientes y archivo digital compartido  </t>
  </si>
  <si>
    <t xml:space="preserve">3.1 Copia de las denuncias interpuestas.(Correo o memorandos)
</t>
  </si>
  <si>
    <t>1.2 Efectuar seguimiento a la ejecución contractual y a las supervisiones de los contratos asignados a cargo de la DIM. (Preventivo)</t>
  </si>
  <si>
    <t>1.3 Verificación de los requisitos para cada modalidad de los procesos contractuales estructurados en la SCTT. (Preventivo)</t>
  </si>
  <si>
    <t>1.4 Realizar capacitacion sobre el manual de contratación y Manual de Supervision e Interventoria de la Entidad(Preventivo) ataca la causa Baja cultura de control en los colaboradores responsables de la gestión contractual frente a la implementación del manual de funciones, manual de contratación, normativa, principios contractuales, códigos relacionados con los principios eticos y  tipologías de actos de corrupción.(Preventivo)</t>
  </si>
  <si>
    <t>1-4.2 Dar aplicación del Manual de Contratación y Supervisión vigente (preventivo)</t>
  </si>
  <si>
    <t>1-4.3 Iniciar los procesos sancionatorios correspondientes (Detectivo)</t>
  </si>
  <si>
    <t xml:space="preserve">1.5 Verificar la eficacia de los instrumentos técnicos (procedimientos, instructivos o formatos, entre otros) para prevenir, identificar y tratar el conflicto de interés al interior de la Secretaría (Preventivo).        
</t>
  </si>
  <si>
    <t>1.2  Director de Inteligencia de la Movilidad</t>
  </si>
  <si>
    <t>1.3 Subdirector(a) de Control de Tránsito y Transporte.</t>
  </si>
  <si>
    <t>1.4 Profesional Dirección de Contratación</t>
  </si>
  <si>
    <t>1-4, 2 ySupervisor delegado por ordenador del gasto para cada contrato</t>
  </si>
  <si>
    <t>1-4, 3 Supervisor delegado por ordenador del gasto para cada contrato</t>
  </si>
  <si>
    <t>1.5 Director(a) de Talento Humano</t>
  </si>
  <si>
    <t xml:space="preserve">1.1 Jefe Oficina Asesora de Planeación Institucional.
</t>
  </si>
  <si>
    <t>1.2 Mensualmente.</t>
  </si>
  <si>
    <t>1.3 Cada vez que se requiera adelantar un proceso de estructuración.</t>
  </si>
  <si>
    <t>1.4 Cada vez que se requiera</t>
  </si>
  <si>
    <t xml:space="preserve"> 1-4, 2  Cada vez que se presente un proceso de contratación </t>
  </si>
  <si>
    <t xml:space="preserve"> 1-4, 3  Cada vez que se presente un proceso de contratación </t>
  </si>
  <si>
    <t xml:space="preserve">1.5 Cada vez que se presente un proceso de contratación </t>
  </si>
  <si>
    <t xml:space="preserve">1.1 Semestral
</t>
  </si>
  <si>
    <t>1.2 PA05-M02 MANUAL DE CONTRATACION VERSIÓN 1,0 DE 18-02-2019.PDF y  PA05-M03 MANUAL DE SUPERVISION VERSIÓN 1,0 DE 18-02-2019.PDF</t>
  </si>
  <si>
    <t>1.3 PA05-M02 MANUAL DE CONTRATACION VERSIÓN 1,0 DE 18-02-2019.PDF y  PA05-M03 MANUAL DE SUPERVISION VERSIÓN 1,0 DE 18-02-2019.PDF</t>
  </si>
  <si>
    <t>1.4 Manual de Contratación Y Manual de Supervisión.</t>
  </si>
  <si>
    <t xml:space="preserve">1-4, 2  .IN01MANUAL DE CONTRATACION PM05-M02.                                                    RESOLUCION 057 MANUAL DE CONTRATACION Y SUPERVISION </t>
  </si>
  <si>
    <t xml:space="preserve">1-4, 3  .IN01MANUAL DE CONTRATACION PM05-M02.                                                    RESOLUCION 057 MANUAL DE CONTRATACION Y SUPERVISION </t>
  </si>
  <si>
    <t xml:space="preserve">1.5 Lineamientos desarrollo de la política conflicto de interés y sus anexos.
</t>
  </si>
  <si>
    <t xml:space="preserve">1.1 Documento estrategia-iniciativas adicionales-plan de gestión de integridad-PAAC.
</t>
  </si>
  <si>
    <t>1.2 Informes de Supervisión y Actas.</t>
  </si>
  <si>
    <t>1.3 Listas de Chequeo.</t>
  </si>
  <si>
    <t>1.4Presentación  y lista de asistencia de la socialización.</t>
  </si>
  <si>
    <t>1-4, 2  Elaboración de estudios previos y su evaluación por el comité de contratación.                                                       Informe de Supervisión</t>
  </si>
  <si>
    <t>1-4, 3   Elaboración de estudios previos y su evaluación por el comité de contratación.                                                       Informe de Supervisión</t>
  </si>
  <si>
    <t xml:space="preserve">1.5 Registros de verificación de la eficacia de los instrumentos   </t>
  </si>
  <si>
    <t xml:space="preserve">2.1 Verificar la información publicada en los medios de comunicación (detectivo)
</t>
  </si>
  <si>
    <t>2.1 Jefe Oficina Asesora de Comunicaciones y Cultura para la Movilidad</t>
  </si>
  <si>
    <t xml:space="preserve">2.1 Permanente
</t>
  </si>
  <si>
    <t xml:space="preserve">2.1 Plan de Comunicaciones y Cultura para la Movilidad
</t>
  </si>
  <si>
    <t xml:space="preserve">2.1 Boletines de prensa publicados en página Web, correos electrónicos sobre el monitoreo a los medios de comunicación, videos, audios, fotos de ruedas de prensa.
</t>
  </si>
  <si>
    <t xml:space="preserve">3.2. Revisar e informar los avances y atrasos en la ejecución presupuestal y contractual de acuerdo con el PAA (preventivo). </t>
  </si>
  <si>
    <t>3.3 Seguimiento a los contratos de interventoria asignados a la DAC con base en el manual de supervisión (Preventivo)</t>
  </si>
  <si>
    <t xml:space="preserve">3.4 Efectuar seguimiento a la ejecución contractual y a las supervisiones de los contratos asignados a cargo de la DIM. (Preventivo)
</t>
  </si>
  <si>
    <t xml:space="preserve">3.1. Verificar que las viabilidades presupuestales coincidan con el PAA (preventivo).
</t>
  </si>
  <si>
    <t>3.2. Jefe Oficina Asesora de Planeación Institucional.</t>
  </si>
  <si>
    <t>3.3. Director(a) Atención al Ciudadano</t>
  </si>
  <si>
    <t>3.4  Director de Inteligencia de la Movilidad</t>
  </si>
  <si>
    <t xml:space="preserve">3.1. Jefe Oficina Asesora de Planeación Institucional.                                                              
</t>
  </si>
  <si>
    <t>3.2 Semanal</t>
  </si>
  <si>
    <t>3.3. Mensual</t>
  </si>
  <si>
    <t>3.4 Mensualmente.</t>
  </si>
  <si>
    <t xml:space="preserve">3.1 Diario                                                              
</t>
  </si>
  <si>
    <t>3.2. Informe de seguimiento a la ejecución presupuestal de acuerdo con el PAA-reuníón con los ordenadores de gasto para su revisión.</t>
  </si>
  <si>
    <t>3.3. Informes de  las interventorías</t>
  </si>
  <si>
    <t>3.4 PA05-M02 MANUAL DE CONTRATACION VERSIÓN 1,0 DE 18-02-2019.PDF y  PA05-M03 MANUAL DE SUPERVISION VERSIÓN 1,0 DE 18-02-2019.PDF</t>
  </si>
  <si>
    <t xml:space="preserve">3.1. Procedimiento PE01-PR06
</t>
  </si>
  <si>
    <t>3.2. Cuadro de seguimiento a la ejecución presupuestal, Resumen de la ejecución presupuestal según el PAA, correos electrónicos remisorios de la información al equipo directivo.</t>
  </si>
  <si>
    <t>3.3 Informes de supervisión a las interventorías e informes de las interventorías</t>
  </si>
  <si>
    <t>3.4  Informes de Supervisión y Actas.</t>
  </si>
  <si>
    <t xml:space="preserve">3.1. Formato PE01-PR06-F04 Solicitud de viabilidad del certificado de Disponibilidad Presupuestal para contratos
</t>
  </si>
  <si>
    <t>4.2 Adelantar las investigaciones disciplinarias por la inadecuada gestión contractual de conformidad con lo dipuesto en la Ley 734 de 2002. (Detectivo)</t>
  </si>
  <si>
    <t xml:space="preserve">4.1 Hacer seguimiento en cada una de las etapas y términos   del proceso disiciplinario. (preventivo)                           
</t>
  </si>
  <si>
    <t xml:space="preserve">4.1 Jefe de la Oficina de Control Disciplinario.
</t>
  </si>
  <si>
    <t>4.2 Jefe de la Oficina de Control Disciplinario.</t>
  </si>
  <si>
    <t xml:space="preserve">4.1 Semestral       
</t>
  </si>
  <si>
    <t>4.2 Cuatrimestral</t>
  </si>
  <si>
    <t xml:space="preserve">4.1 Ley 734 de 2002, archivo digital                                    
</t>
  </si>
  <si>
    <t xml:space="preserve">4.2 Procedimiento PV02-PR01 </t>
  </si>
  <si>
    <t xml:space="preserve">4.1 Expedientes y archivo digital compartido                                                     
</t>
  </si>
  <si>
    <t xml:space="preserve">4.2 Expedientes y archivo digital compartido, aplicativo SIID  </t>
  </si>
  <si>
    <t xml:space="preserve">1.2.  Divulgar la información relacionada con  las medidas anticorrupción institucionales contenidas en el PAAC  en las audiencias publicas de la rendición de cuentas en cada una de las Localidades. (Preventivo)  </t>
  </si>
  <si>
    <t>1.3. Revisar los actos administrativos que se expidan con ocasion del código de Integridad y/ o el que lo sustituya o Modifique(Preventivo).</t>
  </si>
  <si>
    <t xml:space="preserve">1-4.1 Incentivar a los servidores a la denuncia de actos de soborno que se caracterizan por dar o recibir dádivas (Preventivo).        </t>
  </si>
  <si>
    <t>1-4.2 Dar aplicación procedimientos disciplinarios (Detectivo).</t>
  </si>
  <si>
    <t>1-4.3 Adoptar y socializar del Código de Integridad (Preventivo)</t>
  </si>
  <si>
    <t>1-4.4 Dar aplicación y seguimiento de documentos de SIG - Gestión contractual (Preventivo).</t>
  </si>
  <si>
    <t>1.6 Validar la aplicación de los criterios de confidencialidad de la Información establecido en el ítem 10 del   Estatuto de Auditoria y Código de Ética del Auditor Interno (Preventivo)</t>
  </si>
  <si>
    <t xml:space="preserve">1.2.  Jefe de Oficina de Gestión Social  </t>
  </si>
  <si>
    <t>1.3. Director de Normatividad y Conceptos</t>
  </si>
  <si>
    <t>1.4. Jefe Oficina Asesora de Comunicaciones y Cultura para la Movilidad</t>
  </si>
  <si>
    <t>1-4,1, Subsecretario de Gestión de la Movilidad, Director Gestión de Tránsito y Control de Tránsito y Transporte y Director de Ingeniería de Tránsito.</t>
  </si>
  <si>
    <t>1-4, 2, ubsecretario de Gestión de la Movilidad, Director Gestión de Tránsito y Control de Tránsito y Transporte y Director de Ingeniería de Tránsito.</t>
  </si>
  <si>
    <t xml:space="preserve"> 1-4,3  Subsecretario de Gestión de la Movilidad, Director Gestión de Tránsito y Control de Tránsito y Transporte y Director de Ingeniería de Tránsito.</t>
  </si>
  <si>
    <t>1-4,4 Subsecretario de Gestión de la Movilidad, Director Gestión de Tránsito y Control de Tránsito y Transporte y Director de Ingeniería de Tránsito.</t>
  </si>
  <si>
    <t>1.6 Jefe de la Oficina de Control Interno</t>
  </si>
  <si>
    <t xml:space="preserve">1.1. Jefe Oficina Asesora de Planeación Institucional.
</t>
  </si>
  <si>
    <t>1.2. Anual</t>
  </si>
  <si>
    <t xml:space="preserve">1.3. Permanente o Cada vez que se desarrolla la actividad a controlar </t>
  </si>
  <si>
    <t>1.4 . Trimestral</t>
  </si>
  <si>
    <t xml:space="preserve">1-4,1,Cada vez que se realicen procesos de inducción y reinducción a los funcionarios.                                                       Socialización anual a los servidores de la Subsecretaría de Gestión, Dirección de CTT y Dirección DTI </t>
  </si>
  <si>
    <t xml:space="preserve">1-4, 2, Cada vez que se realicen procesos de inducción y reinducción a los funcionarios.                                                       Socialización anual a los servidores de la Subsecretaría de Gestión, Dirección de CTT y Dirección DTI </t>
  </si>
  <si>
    <t xml:space="preserve">1-4,3  Cada vez que se realicen procesos de inducción y reinducción a los funcionarios.                                                       Socialización anual a los servidores de la Subsecretaría de Gestión, Dirección de CTT y Dirección DTI </t>
  </si>
  <si>
    <t xml:space="preserve">1-4,4  Cada vez que se realicen procesos de inducción y reinducción a los funcionarios.                                                       Socialización anual a los servidores de la Subsecretaría de Gestión, Dirección de CTT y Dirección DTI </t>
  </si>
  <si>
    <t>1.6 Permanente</t>
  </si>
  <si>
    <t>1.2. Guia para la implementacion Estrategia de Rendicion de Cuentas, de la Secretaria distrital de Movilidad por localidades.</t>
  </si>
  <si>
    <t>1.3. Instructivo de Normatividad y conceptos</t>
  </si>
  <si>
    <t xml:space="preserve">1-4,1, Código de Integridad, Procedimiento PV02-PR01. </t>
  </si>
  <si>
    <t xml:space="preserve">1-4, 2, Código de Integridad, Procedimiento PV02-PR01. </t>
  </si>
  <si>
    <t xml:space="preserve"> 1-4,3 Código de Integridad, Procedimiento PV02-PR01. </t>
  </si>
  <si>
    <t xml:space="preserve">1-4,4  Código de Integridad, Procedimiento PV02-PR01. </t>
  </si>
  <si>
    <t xml:space="preserve">1.6 Estatuto de Auditoria y Código de Ética del Auditor Interno - Item 7.4 Responsabilidades de los Auditores Internos de la Oficina de Control lnterno
</t>
  </si>
  <si>
    <t xml:space="preserve">1.1. Documento estrategia-iniciativas adicionales-plan de gestión de integridad-PAAC
</t>
  </si>
  <si>
    <t>1.2. Informe de las Audiencias Públicas.</t>
  </si>
  <si>
    <t>1.3. Pantallazo de la actualizacion de la Matriz de cumplimiento Legal y pantallazos soporte de publicación en Intranet por tema de lineamientos.</t>
  </si>
  <si>
    <t xml:space="preserve">1-4,1, Comunicados oficiales, listados de asistencia, correos electronicos, entre otros.   </t>
  </si>
  <si>
    <t xml:space="preserve"> 1-4, 2, Comunicados oficiales, listados de asistencia, correos electronicos, entre otros.   </t>
  </si>
  <si>
    <t xml:space="preserve">1-4,3 Comunicados oficiales, listados de asistencia, correos electronicos, entre otros.   </t>
  </si>
  <si>
    <t xml:space="preserve"> 1-4,4 Comunicados oficiales, listados de asistencia, correos electronicos, entre otros.   </t>
  </si>
  <si>
    <t>1.6 Informes finales de auditorias y seguimientos aprobados y firmados por el Jefe de Control Interno</t>
  </si>
  <si>
    <t xml:space="preserve">2.2 Verificar la implementación del MANUAL DE TRÁMITES Y PRESTACIÓN DEL SERVICIO (Preventivo)
</t>
  </si>
  <si>
    <t xml:space="preserve">2.1 Verificar la información publicada en los medios de comunicación (detectivo)
</t>
  </si>
  <si>
    <t xml:space="preserve">2.1 Jefe Oficina Asesora de Comunicaciones y Cultura para la Movilidad
</t>
  </si>
  <si>
    <t>2.2  Director(a) Atención al Ciudadano</t>
  </si>
  <si>
    <t xml:space="preserve">2.2 Trimestral   </t>
  </si>
  <si>
    <t>2.2  PM04-MN01 Manual de Servicio al Ciudadano</t>
  </si>
  <si>
    <t>2.2  Informe de resultados del monitoreo</t>
  </si>
  <si>
    <t xml:space="preserve">3.2. Verificar y hacer seguimiento  a las denuncias relacionadas con soborno que se presentan por parte de las areas.(Control Detectivo) </t>
  </si>
  <si>
    <t>3.3.Validar en la plataforma SECOP y la base de datos los procesos contractuales de la Entidad (Detectivo)</t>
  </si>
  <si>
    <t>3.4.Hacer seguimiento a la aplicación de los  documentos de SIG(MIPG) - Gestión contractual (Preventivo)</t>
  </si>
  <si>
    <t>3.5 Seguimiento a cada una de las etapas del proceso precontractual y contractual en las áreas involucradas por cada uno de los contratos para evitar actos de soborno. (Preventivo)</t>
  </si>
  <si>
    <t xml:space="preserve">3.1. Organizar rotaciones de los  equipos de colaboradores (Orientadores y Gestores locales)  en cada uno de los  CLMs en los periodos predefinidos por la supervisión . (Preventivo)
</t>
  </si>
  <si>
    <t>3.2. Director de Representacion Judicial.</t>
  </si>
  <si>
    <t>3.3. Director de Contratación.</t>
  </si>
  <si>
    <t>3.4. Director de Contratación.</t>
  </si>
  <si>
    <t>3.5. Director(a) Atención al Ciudadano</t>
  </si>
  <si>
    <t xml:space="preserve">3.1. Jefe de Oficina de Gestion Social
</t>
  </si>
  <si>
    <t>3.2. Mensual</t>
  </si>
  <si>
    <t xml:space="preserve">3.3. Trimestral      </t>
  </si>
  <si>
    <t>3.4. Permanente</t>
  </si>
  <si>
    <t>3.5. Mensual</t>
  </si>
  <si>
    <t xml:space="preserve">3.1. Semestral
</t>
  </si>
  <si>
    <t>3.2. Instructivo Representación Judicial.</t>
  </si>
  <si>
    <t>3.3. Manual de Contratación, de supervisicón e interventoría de la SDM.</t>
  </si>
  <si>
    <t>3.4. Procedimientos,Instructivos,Manuales de la Gestión Contractual</t>
  </si>
  <si>
    <t xml:space="preserve">3.5. Matriz de seguimiento PAA DAC en Excel 
</t>
  </si>
  <si>
    <t xml:space="preserve">3.1. Procedimiento de Participación.
</t>
  </si>
  <si>
    <t>3.2. Base de datos de denuncias de corrupcion y informe de abogados externos.</t>
  </si>
  <si>
    <t>3.3. Base de datos y plataforma SECOP.</t>
  </si>
  <si>
    <t>3.4. Pantallazos de las actualizaciónes realizadas en la Intranet ( Documentos SIG) y correos electrónicos con las solicitudes de actualización.</t>
  </si>
  <si>
    <t>3.5. Informe  seguimiento PAA de la DAC</t>
  </si>
  <si>
    <t xml:space="preserve">3.1. Organización  de los equipos de trabajo CLMs.
</t>
  </si>
  <si>
    <t xml:space="preserve">4.2 Adelantar las investigaciones disciplinarias por la presencia de actos de soborno de conformidad con lo dipuesto en la Ley 734 de 2002. (Detectivo)
</t>
  </si>
  <si>
    <t xml:space="preserve">4.1 Hacer seguimiento en cada una de las etapas y términos   del proceso disiciplinario para combatir actos de soborno. (preventivo)                           
</t>
  </si>
  <si>
    <t>4.2 Jefe de la Oficina de Control Disciplinario</t>
  </si>
  <si>
    <t xml:space="preserve">4.1 Jefe de la Oficina de Control Disciplinario
</t>
  </si>
  <si>
    <t xml:space="preserve">4.1 Semestral       
</t>
  </si>
  <si>
    <t xml:space="preserve">4.1 Ley 734 de 2002, archivo digital                                   
</t>
  </si>
  <si>
    <t>4.2 Expedientes y archivo digital compartido</t>
  </si>
  <si>
    <t>4.1- Expedientes y archivo digital compartido</t>
  </si>
  <si>
    <t>6.2. Divulgar los canales de denuncia de actos de soborno en las carteleras de los CLMs y puntos de atención de la SDM.(Preventivo)</t>
  </si>
  <si>
    <t xml:space="preserve">6.3. Realizar campañas comunicativas sobre el riesgo de soborno por la realización de un trámite para beneficio propio o de un tercero  (Preventivo)
</t>
  </si>
  <si>
    <r>
      <rPr>
        <sz val="12"/>
        <rFont val="Arial"/>
        <family val="2"/>
      </rPr>
      <t>6.1 Divulgar en las Audiencias de Rendición de Cuentas, Comisiones de Movilidad y otros espacios de Participación con la comunidad, la información sobre la Política  Antisoborno, de regalos, beneficios y hospitalidad de la SDM (Preventivo).</t>
    </r>
    <r>
      <rPr>
        <sz val="12"/>
        <color rgb="FFFF0000"/>
        <rFont val="Arial"/>
        <family val="2"/>
      </rPr>
      <t xml:space="preserve">
</t>
    </r>
    <r>
      <rPr>
        <sz val="12"/>
        <color theme="1"/>
        <rFont val="Arial"/>
        <family val="2"/>
      </rPr>
      <t xml:space="preserve">
</t>
    </r>
  </si>
  <si>
    <t xml:space="preserve">6.2Jefe de la Oficina de Control Disciplinario </t>
  </si>
  <si>
    <t>6.3   Director(a) Atención al Ciudadano</t>
  </si>
  <si>
    <t xml:space="preserve">6.1 Jefe de Oficina de Gestion Social
</t>
  </si>
  <si>
    <t>6.2 Cuatrimestral</t>
  </si>
  <si>
    <t>6.3 Bimensual</t>
  </si>
  <si>
    <t>6.2 No se tien documento alguno aun.</t>
  </si>
  <si>
    <t>6.3 PM04-MN01 Manual de Servicio al Ciudadano</t>
  </si>
  <si>
    <r>
      <t xml:space="preserve">6.1  Plan institucional de Participación.
</t>
    </r>
    <r>
      <rPr>
        <sz val="12"/>
        <rFont val="Arial"/>
        <family val="2"/>
      </rPr>
      <t/>
    </r>
  </si>
  <si>
    <t xml:space="preserve">6.2. Una(1) campaña comunicativa cuatrimestral sobre el riesgo de cobro por la realización de un trámite para beneficio propio o de un tercero  </t>
  </si>
  <si>
    <t>6.3 Piezas comunicativas, listas de asistencia, registro de evaluación del conocimiento y la eficacia de la campaña.</t>
  </si>
  <si>
    <t xml:space="preserve">6.1 Actas de reunión, listado de asistencia y registro fotográfico. de la Audiencias Públicas de rendición de Cuentas y Comisiones de Movilidad.
</t>
  </si>
  <si>
    <t xml:space="preserve">6.1 Bimestral
</t>
  </si>
  <si>
    <t>1.2. Verificar la información publicada en los medios de comunicación (detectivo)</t>
  </si>
  <si>
    <t>1-3.1 Adoptar y desarrollar la política y estrategia comunicativa sobre igualdad (Preventivo)</t>
  </si>
  <si>
    <t>1-3.2 Dar aplicación del procedimiento Participación ciudadana (Preventivo).</t>
  </si>
  <si>
    <t>1-3.3 Dar aplicación a protocolos de atención a la ciudadania (Preventivo).</t>
  </si>
  <si>
    <t>1-3.4 Hacer seguimiento al índice de las PQRSD (Detectivo)</t>
  </si>
  <si>
    <t>1-3.5 Dar aplicación procedimientos disciplinarios (Detectivo).</t>
  </si>
  <si>
    <t xml:space="preserve">1.4 Hacer un seguimiento de las conductas que se investigan con mayor frecuencia, y dictar capacitaciones. (preventivo)     </t>
  </si>
  <si>
    <t xml:space="preserve">1.2. Jefe Oficina Asesora de Comunicaciones y Cultura para la Movilidad </t>
  </si>
  <si>
    <t>1-3,1; 1Subsecretario de Gestión de la Movilidad, Director Gestión de Tránsito y Control de Tránsito y Transporte y Director Ingeniería de Tránsito.</t>
  </si>
  <si>
    <t>1.3.4  Dirección de Atención al Ciudadano</t>
  </si>
  <si>
    <t>1-3,5  Subsecretario de Gestión de la Movilidad, Director Gestión de Tránsito y Control de Tránsito y Transporte y Director Ingeniería de Tránsito.
1.3.5 Dirección de Atención al Ciudadano</t>
  </si>
  <si>
    <t>1.4 - 3 Jefe de la Oficina de Control Disciplinario.</t>
  </si>
  <si>
    <t>1-3.2 Dirección de Atención al Ciudadano</t>
  </si>
  <si>
    <t>1.4 - Jefe de la Oficina de Control Disciplinario.</t>
  </si>
  <si>
    <t>1.2. Permanente</t>
  </si>
  <si>
    <t xml:space="preserve">1-3,1; 1-3,5   Socialización anual a los servidores de la Subsecretaría de Gestión </t>
  </si>
  <si>
    <t>1-3.4. Trimestral</t>
  </si>
  <si>
    <t xml:space="preserve">1.4 Semestral </t>
  </si>
  <si>
    <t xml:space="preserve">1.1. Semestral
</t>
  </si>
  <si>
    <t xml:space="preserve">1.1. Jefe de Oficina de Gestion Social
</t>
  </si>
  <si>
    <t xml:space="preserve">1.1. Verificar la implementación del PIP en los espacios de participación   con  el adeacuado seguimiento a los lineamientos del enfoque diferencial y enfoque de genero con el fin de mejorar los sistemas de atencion a la población y fomentar de esta manera la inclusion de la sociedad civil en los procesos de participación  .(preventivo)
</t>
  </si>
  <si>
    <t>1.2. Plan de Comunicaciones y Cultura para la Movilidad</t>
  </si>
  <si>
    <t>1-3,1; 1-3,5   PM04-MN01 Manual de Servicio al Ciudadano. Procedimiento Participación ciudadana PM06-PR04</t>
  </si>
  <si>
    <t>1-3.4.  PM04-MN01  Manual de Servicio al Ciudadano</t>
  </si>
  <si>
    <t>1-3,1; 1-3,5   PM04-MN01 Manual de Servicio al Ciudadano. Procedimiento Participación ciudadana PM06-PR04
1-3.5.  PM04-MN02-Manual de gestión de PQRS</t>
  </si>
  <si>
    <t xml:space="preserve">1.4 Ley 734 de 2002, Archivo digital compartido.  </t>
  </si>
  <si>
    <t xml:space="preserve">1.1. Plan Institucional 
</t>
  </si>
  <si>
    <t>1.2. Boletines de prensa publicados en página Web, correos electrónicos sobre el monitoreo a los medios de comunicación, videos, audios, fotos de ruedas de prensa.</t>
  </si>
  <si>
    <t xml:space="preserve">1-3,1; 1-3,5   Listado de asistencia a socializaciones, Listado asistencia capacitación MIPG o comunicados de socialización de la información.  </t>
  </si>
  <si>
    <t xml:space="preserve">1.4 - 3. Expedientes y archivo digital compartido  </t>
  </si>
  <si>
    <t xml:space="preserve">1.1. Actas de Reunión. / lista de asistencia con Enfoque direrencial y Enfoque de Género. 
</t>
  </si>
  <si>
    <t>1-2. Verificar la aplicación del Procedimiento de gestión de incidentes de seguridad de la información (Detectivo)</t>
  </si>
  <si>
    <t>1-4.3 Mantener actualizado el registro de bases de datos que contengan información de datos personales manejadas por la Secretaria Distrital de Movilidad en cumplimiento de la normatividad referida al tratamiento de datos personales. (Preventivo)</t>
  </si>
  <si>
    <t xml:space="preserve">1-4.4 Verificar cualquier tipo de actualización del documento (Manual de Datos Personales de la Entidad.) y creación de bases de datos nuevas en la entidad (Preventivo).  </t>
  </si>
  <si>
    <t xml:space="preserve">1.Verificar el cumplimiento del procedimiento de control de cambios (PA04-PR04 PROCEDIMIENTO GESTIÓN DE CAMBIOS DE TIC VERSIÓN 1,0 DE 18-02-2019.PDF) (Preventivo) 
</t>
  </si>
  <si>
    <t>1-2 Jefe Oficina de Tecnologías de la Información y las Comunicaciones</t>
  </si>
  <si>
    <t>1-4.3 Jefe Oficina de Tecnologías de la Información y las Comunicaciones</t>
  </si>
  <si>
    <t>1-4.4 Jefe Oficina de Tecnologías de la Información y las Comunicaciones</t>
  </si>
  <si>
    <t xml:space="preserve">1. Jefe Oficina de Tecnologías de la Información y las Comunicaciones
</t>
  </si>
  <si>
    <t>1-2 Trimestral</t>
  </si>
  <si>
    <t>1-4.3 Anual</t>
  </si>
  <si>
    <t xml:space="preserve">1-4.4 Trimestral </t>
  </si>
  <si>
    <t xml:space="preserve">1. Trimestral
</t>
  </si>
  <si>
    <t>1-2. Procedimiento de gestión de incidentes de seguridad de la información</t>
  </si>
  <si>
    <t>1-4.3 Cargue e inscripción de las Bases de Datos Personales ante la (SIC) Superintendencia de Industria y Comercio.</t>
  </si>
  <si>
    <t>1-4.4 Documento Manual de Datos Personales de la Entidad.</t>
  </si>
  <si>
    <t xml:space="preserve">1. Procedimiento Gestión de Cambios de TIC
</t>
  </si>
  <si>
    <t>1-2 Documento interno de uso del Operador Tecnologico.</t>
  </si>
  <si>
    <t>1-4.3 Evidencia  del cargue e inscripción de las Bases de Datos Personales ante la SIC dando cumplimiento a la Ley 1581 de 2012.</t>
  </si>
  <si>
    <t>1-4.4 Seguimiento a Cualquier tipo de actualización (Si es que hay) del documento (Manual de Datos Personales de la Entidad.) y Correo electrónico por parte de la OTIC  a las dependencias de la entidad realizando el seguimiento a la creación de bases de datos nuevas en  referencia a (Datos Personales).</t>
  </si>
  <si>
    <t xml:space="preserve">1.https://intranetmovilidad.movilidadbogota.gov.co/intranet/PA04
</t>
  </si>
  <si>
    <t>2.1  Validar las entregas del  proyecto que tiene como objeto “DISEÑAR, DESARROLLAR E IMPLEMENTAR ESTRATEGIAS DE SENSIBILIZACIÓN ORIENTADAS A: LA TRANSICIÓN A IPV6 Y GESTIÓN DE SEGURIDAD DE LA INFORMACIÓN EN LA SECRETARÍA DISTRITAL DE MOVILIDAD”(Detectivo)</t>
  </si>
  <si>
    <t xml:space="preserve">2. Revisar la correcta implementación del proyecto que tiene como objeto “DISEÑAR, DESARROLLAR E IMPLEMENTAR ESTRATEGIAS DE SENSIBILIZACIÓN ORIENTADAS A: LA TRANSICIÓN A IPV6 Y GESTIÓN DE SEGURIDAD DE LA INFORMACIÓN EN LA SECRETARÍA DISTRITAL DE MOVILIDAD” a ejecutarse en el segundo semestre de 2019. (Preventivo)
</t>
  </si>
  <si>
    <t>2., Jefe Oficina de Tecnologías de la Información y las Comunicaciones</t>
  </si>
  <si>
    <t>2.1 Jefe Oficina de Tecnologías de la Información y las Comunicaciones</t>
  </si>
  <si>
    <t>2.1 Semestral</t>
  </si>
  <si>
    <t xml:space="preserve">2. Trimestral
</t>
  </si>
  <si>
    <t>2,1. Documento emitido el supervisor y contratista.</t>
  </si>
  <si>
    <t xml:space="preserve">2. Procedimiento de Contratación.
</t>
  </si>
  <si>
    <t xml:space="preserve">2. Aún se encuentra en etapa precontractual
</t>
  </si>
  <si>
    <t>2.1. Evidencias de las entregas del contrato.</t>
  </si>
  <si>
    <t>3.2  Cotejar la correcta implementación del PAA que tiene la OTIC para el 2019, especialmente en los proyectos relacionados con Seguridad de la Información. (Preventivo)</t>
  </si>
  <si>
    <t>3.3 Verificar la aplicabilidad de los formatos de Solicitud de cuentas de usuario (Código PA04-PR01-F01 Versión 1,0) aprobados para cada uno de los servidores de la OCI (Preventivo)</t>
  </si>
  <si>
    <t xml:space="preserve">3.4 Atender las quejas y denuncias de conformidad con lo disipuesto en la Ley 734 de 2002.(Preventivo)
</t>
  </si>
  <si>
    <t xml:space="preserve">3.1. Verificar la planificación y seguimiento de los recursos y acciones para Seguridad Digital  en el Plan de Acción Institucional por parte de las dependencias responsables (preventivo)
</t>
  </si>
  <si>
    <t>3.2. Jefe Oficina de Tecnologías de la Información y las Comunicaciones</t>
  </si>
  <si>
    <t>3.3 Jefe de la Oficina de Control Interno</t>
  </si>
  <si>
    <t>3.4 Jefe Oficina de Control Disciplinario</t>
  </si>
  <si>
    <t xml:space="preserve">3.1 Jefe Oficina Asesora de Planeación Institucional
</t>
  </si>
  <si>
    <t>3.2 Trimestral</t>
  </si>
  <si>
    <t>3.3 Cuando de presenten las novedades de la asignación que requieran cambios de perfiles</t>
  </si>
  <si>
    <t>3.4. Cuatrimestral</t>
  </si>
  <si>
    <t xml:space="preserve">3.1. Trimestral
</t>
  </si>
  <si>
    <t>3.2. No está documentado</t>
  </si>
  <si>
    <t>3.3 Procedimiento de administración de cuentas de Usuarios Código: PA04-PR01</t>
  </si>
  <si>
    <t>3.4. Procedimiento PV02-PR01</t>
  </si>
  <si>
    <t xml:space="preserve">3.1 Procedimiento PE01-PR01 Formulación de proyectos, construcción y seguimiento del Plan de Acción Institucional
</t>
  </si>
  <si>
    <t xml:space="preserve">3.2 Registro en \\FSSDM03\OTIC\P_PAA. </t>
  </si>
  <si>
    <t>3.3 Formatos Solicitud de cuentas de usuarios aprobados para la OCI</t>
  </si>
  <si>
    <t xml:space="preserve">3.4. Expedientes y archivo digital compartido. </t>
  </si>
  <si>
    <t xml:space="preserve">3.1 Correo electrónico, en el que se informa el resultado del análisis y verificación de los Planes Operativos Anuales realizado por los profesionales de la OAPI, y dirigido al responsable del reporte.
</t>
  </si>
  <si>
    <t>4.2 Verificar los indicadores definidos por MinTIC para la Política de Seguridad Digital para implementarlos en la Secretaria Distrital de Movilidad. (Preventivo)</t>
  </si>
  <si>
    <t xml:space="preserve">4.1. Verificar la información publicada en los medios de comunicación (detectivo)
</t>
  </si>
  <si>
    <t>4.2 Jefe Oficina de Tecnologías de la Información y las Comunicaciones</t>
  </si>
  <si>
    <t xml:space="preserve">4.2 Trimestral
</t>
  </si>
  <si>
    <t xml:space="preserve">4.1 Jefe Oficina Asesora de Comunicaciones y Cultura para la Movilidad 
</t>
  </si>
  <si>
    <t xml:space="preserve">4.1 Permanente
</t>
  </si>
  <si>
    <t xml:space="preserve">4.2 Documento Instrumento de Evaluación del Modelo de Seguridad Privada de la Información (MSPI) de MinTic.
</t>
  </si>
  <si>
    <r>
      <t xml:space="preserve">4.1 Plan de Comunicaciones y Cultura para la Movilidad
</t>
    </r>
    <r>
      <rPr>
        <sz val="12"/>
        <rFont val="Arial"/>
        <family val="2"/>
      </rPr>
      <t xml:space="preserve">
</t>
    </r>
  </si>
  <si>
    <t>4.2 Resultados de “Instrumento de Evaluación MSPI” Herramienta que fue creada por MinTic con el fin de identificar el nivel de madurez en la implementación de seguridad Digital.</t>
  </si>
  <si>
    <t xml:space="preserve">4.1 Boletines de prensa publicados en página Web, correos electrónicos sobre el monitoreo a los medios de comunicación, videos, audios, fotos de ruedas de prensa.
</t>
  </si>
  <si>
    <t>5.1. Realizar seguimiento a la debida aplicación de las Políticas Específicas de Seguridad de la Información en la entidad.(Detectivo)</t>
  </si>
  <si>
    <t xml:space="preserve">5. Validar la correcta implantación de las Políticas Específicas de la Seguridad de la Información 5.31 y 5.32 “Política de adquisición de hardware” y “Política de adquisición de software”. (Preventivo)
</t>
  </si>
  <si>
    <t>5.,Jefe Oficina de Tecnologías de la Información y las Comunicaciones</t>
  </si>
  <si>
    <t>5.1 Jefe Oficina de Tecnologías de la Información y las Comunicaciones</t>
  </si>
  <si>
    <t>5.1. Documento donde se evidencia la solicitud de cumplimiento de las Políticas Específicas de Seguridad de la Información</t>
  </si>
  <si>
    <t xml:space="preserve">5. Documento Políticas Específicas de Seguridad de la Información.
</t>
  </si>
  <si>
    <t>5.1. Evidencia del cumplimiento de las Políticas Específicas de Seguridad de la Información.</t>
  </si>
  <si>
    <t xml:space="preserve">5. https://intranetmovilidad.movilidadbogota.gov.co/intranet/sites/default/files/2017-03-13/SGSI-P02.pdf.  
</t>
  </si>
  <si>
    <t>1.2 Verificación de los requisitos para solicitud de Copia de IPAT´s (Preventivo)</t>
  </si>
  <si>
    <t>1-4.1 Cumplir o hacer efectivos los puntos de control establecidos en cada procedimiento (Preventivo)</t>
  </si>
  <si>
    <t xml:space="preserve">1-4.2 Dar Aplicación y seguimiento de procedimientos documentados de Gestión de Trámites y Servicios para la Ciudadanía dirigidos a la ciudadanía (Preventivo).                                  </t>
  </si>
  <si>
    <t xml:space="preserve">1-4.3 Realizar seguimiento a la gestión transversal óptima de los derechos de petición (Preventivo).   </t>
  </si>
  <si>
    <t>1-4.4 Verificar que los operativos de Control de Tránsito y Transporte se realicen de forma que ataquen las problemáticas identificadas.(Detectivo)</t>
  </si>
  <si>
    <t xml:space="preserve">1-4.5 Evaluar las condiciones técnicas mínimas para priorizar y semaforizar las intersecciones solicitada (Preventivo).    </t>
  </si>
  <si>
    <t xml:space="preserve">1-4.6 Revisar los diseños de señalización elaborados al interior de la SDM y/o por los Contratos Integrales, verificando que se incluyan los los compromisos adquiridos con la comunidad, producto de la atencion de solicitudes en materia de señalización, cumpliendo cabalmente con los requisitos establecidos en los procedimientos, propendiendo la seguridad vial de los segementos viales a intervenir. (Preventivo)   </t>
  </si>
  <si>
    <t>1-4.7 Revisar que los diseños de señalización presentado por otras Entidades o Externos, cumplan con los requisitos establecidos tanto en las fases de propuesta de diseño, como en la de implementación,  con el fin de mitigar impactos negativos por la puesta en marcha de nuevos proyectos (infraestructura y/o urbanizaciones), propendiendo la seguridad vial de todos los actores presentes en las vías. (Preventivo)</t>
  </si>
  <si>
    <t>1-4.8 Revisar que la señalización recibida en almacen y dada de baja, haya cumplido a cabalidad con los requisitos establecidos y que su retiro de campo corresponda a una accion que mejore las condiciones de seguridad vial sector. (Detectivo)</t>
  </si>
  <si>
    <t xml:space="preserve">1-4.9 Revisar que la señalización horizontal implementada a traves de los contratos integrales, cumpla con las condiciones de durabilidad de acuerdo con el tiempo de garantia transcurrido, con el fin de mantener las condiciones de seguridad vial diseñadas para el sector intervenido . (Detectivo)    </t>
  </si>
  <si>
    <t>1-4.10 Revisar que el plan de manejo de tránsito (PMT) autorizado cumpla con todos los requisitos establecidos en los procedimientos  para mitigar el impacto causado por la implementación de una obra u intervención en espacio público (Preventivo)</t>
  </si>
  <si>
    <t>1.2 Subdirector(a) de Control de Tránsito y Transporte.</t>
  </si>
  <si>
    <t>1-3 Director de Planeación de la Movilidad y Subdirectores</t>
  </si>
  <si>
    <t xml:space="preserve"> 1-4,3 Subdirector de Señalización, Director de Gestión de Tránsito y Control de Tránsito y Transporte, Subdirector de Semaforización, Subdirector Planes de Manejo de Tránsito. Subdirector de Señalización.</t>
  </si>
  <si>
    <t>1-4,2 Subdirector de Señalización, Director de Gestión de Tránsito y Control de Tránsito y Transporte, Subdirector de Semaforización, Subdirector Planes de Manejo de Tránsito. Subdirector de Señalización.</t>
  </si>
  <si>
    <t>1-4,1 Subdirector de Señalización, Director de Gestión de Tránsito y Control de Tránsito y Transporte, Subdirector de Semaforización, Subdirector Planes de Manejo de Tránsito. Subdirector de Señalización.</t>
  </si>
  <si>
    <t>1-4,4 Subdirección de Control de Tánsito y Transporte.</t>
  </si>
  <si>
    <t>1-4,5  Subdirección de Semaforización</t>
  </si>
  <si>
    <t>1-4,9 Subdirección de Señalización.</t>
  </si>
  <si>
    <t xml:space="preserve"> 1-4,8 Subdirección de Señalización.</t>
  </si>
  <si>
    <t>1-4,7, Subdirección de Señalización.</t>
  </si>
  <si>
    <t>1-4,10 Subdirección de Planes de Manejo de Tránsito.</t>
  </si>
  <si>
    <t xml:space="preserve">1.1 Jefe Oficina Asesora de Planeación Institucional.
</t>
  </si>
  <si>
    <t>1.2 Cada vez que llegue una solicitud.</t>
  </si>
  <si>
    <t>1-3 Cada vez que se desarrollan las actividades establecidas en los procedimientos y/o instructivos</t>
  </si>
  <si>
    <t>1-4,1 a 1-4,10 Cada vez que llegue una solicitud.</t>
  </si>
  <si>
    <t>1.2 Requisitos descritos en la Guia de Trámites y Servicios y SUIT.</t>
  </si>
  <si>
    <t>1-3. PM01-PR01; PM01-PR02;PM01-PR03; PM01-PR04;PM01-PR05 y sus instructivos</t>
  </si>
  <si>
    <t>1-4,1 a 1-4,10  Requisitos descritos en la Guia de Trámites y Servicios y SUIT. Procedimiento  para la Planeación, Ejecución  y Analisis de Operativos de Control de Tránsito y Transporte PM02-PR03. Procedimiento el diseño y modificación del Planeamiento semafórico - PM03-PR07.  Lineamientos establecidos en los puntos de control de los procedimientos PM03-PR04 y PM03-PR02. Lineamientos establecidos en los puntos de control de los procedimientos PM03-PR01 , PM03-PR03 y PM03-PR10. Lineamientos establecidos en los puntos de control del procedimiento PM02-PR09. Lineamientos establecidos en los puntos de control del procedimiento PM02-PR06. Procedimiento y formatos establecidos en los puntos de control del procedimiento PM02-PR01 y PM02-PR02</t>
  </si>
  <si>
    <r>
      <t xml:space="preserve">1.1 Documento estrategia-iniciativas adicionales-plan de gestión de integridad-PAAC
</t>
    </r>
    <r>
      <rPr>
        <sz val="12"/>
        <color rgb="FFFF0000"/>
        <rFont val="Arial"/>
        <family val="2"/>
      </rPr>
      <t/>
    </r>
  </si>
  <si>
    <t>1.2 Solicitudes Aprobadas.</t>
  </si>
  <si>
    <t>1-3. Conceptos y/o estudios aprobados.</t>
  </si>
  <si>
    <t>1-4,1 a 1-4,10  Archivo en PDF de los formatos trámitados por las Dirección de Ingeniería de Tránsito, Subdirección de PMT y Subdirección de Señalización. Programación semanal de operativos y reporte de cumplimiento.</t>
  </si>
  <si>
    <t xml:space="preserve">2.2 Verificar la implementación de la Estrategia de Racionalización de Trámites y/o Servicios publicada en el SUIT y en el PAAC.(preventivo)
</t>
  </si>
  <si>
    <t>2.2 Director(a) Atención al Ciudadano</t>
  </si>
  <si>
    <t xml:space="preserve">2.1 Jefe Oficina Asesora de Comunicaciones y Cultura para la Movilidad 
</t>
  </si>
  <si>
    <t>2.2 Mensual</t>
  </si>
  <si>
    <t>2.2 PM04-PR07</t>
  </si>
  <si>
    <t>2.2 Implementar acciones efectivas que permitan mejorar los trámites u OPA a través de disminución de tiempos, costos, documentos, requisitos, procesos y procedimientos d ela entidad.</t>
  </si>
  <si>
    <t>3.2.Verificar que las solicitudes de devolucion cumplan con los requisitos para tal fin (control preventivo)</t>
  </si>
  <si>
    <t xml:space="preserve">3.3. Revisar aleatoriamente Sistema Siproj y revision de las fichas de conciliación. (Control Detectivo) </t>
  </si>
  <si>
    <t>3.4 Verificar el cumplimiento de los requisitos normativos y legales, dentro de las investigaciones administrativas por infracción a las normas de trásnito y transporte público, así como de las solicitudes de desvinculación administrativa (preventivo)</t>
  </si>
  <si>
    <t xml:space="preserve">3.1.Recibir y verificar que los documentos radicados para pago cumplan con todos los requisitos establecidos (preventivo)
</t>
  </si>
  <si>
    <t>3.2 Subsecretaria de Gestión Corporativa, Directora Administrativa y Financiera y Subdirector Financiero</t>
  </si>
  <si>
    <t>3.3 Director de Representacion Judicial.</t>
  </si>
  <si>
    <t>3.4 Director de Investigaciones Administrativas al Tránsito y transporte, Subdirector de Contravenciones y Subdirector de Control e Investigaciones al Transporte Público</t>
  </si>
  <si>
    <t xml:space="preserve">3.1.Subsecretaria de Gestión Corporativa, Directora Administrativa y Financiera y Subdirector Financiero
</t>
  </si>
  <si>
    <t>3.2.Permanente</t>
  </si>
  <si>
    <t>3.4 Permanente</t>
  </si>
  <si>
    <t xml:space="preserve">3.1.Permanente
</t>
  </si>
  <si>
    <t>3.2.PA03-PR11-Procedimiento Devolucion y/o compensacion de pagos enexceso y pagos de lo no debido  por conceptos no tributarios, PA03-PR12-Procedimiento Devolucion y/o compensacion de pagos en exceso y pagos de lo debido.</t>
  </si>
  <si>
    <t>3.3. Acuerdo 001-2015</t>
  </si>
  <si>
    <t>3.4 Procedimientos PM05-PR01, PM05-PR02, PM05-PR03, PM05-PR04, PM05-PR05, PM05-PR06, PM05-PR07, PM05-PR09 y PM05-PR10.</t>
  </si>
  <si>
    <t xml:space="preserve">3.1.PA03-PR09-Procedimiento Tramite Ordenes de pago  y Relacion de Atorizacion 
</t>
  </si>
  <si>
    <t>3.2. POA - Registros SICON-imagenes de pantalla de consulta al sistema, Orden de devolucion  OPEG- Comunicación a los  ciudadanos-archivo fisico.</t>
  </si>
  <si>
    <t>3.3 Pantallazos Siproj, revision fichas de conciliación.</t>
  </si>
  <si>
    <t>3.4 Bases de datos de cada dependencia, SICON, informes de gestión y actas de reuniones de seguimiento.</t>
  </si>
  <si>
    <t xml:space="preserve">3.1.-Correos a los supervisores de contrato  informando la devolución de las cuentas.
</t>
  </si>
  <si>
    <t>5.2 Hacer seguimiento en cada una de las etapas y términos del proceso disiciplinario. (preventivo)</t>
  </si>
  <si>
    <t xml:space="preserve">5.1 Verificar la prestación oportuna del   nuevo módulo de peticiones quejas y reclamos habilitado, con el fin de  brindar servicios eficientes oportunos y  de calidad .(Detectivo) 
</t>
  </si>
  <si>
    <t xml:space="preserve">5.1 Director de Gestión de Cobro
</t>
  </si>
  <si>
    <t>5.2 Jefe de la Oficina de Control Disciplinario y Abogado o contratista comisionado.</t>
  </si>
  <si>
    <t xml:space="preserve">5.2 Semestral   </t>
  </si>
  <si>
    <t xml:space="preserve">5.Semanal 
</t>
  </si>
  <si>
    <t xml:space="preserve">5.1 PROCEDIMIENTO DE TÍTULOS
</t>
  </si>
  <si>
    <t xml:space="preserve">5.2 Ley 734 de 2002, archivo digital. </t>
  </si>
  <si>
    <t xml:space="preserve">5-2 Expedientes y archivo digital compartido. </t>
  </si>
  <si>
    <t xml:space="preserve">5.1 Reporte de los tramites atendidos en los modulos por parte de la Dirección.
</t>
  </si>
  <si>
    <t>8.2. Creación o actualización de la información en la guía de trámites y servicios y el sistema único de información de trámites (SUIT).(preventivo)</t>
  </si>
  <si>
    <t>8.3. Seguimiento al cumplimiento del procedimiento de Cursos  Pedagógicos (Preventivo)</t>
  </si>
  <si>
    <t xml:space="preserve">8.1 Realizar el seguimiento a las jornadas de sensibilización en los temas de cultura ciudadana (preventivo).
</t>
  </si>
  <si>
    <t>8.2 Director(a) Atención al Ciudadano</t>
  </si>
  <si>
    <t>8.3 Director(a) Atención al Ciudadano</t>
  </si>
  <si>
    <t xml:space="preserve">8.1 Jefe de la Oficina de Gestión Social
</t>
  </si>
  <si>
    <t>8.2  Cuatrimestral</t>
  </si>
  <si>
    <t>8.3 Trimestral</t>
  </si>
  <si>
    <t xml:space="preserve">8.1 Anual
</t>
  </si>
  <si>
    <t>8.2.Procedimiento PM04-PR07</t>
  </si>
  <si>
    <t>8.3. PM04-MN01 Manaual de Servicio al Ciudadano</t>
  </si>
  <si>
    <t xml:space="preserve">8.1 Procedimiento de participación 
</t>
  </si>
  <si>
    <t>8.2. Generar  certificado de confiabilidad por cada una de las Direcciones y Subdirecciones que cuentan con información publicada en la guía de trámites y servicios y el sistema único de información de trámites (SUIT).</t>
  </si>
  <si>
    <t>8.3.  Informe de satisfacción asistentes a curso pedagógico.</t>
  </si>
  <si>
    <t xml:space="preserve">8.1 Acta de Reunión/Listado de Asistencia.
</t>
  </si>
  <si>
    <t>1.2, 2. Validar que los estudios previos estén acordes con el perfil y experiencia requeridos para el desarrollo de la misionalidad del proceso de Inteligencia para la Movilidad. (Preventivo)</t>
  </si>
  <si>
    <t>1.3 Evaluar el desempeño y acuerdos de gestión (Preventivo).</t>
  </si>
  <si>
    <t xml:space="preserve">1.1 Verificar los requisitos establecidos para el perfil requerido por las areas a traves de las listas de chequeo , previa suscripcion del contrato en la plataforma Secop.(Preventivo) 
</t>
  </si>
  <si>
    <t>1.2, 2  Director de Inteligencia para la Movilidad</t>
  </si>
  <si>
    <t xml:space="preserve">1.3 Subsecretarios
</t>
  </si>
  <si>
    <t xml:space="preserve">1.1 Director de Contratación
</t>
  </si>
  <si>
    <t>1.2, 2 Periodicamente de acuerdo con las necesidades del proceso.</t>
  </si>
  <si>
    <t>1.3 Programación anual y seguimientos semestrales</t>
  </si>
  <si>
    <t xml:space="preserve">1.1 Permanente.
</t>
  </si>
  <si>
    <t>1.2, 2 DECRETO 672 DE 2018 “POR MEDIO DEL CUAL SE MODIFICA LA ESTRUCTURA ORGANIZACIONAL DE LA SECRETARÍA DISTRITAL DE MOVILIDAD Y SE DICTAN OTRAS DISPOSICIONES".PDF y PA05-M02 MANUAL DE CONTRATACION VERSIÓN 1,0 DE 18-02-2019.PDF y  PA05-M03 MANUAL DE SUPERVISION VERSIÓN 1,0 DE 18-02-2019.PDF</t>
  </si>
  <si>
    <t xml:space="preserve">1,3; Sistema de evalaución de desempeño CSCN. PA02-IN07 PROCEDIMIENTO EVALUACION FUNCIONARIOS PROVISIONALES . </t>
  </si>
  <si>
    <t xml:space="preserve">1.1 Manual de Contratación y Manual de Supervisión e Interventoria 
</t>
  </si>
  <si>
    <t>1.2, 2 Estudios previos de los Contratos de Prestación de Servicios y Apoyo a la Gestión de la DIM aprobados por ordenador del gasto.</t>
  </si>
  <si>
    <t xml:space="preserve">1,3; Formato EDL CNSC. Formato evaluación del funcionario provisional PA02-IN07-F02
</t>
  </si>
  <si>
    <t xml:space="preserve">1.1 En caso de incumplimiento del perfil se le comunica al ordenador del gasto mediante correo o memorando  para que realice la correccion pertinente o en su defecto se procede a rechazarlo a través de la plataforma de SECOP.- Listas de Chequeo.
</t>
  </si>
  <si>
    <t xml:space="preserve">2. Sensibilizar sobre en las temáticas de Cultura de servicio a la ciudadanía y  ética y valores del servidor público. al personal que hace presencia en los diferentes puntos de contacto.(Preventivo)
</t>
  </si>
  <si>
    <t xml:space="preserve">2.1  Identificar las salidas no conformes del PM04, sobre la prestación del servicio de cara a la ciudadanía en la red cade y cursos de pedagogía y  posteriormente realizar el respectivo tratamiento.(Detectivo)
</t>
  </si>
  <si>
    <t xml:space="preserve">2. Director(a) Atención al Ciudadano.
</t>
  </si>
  <si>
    <t>2.1 Director(a) Atención al Ciudadano.</t>
  </si>
  <si>
    <t>2.1 Mensual</t>
  </si>
  <si>
    <t xml:space="preserve">2. Trimestral    
</t>
  </si>
  <si>
    <t xml:space="preserve">2. Formato acta de reunión PA01- PR01- F02 ó Formato listado de asistencia PA01- PR01- F01 de las capacitaciones sobre la información de trámites y servicios al personal que hace presencia en los diferentes puntos de contacto.
</t>
  </si>
  <si>
    <t xml:space="preserve">2.1 PE01-PR05 Identificación, tratamiento y seguimiento de las salidas no conformes </t>
  </si>
  <si>
    <t xml:space="preserve">2. Evidencias  Formato de asistenciaa  las capacitaciones sobre la información de trámites y servicios al personal que hace presencia en los diferentes puntos de contacto.
</t>
  </si>
  <si>
    <t>2.1  Identificar, tratar y realizar seguimiento de las salidas que no sean conformes con los requisitos: de las partes interesadas, legales, inherentes, y los establecidos por la Entidad, con el fin de prevenir su uso o entrega no intencionados.</t>
  </si>
  <si>
    <t xml:space="preserve">3.2 Dar aplicación de los manuales de funciones y verificación con lista de chequeo del cumplimiento de requisitos (Preventivo).
</t>
  </si>
  <si>
    <t xml:space="preserve">3.1Verificar los requisitos establecidos para el perfil requerido por las areas a traves de las listas de chequeo , previa suscripcion del contrato en la plataforma Secop.(Preventivo)
</t>
  </si>
  <si>
    <t>3.2 Subsecretaria de Gestión Corporativa y Directora de Talento Humano</t>
  </si>
  <si>
    <t xml:space="preserve">3.1 Director de Contratación
</t>
  </si>
  <si>
    <t>3.2 Permanente</t>
  </si>
  <si>
    <t>3,2 Resolución Manual Específico de Funciones y Competencias Laborales Hoja de vida PA02-PR01-F03</t>
  </si>
  <si>
    <t xml:space="preserve">3.1  Manual de Contratación y Manual de Supervisión e Interventoria 
</t>
  </si>
  <si>
    <t xml:space="preserve">3.1  En caso de incumplimiento del perfil se le comunica al ordenador del gasto mediante correo o memorando  para que realice la correccion pertinente o en su defecto se procede a rechazarlo a través de la plataforma de SECOP.- Listas de Chequeo.
</t>
  </si>
  <si>
    <t>4.2 Verificar de hoja de vida en el SIDEAP. (Preventivo)</t>
  </si>
  <si>
    <t xml:space="preserve">4.1 Aplicación de muestreo aleatorio para verificar autenticidad de documentos (planta) (preventivo)
</t>
  </si>
  <si>
    <t>4.3 Atender las quejas y denuncias de conformidad con lo dispuesto en la Ley 734 de 2002 (Detectivo).</t>
  </si>
  <si>
    <t>4.2 Subsecretaria de Gestión Corporativa y Directora de Talento Humano</t>
  </si>
  <si>
    <t xml:space="preserve">4,1 Subsecretaria de Gestión Corporativa y Directora de Talento Humano
4.2 Subsecretaria de Gestión Corporativa y Directora de Talento Humano
</t>
  </si>
  <si>
    <t>4.3 Jefe Oficina  de Control Disciplinario</t>
  </si>
  <si>
    <t xml:space="preserve">4,1 Subsecretaria de Gestión Corporativa y Directora de Talento Humano
</t>
  </si>
  <si>
    <t>4.2 Permanente</t>
  </si>
  <si>
    <t xml:space="preserve">4.1  Permanente
</t>
  </si>
  <si>
    <t xml:space="preserve">
4.3 Cuatrimestral</t>
  </si>
  <si>
    <t>4,1  - 4,2 Resolución Manual Específico de Funciones y Competencias Laborales Hoja de vida PA02-PR01-F03</t>
  </si>
  <si>
    <t>4.3 Procedimiento PV02-PR01.</t>
  </si>
  <si>
    <t xml:space="preserve">4.1; 4,2; Sistema de evaluación de desempeño CSCN. PA02-IN07 PROCEDIMIENTO EVALUACION FUNCIONARIOS PROVISIONALES .
</t>
  </si>
  <si>
    <t xml:space="preserve">4,1  - 4,2 Resolución Manual Específico de Funciones y Competencias Laborales Hoja de vida PA02-PR01-F03
</t>
  </si>
  <si>
    <t xml:space="preserve">4.3 Expedientes y archivo digital compartido. </t>
  </si>
  <si>
    <t xml:space="preserve">4,1  - 4,2 Resolución Manual Específico de Funciones y Competencias Laborales Hoja de vida PA02-PR01-F03
</t>
  </si>
  <si>
    <t>2.1 Proceso de encargos (Preventivo).</t>
  </si>
  <si>
    <t>2.2 Implementación del  Plan de Bienestar Social y mejoramiento del Clima Laboral (Preventivo)</t>
  </si>
  <si>
    <t>2,3 Implementación  Plan de Incentivos Institucionales (Preventivo).</t>
  </si>
  <si>
    <t>2.4 Recibir y verificar que los documentos radicados para pago cumplan con todos los requisitos establecidos (Preventivo).</t>
  </si>
  <si>
    <t xml:space="preserve">2. Recibir y verificar que los documentos radicados para pago cumplan con todos los requisitos establecidos (Preventivo)
</t>
  </si>
  <si>
    <t>2.1  Subsecretaria de Gestión Corporativa y Directora de Talento Humano</t>
  </si>
  <si>
    <t>2.2 Subsecretaria de Gestión Corporativa y Directora de Talento Humano</t>
  </si>
  <si>
    <t>2.3  Subsecretaria de Gestión Corporativa y Directora de Talento Humano</t>
  </si>
  <si>
    <t>2.4. Subsecretaria de Gestión Corporativa, Directora Administrativa y Financiera y Subdirector financiero</t>
  </si>
  <si>
    <t xml:space="preserve">2.Subsecretaria de Gestión Corporativa, Directora Administrativa y Financiera y Subdirector financiero
</t>
  </si>
  <si>
    <t>2.2 Anual</t>
  </si>
  <si>
    <t xml:space="preserve">2.3 Anual </t>
  </si>
  <si>
    <t xml:space="preserve">2.4 Diario </t>
  </si>
  <si>
    <t xml:space="preserve">2.1 De acuerdo a la programación establecido en el Plan de Vacantes </t>
  </si>
  <si>
    <t xml:space="preserve">2,1  PA02-PR02 PROCEDIMIENTO PARA PROVEER UN EMPLEO MEDIANTE ENCARGO </t>
  </si>
  <si>
    <t xml:space="preserve">2,2 Plan de Bienestar Social y mejoramiento del Clima Laboral </t>
  </si>
  <si>
    <t>2,3  Plan de Incentivos Institucionales.</t>
  </si>
  <si>
    <t xml:space="preserve">2,4 . PA03-PR09-Procedimiento Tramite Ordenes de pago  y Relacion de Atorizacion </t>
  </si>
  <si>
    <t xml:space="preserve">2. PA03-PR09-Procedimiento Tramite Ordenes de pago  y Relacion de Atorizacion 
</t>
  </si>
  <si>
    <t>2,1 Documentos soporte del proceso de encargo.</t>
  </si>
  <si>
    <t>2,2 Reporte del POA de Gestión .</t>
  </si>
  <si>
    <t>2,3 Reporte del POA de Gestión .</t>
  </si>
  <si>
    <t>2.4  Estadística de devolución  de cuentas</t>
  </si>
  <si>
    <t>5.1  Implementación del Plan de Vacantes.(Preventivo)</t>
  </si>
  <si>
    <t>5,2 Aplicación Manual de Funciones y Competencias Laborales (Preventivo)</t>
  </si>
  <si>
    <t>5. 3 Verificar los requisitos establecidos para el perfil requerido por las areas a traves de las listas de chequeo , previa suscripcion del contrato en la plataforma Secop.(Preventivo)</t>
  </si>
  <si>
    <t xml:space="preserve">5. Verificar los requisitos establecidos para el perfil requerido por las areas a traves de las listas de chequeo , previa suscripcion del contrato en la plataforma Secop.(Preventivo)
</t>
  </si>
  <si>
    <t>5,1 Subsecretaria de Gestión Corporativa y Directora de Talento Humano</t>
  </si>
  <si>
    <t>5,2 Subsecretaria de Gestión Corporativa y Directora de Talento Humano</t>
  </si>
  <si>
    <t>5.3 Director de Contratación</t>
  </si>
  <si>
    <t xml:space="preserve">5. Director de Contratación
</t>
  </si>
  <si>
    <t xml:space="preserve">5.1 Según directriz del nominador </t>
  </si>
  <si>
    <t xml:space="preserve">5.2 Permanente </t>
  </si>
  <si>
    <t>5,3. Permanente</t>
  </si>
  <si>
    <t>5,1  Plan de Vacantes.</t>
  </si>
  <si>
    <t>5,2 Manual de Funciones y Competencias Laborales vigente</t>
  </si>
  <si>
    <t>5.3  Manual de Contratación y Manual de Supervisión e Interventoria</t>
  </si>
  <si>
    <t xml:space="preserve">5. Manual de Contratación y Manual de Supervisión e Interventoria
</t>
  </si>
  <si>
    <t xml:space="preserve">5,1  Documentos soporte del proceso de nombramientos </t>
  </si>
  <si>
    <t xml:space="preserve">5,2  PA02-PR01-F02 FORMATO DE VERIFICACIÓN DE CUMPLIMIENTO DE REQUISITOS MÍNIMOS </t>
  </si>
  <si>
    <t>5.3 En caso de incumplimiento del perfil se le comunica al ordenador del gasto mediante correo o memorando  para que realice la correccion pertinente o en su defecto se procede a rechazarlo a través de la plataforma de SECOP.- Listas de Chequeo.</t>
  </si>
  <si>
    <t xml:space="preserve">5.En caso de incumplimiento del perfil se le comunica al ordenador del gasto mediante correo o memorando  para que realice la correccion pertinente o en su defecto se procede a rechazarlo a través de la plataforma de SECOP.- Listas de Chequeo.
</t>
  </si>
  <si>
    <t xml:space="preserve">1.1. Mantener la capacitación sobre  las investigaciones de AT, mantener las inducciones y reinducciones en riesgos laborales a los servidores de la entidad  (Preventivo).
</t>
  </si>
  <si>
    <t xml:space="preserve">1.2  Continuar reiterando la necesidad de que los contratistas aporten certificado de afiliación a la ARL con la suscripción del acta de inicio.  (Preventivo). </t>
  </si>
  <si>
    <t xml:space="preserve">1.1  Subsecretaria de Gestión Corporativa y Directora de Talento Humano
</t>
  </si>
  <si>
    <t xml:space="preserve">1,2 Dirección de Contratación - Supervisores </t>
  </si>
  <si>
    <t xml:space="preserve">1.1- De acuerdo con el cronograma de capacitaciones
</t>
  </si>
  <si>
    <t>1,2  De acuerdo con el cronograma de capacitaciones</t>
  </si>
  <si>
    <t xml:space="preserve">1.1-; Programa de capacitación del sistema
</t>
  </si>
  <si>
    <t>1,2  Programa de capacitación del sistema</t>
  </si>
  <si>
    <t xml:space="preserve">1.1-  Formato listado de Asistencia   PA01-PR01-F01. Certificaciones asistencia a cursos
</t>
  </si>
  <si>
    <t xml:space="preserve">1,2  Formato listado de Asistencia   PA01-PR01-F01. Certificaciones asistencia a cursos
</t>
  </si>
  <si>
    <t xml:space="preserve">1. Atender las quejas y denuncias de conformidad con lo disipuesto en la Ley 734 de 2002 (Detectivo).
</t>
  </si>
  <si>
    <t>1.1. Verificar a través de visitas de control y diligenciamiento de hojas de vida de las diferentes sedes de la Entidad, que se cumplan con los lineamientos del Subsistema de Gestión Ambiental, particularmente en lo referente al orden y aseo y uso eficiente de servicios públicos (Preventivo)</t>
  </si>
  <si>
    <t xml:space="preserve">1.  Jefe Oficina de Control Disciplinario
</t>
  </si>
  <si>
    <t>1.1. Subsecretaria de Gestión Corporativa, Directora Administrativ y Financiera y Subdirectora Administrativa</t>
  </si>
  <si>
    <t xml:space="preserve">1. Cuatrimestral
</t>
  </si>
  <si>
    <t xml:space="preserve">1.1.Semestral
</t>
  </si>
  <si>
    <t>1.1.), 2), 2.1), 3), 4) y 5) Resolución 242 de 2014</t>
  </si>
  <si>
    <t xml:space="preserve">1.1.  Hojas de vida, Acta de reunión y Listado de asistencia </t>
  </si>
  <si>
    <t>2.1 Hacer seguimientos con el equipo técnico de Gestión y Desempeño Institucional de Gestión Ambiental a través de mesas de trabajo de las actividades del PIGA. (Preventivo)</t>
  </si>
  <si>
    <t xml:space="preserve">2. Verificar la comprensión de la politica ambiental vigente de la Entidad  (Preventivo)
</t>
  </si>
  <si>
    <t>2.1. Subsecretaria de Gestión Corporativa, Directora Administrativa y Financiera y Subdirectora Administrativa</t>
  </si>
  <si>
    <t xml:space="preserve">2.  Subsecretaria de Gestión Corporativa, Directora Administrativa y Financiera y Subdirectora Administrativa
</t>
  </si>
  <si>
    <t xml:space="preserve">2. Anual
</t>
  </si>
  <si>
    <t xml:space="preserve">2.1. Trimestral </t>
  </si>
  <si>
    <t xml:space="preserve">2.Documento publicado en la intranet en la dimensión Gestión con Valores para el Resultado 
</t>
  </si>
  <si>
    <t>2.1 Resolución 256 de 2018 articulo 3 literal 2. "Por la cual se crea el Comité Institucional de Gestión y Desempeño de la Secretaría Distrital de Movilidad"</t>
  </si>
  <si>
    <t xml:space="preserve">2. Encuesta y listado de asistencia
</t>
  </si>
  <si>
    <t>2.1. Acta de reunión y listado de asistencia</t>
  </si>
  <si>
    <t xml:space="preserve">5. Validar la formulación del Plan de Acción PIGA de la Entidad y hacer seguimiento al cumplimiento de las actividades establecidas (Preventivo)
</t>
  </si>
  <si>
    <t>5.1 Verificar la planificación y seguimiento de los recursos y acciones para la gestión ambiental en el Plan de Acción Institucional por parte de las dependencias responsables (preventivo)</t>
  </si>
  <si>
    <t xml:space="preserve">5. Subsecretaria de Gestión Corporativa, Directora Administrativa y Financiera y Subdirectora Administrativa
</t>
  </si>
  <si>
    <t>5.1 Jefe Oficina Asesora de Planeación Institucional.</t>
  </si>
  <si>
    <t>5.1. Trimestral</t>
  </si>
  <si>
    <t xml:space="preserve">5. Semestral
</t>
  </si>
  <si>
    <t xml:space="preserve">5. Resolución 242 de 2014 “Por la cual se adoptan los lineamientos para la formulación, concertación, implementación, evaluación, control y seguimiento del Plan Institucional de Gestión Ambiental –PIGA”, articulo 6 literales 3 y 4. 
</t>
  </si>
  <si>
    <t>5.1. Procedimiento PE01-PR01 Formulación de proyectos, construcción y seguimiento del Plan de Acción Institucional.</t>
  </si>
  <si>
    <t xml:space="preserve">5. Plan de Acción PIGA e Informe de seguimiento  
</t>
  </si>
  <si>
    <t>5.1. Correo electrónico, en el que se informa el resultado del análisis y verificación de los Planes Operativos Anuales realizado por los profesionales de la OAPI, y dirigido al responsable del reporte.</t>
  </si>
  <si>
    <r>
      <t xml:space="preserve">1. Verificar cada rubro programado en el anteproyecto formulado tomando la circular de racionalización del gasto. 
</t>
    </r>
    <r>
      <rPr>
        <i/>
        <sz val="10"/>
        <rFont val="Calibri"/>
        <family val="2"/>
        <scheme val="minor"/>
      </rPr>
      <t xml:space="preserve">
</t>
    </r>
  </si>
  <si>
    <r>
      <t>5.Programar mesa de trabajo con el referente del área y/o directivo correspondiente para alertar sobre los terminos de  los procesos judiciales.</t>
    </r>
    <r>
      <rPr>
        <sz val="10"/>
        <color rgb="FFFF0000"/>
        <rFont val="Calibri"/>
        <family val="2"/>
        <scheme val="minor"/>
      </rPr>
      <t xml:space="preserve"> </t>
    </r>
  </si>
  <si>
    <r>
      <rPr>
        <sz val="10"/>
        <rFont val="Calibri"/>
        <family val="2"/>
        <scheme val="minor"/>
      </rPr>
      <t>5.</t>
    </r>
    <r>
      <rPr>
        <sz val="10"/>
        <color rgb="FFFF0000"/>
        <rFont val="Calibri"/>
        <family val="2"/>
        <scheme val="minor"/>
      </rPr>
      <t xml:space="preserve"> </t>
    </r>
    <r>
      <rPr>
        <sz val="10"/>
        <rFont val="Calibri"/>
        <family val="2"/>
        <scheme val="minor"/>
      </rPr>
      <t>Mantener y hacer seguimiento al control
5.1 Se implementa nuevo control descrito en la hoja de controles existentes y evaluado</t>
    </r>
  </si>
  <si>
    <t xml:space="preserve">2.2  Fortalecer mediante mesas de trabajo cuando se requiera  la verificacion y revision  de los actos administrativos a llegados a la Direccion de Normatividad y Conceptos  teniendo en cuenta los lineamientos establecidos en el instructivo. </t>
  </si>
  <si>
    <t xml:space="preserve">2.3 Se mantiene el control.      </t>
  </si>
  <si>
    <t xml:space="preserve">2.4  Control de metas por parte de cada directivo </t>
  </si>
  <si>
    <t>2.5 al 2.11 Mantener y realizar seguimiento a los controles definidos.</t>
  </si>
  <si>
    <t>2.6, 2.7 Mantener y realizar seguimiento a los controles definidos.</t>
  </si>
  <si>
    <t>2.12. Conforme a la evaluación el control se califica como Fuerte y siendo el riesgo residual Aceptable, no se consideran acciones adicionales.</t>
  </si>
  <si>
    <t xml:space="preserve">2.6, 2.7  Subdirección de semaforización. </t>
  </si>
  <si>
    <t>2.5  Director de GTCTT, Director Ingenieria de Tránsito y Subdirectores de Control de Tránsito y transporte, Gestión en Vía, Semaforización, Señalización y Planes de Manejo del Tránsito.
2.8, 2.9, 2.10, 2.11 Subdirección de Señalización.</t>
  </si>
  <si>
    <t xml:space="preserve">2.1 El control se mantiene
</t>
  </si>
  <si>
    <t xml:space="preserve">3.1 Conforme a la evaluación el control se califica como Fuerte y siendo el riesgo residual Aceptable, no se consideran acciones adicionales.
</t>
  </si>
  <si>
    <t xml:space="preserve">3: Adelantar las investigaciones disciplinarias, que en derecho correspondan.
</t>
  </si>
  <si>
    <t>4.2.Mantener la verificación permanente en la priorización de los operativos.</t>
  </si>
  <si>
    <t>4.3. Conforme a la evaluación el control se califica como Fuerte y siendo el riesgo residual Aceptable, no se consideran acciones adicionales.</t>
  </si>
  <si>
    <t>4.4 Conforme a la evaluación el control se califica como Fuerte y siendo el riesgo residual Aceptable, no se consideran acciones adicionales.</t>
  </si>
  <si>
    <t xml:space="preserve">4.1 Mantener el control para fortalecer  la inclusión del componente social en la formulación planes, programas y proyectos de los SDM.  
</t>
  </si>
  <si>
    <t>4.2 Director de Gestión de Tránsito y  y Subdirectores.</t>
  </si>
  <si>
    <t xml:space="preserve">1.1. Mantener y realizar seguimiento a los controles definidos  en los Mecanismos de medición de la satisfacción.
</t>
  </si>
  <si>
    <t xml:space="preserve">1. Mantener y hacer seguimiento al control
</t>
  </si>
  <si>
    <t>1.1 Director(a) Atención al Ciudadano</t>
  </si>
  <si>
    <t xml:space="preserve">1. Jefe Oficina Asesora de Comunicaciones y Cultura para la Movilidad 
</t>
  </si>
  <si>
    <t>3.1 Mantener el control y hacer seguimiento a su eficacia.</t>
  </si>
  <si>
    <t xml:space="preserve">3. Informar oportunamente a los medios de comunicación y ciudadanía sobre las acciones  en pro del ciudadano en materia de movilidad, con el fin de prevenir noticias negativas que afecten la imagen institucional. 
</t>
  </si>
  <si>
    <t>2.2  No se toman acciones adicionales, dado el nivel obtenido en el riesgo residual.</t>
  </si>
  <si>
    <t>2.3. REDUCIR. Ejecutar los puntos de control establecidos en en los procedimientos asociados a la elaboración de estudios y/o conceptos de transporte público, privado, no motorizado, estudios de tránsito e infraestructura, para evitar la materialización del riesgo.</t>
  </si>
  <si>
    <t>2.4. Iniciciar la actuación disciplinaria de conformidad con lo dispuesto por la Ley 734 de 2002.</t>
  </si>
  <si>
    <t xml:space="preserve">2.1  Mantener el control de Verificar  la fase de factibilidad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t>
  </si>
  <si>
    <t>3.1.2  Mantener el control mediante la verificacion permanente de la aplicacion del manual de Contratacion y Manual de supervision e interventoria en los procesos que se lleven acabo.</t>
  </si>
  <si>
    <t>3.2  No se toman acciones adicionales, dado el nivel obtenido en el riesgo residual.</t>
  </si>
  <si>
    <t xml:space="preserve">3.1. Mantener el control mediante la verificacion permanente de la aplicacion del manual de Contratacion y Manual de supervision e interventoria en los procesos que se lleven acabo.
</t>
  </si>
  <si>
    <t>4.2  Seguimiento a  la ejecución de los recursos asignados en el marco de cumplimiento de las metas con componente ambiental asociadas a la SPM.</t>
  </si>
  <si>
    <t xml:space="preserve">4.1 Socialización del procedimiento de evaluación
</t>
  </si>
  <si>
    <t xml:space="preserve">5,1 Mantener el control Existente </t>
  </si>
  <si>
    <t xml:space="preserve">5. Seguimiento a  la ejecución de los recursos asignados en el marco de cumplimiento de las metas con componente ambiental asociadas a la SPM.
</t>
  </si>
  <si>
    <t>4.2  Subsecretarío de Política de Movilidad</t>
  </si>
  <si>
    <t>8.1 Seguimiento mensual de lo que se encuentra publicado en la Pgina Web con relacion a lo proyectado y referenciado en la Matriz de cumplimiento Legal.</t>
  </si>
  <si>
    <t xml:space="preserve">8. Realizar mesas de trabajo con los abogados de la Direccion de normatividad cuando sea requerido para   la verificacion y revision  de los actos administrativos a llegados a la Direccion de Normatividad y Conceptos  teniendo en cuenta los lineamientos establecidos en el instructivo.  
</t>
  </si>
  <si>
    <t>1.2, 2.1, 3.1, 4  Mantener y hacer seguimiento al control</t>
  </si>
  <si>
    <t>1, 3  Mantener y hacer seguimiento al control</t>
  </si>
  <si>
    <t xml:space="preserve">1.4 Teniendo en cuenta el nivel de riesgo y la opción de manejo relacionada con el control, la OCI no implementa acciones de tratamiento del riesgo residual adicional, por cuanto desde el rol de 3a línea de defensa el control se encuentra debidamente  definido y oportunamente monitoreado. 
</t>
  </si>
  <si>
    <t xml:space="preserve">1.1 Se mantiene el control toda vez que se ha dado cumplimiento a los lineamientos para rendición de cuentas establecidos por la Veeduría Distrital.
</t>
  </si>
  <si>
    <t xml:space="preserve">1.4  Jefe de la Oficina de Control Interno
</t>
  </si>
  <si>
    <t>2.2. Adelantar las investigaciones disciplinarias, que en derecho correspondan.</t>
  </si>
  <si>
    <t xml:space="preserve">2.1 Se mantiene el control una vez implementada la estrategia para incentivar a los colaboradores de la participación en la Rendición de Cuentas.
</t>
  </si>
  <si>
    <t>3.2 Mantener y hacer seguimiento al control</t>
  </si>
  <si>
    <t xml:space="preserve">3.3. Evaluar las quejas y denuncias recibidas por la oficina.  </t>
  </si>
  <si>
    <t xml:space="preserve">3.1 Se mantiene el control por cuanto las dependencias presupuestas recursos.
</t>
  </si>
  <si>
    <t xml:space="preserve">4.1. -  Establecer un Programa de Auditorias Documentales internas con el acompañamiento de la Oficina de control Interno.
-  Evaluar los resultaos del eguimiento del Plan Institucional de Archivos que define objetivos y metas en el CP, MP y LP.
-  Evaluar los indicadores de cumplimiento del Plan de Transferencias Documentales
</t>
  </si>
  <si>
    <t>4.2 -  Vincular el Programa de Capacitación Institucional en Archivos al Programa Distrital de Archivos que permite acceder a las jornadas distritales de actualización en Gestión Documental.</t>
  </si>
  <si>
    <t xml:space="preserve">4. Subsecretaria de Gestión Corporativa - Directora Administrativa y Financiera - Subdirectora Administrativa
</t>
  </si>
  <si>
    <t>1.2 Se mantiene el control y se le hace seguimiento.</t>
  </si>
  <si>
    <t>1.3 Verificar semestrelmente el Link de Secop que  la  informacion se encuentre  actualizada en temas contractuales cumpliendo con lo establecido en la resolucion 3465 de 2015.</t>
  </si>
  <si>
    <t>1.3.1 Programar mesa de trabajo con el referente del área y/o directivo correspondiente para alertar sobre el incumplimiento en la actualizacion del Link Secop y tomar las acciones respectivas.</t>
  </si>
  <si>
    <t>1.5. Ejecutar los puntos de control establecidos en en los procedimientos e instructivos del proceso y realizar socializaciones sobre código de integridad de la SDM</t>
  </si>
  <si>
    <t xml:space="preserve">1.4 Mantener y hacer seguimiento al control. </t>
  </si>
  <si>
    <t xml:space="preserve">1.6 Socializar y divulgar tanto a la ciudadanía como al interior de la Entidad, la política de conflicto de interés y los instrumentos de control asociados para la prevención, denuncia y tratamiento. </t>
  </si>
  <si>
    <r>
      <t xml:space="preserve">1.1 Se mantiene el control 
</t>
    </r>
    <r>
      <rPr>
        <i/>
        <sz val="10"/>
        <color theme="1"/>
        <rFont val="Calibri"/>
        <family val="2"/>
        <scheme val="minor"/>
      </rPr>
      <t xml:space="preserve">
</t>
    </r>
  </si>
  <si>
    <t xml:space="preserve">1.6 Director(a) de Talento Humano
</t>
  </si>
  <si>
    <r>
      <t xml:space="preserve">1.1. Jefe Oficina Asesora de Planeación Institucional.
</t>
    </r>
    <r>
      <rPr>
        <sz val="10"/>
        <color theme="1"/>
        <rFont val="Calibri"/>
        <family val="2"/>
        <scheme val="minor"/>
      </rPr>
      <t xml:space="preserve">
</t>
    </r>
  </si>
  <si>
    <t>2.1.1 Programar mesa de trabajo con el referente del area y/o directivo correspondiente para alertar sobre el incumplimiento en la actualización de las demandas en la Pagina Web.</t>
  </si>
  <si>
    <t>2.2  Se mantiene el control y se le hace seguimiento.</t>
  </si>
  <si>
    <t xml:space="preserve">2.1 Realizar la publicación trimestralmente de las demandas contra la SDM en la pagina web  atendiendo lo establecido en la Resolucion 3564 de 2015 TICS. 
</t>
  </si>
  <si>
    <t>3.2 Adelantar las investigaciones diciplinarias, que en derecho correspondan.</t>
  </si>
  <si>
    <t xml:space="preserve">3.1  Director de Representacion Judicial 
</t>
  </si>
  <si>
    <t xml:space="preserve">3.1 Realizar la publicación trimestralmente de las demandas contra la SDM en la pagina web  atendiendo lo establecido en la Resolucion 3564 de 2015 TICS. 
</t>
  </si>
  <si>
    <t>4.2 Se mantiene el control y se le hace seguimiento.</t>
  </si>
  <si>
    <t>4.3 Reducir el riesgo mediante socializaciones al equipo de contratación sobre el codigo de integridad para mitigar hechos de corrupción.</t>
  </si>
  <si>
    <t xml:space="preserve">4.1 Se mantiene el control y se le hace seguimiento.
</t>
  </si>
  <si>
    <t>1.2 Mantener el control mediante la verificacion permanente de la aplicacion del manual de Contratacion y Manual de supervision e interventoria en los procesos que se lleven acabo.</t>
  </si>
  <si>
    <t>1.3 Mantener el control  verificando semestralmente si se requiere actualizaciones del codigo de integridad.</t>
  </si>
  <si>
    <t>1.4 Medir a través de encuestas el impacto de las campañas sobre los temas de anticorrupción al interior de la Entidad.</t>
  </si>
  <si>
    <t>1.5,1, 1.5.2 y 1.5.3   Socializar el Código de Integridad a los funcionarios y contratistas de las dependencias de la Subsecretaria, DGTCTT y DIT.</t>
  </si>
  <si>
    <t>1.6. Resocializar y reforzar los procedimientos  vigentes sobre publicación de información y la normatividad vigente sobre transparencia y acceso a la información pública con todo el equipo y Ajustar las actividades de los procedimientos generando más puntos de control y realizar socializaciones sobre código de integridad de la SDM</t>
  </si>
  <si>
    <t>1.7. Incluir en las reuniones de trabajo del equipo de la OCI, socializaciones respecto a la importancia de la confidencialidad de la información.</t>
  </si>
  <si>
    <t xml:space="preserve">1.8 Definir e implementar los registros para la verificación del acceso a la información pública. </t>
  </si>
  <si>
    <t xml:space="preserve">1.1  Programar mesa de trabajo con el referente del área y/o directivo correspondiente para alertar sobre las diferencias encontradas en el Plan Operativo Anual, respecto al Plan Anual de Adquisiciones
</t>
  </si>
  <si>
    <t>1.5,1, 1.5.2 y 1.5.3 Subsecretario de Gestión de la Movilidad, Director de Gestión de Tránsito y Control de Tránsito y Transporte y Sudirectores y Director de Ingeniería de Tránsito y Subdirectores.</t>
  </si>
  <si>
    <t xml:space="preserve">1.8. Jefe Oficina Asesora de Comunicaciones y Cultura para la Movilidad </t>
  </si>
  <si>
    <r>
      <t xml:space="preserve">1.1 Jefe Oficina Asesora de Planeación Institucional
</t>
    </r>
    <r>
      <rPr>
        <sz val="10"/>
        <color rgb="FFFF0000"/>
        <rFont val="Calibri"/>
        <family val="2"/>
        <scheme val="minor"/>
      </rPr>
      <t xml:space="preserve">
</t>
    </r>
    <r>
      <rPr>
        <sz val="10"/>
        <color theme="1"/>
        <rFont val="Calibri"/>
        <family val="2"/>
        <scheme val="minor"/>
      </rPr>
      <t xml:space="preserve">
</t>
    </r>
  </si>
  <si>
    <t>2.2. Definir un administrador con permisos de modificación en la carpeta compartida, quien se encargará de gestionar los archivos existentes en el repositorio. Documentar el control.</t>
  </si>
  <si>
    <t xml:space="preserve">2.1. Mantener el control y hacerle seguimiento.
</t>
  </si>
  <si>
    <t xml:space="preserve">3.2. Evaluar las quejas y denuncias recibidas por la oficina.  </t>
  </si>
  <si>
    <t>3.3. Adelantar las investigaciones diciplinarias, que en derecho correspondan.</t>
  </si>
  <si>
    <t xml:space="preserve">3.1 Mantener el control y hacerle seguimiento.
</t>
  </si>
  <si>
    <t xml:space="preserve">3.2.-3.3 Jefe de la Oficina de Control Disciplinario </t>
  </si>
  <si>
    <t>1.2 Realizar  socializaciones del Manual de Contratación de la Entidad y código de Integridad</t>
  </si>
  <si>
    <t>1.3. No generar documentos precontractuales sin la aplicación de la lista de chequeo por cada tipo de proceso adelantado en la SCTT.</t>
  </si>
  <si>
    <t xml:space="preserve">1.4  Realizar seguimiento semestral al Link  de Secop con la Informacion contractual actualizada. Mesas de trabajo con el jefe de area o director para hacer seguimiento a la informacion que se encuentra publicada en la pagina web  con el fin de mantener actualizada toda la informacion contractual </t>
  </si>
  <si>
    <t>1.5 Socializar y divulgar tanto a la ciudadanía como al interior de la Entidad, la política de conflicto de interés y los instrumentos de control asociados para la prevención, denuncia y tratamiento.</t>
  </si>
  <si>
    <t xml:space="preserve">1.1 Se mantiene el control
</t>
  </si>
  <si>
    <t>1.2 Director de Inteligencia de la Movilidad</t>
  </si>
  <si>
    <t>1.3 Director de Gestión de Tránsito y Control de Tránsito y Transporte y Subdirectores.</t>
  </si>
  <si>
    <t>2.2 Mantener y hacer seguimiento al control.</t>
  </si>
  <si>
    <r>
      <t>2.1 Mantener, hacer seguimiento.</t>
    </r>
    <r>
      <rPr>
        <sz val="10"/>
        <color rgb="FFFF0000"/>
        <rFont val="Calibri"/>
        <family val="2"/>
        <scheme val="minor"/>
      </rPr>
      <t xml:space="preserve">
</t>
    </r>
  </si>
  <si>
    <t xml:space="preserve">3.1, 3.2, 3.3. Mantener y hacer seguimiento a los controles.
</t>
  </si>
  <si>
    <t>3.4  Realizar  socializaciones del Manual de Contratación de la Entidad y código de Integridad</t>
  </si>
  <si>
    <t xml:space="preserve">3.1. Jefe Oficina Asesora de Planeación Institucional.                                                              3.2. Jefe Oficina Asesora de Planeación Institucional.
3.3. Director(a) Atención al Ciudadano
</t>
  </si>
  <si>
    <t>1.2 Mantener y hacer seguimiento al control.</t>
  </si>
  <si>
    <t>1.3 Fortalecer mediante mesas de trabajo cuando se requiera  la verificacion y revision  de los actos administrativos allegados a la Direccion de Normatividad y Conceptos  teniendo en cuenta los lineamientos establecidos en el instructivo.  Mantener el control  verificando semestralmente si se requiere actualizaciones del código de integridad.</t>
  </si>
  <si>
    <t>1.4 Verificar el impacto de las campañas relacionadas con anticorrupción.</t>
  </si>
  <si>
    <t>1-4.1 a 1-4.4  Socializar el Código de Integridad a los funcionarios y contratistas de las dependencias de la DGTCTT.</t>
  </si>
  <si>
    <t xml:space="preserve">1.6. Incluir en las reuniones de trabajo del equipo de la OCI, socializaciones respecto a la importancia de la confidencialidad de la información. </t>
  </si>
  <si>
    <t>1-4,1, 1-4, 2 y 1-4, Subsecretario de Gestión de la Movilidad, Director Gestión de Tránsito y Control de Tránsito y Transporte y Subdirectores y Director de Ingeniería de Tránsito y Subdirectores.</t>
  </si>
  <si>
    <t xml:space="preserve">1.1 Se mantiene el control en cuanto a la socialización del código de integridad.
</t>
  </si>
  <si>
    <t xml:space="preserve">2.2 Realizar  socializaciones del Manual de Servicio al Ciudadano, para su apropiación por parte de los Servidores que hacen presencia en los puntos de contacto dispuesto por la Sercretaría Distrital de Movilidad.
</t>
  </si>
  <si>
    <t xml:space="preserve">2.1 Mantener y hacer seguimiento al control.
</t>
  </si>
  <si>
    <t>3.2 Informar a las areas competentes sobre actos de cohecho presentados con el fin de que se inicie las investigaciones disciplinarias correspondientes.</t>
  </si>
  <si>
    <t>3.3  Reducir el riesgo manteniendo la informacion actualizada para la consulta de terceros.</t>
  </si>
  <si>
    <t>3.4 Realizar mesa de trabajo con el Director a fin de realizar seguimiento a los Documentos Publicados en la Intranet ( Manuales e Instructivos) a fin de actualizarlos con la Normatividad vigente, enfocados al cumplimiento de los principios del MIPG.</t>
  </si>
  <si>
    <t>3.5  Mantener y hacer seguimiento al control.</t>
  </si>
  <si>
    <t xml:space="preserve">3.1 Mantener y hacer seguimiento al control.
</t>
  </si>
  <si>
    <t>6.2.Realizar  socializaciones sobre los riesgos de corrupción y la poltica antisoborno,  para su apropiación por parte de los Servidores que hacen presencia en los puntos de contacto dispuestos por la Secretaría Distrital de Movilidad.</t>
  </si>
  <si>
    <t>6.3 Continuar la implementación del Sistema de Gestión Antisoborno.</t>
  </si>
  <si>
    <t xml:space="preserve">6.1  Mantener el control y hacer seguimiento permanente.
</t>
  </si>
  <si>
    <t xml:space="preserve">6.2 Jefe de la Oficina de Control Disciplinario </t>
  </si>
  <si>
    <t>6.3  Director(a) Atención al Ciudadano</t>
  </si>
  <si>
    <t>1-3.4.Realizar  socializaciones del Manual de Servicio al Ciudadano, para su apropiación por parte de los Servidores que hacen presencia en los puntos de contacto dispuesto por la Sercretaría Distrital de Movilidad.</t>
  </si>
  <si>
    <t>1-3.5 y 1-3.6 Mantener y realizar seguimiento a los controles definidos en los procedimientos, protocolos y aplicación de las políticas institucionales</t>
  </si>
  <si>
    <t xml:space="preserve">1.4 Evaluar las quejas y denuncias recibidas por la oficina.  </t>
  </si>
  <si>
    <t xml:space="preserve">1.1 Aplicar Encuesta de Satisfacción a los ciudadanos frente a la atención realizada por los Clms en espacios de participación
</t>
  </si>
  <si>
    <t>1-3,1; 1-3,6  Subsecretario de Gestión de la Movilidad, Director Gestión de Tránsito y Control de Tránsito y Transporte y Subdirectores y Director Ingeniería de Tránsito y Subdirectores.</t>
  </si>
  <si>
    <r>
      <t>1. , 1-2, 1.4-3, Mantener y realizar seguimiento a los controles definidos en los procedimientos, protocolos y aplicación de las políticas institucionales</t>
    </r>
    <r>
      <rPr>
        <i/>
        <sz val="10"/>
        <rFont val="Calibri"/>
        <family val="2"/>
        <scheme val="minor"/>
      </rPr>
      <t xml:space="preserve">
</t>
    </r>
    <r>
      <rPr>
        <sz val="10"/>
        <rFont val="Calibri"/>
        <family val="2"/>
        <scheme val="minor"/>
      </rPr>
      <t>1,4-4 Se implementa nuevo control descrito en la hoja de controles existentes y evaluado</t>
    </r>
    <r>
      <rPr>
        <i/>
        <sz val="10"/>
        <rFont val="Calibri"/>
        <family val="2"/>
        <scheme val="minor"/>
      </rPr>
      <t xml:space="preserve">
</t>
    </r>
    <r>
      <rPr>
        <sz val="11"/>
        <rFont val="Arial"/>
        <family val="2"/>
      </rPr>
      <t/>
    </r>
  </si>
  <si>
    <t>3.3 Incluir en las reuniones de trabajo del equipo de la OCI, socializaciones respecto a las Políticas de Seguridad Digital emitidas por la SDM.</t>
  </si>
  <si>
    <t>3.4. Iniciar la actuación disciplinaria de conformidad con lo dispuesto por la Ley 734 de 2002.</t>
  </si>
  <si>
    <t xml:space="preserve">3.2 Hacer seguimiento al control
</t>
  </si>
  <si>
    <t xml:space="preserve">3.2. Jefe Oficina de Tecnologías de la Información y las Comunicaciones
</t>
  </si>
  <si>
    <t xml:space="preserve">4.1, Mantener y hacer seguimiento a los controles
</t>
  </si>
  <si>
    <t>4.2 Mantener y hacer seguimiento a los controles</t>
  </si>
  <si>
    <t>1.2. Realizar verificación aleatoria a respuestas emitidas.</t>
  </si>
  <si>
    <t>1.3. Ejecutar los puntos de control establecidos en en los procedimientos e instructivos del proceso y realizar socializaciones sobre código de integridad de la SDM</t>
  </si>
  <si>
    <t xml:space="preserve">1-4.1 al 1-4.10 Ejecutar los puntos de control establecidos en los procedimientos e instructivos del proceso.
</t>
  </si>
  <si>
    <t xml:space="preserve">1.1. Se mantiene el control de socialización del código de integridad.
</t>
  </si>
  <si>
    <t xml:space="preserve">1.2 Director de Gestión de Tránsito y Control de Tránsito </t>
  </si>
  <si>
    <t>1-4.1 al 1-4.10  Subdirector de Señalización, Director de Gestión de Tránsito y Control de Tránsito y Transporte, Subdirector de Semaforización, Subdirector Planes de Manejo de Tránsito. Subdirector de Señalización</t>
  </si>
  <si>
    <t xml:space="preserve">2.1 Mantener y hacer seguimiento al control. </t>
  </si>
  <si>
    <t xml:space="preserve">2.1 Jefe Oficina Asesora de Comunicaciones y Cultura para la Movilidad </t>
  </si>
  <si>
    <t xml:space="preserve">3.1 , 3.2, 3.4 Se mantienen los controles existentes y se les continuará haciendo seguimiento.
</t>
  </si>
  <si>
    <t>3.3 Se mantienen los controles mediante mesas de trabajo  para verificar la actualizacion del SIPROJ por parte de los abogados.</t>
  </si>
  <si>
    <t>3.1.Subsecretaria de Gestión Corporativa, Directora Administrativa y Financiera y Subdirector Financiero
3.2 Subsecretaria de Gestión Corporativa, Directora Administrativa y Financiera y Subdirector Financiero
3.4 Director de Investigaciones Administrativas al Tránsito y transporte, Subdirector de Contravenciones y Subdirector de Control e Investigaciones al Transporte Público</t>
  </si>
  <si>
    <t xml:space="preserve">5.2 Evaluar las quejas y denuncias recibidas por la oficina. </t>
  </si>
  <si>
    <t xml:space="preserve">5.1 Mesa de Trabajo con el fin de verificar  la efectividad del módulo de peticiones quejas y reclamos habilitado para verificar si fue suficiente o se requiere la apertura de otro módulo. 
</t>
  </si>
  <si>
    <t>8.2.Realizar  socializaciones del Manual de Servicio al Ciudadano, literal No. 8. Actualización y Creación de Trámites y/ Servicios, para la apropiación y conocimiento del procedimiento para maneter la información actualizada respecto a los trámites que ofrece la Entidad.</t>
  </si>
  <si>
    <t xml:space="preserve">8.3. Aplicar encuesta de Satisfacción a los ciudadanos frente la atención realizada por el personal de cursos de pedagogía por infracción a las Normas de Tránsito y Transporte.   </t>
  </si>
  <si>
    <t>8.2, 8.3 Director(a) Atención al Ciudadano</t>
  </si>
  <si>
    <t xml:space="preserve">8.1 Mantener y hacer seguimiento al control
 </t>
  </si>
  <si>
    <t>1.2,2  Realizar  socializaciones del Manual de Contratación de la Entidad y Código de Integridad</t>
  </si>
  <si>
    <t>1.3 Realizar las Evaluaciones de desempeño y de acuerdos de gestión de acuerdo a lo establecido por las guías del DASCD y CNCS</t>
  </si>
  <si>
    <t xml:space="preserve">1.4 Incluir el control a los requisitos establecidos para el perfil requerido por las areas a través de las listas de chequeo , previa suscripción del contrato en la plataforma Secop. </t>
  </si>
  <si>
    <t xml:space="preserve">1.1 Mantener el control mediante mesas de trabajo  para verificar si se requieren actualizaciones de los requisitos establecidos para la suscripcion de contrato en la plataforma Secop.
</t>
  </si>
  <si>
    <t>1.3 Subsecretarios</t>
  </si>
  <si>
    <t>1.4 Directora de Contratación</t>
  </si>
  <si>
    <t xml:space="preserve">1.1 Directora de Contratación
</t>
  </si>
  <si>
    <t xml:space="preserve">2.1.Establecer planes de mejoramiento por auto control, con la finalidad de disminuir o evitar el impacto de la materialización del riesgo. </t>
  </si>
  <si>
    <t xml:space="preserve">2.Establecer planes de mejoramiento individual, con la finalidad de disminuir o evitar el impacto de la materialización del riesgo. 
</t>
  </si>
  <si>
    <t xml:space="preserve">3.1 Mantener el control mediante mesas de trabajo  para verificar si se requieren actualizaciones de los requisitos establecidos para la suscripcion de contrato en la plataforma Secop.
</t>
  </si>
  <si>
    <t xml:space="preserve">4.3. Iniciar las actuaciones disciplinarias, previa evaluación de la queja.  </t>
  </si>
  <si>
    <t xml:space="preserve">4.1, 4.2 Mantener y hacer seguimiento a los controles considerando la posibilidad de controles detectivos adiciionales para reducir impacto.
 </t>
  </si>
  <si>
    <t>5.1, 5.2 Se mantienen los controles existentes</t>
  </si>
  <si>
    <t>5.3 Mantener el control mediante mesas de trabajo  para verificar si se requieren actualizaciones de los requisitos establecidos para la suscripción de contrato en la plataforma Secop.</t>
  </si>
  <si>
    <t xml:space="preserve">5.Mantener el control mediante mesas de trabajo  para verificar si se requieren actualizaciones de los requisitos establecidos para la suscripcion de contrato en la plataforma Secop.
</t>
  </si>
  <si>
    <t>5,1 Subsecretaria de Gestión Corporativa y Directora de Talento Humano
5,2 Subsecretaria de Gestión Corporativa y Directora de Talento Humano</t>
  </si>
  <si>
    <t>1.2 Mantener el control mediante la verificación por parte de los abogados de la Direccion de contratación que el acta de inicio contenga la afiliacion de la ARL.</t>
  </si>
  <si>
    <t xml:space="preserve">1.1. Se mantienen los controles pero aunque la opción de tratamiento es aceptar el riesgo deberían considerarse controles detectivos en procura de reducir impacto.
</t>
  </si>
  <si>
    <t>1.1. Para estas actividades, se mantienen los controles existentes y se les hace seguimiento periódico.</t>
  </si>
  <si>
    <t xml:space="preserve">1. Iniciar la actuación disciplinaria de conformidad con lo dispuesto por la Ley 734 de 2002.
</t>
  </si>
  <si>
    <t xml:space="preserve">1.1. Subsecretaria de Gestión Corporativa, Directora Administrativa y Financiera y Subdirectora Administrativa
</t>
  </si>
  <si>
    <t xml:space="preserve">1.  Jefe Oficina de Control Disciplinario
</t>
  </si>
  <si>
    <t>5.1 Programar mesa de trabajo con el referente del área y/o directivo correspondiente para alertar sobre la no existencia de acciones relacionadas con gestión ambiental en los POAS</t>
  </si>
  <si>
    <t xml:space="preserve">5. Para estas actividades, se mantienen los controles existentes y se les hace seguimiento periódico.
</t>
  </si>
  <si>
    <t xml:space="preserve">SI </t>
  </si>
  <si>
    <r>
      <rPr>
        <b/>
        <sz val="11"/>
        <color theme="1"/>
        <rFont val="Calibri"/>
        <family val="2"/>
        <scheme val="minor"/>
      </rPr>
      <t>TRATAMIENTO Y MONITOREO</t>
    </r>
    <r>
      <rPr>
        <sz val="11"/>
        <color theme="1"/>
        <rFont val="Calibri"/>
        <family val="2"/>
        <scheme val="minor"/>
      </rPr>
      <t>: La entidad debe asegurar el logro de sus objetivos anticipandose a los eventos negativos relaconados con la gestión de la entidad, a través de las lineas de defensa que estipula la dimensión 7 " control interno" del Modelo Integrado de Planeación y Gestión MIPG</t>
    </r>
  </si>
  <si>
    <t>ESTADO DEL CONTROL</t>
  </si>
  <si>
    <t>CUMPLIDO</t>
  </si>
  <si>
    <t>EN PROCESO</t>
  </si>
  <si>
    <t>INCUMPLIDO</t>
  </si>
  <si>
    <t>FECHA DE EJECUCIÓN DE CADA CONTROL EN CASO DE APLICAR</t>
  </si>
  <si>
    <t>REPORTE DE AVANCE DE LOS CONTROLES</t>
  </si>
  <si>
    <t>N/A</t>
  </si>
  <si>
    <t>Del 1 al 5 de junio de 2020
17 de julio de 2020</t>
  </si>
  <si>
    <t>4. Durante este periodo se realizó la celebración de la semana del medio ambientel, en la cual se sensibilizaron a los colaboradores de la entidad, en cuanto a los diferentes programas de gestión ambiental (agua, energía, residuos, buenas prácticas ambientales). Asi mismo, se realizó una mesa de trabajo sobre el programa de compras sostenibles públicas para continuar la implemntación del mismo.</t>
  </si>
  <si>
    <t>Control 2.3 DPM Y SUBDIRECCIONES 
 Aplicación de los puntos de control establecidos en los procedimientos para la aprobaciones de estudios y conceptos relacionados con el Proceso de Planeación de Transporte e Infraestructura</t>
  </si>
  <si>
    <t>Control 1.3 DPM Y SUBDIRECCIONES 
 Aplicación de los puntos establecidos en los puntos de control establecidos en los procedimiento es instructivos del proceso de Planeación de Transporte e Infraestructura (PM01-PR01, PM01-PR02, PM01-PR03, PM01-PR04, PM01-PR05, PM01-PR06, PM01-PR07, PM01-PR08, PM01-PR09 y sus instructivos (PM01-IN01; PM01-IN02)</t>
  </si>
  <si>
    <t>La Subsecretaría de Política de Movilidad ha realizado los procesos de concertación, seguimiento y evaluación de compromisos de gestión que a la fecha y durante la vigencia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que se ejercen bajo la subordinación de la SPM. (se anxan evidencias de concertación y evaluación)</t>
  </si>
  <si>
    <t>Concertación de acuerdos de gestión y evaluaciónes de desempeño del personal</t>
  </si>
  <si>
    <t>Durante el perido reportado se hizo seguimiento a los contratos de interventoria asignados a la DAC con base en el manual de supervisión.</t>
  </si>
  <si>
    <t>Durante el periodo reportado se hizo la respectiva publicación en la intanet del  Informe de resultados del monitoreo.</t>
  </si>
  <si>
    <t>Durante el periodo reportado  se hizo seguimiento a los procesos contractuales de la DAC</t>
  </si>
  <si>
    <t xml:space="preserve">Durante el periodo reportado   se realizaron campañas comunicativas sobre el riesgo de soborno por la realización de un trámite para beneficio propio o de un tercero  </t>
  </si>
  <si>
    <t>Durante el periodo reportado, se hizo  seguimiento al índice de las PQRSD</t>
  </si>
  <si>
    <t>1-3.4.IActas de Reunión del Seguimiento de la Poltica de PQRSD.</t>
  </si>
  <si>
    <t xml:space="preserve">1-3,1; 1-3,5   Listado de asistencia a socializaciones, Listado asistencia capacitación MIPG o comunicados de socialización de la información.  
</t>
  </si>
  <si>
    <t>Durante el periodo reportado, se hizo la verificación de  la implementación de la Estrategia de Racionalización de Trámites y/o Servicios publicada en el SUIT y en el PAAC</t>
  </si>
  <si>
    <t xml:space="preserve"> Durante el periodo reportado, se identificaron  las salidas no conformes del PM04, sobre la prestación del servicio de cara a la ciudadanía en la red cade y cursos de pedagogía y  posteriormente realizar el respectivo tratamiento.</t>
  </si>
  <si>
    <t xml:space="preserve"> Durante el periodo reportado, se hizo seguimiento a la oportunidad de respuesta de los requerimientos realizados en la Entidad, mediante el Tablero de control  de PQRS</t>
  </si>
  <si>
    <t>Informe de resultados del monitoreo.</t>
  </si>
  <si>
    <t>Actas de cómite y matriz  de seguimiento a la gestión contractual.</t>
  </si>
  <si>
    <t>Divulgación y Piezas comunicativas sobre el riesgo de soborno.</t>
  </si>
  <si>
    <t>Aplicaciación  protocolos de atención a la ciudadanía.
Actas de seguimiento al índice de las PQRSD</t>
  </si>
  <si>
    <t>Durante el periodo, realizaron socializaciones del Manual de Servicio al Ciudadano</t>
  </si>
  <si>
    <t>Socializaciones del Manual de Servicio al Ciudadano</t>
  </si>
  <si>
    <t xml:space="preserve">Durante el periodo reportado,.establecieron planes de mejoramiento por auto control, con la finalidad de disminuir o evitar el impacto de la materialización del riesgo. </t>
  </si>
  <si>
    <r>
      <t xml:space="preserve">Planes de mejoramiento por procesos
</t>
    </r>
    <r>
      <rPr>
        <sz val="10"/>
        <color rgb="FF0070C0"/>
        <rFont val="Calibri"/>
        <family val="2"/>
        <scheme val="minor"/>
      </rPr>
      <t>https://intranetmovilidad.movilidadbogota.gov.co/intranet/Actividades%20de%20Contro</t>
    </r>
    <r>
      <rPr>
        <sz val="10"/>
        <rFont val="Calibri"/>
        <family val="2"/>
        <scheme val="minor"/>
      </rPr>
      <t>l</t>
    </r>
  </si>
  <si>
    <t xml:space="preserve"> Durante el periodo reportado, se hicieron  acciones de socialización sobre la oportunidad de respuesta de los requerimientos realizados en la Entidad.</t>
  </si>
  <si>
    <t>Actas de asistencia</t>
  </si>
  <si>
    <t>Se recibieron  y verificaron que   todos los documentos  radicados para pago ante la Subdireccion Financiera por parte de los contratistas y proveedores de la SDM  cumplieran con todos los requisitos , en los siguientes aspectos ,calidad,contabilidad y presupuesto</t>
  </si>
  <si>
    <t>Se verifico que todas las solicitudes  de devoluciones radicadas  por parte de los ciudadanos cumplieran con todos los requisitos para tal fin</t>
  </si>
  <si>
    <t>Se recibieron  y verificacion  todos los documentos  radicados para pago ante la Subdireccion Financiera  por parte de los contratistas y proveedores de la SDM , asi mismo se efectuo rebicion en  ,calidad,contabilidad y presupuesto</t>
  </si>
  <si>
    <t>Se realizó la revisión y envió mensual de los certificados de confiabilidad conforme a los parametros identificados por la Dirección de atención al Ciudadano.</t>
  </si>
  <si>
    <t>1-4,1 a 1-4,10  Requisitos descritos en la Guia de Trámites y Servicios y SUIT. Procedimiento  para la Planeación, Ejecución  y Analisis de Operativos de Control de Tránsito y Transporte PM02-PR03.  Lineamientos establecidos en los puntos de control de los procedimientos PM03-PR04 y PM03-PR02. Lineamientos establecidos en los puntos de control de los procedimientos PM03-PR01 , PM03-PR03 y PM03-PR10. Lineamientos establecidos en los puntos de control del procedimiento PM02-PR09. Lineamientos establecidos en los puntos de control del procedimiento PM02-PR06. Procedimiento y formatos establecidos en los puntos de control del procedimiento PM02-PR01 y PM02-PR02</t>
  </si>
  <si>
    <t>1-4,1 a 1-4,10  Requisitos descritos en la Guia de Trámites y Servicios y SUIT. Procedimiento  para la Planeación, Ejecución  y Analisis de Operativos de Control de Tránsito y Transporte PM02-PR03. Procedimiento de Expansión y Modificación de la red semafórica de Bogotá - PM03-PR09.  Lineamientos establecidos en los puntos de control de los procedimientos PM03-PR04 y PM03-PR02. Lineamientos establecidos en los puntos de control de los procedimientos PM03-PR01 , PM03-PR03 y PM03-PR10. Lineamientos establecidos en los puntos de control del procedimiento PM02-PR09. Lineamientos establecidos en los puntos de control del procedimiento PM02-PR06. Procedimiento y formatos establecidos en los puntos de control del procedimiento PM02-PR01 y PM02-PR02</t>
  </si>
  <si>
    <t>Considerando que durante este periodo la contingencia (COVID-19) se viene generando dinámicas atipicas en los flujos vehiculares y peatonales, no se realizaron procesos de
evaluación, dadas las condiciones atípicas a nivel operacional en los corredores viales de la ciudad.   Se presentan evidencias del proceso para aquellas intersecciones del sistema antiguo que aun no  se encontraban migradas el sistema de semaforizacion inteligente SSI.</t>
  </si>
  <si>
    <t>Se remiten los documentos que hacen parte de cada uno de los procedimientos y controles desarrollados por la subdirección de semaforización.</t>
  </si>
  <si>
    <t>PERMANENTE</t>
  </si>
  <si>
    <t xml:space="preserve">En la pagina web de la SDM, en el link https://www.movilidadbogota.gov.co/web/historico_noticias, se evidencia la publicación permanente que se adelanta frente a las principales hechos liderados por la Entidad y por la Administración distrital. Ahora bien, a través de https://mail.google.com/mail/u/0/#label/COMUNICACIONES+2019%2Fcomunicaci%C3%B3n+interna, se observa el resumen de las noticias que es transmitido a los servidores públicos para que conozcan de primera mano, la información emitida en los medios de comunicación. De igual manera, en la redes sociales empleadas por la Entidad, se emiten notas de interes colectivo. </t>
  </si>
  <si>
    <t xml:space="preserve">En el POA correspondiente al 2016-2020, se evidencia el cumplimiento de la medición de campañas a nivel interno. Esta es una meta que arroja resultados anualmente. En este periodo se actualizo el Plan de Comunicaciones y Cultura para la movilidad donde se incluyo una meta puntual frente a la apropiación de los contenidos emitidos por comunicación interna, incluyendo los asociados con la corrupción/politica de antisoborno. De igual manera, se publicaron piezas a nivel interno promoviendo los actos honestos y probos. </t>
  </si>
  <si>
    <t>Permanente</t>
  </si>
  <si>
    <t>La OACCM esta en contacto permanente con los periodistas a través del telefóno institucionanl, donde se informa los principales hechos presentados y que afectan el sistema de movilidad. De igual manera, los medios de comunicación contactan con la OACCM para solicitar información, cifras, vocerías, asesorías sobre temas puntuales de la movilidad, etc y se acercan de manera presencial, telefónica, por correo electrónico o por chat. Los boletines de prensa enviados a los medios, también es una forma de mantener informado a los diferentes medios de comunicación.</t>
  </si>
  <si>
    <t xml:space="preserve">1. Encuesta de satisfacción realizada a los periodistas. Https://forms.gle/tSBWFCz6FQvmSKpeA
2. Boletines de prensa
3. Pantallazos Chat periodistas
El contacto permanente con los periodistas, los mantienen informados frente a los principales hechos, acción que mimiza noticias negativas. </t>
  </si>
  <si>
    <t>POAS
Divulgación
Plan de Comunicaciones y Cultura para la Movilidad</t>
  </si>
  <si>
    <t>La verificación de la funcionalidad se hace  de manera aleatoria mensualmente, validando que los ciudadanos puedan acceder a la información pública.  Se verificó el acceso picando en los diferentes link, incluyendo los de las redes sociales.</t>
  </si>
  <si>
    <t>Formato de seguimiento</t>
  </si>
  <si>
    <t>Correos electrónicos y formatos del POA.</t>
  </si>
  <si>
    <t>Muestreo aleatorio de solicitudes de Ipats y las respectivas respuestas emitidas.</t>
  </si>
  <si>
    <t>Mensual</t>
  </si>
  <si>
    <t>Las quejas se evalúan dentro del término estipulado en la Ley y las Resoluciones.</t>
  </si>
  <si>
    <t>3. Mensual</t>
  </si>
  <si>
    <t>3. Cuadro compartido, actas de reparto y expedientes</t>
  </si>
  <si>
    <t>4. Mensual</t>
  </si>
  <si>
    <t>2.4 Mensual</t>
  </si>
  <si>
    <t>2.4. Cuadro compartido, actas de reparto y expedientes</t>
  </si>
  <si>
    <t>2.2. Cuadro compartido, actas de reparto y expedientes</t>
  </si>
  <si>
    <t>3.3 Mensual</t>
  </si>
  <si>
    <t>3.3. Cuadro compartido, actas de reparto y expedientes</t>
  </si>
  <si>
    <t>3.2 Mensual</t>
  </si>
  <si>
    <t>3.2. Cuadro compartido, actas de reparto y expedientes</t>
  </si>
  <si>
    <t>4.1 y 4.2 Mensual</t>
  </si>
  <si>
    <t>4.1 y 4.2 Cuadro compartido, actas de reparto y expedientes</t>
  </si>
  <si>
    <t>6.2 Semestral</t>
  </si>
  <si>
    <t xml:space="preserve">7. Semestral </t>
  </si>
  <si>
    <t>7. Colaboramos con la elaboración del documento protocolo de denuncias por actos de corrupción Código PM04-M02-PT01 se encuentra en proceso la medición de la eficacia de los mecanismos de protección al denunciante</t>
  </si>
  <si>
    <t>1.4 Mensual</t>
  </si>
  <si>
    <t>1.4 Cuadro compartido, actas de reparto y expedientes</t>
  </si>
  <si>
    <t>3.4 Mensual</t>
  </si>
  <si>
    <t>3.4Cuadro compartido, actas de reparto y expedientes</t>
  </si>
  <si>
    <t>4 Cuadro compartido, actas de reparto y expedientes</t>
  </si>
  <si>
    <t>5.2 Mensual</t>
  </si>
  <si>
    <t>5.2 Cuadro compartido, actas de reparto y expedientes</t>
  </si>
  <si>
    <t>4.3 Mensual</t>
  </si>
  <si>
    <t>4.3 Cuadro compartido, actas de reparto y expedientes</t>
  </si>
  <si>
    <t>1. Mensual</t>
  </si>
  <si>
    <t>Cada vez que se requiera</t>
  </si>
  <si>
    <t>Se remite como evidencia pantallazos del Siproj web, con las fichs de conciliacion de los procesos  cargo de la Direccion de contratacion para el periodo comprendido del 1 de mayo al 31 de agosto de 2020.</t>
  </si>
  <si>
    <t>Seaporta como evidencia los memorandos remitidos a los abogados con la asignacion de los procesos.</t>
  </si>
  <si>
    <t>N.A</t>
  </si>
  <si>
    <t>No se ha presentado hecho relevante para el derecho penal o disciplinario para presentarse denuncia.</t>
  </si>
  <si>
    <t>Según la necesidad se elaboran los estudios previos
Subsecetaría juridica: Se ajustaron estudios previos sobre Cursos pedagogicos y ajuste a los estudios previos de contratos que se suscriban antes de la armonizacion presupuestal</t>
  </si>
  <si>
    <t xml:space="preserve">No se han recibido denuncias por parte de la  Subdirección de Contravenciones, área encargada de entregar las denuncias debidamente radicadas ante Fiscalia General de  la Nación, para empezar hacer el respectivo seguimiento. </t>
  </si>
  <si>
    <t xml:space="preserve">Permanente </t>
  </si>
  <si>
    <t>Publicacion procesos contenciosos en la pagina web de la entidad</t>
  </si>
  <si>
    <t>La accion es eficaz por que da cumplimiento a lo establecido por la normatividad, cumpliendo con el principio de transparencia.</t>
  </si>
  <si>
    <t>Mensualmente se ha adelantado la revisión de los diseños elaborados y actualizados tanto al interior de la SDM como por los contratos integrales, validando que se atiendan los compromisos de señalización adquiridos por la comunidad. Lo anterior, ejecutando los puntos de control establecidos en el procedimiento PM03-PR04.</t>
  </si>
  <si>
    <t>Mensualmente se ha adelantado la revisión de las propuestas de señalización presentadas por terceros, teniendo en cuenta que se ajusten a los lineamientos establecidos por la Entidad, prevaleciendo la seguridad vial de los actores presentes en las vías. Lo anterior, ejecutando los puntos de control establecidos en el procedimiento PM03-PR03.</t>
  </si>
  <si>
    <t>Cada vez que se requiere se procede con la validación de que se cumplan con lo requisitos de dada de baja para señalización vertical, tales como finalización de la vida útil, con el fin de mejorar las condiciones de seguridad vial. Lo anterior, ejecutando los puntos de control establecidos en el procedimiento PM02-PR09.</t>
  </si>
  <si>
    <t>Cada vez que se requiere se procede con el seguimiento y control de garantías a la señalización implementada por los contratos integrales, verificando de que se cumpla con los tiempos de durabilidad establecidos, manteniendo así las condiciones de seguridad vial en la ciudad. Lo anterior, ejecutando los puntos de control establecidos en el procedimiento PM02-PR06.</t>
  </si>
  <si>
    <t>Mensualmente la Subdirección de señalización ha ejecutado cada uno de los procedimientos establecidos de acuerdo con las actividades propias de la Subdirección. Lo anterior, ejecutando cada uno de los puntos de control establecidos en los procedimientos PM03-PR02, PM03-PR03, PM03-PR04, PM03-PR10, PM02-PR9 y PM02-PR06.</t>
  </si>
  <si>
    <t xml:space="preserve">CUMPLIDO </t>
  </si>
  <si>
    <t xml:space="preserve">A partir del 31/07/2020 la TH incluye dentro de su proceso de nombramiento y proceso contractual los formatos PE01-M01-F02 FORMATO DECLARACIÓN DE INTERESES PARTICULARES AL MOMENTO DE LA VINCULACIÓN y PE01-M01-F03 FORMATO DECLARACIÓN DE SITUACIONES DE CONFLICTO DE INTERESES los cuales son diligenciados por los futuros colaboradores de la SDM y anexados junto con los documentos soportes, bien sea al momento de formar su hoja de vida o suscribir su acta de inicio como lo señala el  documento de  "Lineamientos política de conflicto de interés", ahora bien, el mecanismo de verificacion de la eficacia de dichos instrumentos se encuentra en construccion y validacion con las areas que influyen en este proceso   </t>
  </si>
  <si>
    <t xml:space="preserve">A partir del 31/07/2020 la TH incluye dentro de su proceso de nombramiento y proceso contractual los formatos PE01-M01-F02 FORMATO DECLARACIÓN DE INTERESES PARTICULARES AL MOMENTO DE LA VINCULACIÓN y PE01-M01-F03 FORMATO DECLARACIÓN DE SITUACIONES DE CONFLICTO DE INTERESES los cuales son diligenciados por los futuros colaboradores de la SDM y anexados junto con los documentos soportes, bien sea al momento de formar su hoja de vida o suscribir su acta de inicio como lo señala el  documento de  "Lineamientos política de conflicto de interés", ahora bien, el mecanismo de verificacion de la eficacia de dichos instrumentos se encuentra en construccion y validacion con las areas que influyen en este proceso </t>
  </si>
  <si>
    <t>Circular 037 de 2019 del Departamento Administrativo del Servicio Civil Distrital</t>
  </si>
  <si>
    <t>En espera de respuesta de los lineamientos por parte del Ministerio del Trabajo para la aplicación de la bateria de manera virtual, debido a la emergencia sanitaria.</t>
  </si>
  <si>
    <t>Las primeras tres fechas corresponden a inducciones a colaboradores de la entidad y las siguientes a la capacitación sobre accidentalidad dirigida al COPASST</t>
  </si>
  <si>
    <t>Se realizan las inspecciones de los puestos de trabajo por parte de la Fisioterapeuta de ARL a solicitud de los colaboradores.
Tener en cuenta que las evidencias son los informes de las inspecciones enviados por la Fisio y no los instructivos mencionados en la casilla de evidencia del control.</t>
  </si>
  <si>
    <t xml:space="preserve">Correos a los supervidores-Acta seguimiento del Riesgo-correos de socializacional interior del Proceso
Acción 2.1- 2.2-2.3: El Plan de Bienestar Social y Mejoramiento del Clima Institucional es un instrumento a través del cual se busca promover una atención integral del servidor y generar espacios que permitan una interrelación con la Entidad, entre compañeros de trabajo y entre los funcionarios y sus familias, para satisfacer sus necesidades en aspectos sociales, culturales, espirituales, recreativos, entre otros, que permitan mantener un  favorable clima organizacional, relaciones laborales tranquilas, promover el trabajo en equipo, fortalecer la cultura, la recreación y la movilidad sostenible disminuyendo el  sedentarismo, así como generar estrategias que apoyen el proceso de preparación a los pre pensionados para el retiro del servicio.Realizar seguimiento a traves de los POA es una acción eficaz por que la informacion que reposa alli  contiene de forma consisa  las actividades que desarrolla la direccion y el cumplimiento cada una de ellas, demostrando la eficacia en la ejecucion de la gestion. </t>
  </si>
  <si>
    <t>Se realizo el cargue de la Información (Bases de Datos Personales ante la SIC) el 29/05/2020</t>
  </si>
  <si>
    <t>Se Actualizo el  Documento (Manual para la protección de los datos personales en la Secretaría
Distrital de Movilidad) el 30/06/2020</t>
  </si>
  <si>
    <t>2.2=  Solicitudes de Configuración, y de creación de Acceso a la carpeta compartida solicitadas en el periodo.</t>
  </si>
  <si>
    <t>3.2= La Acción es efectiva ya que se realizó el seguimiento al PAA con la el seguimiento del POA al Nuevo Proyecto de Inversión 7570 enviado a Planeación de la entidad.</t>
  </si>
  <si>
    <t>3.2= Correo electrónico de la información reportada del Proyecto de Inversión 7570 de la OTIC Meta 17.</t>
  </si>
  <si>
    <t>4.2= La Acción es efectiva ya se realizo el seguimiento al diagnóstico semestral  de la herramienta dispuesta por Min TIC “Instrumento de Evaluación MSPI”</t>
  </si>
  <si>
    <t>4.2= Diagnóstico de la herramienta “Instrumento de Evaluación MSPI”</t>
  </si>
  <si>
    <t>Desde el 01 de mayo de 2020 al 31 de agosto de 2020</t>
  </si>
  <si>
    <t>Se remitió mensualmente el reporte de los indicadores a cargo de la Subdirección de Planes de Manejo de Tránsito para su respectiva consolidación y seguimiento en el POA de la entidad.</t>
  </si>
  <si>
    <t xml:space="preserve">Se revisaron todos los PMT radicados en la Subdirección de Planes de Manejo de Tránsito, de acuerdo con los procedimientos establecidos, verificando el cumplimiento de todos los requisitos exigidos en los conceptos técnicos y procedimientos para la presentación de PMT; y a su vez, se emitió semanalmente la respuesta a las solicitudes de PMT con la autorización o no de estos según el cumplimiento de los requerimientos exigidos. </t>
  </si>
  <si>
    <t>Correo de envio del reporte de indicadores</t>
  </si>
  <si>
    <t xml:space="preserve">Acta de reunión
Cronograma </t>
  </si>
  <si>
    <t>Listado de asistencia, fotografias y evaluación de conocimiento</t>
  </si>
  <si>
    <t>Mayo -junio -julioy  agosto</t>
  </si>
  <si>
    <t>Se realiza la revisión de las cuentas de cobro por parte del supervisor</t>
  </si>
  <si>
    <t>Se realiza el control sobre la elaboración del anteproyecto de presupuesto presupuestal del 2021. Se presenta Antreproyecto para aprobación del secretario</t>
  </si>
  <si>
    <t>Anteproyecto de prsupuesto</t>
  </si>
  <si>
    <t xml:space="preserve">3.1. Verificar que la dependencia responsable de la rendición de cuentas sectorial planifique los recursos para la rendición de cuentas  (preventivo) 
</t>
  </si>
  <si>
    <r>
      <rPr>
        <sz val="12"/>
        <rFont val="Calibri"/>
        <family val="2"/>
        <scheme val="minor"/>
      </rPr>
      <t>3.1  Justificación en el contrato de logistica para la rendición de cuentas</t>
    </r>
  </si>
  <si>
    <t xml:space="preserve">3.1 jsutificación en los Estudios previos del  contrato de logistica </t>
  </si>
  <si>
    <r>
      <rPr>
        <sz val="12"/>
        <rFont val="Calibri"/>
        <family val="2"/>
        <scheme val="minor"/>
      </rPr>
      <t>4.1. Implementar estrategias de socialización del Código de Integridad y Plan Anticorrupción  (preventivo).</t>
    </r>
    <r>
      <rPr>
        <sz val="11"/>
        <rFont val="Calibri"/>
        <family val="2"/>
        <scheme val="minor"/>
      </rPr>
      <t xml:space="preserve">
</t>
    </r>
  </si>
  <si>
    <r>
      <t>4</t>
    </r>
    <r>
      <rPr>
        <sz val="12"/>
        <rFont val="Calibri"/>
        <family val="2"/>
        <scheme val="minor"/>
      </rPr>
      <t>.1.Registro de recibo material POP, listas de asistencia a eventos y actividades donde se socializa el código de integridad, y el PAAC, como videos, fotos, medios internos de comunicación.</t>
    </r>
  </si>
  <si>
    <r>
      <rPr>
        <sz val="12"/>
        <rFont val="Calibri"/>
        <family val="2"/>
        <scheme val="minor"/>
      </rPr>
      <t>1.1 Verificar la socialización del Código de Integridad y la estrategia de integridad frente  a la lucha contra la corrupción (preventivo)</t>
    </r>
    <r>
      <rPr>
        <sz val="11"/>
        <rFont val="Calibri"/>
        <family val="2"/>
        <scheme val="minor"/>
      </rPr>
      <t xml:space="preserve">
</t>
    </r>
  </si>
  <si>
    <t xml:space="preserve">1.1 Registro de recibo material POP, listas de asistencia a eventos y actividades donde se socializa el código de integridad, y participación en el desarrollo de la estrategia de integridad. Videos, fotos, medios internos de comunicación.
</t>
  </si>
  <si>
    <t xml:space="preserve">
5. Anual</t>
  </si>
  <si>
    <t xml:space="preserve">1.1 Registro de recibo material POP, listas de asistencia a eventos y actividades donde se socializa el código de integridad, y participación en el desarrollo de la estrategia de integridad. Videos, fotos, medios internos de comunicación. Seguimiento POA de inversión 7563
</t>
  </si>
  <si>
    <t>Continuar con la implementación del Sistema de Gestión Antisoborno.</t>
  </si>
  <si>
    <t>Cuando se programe y requiera</t>
  </si>
  <si>
    <t>Documentos asociados</t>
  </si>
  <si>
    <t xml:space="preserve">4. Cuadro compartido, actas de reparto y expedientes.
</t>
  </si>
  <si>
    <t>Se realizó la verificación de las viabilidades presupuestales conforme al P.A.A 2020 para su respectivo VoBo por parte la Jefe de la OAPI.</t>
  </si>
  <si>
    <t xml:space="preserve">Al momento de consolidar el Anteproyecto de presupuetso para la vigencia 2021 se realiza la verificacion de que la dependencia responsable planifico   recursos para la implementación del PDSVM </t>
  </si>
  <si>
    <t>Al momento de consolidar el Anteproyecto de presupuetso para la vigencia 2021 se realiza la verificacion de  la asignación de recursos para acciones enfocadas a la sostenibilidad ambiental</t>
  </si>
  <si>
    <t xml:space="preserve">1.1. Durante este periodo se realizó visita a las diferentes sedes de la entidad, con el fin de identificar la situación actual de estas en cuanto a lo relacionado con el Sistema de Gestión Ambiental. </t>
  </si>
  <si>
    <t xml:space="preserve">N.A </t>
  </si>
  <si>
    <t xml:space="preserve">1.1. Procedimiento PE01-PR01 Formulación de proyectos, construcción y seguimiento del Plan de Acción Institucional
</t>
  </si>
  <si>
    <t>21 de febrero de 2020
27 de marzo de 2020
03 de abril de 2020
28 de febrero de 2020
02 de abril de 2020
28 de agosto 2020</t>
  </si>
  <si>
    <t xml:space="preserve">Se realiza Cada vez que se realice una provisión de empleo en la entidad.
fecha de posesion nuevos funcionarios </t>
  </si>
  <si>
    <t>Se realiza Mensual</t>
  </si>
  <si>
    <t>Se realiza mensual</t>
  </si>
  <si>
    <t>Se realiza semestral</t>
  </si>
  <si>
    <t>Se realiza  Mensual</t>
  </si>
  <si>
    <t>se realiza mensual</t>
  </si>
  <si>
    <t>El proceso de Gestión del Talento Humano desarrollo un lineamiento de Entrenamiento en el Puesto de Trabajo, el cual se incorporó como Politica de Operación de los procedimientos asociados a la etapa de ingreso. asi mismo La entidad envía circulares o boletines a los funcionarios que dejan los cargos, indicando el procedimiento y los documentos que debe entregar.Se ha enviado el formato de entrenamiento en puesto de trabajo a 59 funcionarios y a la fecha hemos recibido 26, adicionalmente adjunto los formatos.</t>
  </si>
  <si>
    <t>El entrenamiento en el puesto de trabajo es una modalidad de capacitación que busca impartir la preparación en el ejercicio de las funciones del empleo con el objetivo de que se asimilen en la práctica los oficios; se orienta a atender en el corto plazo, necesidades de aprendizaje específicas requeridas para el desempeño del cargo, mediante el desarrollo de conocimientos, habilidades y actitudes observables de manera inmediata.  Las acciones han permitido tener un cumpliento eficaz a la mitigación de riesgos por lo tanto no ha sido necesario aplicar un plan de contigencia adicional para solucionar el riesgo.</t>
  </si>
  <si>
    <t xml:space="preserve">Acuerdos de Gestión y evaluacion del desempeño 2020 Se envió correo electrónico a los gerentes publicos solicitadoles la concertacion de compromisos firmados, una vez recibidos fueron enviados para ser archivados en las respectivas hojas de vida al igual que lo de evaluación del desempeño. </t>
  </si>
  <si>
    <t xml:space="preserve"> el  documento  está diseñado para que su aplicación sea dirigida a cargos directivos, supervisores de contratos, interventores, servidores públicos y contratistas de la Entidad, estableciendo los lineamientos para la detección, prevención y administración de potenciales conflictos de interés derivados del desarrollo de todas las actividades de la Secretaría Distrital de Movilidad, asi mismo contiene los formatos que señalo a continuacion (adjunto) los cuales 
son  transversales al interior de la Entidad, es decir aplica a los servidores y contratistas de prestación de servicios profesionales y/o apoyo a la gestión.   </t>
  </si>
  <si>
    <t xml:space="preserve">  La eficacia de los instrumentos técnicos, procedimientos, instructivos o formatos entre otros de la DTH buscan  prevenir, identificar y tratar el conflicto de interés al interior de la Secretaría y estan alineados a los principios y valores contemplados en el codigo de integridad de la SDM. </t>
  </si>
  <si>
    <t>Se da cumplimiento a la verificación de los documentos de acuerdo con la lista de chequeo así como del cumplimiento de los requisitos establecidos en el manual de funciones y competencias laborales en todos los nombramientos que se realizan en la Entidad y de conformidad con la ley.</t>
  </si>
  <si>
    <t xml:space="preserve">la verificación de los documentos de acuerdo con la lista de chequeo así como del cumplimiento de los requisitos establecidos en el manual de funciones y competencias laborales en todos los nombramientos que se realizan en la Entidad y de conformidad con la ley y se encuentran registradas en cada historia laboral. </t>
  </si>
  <si>
    <r>
      <t xml:space="preserve"> </t>
    </r>
    <r>
      <rPr>
        <sz val="12"/>
        <rFont val="Arial"/>
        <family val="2"/>
      </rPr>
      <t xml:space="preserve">la verificación de los documentos de acuerdo con la lista de chequeo así como del cumplimiento de los requisitos establecidos en el manual de funciones y competencias laborales en todos los nombramientos que se realizan en la Entidad y de conformidad con la ley y se encuentran registradas en cada historia laboral. </t>
    </r>
  </si>
  <si>
    <t>diciembre de 2020</t>
  </si>
  <si>
    <t xml:space="preserve">En cuanto Medición del Clima Organizacional  de acuerdo a lo establecido en la normativiada legal vigente, esta se realizara para finales del año 2020, de acuerdo a las directrices de DASCD. </t>
  </si>
  <si>
    <t xml:space="preserve"> Se han realizado los procesos de concertación, seguimiento y evaluación de compromisos de gestión que a la fecha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t>
  </si>
  <si>
    <t xml:space="preserve">Acción 3: La Medición del Clima Organizacional  de acuerdo a lo establecido en la normativiada legal vigente, esta se realizara para finales del año 2020, de acuerdo a las directrices de DASCD.la ultima medicion fue reportada en el año 2018. </t>
  </si>
  <si>
    <t>Acción 4:  En espera de respuesta de los lineamientos por parte del Ministerio del Trabajo para la aplicación de la bateria de manera virtual, debido a la emergencia sanitaria.</t>
  </si>
  <si>
    <t xml:space="preserve">Acción 5.1 - 5.2 Dando cumplimiento del plan de vacantes 2020, durante el periodo reportado se han realizaron 26 nombramientos. En el proceso de provision de empleos se realiza la etapa verificación de requisitos minimos donde se validan la documentación que aportan los aspirantes en el proceso de selección y vinculación de colaboradores asi mismo como el cumplimiento del perfil en el manual de funciones.  </t>
  </si>
  <si>
    <t xml:space="preserve">Acción 5.1 - 5.2 Todas las actividades quedaron inmersas en  Plan de vacantes de Talento Humano 2020, que se puede encontrar en: https://www.movilidadbogota.gov.co/web/sites/default/files/Paginas/31-01 2020/plan_anual_de_vacantes_31-01-2020.pdf
https://www.movilidadbogota.gov.co/web/sites/default/files/Paginas/31-01-2020/plan_de_prevision_de_recursos_humanos_31-01-2020.pdf </t>
  </si>
  <si>
    <t xml:space="preserve">Acción 1.1: La entidad con el apoyo de la ARL POSITIVA ha efectuado inspecciones planeadas a las sedes de la entidad para la valoración de riesgos en el marco del SST. Igualmente, ha efectuado por demanda valoración de puestos de trabajo includios de colaboradores en estado de discapacidad, pero éstos no se publican por reserva de la información, sino que se archivan en el historal del SST de cada colaborador y éste reposa en la carpeta física de SGSST. Actualmente estamos a la espera de dos valoraciones de las Sedes Calle 13 y Paloquemao y éstos serán publicados en la intranet.  </t>
  </si>
  <si>
    <t xml:space="preserve">Acción 1.1: El Sistema de Gestión de la Seguridad y Salud en el Trabajo (SG-SST), tiene como propósito la estructuración de la acción conjunta entre el empleador, los Servidores (as) y contratistas, en la aplicación de las medidas de Gestión de Seguridad y Salud en el Trabajo (SST) a través del mejoramiento continuo de las condiciones y el medio ambiente laboral, mediante la identificación, valoración y control eficaz de los peligros y riesgos en el lugar de trabajo y el involucramiento de los servidores (as) para un trabajo en equipo en pro de la seguridad y la salud de todos los que participan en la cadena de valor de una entidad, bajo esta premisa la Entidad en liderazgo del equipo de SST y como a manera de contribuir con  el fortalecimiento institucional de la Secretaría es con la implementación del Sistema de Seguridad y Salud en el Trabajo a todos los niveles de la organización y en todas las sedes donde opera la entidad para concluir con la certificación en la norma NTC 45000. </t>
  </si>
  <si>
    <r>
      <t>Acción 3: Se realizan las inspecciones de los puestos de trabajo por parte de la Fisioterapeuta de ARL a solicitud de los colaboradores.
Tener en cuenta que las evidencias son los informes de las inspecciones enviados por la Fisio y no los instructivos mencionados en la casilla de evidencia del control</t>
    </r>
    <r>
      <rPr>
        <b/>
        <sz val="12"/>
        <rFont val="Arial"/>
        <family val="2"/>
      </rPr>
      <t>.</t>
    </r>
  </si>
  <si>
    <t>Acción 3: El plan anual de trabajo de SST  lleva estadísticas a través de matrices de accidentalidad, ausentismo laboral, sociodemográficas, capacitados, enfermedad laboral, inspecciones planeadas  y son el insumo para reportar los indicadores. Se llevan en carpeta compartida del sistema. Igualmenten dento dentro de cada plan estratégico se contemplaron indicadores de medición con estadísticas propias de la ejecución del plan.</t>
  </si>
  <si>
    <t>Acción 4: Se realizan las inspecciones de los puestos de trabajo por parte de la Fisioterapeuta de ARL a solicitud de los colaboradores.
Tener en cuenta que las evidencias son los informes de las inspecciones enviados por la Fisio y no los instructivos mencionados en la casilla de evidencia del control.</t>
  </si>
  <si>
    <t>Acción 4: El plan anual de trabajo de SST  lleva estadísticas a través de matrices de accidentalidad, ausentismo laboral, sociodemográficas, capacitados, enfermedad laboral, inspecciones planeadas  y son el insumo para reportar los indicadores. Se llevan en carpeta compartida del sistema. Igualmenten dento dentro de cada plan estratégico se contemplaron indicadores de medición con estadísticas propias de la ejecución del plan.</t>
  </si>
  <si>
    <t>Acción 5: Se realizan las inspecciones de los puestos de trabajo por parte de la Fisioterapeuta de ARL a solicitud de los colaboradores.
Tener en cuenta que las evidencias son los informes de las inspecciones enviados por la Fisio y no los instructivos mencionados en la casilla de evidencia del control.</t>
  </si>
  <si>
    <t>Acción 5: El plan anual de trabajo de SST  lleva estadísticas a través de matrices de accidentalidad, ausentismo laboral, sociodemográficas, capacitados, enfermedad laboral, inspecciones planeadas  y son el insumo para reportar los indicadores. Se llevan en carpeta compartida del sistema. Igualmenten dento dentro de cada plan estratégico se contemplaron indicadores de medición con estadísticas propias de la ejecución del plan.</t>
  </si>
  <si>
    <t xml:space="preserve">2.2 Verificar la información publicada en los medios de comunicación (detectivo)
</t>
  </si>
  <si>
    <t>La direccion de Contratacion realiza reuniones para recordar la importancia de validar que toda la informacion contractual se encuentre en Secop, verificacion que se realiza a la informacion que debe ser cargada por la Direccion.</t>
  </si>
  <si>
    <t>La Accion es eficaz por que se da cumplimiento a lo establecido en la resolucion 3564 de 2015, asi mismo se d cumplimiento a lo establecido en el Manual de Contratacion.</t>
  </si>
  <si>
    <t>Se realiza reunion con loa sbogaos de l Direccion de contrtatacion para realizar unas recomendaciones para diligenciar contratos en SECOP (CODIGO BPIN)</t>
  </si>
  <si>
    <t>La accion es eficaz por que la Direccion da lineamientos claro y actualizados sobre el cargue de los contrtaos en Secop, asi mismo da cumplimiento a lo nuevos cambios Normativos.</t>
  </si>
  <si>
    <t>14 de julio de 2020</t>
  </si>
  <si>
    <t>Los dependientes Judiciales con cada una de las actuaciones que llegan o en la revision que realizan de los procesos,agendan las diligencias y los terminos en la base de datos de control y se remiten semanalmente a los abogado mediante correo electronico.</t>
  </si>
  <si>
    <t>La accion es eficaz en razon a que existe un control, en razon a que los dependientes judiciales verifican las actuaciones y realizan seguimiento a las mismas, informandoles a dos Profesionales de la Direccion los terminos, lo que permite disminuir el riesgo de que no se asita a una diligencia Judicial.</t>
  </si>
  <si>
    <t xml:space="preserve">No se presentaron actos de cohecho </t>
  </si>
  <si>
    <t>La accion es eficaz en virtud de que se  da cumplimiento al principio de transparencia y acceso a la informacion.</t>
  </si>
  <si>
    <t xml:space="preserve">La Direcciòn de Contrataciòn realiza seguimientos mediante mesas de trabajo para verificar nuevos lineamientos para la suscricpison de contratos.  </t>
  </si>
  <si>
    <t>La acciòn es eficiente en razòn a que con los seguimientos que se realizan los  funcionarios estan en permanente actualizacion sobre cambios Normativos.</t>
  </si>
  <si>
    <t xml:space="preserve">La Direcciòn de Contrataciòn se encuentra en actualizaciòn de los procedimientos, manuales y formatos, por lo tanto se esta implementando una lista de chequeo nueva, pero que aun falta realizar la respectiva publicacion en la intranet </t>
  </si>
  <si>
    <t>La accion es eficaz por que mejora el desarrollo del proceso.</t>
  </si>
  <si>
    <t>31 de agosto de 2020</t>
  </si>
  <si>
    <t>Anteproyecto de presupuesto</t>
  </si>
  <si>
    <t>Presentaciones de las capacitaciones, listado de asistencia, correos de la invitación</t>
  </si>
  <si>
    <t xml:space="preserve">2. Permanente 
</t>
  </si>
  <si>
    <t xml:space="preserve">2. Correos a los supervisores de contrato informando devolucion de las cuentas </t>
  </si>
  <si>
    <t>Las acciones adelantadas corresponden al desarrollo de tareas del  Plan de Acción, donde se destaca la divulgación de los temas asociados con la movilidad segura, alternativa y sostenible asi como los temas de Cultura para la Movilidad. En el POA se evidencia el cumplimiento de actividades en comunicación interna, externa, redes y pedagogía y cultura ciudadana. Una de las evidencias son las actas de las diferentes mesas de trabajo y reuniones frente al plan d eacción del plan de comunicaciones y cultura, donde se destaca el fortalecimiento instucional, tema asociado con la implementación/información de MIPG. De igual manera, se anexa informe con las acciones adelantadas en cumplimiento del Plan de Comunicaciones del último trimestre.  Dentro de las evidencias se deja el link dispuesto para las evidencias,  las actividades efectuadas en el último trimestre de 2020</t>
  </si>
  <si>
    <t xml:space="preserve">Para el desarrollo de las acciones comunicacionales,  se han elaborado comunicados de prensa, enviado a las bases de datos de periodistas y medios y publicado en la página web con los planes, programas y proyectos adelantados por la OACCM y por la administración distrital a través de la Secretaría Distrital de Movilidad, con temas como cierres viales, desvíos por obras, medios alternativos de transporte (bicicletas y patinetas), cicloRrutas, y avances de la gestión de la Secretaría. Así mismo se han adelantado ruedas de prensa y se han ampliado los canales de comunicación e interacción con los públicos objetivos de la Secretaría, a través de la creación de piezas comunicativas y de divulgación. Los resultados del POA de inversió, se entregaran la primera semana de enero de 2021, pero es importante mencionar que las acciones dispuestas para la meta cnco (5) se cumplieron en su totalidad, por lo que se anexa el informe de cumplimiento del Plan de Acción del Plan de Comunicaciones y Cultura Ciudadana, así como la primera versión del Plan de Comunicaciones y Cultura para la Movilidad 2021.                </t>
  </si>
  <si>
    <t>Frente a la rendición de cuentas, la OACCM apoya en cuanto a la construcción de piezas de comunicación a la Oficina de Gestión Social. Se realizó  el trabajo en conjunto donde se organizó los contenidos y tipo de piezas que se publicarian como una propuesta para la rendición de cuentas.</t>
  </si>
  <si>
    <t>Se han realizado publicaciones a nivel interno frente a los temas de anticorrupción.  Esta es una meta que arroja resultados anualmente y es una meta que se modificó en el mes de septiembre. En la actualidad se esta aplicando la herramienta para medir el impacto de las campañas, atendiendo las recomendaciones de la OAPI. Los resultados se obtendran en la primera semana de enero de 2021, de acuerdo con el POA de Gestión.</t>
  </si>
  <si>
    <t>Se verificaron mensualmente los accesos a las fuentes de información, incluyendo las redes sociales, donde se evidenció la funcionalidadde dichos accesos, fortaleciento de esta manera la transparencia y acceso a la información. Se anexa Poa de Gestión, relacionada con este control</t>
  </si>
  <si>
    <t>En la pagina web de la SDM, en el link https://www.movilidadbogota.gov.co/web/historico_noticias, se evidencia la publicación permanente que se adelanta frente a las principales hechos liderados por la Entidad y por la Administración distrital. Ahora bien, a través de https://mail.google.com/mail/u/0/#label/COMUNICACIONES+2019%2Fcomunicaci%C3%B3n+interna, se observa el resumen de las noticias que es transmitido a los servidores públicos para que conozcan de primera mano, la información emitida en los medios de comunicación. De igual manera, en la redes sociales empleadas por la Entidad, se emiten notas de interes colectivo. Se anexa también, consolidado de las evidencias de la implementación del Plan de acción del plan de comunicaciones y cultura, donde se observan diferentes acciones frente a piezas Gráficas/videos</t>
  </si>
  <si>
    <t>La divulgación de las notas de interes  para la  comunidad es permanente y se realiza por medio de producciones audivisuales. Una vez emitido el boletin de prensa, este se pública en la pagina web donde los ciudadanos tienen acceso. Las notas están relacionadas con información de interes colectivo y que buscan orientar a los capitalinos. En cuanto al monitoreo de medios, anivel externo lo realizó una firma especializada en dicha tarea, con el fin de evidenciar las noticias positivas, negativas o neutras mientras que a nivel interno, se dieron a conocer  las principales notas publicadas en los medios de comunicación. Una de las estrategias de comunicaciones es la propuesta udivisual que se transmitió a través de las redes sociales, donde se divulgaron los temas de interes para la ciudadanía como son los trámites y servicios. Constamente se emiten notas periodisticas que se pueden observar en : https://www.facebook.com/secretariamovilidadbogota, https://twitter.com/SectorMovilidad, https://www.youtube.com/user/secretariamovilidad?feature=guide y https://www.instagram.com/sectormovilidad/</t>
  </si>
  <si>
    <t>La divulgación de las notas de interes  para la  comunidad es permanente y se realiza por medio de producciones audivisuales. Una vez emitido el boletin de prensa, este se pública en la pagina web donde los ciudadanos tienen acceso. Las notas están relacionadas con información de interes colectivo y que buscan orientar a los capitalinos. En cuanto al monitoreo de medios, anivel externo lo realizó una firma especializada en dicha tarea, con el fin de evidenciar las noticias positivas, negativas o neutras mientras que a nivel interno, se dieron a conocer las principales notas publicadas en los medios de comunicación. Una de las estrategias de comunicaciones es la propuesta udivisual que se transmitió a través de las redes sociales, donde se divulgaron los temas de interes para la ciudadanía como son los trámites y servicios. Constamente se emiten notas periodisticas que se pueden observar en : https://www.facebook.com/secretariamovilidadbogota, https://twitter.com/SectorMovilidad, https://www.youtube.com/user/secretariamovilidad?feature=guide y https://www.instagram.com/sectormovilidad/</t>
  </si>
  <si>
    <t>Septiembre- diciembre</t>
  </si>
  <si>
    <t>Septiembre-diciembre</t>
  </si>
  <si>
    <t xml:space="preserve">Durante el periodo reportado se aplicaciaron los  protocolos de atención a la ciudadanía.
</t>
  </si>
  <si>
    <t>30/09/2020
31/10/2020
30/11/2020
31/12/2020</t>
  </si>
  <si>
    <t xml:space="preserve">
La OTIC realizó el seguimiento a la ejecución y supervisión del contrato 2019-1318 con el Operador tecnológico de la entidad mediante las solicitudes realizadas de activación de cuenta de usuario y solicitud de ingreso a carpeta compartida de la dependencia, de los meses de noviembre y diciembre de 2020 en los cuales se realizaron (316) de la siguiente forma:
Eliminar Usuario (13)
Reactivación (146)
Creación de Usuario (56)
Carpeta Compartida (0)
Modificar Acceso (58)
Crear Acceso (43)
Total (316)
</t>
  </si>
  <si>
    <t xml:space="preserve">La OTIC realizó el seguimiento a los meses septiembre, octubre, noviembre y diciembre de 2020 ejecutando la supervisión del contrato 2019-1318, realizando las reuniones de seguimiento denominadas (Comité de Cambios) dando cumplimiento al (PA04-PR04 PROCEDIMIENTO GESTIÓN DE CAMBIOS DE TIC VERSIÓN 1,0 DE 18-02-2019.PDF) dando la trazabilidad y la aceptación de  cualquier tipo de cambio en la infraestructura tecnológica de la entidad.  </t>
  </si>
  <si>
    <t xml:space="preserve">La OTIC realizó seguimiento de los meses septiembre, octubre, noviembre y diciembre de 2020 al Informe Gestión de Seguridad, frente a los incidentes de seguridad de la información que se presentaron durante el periodo anteriormente nombrado. </t>
  </si>
  <si>
    <t xml:space="preserve">
Se realizó la campaña de sensibilización denomina (Trabajamos por una Secretaria Cibersegura) en conjunto con la Oficina de Comunicaciones, direccionada a los funcionarios y colaboradores de la entidad, tratando temas de seguridad de la Información y socialización de la Políticas Específicas de la entidad documento Código: SGSI-P02 Versión: 2.0 
</t>
  </si>
  <si>
    <t>Se cumplio el objeto contratual del contrato en el primer semestre del año 2020 (DISEÑAR, DESARROLLAR E IMPLEMENTAR ESTRATEGIAS DE SENSIBILIZACIÓN ORIENTADAS A: LA TRANSICIÓN A IPV6 Y GESTIÓN DE SEGURIDAD DE LA INFORMACIÓN EN LA SECRETARÍA DISTRITAL DE MOVILIDAD”)</t>
  </si>
  <si>
    <t>Se realiza el seguimiento PAA con el seguimiento del POA Nuevo Proyecto de Inversión 7570 para los meses de septiembre, octubre, noviembre y diciembre de 2020 OTIC en referencia a la Meta 8 relacionada con Seguridad de la Información.</t>
  </si>
  <si>
    <t>Se realizo el seguimiento al diagnóstico Semestral de la herramienta dispuesta por Min TIC “Instrumento de Evaluación MSPI”</t>
  </si>
  <si>
    <t>La OTIC realizó el seguimiento a los meses septiembre, octubre, noviembre y diciembre de 2020 frente a la ejecución de los numerales 5.31 y 5.32 “Política de adquisición de hardware” y “Política de adquisición de software” establecidas en la entidad, del documento Políticas Específicas de seguridad de la Información que es de obligatorio cumplimiento en la SDM por medio de los Conceptos técnicos emitidos por la OTIC.</t>
  </si>
  <si>
    <t xml:space="preserve">
La OTIC realizó el seguimiento a los meses septiembre, octubre, noviembre y diciembre de 2020 frente a la ejecución de los numerales 5.6 Política de Sensibilización, Formación y Toma de Conciencia en Seguridad de la Información, de la política de Seguridad de la información, dando a conocer dicho documento en la campaña  (Trabajamos por una Secretaria Cibersegura)
</t>
  </si>
  <si>
    <t>2.2= 
30/09/2020
31/10/2020
30/11/2020
31/12/2020</t>
  </si>
  <si>
    <t>2.2= La acción es eficiente ya que el seguimiento es Supervisado por el profesional Especializado de la OTIC, el cual se encargó de realizar el acompañamiento, verificación y aprobación de todo tipo solicitud de Configuración, y de creación de Acceso a la carpeta compartida de las diferentes dependencias de la entidad.</t>
  </si>
  <si>
    <t xml:space="preserve">1=  1-2=    
30/09/2020
31/10/2020
30/11/2020
31/12/2020
1.4-3= 29/05/2020
1.4-4= 30/06/2020
</t>
  </si>
  <si>
    <t xml:space="preserve">1= La acción es eficiente ya que el seguimiento es Supervisado por el profesional Especializado de la OTIC, el cual se encargó de realizar el acompañamiento y la verificación y aprobación de todo tipo de Cambio de Control de Cambios que se realizó en la entidad.
1-2= La acción es efectiva ya que el seguimiento del contrato es Supervisado el profesional Especializado de la OTIC, el cual se encarga de realizar el acompañamiento y las verificaciones de las alertas de incidentes de Seguridad de la Información que se hallan tenido en el periodo.
1.4-3= La acción es efectiva ya que la OTIC actualizo y cargo las bases de datos Personales de la SDM ante la SIC, adicional se publicó la respuesta de la Superintendencia de Industria y Comercio donde certifica el cumplimiento de dicha actividad.
1.4-4= La acción eficiente ya que se Actualizo el Manual para la protección de los datos personales a cargo de la OTIC conforme a la normativa vigente aplicable y adicional se realiza el seguimiento a la creación de bases de datos nuevas para reportarlas en el año 2021.
</t>
  </si>
  <si>
    <t xml:space="preserve">1= Evidencia de las reuniones de Comités de Cambios.
1-2= Documento interno de uso del Operador Tecnológico.
1.4-3= Evidencia de la publicación de las bases de datos personales de la entidad ante la SIC. 
</t>
  </si>
  <si>
    <t>2. 
30/09/2020
31/10/2020
30/11/2020
31/12/2020
2-1 30/01/2020</t>
  </si>
  <si>
    <t>2. 2. La Acción es efectiva ya que la OTIC en conjunto con la Oficina de Comunicaciones de la entidad y el Operador tecnológico de la entidad realizaron la campaña (Trabajamos por una Secretaria Cibersegura) remitiendo piezas comunicativas sensibilizando en materia de Seguridad de la Información a los Funcionarios y colaboradores de la Entidad.
2-1 La Acción es efectiva ya que el seguimiento es Supervisado por el profesional Especializado de la OTIC, el cual se encargó de realizar el acompañamiento, la verificación y aprobación de todo tipo de informe y actividad realizadas por el proveedor.</t>
  </si>
  <si>
    <t xml:space="preserve">2. Entrega de las envidencias de la  campaña (Trabajamos por una Secretaria Cibersegura)
</t>
  </si>
  <si>
    <t>3.2= 11/12/2020</t>
  </si>
  <si>
    <t>4.2= 18/06/2020</t>
  </si>
  <si>
    <t>5.=  30/09/2020
        31/10/2020
        30/11/2020
        31/12/2020
5-1=  31/10/2020
         30/11/2020
         31/12/2020</t>
  </si>
  <si>
    <t xml:space="preserve">5.= La Acción es efectiva ya se realizó el seguimiento a los Conceptos técnicos emitidos por la OTIC.
5-1= La acción es efectiva ya que Se da a conocer el numeral5.6 Política de Sensibilización, Formación y Toma de Conciencia en Seguridad de la Información del Documento Políticas Específicas de Seguridad de la Información en la entidad, mediante la campaña de sensibilización denominada (Trabajamos por una Secretaria Cibersegura) remitiendo piezas comunicativas sensibilizando en materia de Seguridad de la Información a los Funcionarios y colaboradores de la Entidad.
</t>
  </si>
  <si>
    <t xml:space="preserve">5.= Conceptos técnicos emitidos por la OTIC.
5-1=  Entrega de las envidencias de la  campaña (Trabajamos por una Secretaria Cibersegura)
</t>
  </si>
  <si>
    <t>11-08-2020
13-11-2020
21-12-2020</t>
  </si>
  <si>
    <r>
      <rPr>
        <b/>
        <sz val="12"/>
        <color theme="1"/>
        <rFont val="Arial"/>
        <family val="2"/>
      </rPr>
      <t>Avances del control  2.12</t>
    </r>
    <r>
      <rPr>
        <sz val="12"/>
        <color theme="1"/>
        <rFont val="Arial"/>
        <family val="2"/>
      </rPr>
      <t>: En la sesión No. 27 de la Comisión Intersectorial de Seguridad Vial, realizada el 11 de agosto de 2020, se comunicaron los avances del Plan Distrital de Seguridad Vial y del Motociclista, realizó intervención Terminal de Transporte, Instituto Distrital de Recreación y Deporte, Transmilenio S.A, y Unidad Administrativa Especial de Rehabilitación y Mantenimiento Vial.
En la sesión No. 28 de la Comisión Intersectorial de Seguridad Vial, realizada el 13 de noviembre de 2020, contó con la asistencia y participación de delegados y profesionales de apoyo de las entidades que conforman la CISV, a fin de hacer seguimiento y dar cumplimiento al Plan Distrital de Seguridad Vial (2017-2026), así como abordar las funciones de la CISV. 
Adicionalmente en cumplimiento de la Resolución No 444 de 2019, el Comité Institucional de Seguridad Vial articula y ejecuta acciones y estrategias para la correcta implementación, evaluación y seguimiento del Plan Distrital de Seguridad Vial y los lineamientos de Seguridad Vial, en la Secretaría Distrital de Movilidad. (Se anexan las actas y presentaciones de septiembre, octubre, noviembre y diciembre de 2020)</t>
    </r>
  </si>
  <si>
    <r>
      <rPr>
        <b/>
        <sz val="12"/>
        <color theme="1"/>
        <rFont val="Arial"/>
        <family val="2"/>
      </rPr>
      <t>Avances del contro 4.4:</t>
    </r>
    <r>
      <rPr>
        <sz val="12"/>
        <color theme="1"/>
        <rFont val="Arial"/>
        <family val="2"/>
      </rPr>
      <t xml:space="preserve"> En la sesión No. 27 de la Comisión Intersectorial de Seguridad Vial, realizada el 11 de agosto de 2020, se comunicaron los avances del Plan Distrital de Seguridad Vial y del Motociclista, realizó intervención Terminal de Transporte, Instituto Distrital de Recreación y Deporte, Transmilenio S.A, y Unidad Administrativa Especial de Rehabilitación y Mantenimiento Vial.
En la sesión No. 28 de la Comisión Intersectorial de Seguridad Vial, realizada el 13 de noviembre de 2020, contó con la asistencia y participación de delegados y profesionales de apoyo de las entidades que conforman la CISV, a fin de hacer seguimiento y dar cumplimiento al Plan Distrital de Seguridad Vial (2017-2026), así como abordar las funciones de la CISV. 
Adicionalmente en cumplimiento de la Resolución No 444 de 2019, el Comité Institucional de Seguridad Vial articula y ejecuta acciones y estrategias para la correcta implementación, evaluación y seguimiento del Plan Distrital de Seguridad Vial y los lineamientos de Seguridad Vial, en la Secretaría Distrital de Movilidad. (Se anexan las actas y presentaciones de septiembre, octubre, noviembre y diciembre de 2020)</t>
    </r>
  </si>
  <si>
    <t>3. Las quejas se evalúan dentro del término estipulado en la Ley y las Resoluciones.  como se muestra en las fechas de las actas de reparto :
- Acta de Reparto No. 013- 10 de Septiembre firmada por cada uno de los funcionarios de la OCD 
- Acta de Reparto No. 014- 22 de Septiembre firmada por cada uno de los funcionarios de la OCD
- Acta de Reparto No. 015- 30 de Septiembre firmada por cada uno de los funcionarios de la OCD
- Acta de Reparto No. 016- 06 de octubre firmada por cada uno de los funcionarios de la OCD
- Acta de Reparto No. 017- 13 de octubre firmada por cada uno de los funcionarios de la OCD
- Acta de Reparto No. 018- 19 de octubre firmada por cada uno de los funcionarios de la OCD
- Acta de Reparto No. 019- 27 de octubre firmada por cada uno de los funcionarios de la OCD
- Acta de Reparto No. 020- 05 de noviembre firmada por cada uno de los funcionarios de la OCD
- Acta de Reparto No. 021- 26 de noviembre firmada por cada uno de los funcionarios de la OCD
- Acta de Reparto No. 022- 04 de diciembre firmada por cada uno de los funcionarios de la OCD
- Acta de Reparto No. 023-17 de diciembre firmada por cada uno de los funcionarios de la OCD</t>
  </si>
  <si>
    <t>4. Las quejas se adelantan de conformidad con la Ley 734 del 2002, según las reuniones realizadas por la oficina se reporta su seguimiento en la base de datos de la Oficina en el cuadro Compartido con el fin de llevar control sobre los radicados mensuales y la gestión que se realizó sobre cada una, dentro del término establecido en la ley.</t>
  </si>
  <si>
    <t xml:space="preserve">En cada reunión mensual se expone el avance y estado de los proceso se hace seguimiento en cada una de las etapas y términos del proceso disciplinario, para el impulso procesal requerido de las quejas. 
- PA01-PRO1-F02  ACTA DE REUNION MES  SEPTIEMBRE DE 2020-OCD del dia 02 de septiembre Virtual 
- Reunion Mensual OCD Virtua del dia 09 de Octubre 
- Reunion OCD impulso Porcesal Acumulación Expediente N° 078-2018 del dia 20 de octubre del 2020
- Acumulación Expediente N° 078-2018 del dia 20 de octubre del 2020
- Decisión sobre los procesos con asunto Derecho de petición del año 2018 del dia 20 de octubre del 2020
- PA01-PRO1-F02  ACTA DE REUNION MES DE DICIEMBRE 2020 - OCD del dia 02 de diciembre del 2020 </t>
  </si>
  <si>
    <t>Colaboramos con la elaboración del documento protocolo de denuncias por actos de corrupción Código PM04-M02-PT01 se encuentra en proceso la medición de la eficacia de los mecanismos de protección al denunciante.</t>
  </si>
  <si>
    <t xml:space="preserve"> Las quejas se evalúan dentro del término estipulado en la Ley y las Resoluciones.</t>
  </si>
  <si>
    <t>3.2. Cuadro compartido, actas de reparto y expedientes
En la página www.movilidadbogota.gov.co en el módulo Atención al Ciudadano./trámites y servicios en línea/ notificaciones procesos disciplinarios: en esta sección los ciudadanos pueden consultar las notificaciones por estado o por edicto que se hayan surgido partir del mes de noviembre del 2020</t>
  </si>
  <si>
    <t xml:space="preserve">4.1 y 4.2 Cuadro compartido, actas de reparto, expedientes y capacitaciones
</t>
  </si>
  <si>
    <t>6.2. Capacitación Soborno a los servidores y contratistas de la entidad
Insumo información para MODULO - OCD. 
Piezas comunicativas cada 15 dias dos veces mensuales publicadas en la Pagina de Comunicaciones internas
Correo de Bogotá es TIC - Evidencia de asistencia -capacitacion pruebas virtuales en el porceso disiciplinario  del dia 3 de diciembre de 2020</t>
  </si>
  <si>
    <t>1. Cuadro compartido, actas de reparto y expedientes
Se mantiene los expedientes en forma física y en forma digital para la consulta delos abogados de la oficina. Haciendo seguimiento en las reuniones de seguimiento de la OCD mensualmente.</t>
  </si>
  <si>
    <t xml:space="preserve">1.4: Se realizó el  informe de seguimiento al  PAAC corresponde al periodo comprendido entre el 1 de mayo al 31 de agosto de 2020.  </t>
  </si>
  <si>
    <t>1.7: 17-09-2020
        16-10-2020
        19/11/2020
        14-12-2020</t>
  </si>
  <si>
    <t xml:space="preserve">1.7: En las reuniones con los equipos de trabajo de la OCI se socializó la importancia de la confidencialidad de la informacion </t>
  </si>
  <si>
    <t>1.6: 17-09-2020
       16-10-2020
       19/11/2020
       14-12-2020</t>
  </si>
  <si>
    <t xml:space="preserve">1.6: En las reuniones con los equipos de trabajo de la OCI se socializó la importancia de la confidencialidad de la informacion </t>
  </si>
  <si>
    <t>3.3:17-09-2020
      16-10-2020
      19/11/2020
      14-12-2020</t>
  </si>
  <si>
    <t>3.3: Se socializo  las politicas de seguridad digital emitidas por la SDM al equipo de trabajo de la OCI</t>
  </si>
  <si>
    <t>En las  reuniones de seguimiento al PAAI el  Jefe de la OCI le recuerda al equipo de trabajo, repasar el estatuto de auditoria el cual hace referencia a los principios que deben ser considerados por los auditores en el desarrollo de las labores (Integridad, Objetividad, Competencia Profesional y Confidencialidad), igualmente  hace referencia al manejo de la información de manera confidencial por parte de los auditores, la cual no debe ser divulgada sin la debida autorización del jefe de la Oficina, Les recuerda a los profesionales las restricciones que como auditores tienen con el fin de conservar su objetividad e independencia. Las evidencias se encuentran en el link: \\storage_admin\Control Interno1\90. Informes\175. Programas\02. PAAI\2020</t>
  </si>
  <si>
    <t>Septiembre -diciembre</t>
  </si>
  <si>
    <t xml:space="preserve"> link: \\storage_admin\Control Interno1\90. Informes\175. Programas\02. PAAI\2020</t>
  </si>
  <si>
    <t>El jefe recuerda al equipo de trabajo, los principios que debe tener los Auditores en el desarrollo de sus labores: Integridad, objetividad, competencia profesional y confidencialidad. I insistió sobre las políticas de seguridad de la información que están publicadas en la web en el link de transparencia, numeral 1, punto 7 “Políticas de seguridad de información”. link: \\storage_admin\Control Interno1\90. Informes\175. Programas\02. PAAI\2020</t>
  </si>
  <si>
    <t>En la reunión del PAAI se enfatizó en aquellas acciones que pueden afectar la seguridad de la información y la responsabilidad de todos los funcionarios y contratistas al borrar la información sensible escrita en los tableros o pizarras al finalizar las reuniones de trabajo y garantizar que no queden documentos o notas escritas sobre las mesas. Agrega que es responsabilidad de todos los funcionarios y contratistas acatar las normas de seguridad y mecanismos de control de acceso de Entidad, dispuestos por la empresa de seguridad privada contratada para tal fin. Comenta que  las políticas de seguridad de la información están  publicadas en la web en el link de transparencia, numeral 1, punto 7 “Políticas de seguridad de información”, para esta oportunidad se enfatiza en  el uso del correo electrónico.
Link: \\storage_admin\Control Interno1\90. Informes\175. Programas\02. PAAI\2020</t>
  </si>
  <si>
    <t>Link: \\storage_admin\Control Interno1\90. Informes\175. Programas\02. PAAI\2020</t>
  </si>
  <si>
    <r>
      <rPr>
        <b/>
        <sz val="12"/>
        <color theme="1"/>
        <rFont val="Arial"/>
        <family val="2"/>
      </rPr>
      <t>Avances del control 3.1:</t>
    </r>
    <r>
      <rPr>
        <sz val="12"/>
        <color theme="1"/>
        <rFont val="Arial"/>
        <family val="2"/>
      </rPr>
      <t xml:space="preserve"> La OSV en conjunto con la DIM realizaron el seguimiento y análisis de las cifras y estadísticas de siniestralidad vial, presentando un análisis comprensivo de los principales indicadores de seguridad vial, los cuales son utilizados por la entidad como herramienta de toma de decisión en política pública.
Se publicó el Anuario de Siniestralidad Vial 2019, en SIMUR Sistema Integrado de Información sobre Movilidad Urbana Regional, en el siguiente link: https://www.simur.gov.co/portal-simur/datos-del-sector/documentos/anuario-de-siniestralidad/ 
</t>
    </r>
    <r>
      <rPr>
        <b/>
        <sz val="12"/>
        <color theme="1"/>
        <rFont val="Arial"/>
        <family val="2"/>
      </rPr>
      <t>Avances Dirección de inteligencia</t>
    </r>
    <r>
      <rPr>
        <sz val="12"/>
        <color theme="1"/>
        <rFont val="Arial"/>
        <family val="2"/>
      </rPr>
      <t xml:space="preserve">:  Control 3.1 DIM: Este reporte se realiza una vez al año, la Dirección lo ejecuto en el primer cuatrimestre del año 2020.
</t>
    </r>
  </si>
  <si>
    <t>16/10/2020
III Cuatrimestre de 2020 (DIM)</t>
  </si>
  <si>
    <t>Control 4.3 SPM: Frente al riesgo de “Ejecución deficiente o nula de una o más de las acciones establecidas en el Plan Distrital de Seguridad Vial y del Motociclista PDSVM 2017-2026” la Subsecretaría de Política de Movilidad desarrolló las acción 1.5.2 consistente en "Revisar posible suscripción de Convenios u otras alianzas con la academia y centros de investigación". Se determinó que en el marco de los proyectos UNCSAB no se tienen establecidos dichos convenios. Se anexan evidencias del cumplimiento de la acción del III trmestre de 2020
Control 4.3 DPM y sus Subdirecciones reporta el seguimiento trimestral de los avances de las acciones establecidas en  el PDSV, contribuyendo a reducir los índices de mortalidad y morbilidad en los sinestros viales.
Control 4.3 DIM: Se remitieron las evidencias de la ejecución de las actividades a cargo de la DIM establecidas en el PDSV, correspondientes al III Trimestre del año 2020 mediante correo eléctronico del día 21/10/2020.</t>
  </si>
  <si>
    <t>Control 2.2 DIM: La aprobación de los estudios en el tercer cuatrimestre del 2020 se realizó de conformidad con los puntos de control establecidos en el procedimiento, logrando que los estudios cumplan con las caracteristicas técnicas requeridas.</t>
  </si>
  <si>
    <t>Control 3.2 DIM: La DIM realizó el seguimiento a la gestión registrada en los reportes de los POA´S de Gestión e Inversión con corte al 30/09/2020, el cual se remitio a la SPM y OAPI mediante correo del 06/10/2020 y 14/10/2020 respectivamente.</t>
  </si>
  <si>
    <t>Control 4.2 SPM: Dentro del desarrollo de los proyectos del nuevo PDD “Un Nuevo Contrato Social y Ambiental para la Bogotá del Siglo XXI” La Subsecretaria de Política de Movilidad, junto con los gerentes de proyecto de la Dirección de Planeación de la Movilidad y Dirección de Inteligencia para la Movilidad respectivamente, establecieron el proyecto de inversión 7583 denominado “Implementación del sistema de transportes de bajas y cero emisiones para Bogotá” Se adjuta reporte SEGPLAN con el avance de metas de poryecto 7583 con corte 30 de septiembre de 2020.</t>
  </si>
  <si>
    <t xml:space="preserve">"Control 1.5 DPM Y SUBDIRECCIONES 
 Aplicación de los puntos establecidos en los puntos de control establecidos en los procedimiento es instructivos del proceso de Planeación de Transporte e Infraestructura (PM01-PR01, PM01-PR02, PM01-PR03, PM01-PR04, PM01-PR05, PM01-PR06, PM01-PR07, PM01-PR08, PM01-PR09 y sus instructivos (PM01-IN01; PM01-IN02)"
</t>
  </si>
  <si>
    <t>Control 1.6 DIM: De acuerdo a la implementación de los 4 procedimientos vigentes del proceso de Inteligencia para la Movilidad, se ha garantizado que los productos generados en el III cuatrimestre del 2020 cumplan con lo establecido en los mismos.</t>
  </si>
  <si>
    <t>Control 1.2 DIM: La Directora de la DIM y la supervisora asignada realizaron la revisión mensual de las cuentas de cobro de los contratos por prestación de servicios a cargo de la DIM y genera el visto bueno frente a los productos recibidos. Para el caso de los contratos o convenios se genera el seguimiento por parte de los supervisores de dichos contratos.</t>
  </si>
  <si>
    <t>1-4, 3 SPM: Durante el tercer cuatrimestre de 2020, la SPM no ha iniciado procesos sancionatorios a los contratos que son de su competencia. (se anexa correo de consulta y respuesta sobre sancionatorios SPM)</t>
  </si>
  <si>
    <t>Control 3.4 DIM: La Directora de la DIM y la supervisora asignada realizaron la revisión mensual de las cuentas de cobro de los contratos por prestación de servicios a cargo de la DIM y genera el visto bueno frente a los productos recibidos. Para el caso de los contratos o convenios se genera el seguimiento por parte de los supervisores de dichos contratos.</t>
  </si>
  <si>
    <t>1.3 Verificación de los requisitos para solicitud de Copia de IPAT´s (Preventivo)</t>
  </si>
  <si>
    <t>ESPM: En el periodo de seguimiento no se han presentado quejas respecto a situaciones de accidentes de trabajo u otros conforme al riesgo identificado
OCD: 2. Las quejas se evalúan dentro del término estipulado en la Ley y las Resoluciones.</t>
  </si>
  <si>
    <t>III Cuatrimestre de 2020</t>
  </si>
  <si>
    <t>Aplicación de los puntos de control establecidos en el procedimientos para la elaboración de estudios y conceptos relacionados con el Proceso de Planeación de Transporte e Infraestructura</t>
  </si>
  <si>
    <t>Estudios y conceptos aprobados, la aplicación de los puntos de control identificados en el procedimiento han sido eficaces en cada uno de los estudios y conceptos elaborados.</t>
  </si>
  <si>
    <t>De conformidad con los estipulado en el proyecto 7583 “Implementación del sistema de transportes de bajas y cero emisiones para Bogotá” tiene una asignación inicial de $3.076.327.646 para el desarrollo de las diferentes metas, incluidas, las de componente ambiental. Se anexa resumen  PAA proyecto 7583 programación 30 de noviembre.</t>
  </si>
  <si>
    <t>Se anexa PAA proyecto 7583 con corte 30 de noviembre</t>
  </si>
  <si>
    <t>III cuatrimestre</t>
  </si>
  <si>
    <t xml:space="preserve">Aplicación de los puntos establecidos en los puntos de control establecidos en los procedimiento es instructivos del proceso de Planeación de Transporte e Infraestructura (PM01-PR01, PM01-PR02, PM01-PR03, PM01-PR04, PM01-PR05, PM01-PR06, PM01-PR07, PM01-PR08, PM01-PR09 y sus instructivos (PM01-IN01; PM01-IN02)"
</t>
  </si>
  <si>
    <t>Conceptos con respuestas y observaciones donde se identifica la aplicación de lospuntos de control de los procedimientoe instructivos con el visto bueno de los profesionales que proyectan y revisan, así como la firma del jefe. La aplicación de los puntos de control identificados en los procedimientos e instructivos han sido eficaces en el desarrollo de cada uno de los conceptos.</t>
  </si>
  <si>
    <t>Acción 1.6 DIM: La DIM realizó la actualización, publicación y socialización de los procedimientos en el mes de septiembre de 2020.</t>
  </si>
  <si>
    <t>Evidencia de la socialización de los procedimientos actualizados al 30/09/2020, incluida la publicación de los mismos en la INTRANET.</t>
  </si>
  <si>
    <t>Acción 1.2 DIM: El equipo de calidad mediante correo eléctronico realiza la socialización Código de integridad 
el 10/11/2020</t>
  </si>
  <si>
    <t xml:space="preserve">Correo eléctronico del 19 de noviembre de 2020 remitido a los Servidores (Planta - Contratistas) </t>
  </si>
  <si>
    <t>Acción 3.4 DIM: El equipo de calidad mediante correo eléctronico realiza la socialización Código de integridad 
el 10/11/2020</t>
  </si>
  <si>
    <t>Acción 1.2,2 DIM: El equipo de calidad mediante correo eléctronico realiza la socialización Código de integridad 
el 10/11/2020</t>
  </si>
  <si>
    <t>III semestre de 2020</t>
  </si>
  <si>
    <t>Se remite como evidencia los memorandos remitidos a la OAPI solicitando actualizaciones de Líneas traslado presupuestal, así mismo un seguimiento del cierre mensual.</t>
  </si>
  <si>
    <t xml:space="preserve">Cada vez que se requiera </t>
  </si>
  <si>
    <t xml:space="preserve">Se realizo la actualizaciòn, de la Matriz de cumplimiento en atención a las solicitudes allegadas por la diferentes dependencias de la SDM.
</t>
  </si>
  <si>
    <t xml:space="preserve">Se realizo la actualizaciòn,de la Matriz de cumplimiento en atencion a las solicitudes allegadas por la diferentes dependencias de la SDM.
</t>
  </si>
  <si>
    <t>La Direccion de Normatividad da cumplimiento a lo establecido por la ley de transparencia, publicando los actos administrativos de carácter regulatorio para observaciones en la pagina web, asi como la actualizaciòn de la matriz de cumplimiento.</t>
  </si>
  <si>
    <t xml:space="preserve">Se realizo la actualizaciòn,de la Matriz de cumplimiento en atención a las solicitudes allegadas por la diferentes dependencias de la SDM.
</t>
  </si>
  <si>
    <t>La Dirección de Normatividad realizo el reporte de indicadores de Gestión e inversion,con sus respectivas evidencias, asi mismo se presenta como evidencias los informes de gestion de la Direccion de Normatividad.</t>
  </si>
  <si>
    <t>Se ha efectuado la devolución de procesos contractuales a solicitud del ordenador del gasto y por no encontrarse ajustado los documentos contractuales a los establecido en el Manual de contratación Vigente</t>
  </si>
  <si>
    <t>Se efectuo la actualizacion del Manual de Contratacion Verision 3.0, se encuentra en ajustes el Manual de Supervision Version 2.0</t>
  </si>
  <si>
    <t>14-26-28-30 de Octubre y 4-6-9-14 de Noviembre de 2020 y 14 de diciembre de 2020</t>
  </si>
  <si>
    <t>La Dirección de Contratación realizo socialización  por comunicacion interna sobre el  Manual de Contratación;así mismo realizo socializaciones sobre seco I y II  y tienda virtual, las evidencias pueden ser consultadas en el siguiente Link.
https://drive.google.com/drive/folders/0AMkdNgr0kfykUk9PVA</t>
  </si>
  <si>
    <t>No se han recibido denuncias relacionandas con conflicto de intereses.</t>
  </si>
  <si>
    <t xml:space="preserve">La Dirección de contratación, cuenta con una base de datos como punto de control para verificar  que se encuentre cargados  los documentos precontractuales en la plataforma Secop II.
</t>
  </si>
  <si>
    <t xml:space="preserve">La Direccion de Contratacion actualizo en el SIGD los siguientes procedimientos :
-Manual de Contratacion
-Procedimiento Acuerdo Marco 
-Procedimiento Sancionatorios 
-Procedimiento Contratos de prestacion de servicios 
-Procedimiento Bolsa de Productos 
-Procedimiento de Liquidaciones </t>
  </si>
  <si>
    <t>La Dirección de Contratación,actualizo la lista de chequeo en razon a la publicacion del procedimiento de contratos de prestacion de servicios; la cual es utilizada de manera permanente por la Direccion para  realizar la verificacion de la documentacion y requerir los  ajuste a  las areas correspondientes.</t>
  </si>
  <si>
    <t>La Dirección de Contratación solicita la intención de ARL, la cual hace parte del documento de perfeccionamiento del contrato en acta de inicio</t>
  </si>
  <si>
    <t xml:space="preserve">permanente </t>
  </si>
  <si>
    <t>Se remite como evidencia pantallazos del Siproj web, con las fichas de conciliacion  presentadas en el año de 2020 de los procesos  cargo de la Direccion de representacion judicial.</t>
  </si>
  <si>
    <t>Se remite como evidencia pantallazos del Siproj web, con las fichs de conciliacion  presentadas en el año de 2020 de los procesos  cargo de la Direccion de representacion judicial.</t>
  </si>
  <si>
    <t>Para el mes de octubre la Dirección de Gestión de Cobro, Con el fin de tener un mayor control en cuanto a salvaguardar la información de sus procesos, solicito la limitación del inicio de múltiples sesiones de un usuario en diferentes equipos, adicionalmente realiza nuevamente verificación del bloqueo en los equipos de la DGC, corroborando que  se encuentran con restricción de puertos USB a excepción del despacho.
Se documenta un inventario de los equipos que hacen parte de la Dirección de Gestión de Cobro, con las respectivas restricciones realizadas como se muestra en las evidencias con numero de serial y usuario.</t>
  </si>
  <si>
    <t>Con ocasión a la pandemia la Dirección de Gestión de Cobro ratifica su compromiso manteniendo el control, donde se implemento la atencion via telefonica  de peticiones quejas y reclamos, con el fin de brindar servicios eficientes oportunos y de calidad.
De esta manera, tenemos que la gestión total por parte del grupo de derechos de petición respecto a las repuestas procesadas.</t>
  </si>
  <si>
    <t>Los pofesionales de la Direccion de Normatividad apoyan la elaboracion de actos administrativos cuando son requeridos por otras dependencias para analizar su nivel de complejidad o en su defecto se realizan al interior de la Direccion.</t>
  </si>
  <si>
    <t xml:space="preserve">La eficiencia de la accion esta enfocada a expedir actos administrativos mas rubustos en lineamientos y normatividad vigente.es importante indicar que no se cuenta con la evidencia en razon a que son virtuales. </t>
  </si>
  <si>
    <t>10 de diciembre de 2020</t>
  </si>
  <si>
    <t>La Direccion de Normatividad y conceptos constantemente esta recordando a las diferentes area la actualizacion de la Matriz mediante pildoras comunicativas; adicionalmente actualizo el instructivo de nomatividad con nuevos lineamientos .</t>
  </si>
  <si>
    <t xml:space="preserve">si </t>
  </si>
  <si>
    <t>La accion es efica ya que con la misma se pretende que todas las dependencias se apropien de la actualizacion de la Matriz de Cumplimiento.</t>
  </si>
  <si>
    <t>La accion es eficaz por cuento se socializo el Manual de Contratacion y se reforzo la implementacion de la plataforma Secop II.</t>
  </si>
  <si>
    <t>26 de Noviembre de 2020</t>
  </si>
  <si>
    <t xml:space="preserve">La Dirección de Contratación realiza reunion, para verificar entre otros items la actualizacion de la pagina web de la entidad, dando cumplimiento a el principio de ley de transparencia </t>
  </si>
  <si>
    <t>Es eficaz por que se da cumplimiento a lo establecido en el Manual de Contratación, así como a los lineamientos impartidos por la Dirección, adicionalmentecon la actualizacion de la pagina web las partes interesadas pueden consultar la informacion de manera oportuna y veraz.</t>
  </si>
  <si>
    <t>11 de agosto de 2020</t>
  </si>
  <si>
    <t>La Direccion de contratacion socializo mediante correo electronico el correo remitido por la DTH ( Lineamientos implementación de la política de conflicto de interés en la SDM).al equipo de la Direccion de Contratacion a fin de que se de cumplimiento a los mismos; adicionalmente la Direccion en el Manual de Contratacion incluyo un acapite relacionado con la politica de conflicto de intereses.</t>
  </si>
  <si>
    <t>La accion es eficaz en razon a que con la actualizacion del Manual se  refuerza el codigo de integridad.</t>
  </si>
  <si>
    <t xml:space="preserve">La Direccion de Contratacion mantiene actualizada la informacion contractual en la plataforma transaccional Secop, la cual esta disponible par su consulta en el siguiente link https://www.colombiacompra.gov.co/secop-ii,
Asi mismo se expidio la circular 209509 dirigida a los supervisores recondandoles las obligaciones que contiene el Manual de supervision  e interventoria </t>
  </si>
  <si>
    <t>La accion es eficaz por que permite a los Diferentes procesos aplicar lineamientos establecidos en los procedimientos,Manuales y formatos de la Direccion de contratacion, asi mismo se da la unificacion de criterios evitando reprocesos en los procesos contractuales.</t>
  </si>
  <si>
    <t xml:space="preserve">NO SE REALIZARON MESAS DE TRABAJO </t>
  </si>
  <si>
    <t xml:space="preserve">trimestal </t>
  </si>
  <si>
    <t>La Direccion de Representacion Judicial ha cargado en la pagina web los informes de las demandas en contra de la entidad como lo establece la resolucion 3564 de 2015.</t>
  </si>
  <si>
    <t>La accion es eficaz por que se da  cumplimiento a lo establecido en el numeral 7.6 del Anexo 1 de la Resolución No. 3564 de 2015, “Por la cual se reglamentan los artículos 2.1.1.2.1.1, 2.1.1.2.1.11, 2.1.1.2.2.2, y el parágrafo 2 del artículo 2.1.1.3.1.1 del Decreto No. 1081 de 2015”</t>
  </si>
  <si>
    <t xml:space="preserve">Los profesionales de la Direccion actualizan permanentemente el Siproj, sin embargo  la direccion realiza   seguimientos  para validar la actualizacion de cada  modulo del siprojweb </t>
  </si>
  <si>
    <t>La accion es eficaz en razon a que con los seguimientos realizados se tendra actualizado el siprojweb para consulta.</t>
  </si>
  <si>
    <t>La accion es eficaz en razon a que existe un control, en razon a que los dependientes judiciales verifican las actuaciones y realizan seguimiento a las mismas, informandoles a los Profesionales de la Direccion los terminos, lo que permite disminuir el riesgo de que no se asita a una diligencia Judicial.</t>
  </si>
  <si>
    <t xml:space="preserve">28-31 de agosto y 22 de octubre </t>
  </si>
  <si>
    <t xml:space="preserve">Socializacion temas varios al equipo de la Direccion de Gestion de Cobro </t>
  </si>
  <si>
    <t>La accion es eficiente en razon a que se esta en permanente actualizaion sobre los diferentes temas que se manejan en la Direccion.</t>
  </si>
  <si>
    <t xml:space="preserve">La Direccion de Gestion de Cobro realiza seguimientos periodicos a fin de verificar el cumplimiento de las actividades propuestas por la Direccion para la vigencia </t>
  </si>
  <si>
    <t>La Accion es eficaz por que permite verificar de manera oportuna el cumplimiento de las metas propuestas por la Direccion.</t>
  </si>
  <si>
    <t>En el periodo se ha enviado el formato de entrenamiento en puesto de trabajo a 07 funcionarios y a la fecha hemos recibido 02, se  adjuntan formatos.
Se adjunta acta seguimiento</t>
  </si>
  <si>
    <t>En total son 34 Gerentes Públicos, de los cuales 30 estan en el plazo de concertación definiddo por la Guía de la Función Pública (lazos concertación fechas febrero a julio). Se entregan los 30 acuerdos suscritos en carpetas por dependencia.
Se precisa que de acuerdo con la capacitación realizada por la Función Pública y el DASCD, a las áreas de Talento les corresponde entregar la herramienta y a la Oficinas de Planeación apoyar la realización y el seguimiento de los Acuerdos de Gestión.
El Acuerdo de Gestión debe ser evaluado por el superior jerárquico en el término máximo de tres (3) meses después de finalizar la vigencia, de acuerdo con el grado de cumplimiento de los resultados alcanzados por el gerente público, con base en los indicadores determinados. Lo anterior de acuerdo con lo establecido en el numeral 3° del artículo 50 de la Ley 909 de 2004. Se deja como soporte el instructivo Instructivo para Gestión del Rendimiento Código: PA02-IN07. Publicado en la Intranet.
Se envió correo recondando fechas de realización de la evaluación a los gerentes</t>
  </si>
  <si>
    <t>Durante los  procesos de provisión que adelanta la entidad se da aplicación al formato PA02-PR01-F03, con fin de dar aplicación y verificación conforme con los requisitos del manual de funciones y la lista de chequeo.
SE ANEXAN FORMATOS  DE 18 FUNCIONARIOS</t>
  </si>
  <si>
    <t xml:space="preserve">PROCESO DE ENCARGOS: La Dirección de Talento Humano durante el periodo septiembre a diciembre de 2020, ha realizado los siguientes procesos de encargos, como se relaciona a continuación:
* se realizo la revisión de las vacantes definitivas y temporales entre el séptiembre y diciembre de 2020, realizando tres procesos de encargos y a la fecha de encuentran 41 empleos vacantes
SE REMITE DOCUMENTOS SOPORTE DE UN PROCESO DE ENCARGOS 
</t>
  </si>
  <si>
    <t>Reporte del POA de gestion TH 2020 - reporte a 31 de diciembre</t>
  </si>
  <si>
    <t xml:space="preserve"> febrero a diciembre de 2020</t>
  </si>
  <si>
    <t xml:space="preserve"> Se han realizado los procesos de concertación, seguimiento y evaluación de compromisos de gestión que a la fecha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t>
  </si>
  <si>
    <t xml:space="preserve">
  La eficacia de los instrumentos técnicos, procedimientos, instructivos o formatos entre otros de la DTH buscan  prevenir, identificar y tratar el conflicto de interés al interior de la Secretaría y estan alineados a los principios y valores contemplados en el codigo de integridad de la SDM. </t>
  </si>
  <si>
    <r>
      <t xml:space="preserve"> En atención del compromiso de integridad asumido por la Entidad con la adopción de la política de conflicto de interés en la SDM y en cumplimiento de las estrategias relacionadas con la cultura de la transparencia en la SDM, la DTH socializo con toda la entidad del documento  "Lineamientos política de conflicto de interés"  el cual es anexo al codigo de integridad 2020 y pueden consultar en: https://intranetmovilidad.movilidadbogota.gov.co/intranet/sites/default/files/2020-07-23/lineamientos-politica-de-conflicto-de-intereses-sdm-2020-v-1.0-1.pdf
Este documento  está diseñado para que su aplicación sea dirigida a cargos directivos, supervisores de contratos, interventores, servidores públicos y contratistas de la Entidad, estableciendo los lineamientos para la detección, prevención y administración de potenciales conflictos de interés derivados del desarrollo de todas las actividades de la Secretaría Distrital de Movilidad, asi mismo contiene los formatos que señalo a continuacion (adjunto) los cuales son  transversales al interior de la Entidad, es decir aplica a los servidores y contratistas de prestación de servicios profesionales y/o apoyo a la gestión. </t>
    </r>
    <r>
      <rPr>
        <b/>
        <sz val="12"/>
        <rFont val="Arial"/>
        <family val="2"/>
      </rPr>
      <t xml:space="preserve">  </t>
    </r>
  </si>
  <si>
    <r>
      <t xml:space="preserve"> En atención del compromiso de integridad asumido por la Entidad con la adopción de la política de conflicto de interés en la SDM y en cumplimiento de las estrategias relacionadas con la cultura de la transparencia en la SDM, la DTH socializo con toda la entidad del documento  "Lineamientos política de conflicto de interés"  el cual es anexo al codigo de integridad 2020 y pueden consultar en: https://intranetmovilidad.movilidadbogota.gov.co/intranet/sites/default/files/2020-07-23/lineamientos-politica-de-conflicto-de-intereses-sdm-2020-v-1.0-1.pdf
Este documento  está diseñado para que su aplicación sea dirigida a cargos directivos, supervisores de contratos, interventores, servidores públicos y contratistas de la Entidad, estableciendo los lineamientos para la detección, prevención y administración de potenciales conflictos de interés derivados del desarrollo de todas las actividades de la Secretaría Distrital de Movilidad, asi mismo contiene los formatos que señalo a continuacion (adjunto) los cuales  son  transversales al interior de la Entidad, es decir aplica a los servidores y contratistas de prestación de servicios profesionales y/o apoyo a la gestión. </t>
    </r>
    <r>
      <rPr>
        <b/>
        <sz val="12"/>
        <rFont val="Arial"/>
        <family val="2"/>
      </rPr>
      <t xml:space="preserve">  </t>
    </r>
  </si>
  <si>
    <t xml:space="preserve"> Enero a diciembre de 2020</t>
  </si>
  <si>
    <t xml:space="preserve"> Enero a diciembre de 2021</t>
  </si>
  <si>
    <t>Acción 2:Se enviaron los correos a los supervisores de contrato,donde se les informa la devolucion de cuentas
Acción 2.1 Durante el periodo reportado se realizaron  los respectivos encargos relacionados en la matriz  de "controles existentes". En el proceso de provision de empleos se realiza la etapa verificación de requisitos minimos donde se validan la documentación que aportan los aspirantes en el proceso de selección y vinculación de colaboradores.
Acción 2.2-2.3: Durante la vigencia 2020, se realizo el respectivo analisis de las actividades propuesta en el POA 2020 y se remitio la matriz diligenciada junto con sus evidencias a la OAPI,el cual se realizo  mediante un trabajo conjunto de el equipo de trabajo de SST y capacitacion, incorporadno todas aquellas actividades contempladas para la  Implementación del  Plan de Bienestar Social y mejoramiento del Clima Laboral, como tambien del Plan de Incentivos Institucionales.</t>
  </si>
  <si>
    <t>diciembre de 20200</t>
  </si>
  <si>
    <t>1.  Entrenamiento en el Puesto de Trabajo, de conformidad con los procedimientos de provisión de empleos públicos a cargo del proceso de Gestión del Talento Humano.(Preventivo)</t>
  </si>
  <si>
    <t xml:space="preserve">Evaluación del desempeño - Acuerdos de Gestión (Preventivo).
</t>
  </si>
  <si>
    <t>Verificar la eficacia de los instrumentos técnicos (procedimientos, instructivos o formatos, entre otros) para prevenir, identificar y tratar el conflicto de interés al interior de la Secretaría (Preventivo).</t>
  </si>
  <si>
    <t xml:space="preserve">1Verificar la eficacia de los instrumentos técnicos (procedimientos, instructivos o formatos, entre otros) para prevenir, identificar y tratar el conflicto de interés al interior de la Secretaría (Preventivo).        
</t>
  </si>
  <si>
    <t>Se realizaron trabajos mancumonados con el Archivo de Bogotá para la Historia Institucional y para las Tablas de Valoracion Documental.
* Se adjuntan evidencias de las mesas de trabajo</t>
  </si>
  <si>
    <t>2. La acción se realizará en el ultimo cuatrimestre  de la presenete vigencia</t>
  </si>
  <si>
    <t>3. Durante este periodo se realizó la celebración de la semana del medio ambientel, en la cual se sensibilizaron a los colaboradores de la entidad, en cuanto a los diferentes programas de gestión ambiental (agua, energía, residuos, buenas prácticas ambientales). Asi mismo, se realizó una mesa de trabajo sobre el programa de compras sostenibles públicas para continuar la implemntación del mismo.</t>
  </si>
  <si>
    <t>6. En el presente periodo no se generaron certificados de disposición final, para el ultimo seguimiento se presentarán los certificados generados.                                                                                                                                               Para dar cumplimiento  de las acciones de adjunta certificados finales lumina, tricol .</t>
  </si>
  <si>
    <t>Se realizo el seguimiento al plan deacción PIGA que se presentara para el siguiente cuatrenio y el cual ya se enceuntra aprobado por la SDA</t>
  </si>
  <si>
    <t xml:space="preserve">Se realizaron trabajos mancumonados con el Archivo de Bogotá para la Historia Institucional y para las Tablas de Valoracion Documental.
</t>
  </si>
  <si>
    <t>Noviembre y Diciembre 2020</t>
  </si>
  <si>
    <t xml:space="preserve">Se realizaron varias capacitaciones durante este periodo:
* Procesos Tecnicos - TRD - Orfeo
* Uso de la Hisdro aspiradora
</t>
  </si>
  <si>
    <t>El POA se publico en la fechas establecidas-Registro SICON-11/30/2020-ORDENES DE DEVOLUCION  22/09/2020-08/09/2020-COMUNICACIÓN CIUDADANOS-23/11/2020-10/09/2020-02/10/2020</t>
  </si>
  <si>
    <r>
      <rPr>
        <b/>
        <sz val="12"/>
        <color theme="1"/>
        <rFont val="Arial"/>
        <family val="2"/>
      </rPr>
      <t xml:space="preserve">SUBSDIRECCIÓN DE CONTRAVENCIONES: </t>
    </r>
    <r>
      <rPr>
        <sz val="12"/>
        <color theme="1"/>
        <rFont val="Arial"/>
        <family val="2"/>
      </rPr>
      <t xml:space="preserve">
Se esta realizando la actualización del Protocolo para la salida de vehículos inmovilizados.  
Mensualmente se realiza el informe consolidado de la Subdirección de Contravenciones, se adjunta evidencia con la información en archivo excel con la información consolidada de enero a noviembre 2020. 
Se realizó seguimiento a las infracciones realizadas por Embriaguez - F; informe generado por Crystal Report - SICON.
</t>
    </r>
    <r>
      <rPr>
        <b/>
        <sz val="12"/>
        <color theme="1"/>
        <rFont val="Arial"/>
        <family val="2"/>
      </rPr>
      <t>SUBDIRECCION DE CONTROL E INVESTIGACIONES AL TRANSPORTE PÚBLICO:</t>
    </r>
    <r>
      <rPr>
        <sz val="12"/>
        <color theme="1"/>
        <rFont val="Arial"/>
        <family val="2"/>
      </rPr>
      <t xml:space="preserve">
Se realiza consolidación de actos administrativos y actualización de base datos diariamente para evitar caducidad y llevar un control de los expedientes activos y fallados (Investigaciones administrativas y desvinculaciones administrativas). Se realiza informe semanal  de lo gestionado por la SCITP, para realizar análisis de las variaciones que se generen, tener control  y así tomar las acciones correspondientes en caso de ser necesario.
</t>
    </r>
    <r>
      <rPr>
        <b/>
        <sz val="12"/>
        <color theme="1"/>
        <rFont val="Arial"/>
        <family val="2"/>
      </rPr>
      <t xml:space="preserve">DIRECCION DE INVESTIGACIONES ADMINISTRATIVAS AL TRANSITO Y TRANSPORTE: </t>
    </r>
    <r>
      <rPr>
        <sz val="12"/>
        <color theme="1"/>
        <rFont val="Arial"/>
        <family val="2"/>
      </rPr>
      <t xml:space="preserve">Se realiza actualización y seguimiento de bases de datos para evitar caducidad y llevar control de los expedientes, se revisan los procedimientos sin encontrar necesidad de actualizaciones. </t>
    </r>
  </si>
  <si>
    <t>Se realiza el control sobre la elaboración del anteproyecto de presupuesto presupuestal del 2021. Se realiza ultima actualización de PAA 2021 el 30/11/2020</t>
  </si>
  <si>
    <t>30/09/2020 y 08/01/2020</t>
  </si>
  <si>
    <t xml:space="preserve">Se remite el control de reporte de POA trimestral correspondiente al seguimiento de PDD </t>
  </si>
  <si>
    <t>Se realiza reunion de socialización al grupo del Despacho de la Subsecretaria de Gestión de la Movilidad</t>
  </si>
  <si>
    <t>Septiembre, Octubre, Noviembre y Diciembre</t>
  </si>
  <si>
    <t xml:space="preserve">A partir del mes de octubre  Inicia la operación el trámite del curso pedagógico presencial con duración de una hora a la ciudadanía después de la suspensión de términos debido a la emergencia sanitaria por el COVID-19.
Durante el mes de noviembre se inicia la actualización del PM04-PR01-IN01 Instructivo de diseño y desarrollo donde se elimina la técnica didáctica trabajo grupal, en este momentos se encuentra en proceso de publicación. Así mismo, se encuentra en publicación las nuevas actualizaciones de las las presentaciones y formatos de las técnicas didácticas de Estudio de Caso y Debate.
Es oportuno mencionar que, los cambios realizados en las presentaciones y talleres surgen de la implementación de la Resolución 20203040011355 la cual reduce el tiempo para el desarrollo del curso, la entrega de los lineamientos de las oficinas OSV, OGS y OACCM; y las visitas realizadas por las oficinas ya mencionadas. 
Por lo anterior, en el mes de enero 2021 se realizará la validación del instructivo 01 por medio del PM04-PR01-F06 Formato encuesta de validación instructivo cursos pedagógicos para conocer la efectividad de las técnicas didácticas establecidas.
</t>
  </si>
  <si>
    <t xml:space="preserve">Se anexa  Resolución No. 20203040011355 de 2020 la cual reduce el tiempo para el desarrollo del curso, la entrega de los lineamientos de las oficinas OSV, OGS y OACCM; y las visitas realizadas por las oficinas ya mencionadas. Por otra parte se adjunta la actualización del PM04-PR01-IN01-instructivo D y D-CURSOS firma version 6.0 06-10-2020.
</t>
  </si>
  <si>
    <t xml:space="preserve">A partir del mes de octubre, se Inicia la operación el trámite del curso pedagógico presencial con duración de una hora a la ciudadanía después de la suspensión de términos debido a la emergencia sanitaria por el COVID-19.
En el mes de noviembre se actualiza el PM04-PR01-F04 formato de encuesta de satisfacción de acuerdo con las observaciones de la auditoría externa de calidad.Así mismo, se actualizó  el PM04-PR01-F15 hoja de preguntas y respuestas para la evaluación de aprendizaje de los asistentes al curso pedagógico.
Por último en el mes de diciembre, se realizó  la aplicación de la encuesta de satisfacción para el cuarto trimestre 2020 y la evaluación de aprendizaje a los asistentes al curso pedagógico.
Los informes correspondientes al cuarto trimestre se generan en el mes de enero 2021.
</t>
  </si>
  <si>
    <r>
      <t xml:space="preserve">Se indica el link en la intranet con la actualización PM04-PR01-F04  y el PM04-PR01-F04. PM04-PR01-F15.
</t>
    </r>
    <r>
      <rPr>
        <b/>
        <sz val="10"/>
        <color rgb="FF0099CC"/>
        <rFont val="Calibri"/>
        <family val="2"/>
        <scheme val="minor"/>
      </rPr>
      <t xml:space="preserve">https://intranetmovilidad.movilidadbogota.gov.co/intranet/PM04
</t>
    </r>
  </si>
  <si>
    <t xml:space="preserve">Durante el mes de noviembre se inicia la actualización del PM04-PR01-IN01 Instructivo de diseño y desarrollo donde se elimina la técnica didáctica trabajo grupal, en este momentos se encuentra en proceso de publicación. Así mismo, se encuentra en publicación las nuevas actualizaciones de las las presentaciones y formatos de las técnicas didácticas de Estudio de Caso y Debate.
Es oportuno mencionar que, los cambios realizados en las presentaciones y talleres surgen de la implementación de la Resolución 20203040011355 la cual reduce el tiempo para el desarrollo del curso, la entrega de los lineamientos de las oficinas OSV, OGS y OACCM; y las visitas realizadas por las oficinas ya mencionadas. 
</t>
  </si>
  <si>
    <t>Se anexa  Resolución No. 20203040011355 de 2020 la cual reduce el tiempo para el desarrollo del curso, la entrega de los lineamientos de las oficinas OSV, OGS y OACCM; y las visitas realizadas por las oficinas ya mencionadas. Por otra parte se adjunta la actualización del 2. PM04-PR01-IN01 Instructivo de diseño y desarrollo versión 6.0</t>
  </si>
  <si>
    <t>Informes de supervisión e informes de supervisión a la interventoría correspondientes al mes de Septiembre, octubre y noviembre. Asi como los informes de interventoria correspondientes al mes de Septiembre, octubre y noviembre.</t>
  </si>
  <si>
    <t>A partir del mes de octubre  Inicia la operación el trámite del curso pedagógico presencial con duración de una hora a la ciudadanía después de la suspensión de términos debido a la emergencia sanitaria por el COVID-19.
Durante el mes de noviembre se inicia la actualización del PM04-PR01-IN01 Instructivo de diseño y desarrollo donde se elimina la técnica didáctica trabajo grupal, en este momentos se encuentra en proceso de publicación. Así mismo, se encuentra en publicación las nuevas actualizaciones de las las presentaciones y formatos de las técnicas didácticas de Estudio de Caso y Debate.
Es oportuno mencionar que, los cambios realizados en las presentaciones y talleres surgen de la implementación de la Resolución 20203040011355 la cual reduce el tiempo para el desarrollo del curso, la entrega de los lineamientos de las oficinas OSV, OGS y OACCM; y las visitas realizadas por las oficinas ya mencionadas. 
Por lo anterior, en el mes de enero 2021 se realizará la validación del instructivo 01 por medio del PM04-PR01-F06 Formato encuesta de validación instructivo cursos pedagógicos para conocer la efectividad de las técnicas didácticas establecidas.</t>
  </si>
  <si>
    <t>A partir del mes de octubre, se Inicia la operación el trámite del curso pedagógico presencial con duración de una hora a la ciudadanía después de la suspensión de términos debido a la emergencia sanitaria por el COVID-19.
En el mes de noviembre se actualiza el PM04-PR01-F04 formato de encuesta de satisfacción de acuerdo con las observaciones de la auditoría externa de calidad.Así mismo, se actualizó  el PM04-PR01-F15 hoja de preguntas y respuestas para la evaluación de aprendizaje de los asistentes al curso pedagógico.
Por último en el mes de diciembre, se realizó  la aplicación de la encuesta de satisfacción para el cuarto trimestre 2020 y la evaluación de aprendizaje a los asistentes al curso pedagógico.
Los informes correspondientes al cuarto trimestre se generan en el mes de enero 2021.</t>
  </si>
  <si>
    <t xml:space="preserve">Durante el mes de noviembre se inicia la actualización del PM04-PR01-IN01 Instructivo de diseño y desarrollo donde se elimina la técnica didáctica trabajo grupal, en este momentos se encuentra en proceso de publicación. Así mismo, se encuentra en publicación las nuevas actualizaciones de las las presentaciones y formatos de las técnicas didácticas de Estudio de Caso y Debate.
Es oportuno mencionar que, los cambios realizados en las presentaciones y talleres surgen de la implementación de la Resolución 20203040011355 la cual reduce el tiempo para el desarrollo del curso, la entrega de los lineamientos de las oficinas OSV, OGS y OACCM; y las visitas realizadas por las oficinas ya mencionadas. </t>
  </si>
  <si>
    <t xml:space="preserve">Durante el periodo reportado   se realizaron campañas comunicativas sobre el riesgo de soborno por la realización de un trámite para beneficio propio o de un tercero   </t>
  </si>
  <si>
    <t>Inicia la operación el trámite del curso pedagógico presencial con duración de una hora a la ciudadanía después de la suspensión de términos debido a la emergencia sanitaria por el COVID-19.</t>
  </si>
  <si>
    <t>Para el mes de noviembre se Se actualiza el formato de encuesta de satisfacción de acuerdo con las observaciones de la auditoría externa de calidad.</t>
  </si>
  <si>
    <t>En el mes de diciembre Se realiza la aplicación de la encuesta de satisfacción para el cuarto trimestre 2020.</t>
  </si>
  <si>
    <t>El informe sepretende generar  en el mes de enero 2021.</t>
  </si>
  <si>
    <t>A partir del mes de octubre 
Inicia la operación el trámite del curso pedagógico presencial con duración de una hora a la ciudadanía después de la suspensión de términos debido a la emergencia sanitaria por el COVID-19.
Para el mes de noviembre se Se actualiza el formato de encuesta de satisfacción de acuerdo con las observaciones de la auditoría externa de calidad.
En el mes de diciembre Se realiza la aplicación de la encuesta de satisfacción para el cuarto trimestre 2020.
El informe sepretende generar  en el mes de enero 2021.</t>
  </si>
  <si>
    <t xml:space="preserve">1 septiembre a 31 de diciembre de 2020 </t>
  </si>
  <si>
    <t>DGTCTT: Se realizó el seguimiento mensual y el reportetrimestral de los POAs de de seguimiento a los con corte a 30 de septiembre de los proyectos de inversión y de gestión. Para la primera semana del mes de enero, se realizará el reporte con corte a 31 de diciembre de 2020.</t>
  </si>
  <si>
    <t>SGV: Se realizó el seguimiento mensual y el reportetrimestral de los POAs de de seguimiento a los con corte a 30 de septiembre de los proyectos de inversión y de gestión.</t>
  </si>
  <si>
    <t>SCTT:Se realizó el seguimiento mensual y el reportetrimestral de los POAs de de seguimiento a los con corte a 30 de septiembre de los proyectos de inversión y de gestión.</t>
  </si>
  <si>
    <t>Semaforización: Se realizó el seguimiento mensual y el reportetrimestral de los POAs de de seguimiento a los con corte a 30 de septiembre de los proyectos de inversión y de gestión.</t>
  </si>
  <si>
    <t>01 de septiembre de 2020 - 31 de diciembre de 2020</t>
  </si>
  <si>
    <t>Considerando que durante este periodo la contingencia (COVID-19) se viene generando dinámicas atipicas en los flujos vehiculares y peatonales, no se realizaron procesos de evaluación, dadas las condiciones atípicas a nivel operacional en los corredores viales de la ciudad.</t>
  </si>
  <si>
    <t>Se adelanto la verificación y evaluación correspondientes a los procesos de planeamiento y estado de las intersecciones semaforizadas a nivel operacional, conforme a las especificaciones establecidas.</t>
  </si>
  <si>
    <t>Se retoma con normalidad la programación de operativos priorizados para los meses de septiembre, octubre, noviembre y diciembre teniendo en cuenta las diferentes zonas y horarios de las problemáticas presentadas en la ciudad en las que prima la invasión al espacio público.</t>
  </si>
  <si>
    <t>Direcciones y Subdirecciones de la Subsecretaría de Gestión de la Movilidad realizaron el reporte de los avances de las acciones establecidas en el PDSV con las respectivas evidencias para el tercer trimestre de 2020. El cuarto trimestre se reportará en la primera semana de Enero de 2021.</t>
  </si>
  <si>
    <t>El ordenador del gasto realiza reunion mensual a los supervisores de los contratos y a los gerentes de proyectos, se realiza reiteración de las obligaciones y funciones de cada rol
Se solicitó a cada directivo evaluar la necesidad de remitir a investigación disciplinaria algun funcionario, quienes informaron que no existia la necesidad.</t>
  </si>
  <si>
    <t>Se realiza reunion de socialización al grupo del Despacho de la Subsecretaria de Gestión de la Movilidad
Se realizó la socialización del Codigo de integridad en las dependencias de la dirección.</t>
  </si>
  <si>
    <t>Se realiza reunion de socialización al grupo del Despacho de la Subsecretaria de Gestión de la Movilidad
Se realizó la socialización de consejos necesarios para la correcta aplicación de la politíca de seguridad de la información.</t>
  </si>
  <si>
    <t>Se realiza seguimiento mensual de los requerimientos a los procesos que se radican en la Dirección de Contratación, los cuales permiten garantizar los recursos humanos y materiales para la ejecución de las actividades de la subdirección, puntualmente en los meses de septiembre, octubre, noviembre y diciembre de 2020, se presentaron 15 procesos de selección bajo las siuientes modalidades:
Contratación de Mínima Cuantía
Contrataciones Directas 
Subasta Inversa Electrónica
Licitación Pública</t>
  </si>
  <si>
    <t>Se realiza reunion de socialización al grupo del Despacho de la Subsecretaria de Gestión de la Movilidad
Se solicitó a cada directivo evaluar la necesidad de remitir a investigación disciplinaria algun funcionario, quienes informaron que no existia la necesidad.</t>
  </si>
  <si>
    <t>Se realiza reunion de socialización al grupo del Despacho de la Subsecretaria de Gestión de la Movilidad
Se hace revisión permanente acorde a las necesidades descritas en el PAA conforme a los lineamientos definidos por la Dirección de Contratación.</t>
  </si>
  <si>
    <t>Se realiza reunion de socialización al grupo del Despacho de la Subsecretaria de Gestión de la Movilidad
Se adptó la politica  y estrategia de igualdad compartida por la Oficina  Asesora de Comunicaciones.</t>
  </si>
  <si>
    <t>Durante el periodo reportado se aplicaciaron los  protocolos de atención a la ciudadanía.
Se solicitó a cada directivo evaluar la necesidad de remitir a investigación disciplinaria algun funcionario, quienes informaron que no existia la necesidad.</t>
  </si>
  <si>
    <t>Para agilizar los trámites que realizan los ciudadanos cada día y mejorar la prestación del servicio en las instalaciones de la Secretaría Distrital de Movilidad (SDM), desde el mes de mayo se ha diseñado el acceso virtual para que el ciudadano pueda descargar en tiempo real su certificado de registro en Informes Policiales de Accidentes de Tránsito (IPATS). Sin embargo continúan llegando solicitudes del Informe Policial de Accidentes de Tránsito  a la subdirección, las cuales son atendidas según los tiempos establecidos y se realiza seguimiento mensual a las respuestas emitidas.</t>
  </si>
  <si>
    <t>SGV: Se realizó la revisión y envió mensual de los certificados de confiabilidad conforme a los parametros identificados por la Dirección de atención al Ciudadano.</t>
  </si>
  <si>
    <t>Semaforización: Se realizó la revisión y envió mensual de los certificados de confiabilidad conforme a los parametros identificados por la Dirección de atención al Ciudadano.</t>
  </si>
  <si>
    <t>SCTT: Se realizó la revisión y envió mensual de los certificados de confiabilidad conforme a los parametros identificados por la Dirección de atención al Ciudadano.</t>
  </si>
  <si>
    <t>DGTCTT: Conforme al manual de de gestión de PQRS, se ha realizado la revisión y seguimiento a los PQRS en terminos y vencidos para su correspondiente gestión. EL reporte lo remite semanalmente la DAC.</t>
  </si>
  <si>
    <t>SCTT: Conforme al manual de de gestión de PQRS, se ha realizado la revisión y seguimiento a los PQRS en terminos y vencidos para su correspondiente gestión. EL reporte lo remite semanalmente la DAC.</t>
  </si>
  <si>
    <t>Semaforización: Conforme al manual de de gestión de PQRS, se ha realizado la revisión y seguimiento a los PQRS en terminos y vencidos para su correspondiente gestión. EL reporte lo remite semanalmente la DAC.</t>
  </si>
  <si>
    <t>SGV: Conforme al manual de de gestión de PQRS, se ha realizado la revisión y seguimiento a los PQRS en terminos y vencidos para su correspondiente gestión. EL reporte lo remite semanalmente la DAC.</t>
  </si>
  <si>
    <t>1-4.4 Para los meses del reporte se han priorizado las zonas de mayor problematica para la implementacion de operativos de control, los cuales se procura acompañar por los profesionales de la SCTT para realizar un seguimiento detallado y verificar que se ejecuten de acuerdo a las necesidades del entorno, la problematica presentada y realizar el seguimiento respectivo con el objetivo de mitigarla.</t>
  </si>
  <si>
    <t>Considerando que durante este periodo la contingencia (COVID-19) se viene generando dinámicas atipicas en los flujos vehiculares y peatonales, no se realizaron procesos de evaluación, dadas las condiciones atípicas a nivel operacional en los corredores viales de la ciudad.
Se presentan evidencias del proceso para aquellas intersecciones del sistema antiguo que aun no  se encontraban migradas el sistema de semaforizacion inteligente SSI.</t>
  </si>
  <si>
    <t>Se retoma la normalidad en el análisis, priorización, programación, acompañamiento a la ejecución y seguimiento de los operativos de control al tránsito y transporte en toda la ciudad, dado el retorno a las actividades economicas de la ciudad.</t>
  </si>
  <si>
    <t>Actas de reunión con policía semanalmente desarrolladas en los meses de septiembre y cotubre para acuerdo de operativos a ejecutar conforme a la disponibilidad de personal y priorización de operativos programados.</t>
  </si>
  <si>
    <t>Correos electronicos donde se evidencia la remisión de la información de avance de las acciones definidas en el PDSV.</t>
  </si>
  <si>
    <t>Se realiza reunion de socialización al grupo del Despacho de la Subsecretaria de Gestión de la Movilidad
Se solicitó a cada directivo evaluar la necesidad de remitir a investigación disciplinaria algun funcionario, quienes informaron que no existia la necesidad.
Se realizó la socialización del Codigo de integridad en las dependencias de la dirección.
Se realizó la socialización de consejos necesarios para la correcta aplicación de la politíca de seguridad de la información.</t>
  </si>
  <si>
    <t>Lista de chequeo de los procesos contractuales adelantados por la subdirección de los meses de septiembre a  diciembre de 2020.</t>
  </si>
  <si>
    <t>Se realiza reunion de socialización al grupo del Despacho de la Subsecretaria de Gestión de la Movilidad.
Se realizó la socialización del Codigo de integridad en las dependencias de la dirección.
Se solicitó a cada directivo evaluar la necesidad de remitir a investigación disciplinaria algun funcionario, quienes informaron que no existia la necesidad.</t>
  </si>
  <si>
    <t>Se adptó la politica  y estrategia de igualdad compartida por la Oficina  Asesora de Comunicaciones.
Se solicitó a cada directivo evaluar la necesidad de remitir a investigación disciplinaria algun funcionario, quienes informaron que no existia la necesidad.</t>
  </si>
  <si>
    <t>Comunicados oficiales, correos electronicos, entre otros.</t>
  </si>
  <si>
    <t>Seguimiento a las respuestas emitidas para las solicitudes de IPATS de los meses de septiembre a diciembre.</t>
  </si>
  <si>
    <t>1-4.4 Programación de operativos con acompañamiento de los profesionales de la SCTT y seguimiento al cumplimiento de recursos de policia y grúas.</t>
  </si>
  <si>
    <t>Correos electronicos con el envío de los certificados.</t>
  </si>
  <si>
    <t>DIT: Se realizó el seguimiento mensual y el reportetrimestral de los POAs de de seguimiento a los con corte a 30 de septiembre de los proyectos de inversión y de gestión. Para la primera semana del mes de enero, se realizará el reporte con corte a 31 de diciembre de 2020.</t>
  </si>
  <si>
    <t>PMT: Se realizó el seguimiento mensual y el reportetrimestral de los POAs de de seguimiento a los con corte a 30 de septiembre de los proyectos de inversión y de gestión.</t>
  </si>
  <si>
    <t>Señalización: Se realizó el seguimiento mensual y el reportetrimestral de los POAs de de seguimiento a los con corte a 30 de septiembre de los proyectos de inversión y de gestión. Para la primera semana del mes de enero, se realizará el reporte con corte a 31 de diciembre de 2020.</t>
  </si>
  <si>
    <t>1 de Septiembre a 31 de diciembre de 2020</t>
  </si>
  <si>
    <t xml:space="preserve">1.1 Jefe Oficina Asesora de Planeación Institucional.
</t>
  </si>
  <si>
    <t>Una vez revisada y verificada la información reportada en los  POA, se remite a cada una de las áreas correo con observaciones  frente al diligenciamiento del formato, en relación con la coherencia y calidad de la información, del periodo comprendido entre agosto a diciembre de 2020 
Remision de  alertas frente a la ejecución de las metas proyecto de inversión dirigido a los Subsecretarios, a fin degenerar acciones que impacten en el logro y alcance de la programaciones para la vigencia.
Mesas de seguimiento trimestrales para verificar el avance del Plan de Acción Institucional.</t>
  </si>
  <si>
    <t>Actualización de los formatos  de reporte de los POA de inversión</t>
  </si>
  <si>
    <t>Una vez revisada y verificada la información reportada en los  POA, se remite a cada una de las áreas correo con observaciones  frente al diligenciamiento del formato, en relación con la coherencia y calidad de la información, del periodo comprendido entre agosto y diciembre de 2020 
Remision de  alertas frente a la ejecución de las metas proyecto de inversión dirigido a los Subsecretarios, a fin de  generar acciones que impacten en el logro y alcance de la programaciones para la vigencia.</t>
  </si>
  <si>
    <t>Publicación en la página web y en la Intranet de todos los documentos asociados a la programación y  seguimiento del Plan de Acción de la Secretaría (Plan Estratégico Institucional-PEI, Planes Operativos Anuales-POA, Informe consolidado de Indicadores de Inversión, Informe Consolidado de Indicadores de Gestión, Plan Estratégico Sectorial).</t>
  </si>
  <si>
    <t>Publicación WEB</t>
  </si>
  <si>
    <t>Una vez revisada y verificada la información reportada en los  POA, se remite a cada una de las áreas correo con observaciones  frente al diligenciamiento del formato, en relación con la coherencia y calidad de la información, del periodo comprendido entre  agosto y diciembre de 2020 
Remision de  alertas frente a la ejecución de las metas proyecto de inversión dirigido a los Subsecretarios, a fin de  generar acciones que impacten en el logro y alcance de la programaciones para la vigencia..</t>
  </si>
  <si>
    <t>Una vez revisada y verificada la información reportada en los  POA, se remite a cada una de las áreas correo con observaciones  frente al diligenciamiento del formato, en relación con la coherencia y calidad de la información, del periodo comprendido entre  agosto y diciembre de 2020 
Remision de  alertas frente a la ejecución de las metas proyecto de inversión dirigido a los Subsecretarios, a fin de  generar acciones que impacten en el logro y alcance de la programaciones para la vigencia.</t>
  </si>
  <si>
    <t>Se esta  trabajando en la  implementación  del protocolo de Rendición de Cuentas, propuesto por la Secretaría General,el cual esta siendo alineado con los lineamiento de la Veeduría Distrital. De este trabajo sirve es el insumo para formular la estrategia de rendición de cuentas de la vigencia 2020 que se ralizará en el 2021.</t>
  </si>
  <si>
    <t>Sobre este evento, la SDM en virtud de que en 2020 no hubo rendición de cuentas sectorial y del Alcalde Mayor, la cual se realizó entre noviembre y diciembe de 2019, no se adelantaron acciones para desarrrollar incentivos para los colaboradores en el proceso de Rendición de Cuentas durante este año.</t>
  </si>
  <si>
    <t>Los recursos quedaron incluidos en el presupuesto aprobado este año para el 2021, los que se reflejan en los estudios previos para el contrato de logistica que firma la SDM con  Compensar y la imprenta nacional.</t>
  </si>
  <si>
    <t>Se enviaron piezas comunicativas de socialización del Código de Integridad a la Oficina Asesora de Comunicación, estas se publicaron en comunicación interna, de igual forma se socializó el video sobre el Código de Integridad</t>
  </si>
  <si>
    <t>El PAAC siempre esta alineado a las directrices y recomendaciones de la Veeduría Distrital como de la Secretaría General de la Alcaldía Mayor. Se  hace  seguimiento a las acciones de forma mensual al PAAC.Para este periodo se estan aportando las evidencias por parte de las dependencias responsables de acciiones del último cuatrimestre de la este año.</t>
  </si>
  <si>
    <t>En este periodo en reunión con el equipo de la Subsecretaría de Gestión Corporativa, se revisó la metodologia de riesgos de soborno, Se hizo la consulta al DAFP sobre la valoración de riesgos de acuerdo a la Guía Metodologíca de gestión del riesgo. La OAPI esta esperando respuesta del DAFP, sin embargo sigue trabajando en la formulación del mapa re riesgos de soborno.</t>
  </si>
  <si>
    <t>Se remite mensualmente  correo a los Subsecretarios con el seguimiento de la ejecución presupuestal y contractual de cada uno de los proyectos de inversión.</t>
  </si>
  <si>
    <t>OCTUBRE</t>
  </si>
  <si>
    <t>2.4 Las quejas se adelantan de conformidad con la Ley 734 del 2002, en la base de datos que se lleva como control y seguimiento en la oficina de OCD se alimenta la pestaña de Quejas de la misma manera se hace seguimiento en la pestaña Unificado para controlar los procesos que adelantan los abogados estos se hace mensualmente el seguimiento en las reuniones.</t>
  </si>
  <si>
    <t>2.2 En cada reunión mensual se expone el avance y estado de los procesos, según las reuniones realizadas por la oficina se reporta su seguimiento en la base de datos de la Oficina en el cuadro Compartido con el fin de llevar control sobre los radicados mensuales y la gestión que se realizó sobre cada una, dentro del término establecido en la ley.</t>
  </si>
  <si>
    <t>3.3 Las quejas se evalúan dentro del término estipulado en la Ley y las Resoluciones, en la base de datos que se lleva como control y seguimiento en la oficina de OCD se alimenta la pestaña de Quejas de la misma manera se hace seguimiento en la pestaña Unificado para controlar los procesos que adelantan los abogados estos se hace mensualmente el seguimiento en las reuniones.</t>
  </si>
  <si>
    <t>2.2 En cada reunión mensual se expone el avance y estado de los procesos, en cada reunión mensual se expone el avance y estado de los procesos, según las reuniones realizadas por la oficina se reporta su seguimiento en la base de datos de la Oficina en el cuadro Compartido con el fin de llevar control sobre los radicados mensuales y la gestión que se realizó sobre cada una, dentro del término establecido en la ley.</t>
  </si>
  <si>
    <t>3.2 En cada reunión mensual se expone el avance y estado de los procesos, en cada reunión mensual se expone el avance y estado de los procesos, según las reuniones realizadas por la oficina se reporta su seguimiento en la base de datos de la Oficina en el cuadro Compartido con el fin de llevar control sobre los radicados mensuales y la gestión que se realizó sobre cada una, dentro del término establecido en la ley.</t>
  </si>
  <si>
    <t>3.3 Las quejas se evalúan dentro del término estipulado en la Ley y las Resoluciones,  en la base de datos que se lleva como control y seguimiento en la oficina de OCD se alimenta la pestaña de Quejas de la misma manera se hace seguimiento en la pestaña Unificado para controlar los procesos que adelantan los abogados estos se hace mensualmente el seguimiento en las reuniones.</t>
  </si>
  <si>
    <t xml:space="preserve">4.2 Las quejas se evalúan dentro del término estipulado en la Ley y las Resoluciones,  se hace seguimiento en cada una de las etapas y términos del proceso disciplinario, para el impulso procesal requerido de las quejas evidencia del control actas de reuniones programadas mensualmente, en las cuales cada abogado hace un reporte de los procesos a su cargo, informando las actuaciones adelantadas. </t>
  </si>
  <si>
    <t>4.2 Las quejas se evalúan dentro del término estipulado en la Ley y las Resoluciones.</t>
  </si>
  <si>
    <t>4.1 Las quejas se evalúan dentro del término estipulado en la Ley y las Resoluciones.</t>
  </si>
  <si>
    <t>1-3, 1 1-3.5 Comunicamos y hacemos socialización del MIPG por parte de los integrantes de la oficina de control disciplinario.</t>
  </si>
  <si>
    <t>1.4-3. La oficina de control disciplinario ha realizado capacitaciones sobre derecho de petición como conducta de mayor incidencia adelantadas y sobre soborno encaminada a la prevención durante el año se realizaron capacitaciones sobre soborno acosos sexual las cuales se habian compromentido en realizarlas en el primer semestre.</t>
  </si>
  <si>
    <t>3.4 Las quejas se evalúan dentro del término estipulado en la Ley y las Resoluciones.</t>
  </si>
  <si>
    <t>5-2 En cada reunión mensual se expone el avance y estado de los procesos. en cada reunión mensual se expone el avance y estado de los procesos, según las reuniones realizadas por la oficina se reporta su seguimiento en la base de datos de la Oficina en el cuadro Compartido con el fin de llevar control sobre los radicados mensuales y la gestión que se realizó sobre cada una, dentro del término establecido en la ley.</t>
  </si>
  <si>
    <t xml:space="preserve">4.3 Las quejas se evalúan dentro del término estipulado en la Ley y las Resoluciones. se hace seguimiento en cada una de las etapas y términos del proceso disciplinario, para el impulso procesal requerido de las quejas evidencia del control actas de reuniones programadas mensualmente, en las cuales cada abogado hace un reporte de los procesos a su cargo, informando las actuaciones adelantadas. </t>
  </si>
  <si>
    <t>La Oficina de Gesttón Social acompañó  a  las dependencias de la SDM  en el desarrollo de  proyectos y en el diseño de estrategias de gestión social atraves de la aplicación del procedimiento de inclusión del componente social, con acciones relacionadas con Proyecto de barrios vitales, ciclorritas, grupos étnicos, peatonalización cra. 13 y movilidad motorizada de cero y bajas emisiones. Se reporta la respectiva evidencia.</t>
  </si>
  <si>
    <r>
      <rPr>
        <b/>
        <sz val="12"/>
        <color theme="1"/>
        <rFont val="Arial"/>
        <family val="2"/>
      </rPr>
      <t>Avances del control  4.3:</t>
    </r>
    <r>
      <rPr>
        <sz val="12"/>
        <color theme="1"/>
        <rFont val="Arial"/>
        <family val="2"/>
      </rPr>
      <t xml:space="preserve"> La Oficina de Seguridad Vial, mediante correos electrónicos del 27 de octubre y 17 de diciembre de 2020 solicita a las diferentes dependencias de la SDM e instituciones de la Comisión Intersectorial de Seguridad Vial CISV, información requerida para el seguimiento frente a las acciones del PDSV 2017-2026.
Mediante las sesiones de la Comisión Intersectorial de Seguridad Vial y el Comité Institucional de Seguridad Vial de la Secretaria Distrital de Movilidad, realiza seguimiento al PDSV, con el fin de garantizar la continuidad en la implementación de las acciones establecidas, en el Decreto Distrital 813 de diciembre 28 de 2017 “Por el cual se adopta el Plan Distrital de Seguridad Vial y del Motociclista 2017-2026”.
El avance en la implementación de las acciones determinadas en el PDSVM, como responsabilidad de la Oficina de Seguridad Vial, fueron registrado en el reporte trimestral con corte a 18 de noviembre de 2020 y el informe de gestión anual Comisión Intersectorial de Seguridad Vial del 21 de diciembre de 2020. 
</t>
    </r>
    <r>
      <rPr>
        <b/>
        <sz val="12"/>
        <color theme="1"/>
        <rFont val="Arial"/>
        <family val="2"/>
      </rPr>
      <t>DAC</t>
    </r>
    <r>
      <rPr>
        <sz val="12"/>
        <color theme="1"/>
        <rFont val="Arial"/>
        <family val="2"/>
      </rPr>
      <t xml:space="preserve">: El 30 de septiembre se remiten las evidencias correspondientes al reporte del III trimestre del Plan Distrital de Seguridad Vial(PDSV).
Durante el mes de diciembre se envió memorando con las reincidencias, insumo vital para el reporte del cuarto trimestre del Plan Distrital de Seguridad Vial(PDSV).
Cabe destacar que, se encuentra a la espera el reporte del 4to trimestre del PDSV , que se pretende realizar a principios del mes de enero de la próxima vigencia.
</t>
    </r>
    <r>
      <rPr>
        <b/>
        <sz val="12"/>
        <color theme="1"/>
        <rFont val="Arial"/>
        <family val="2"/>
      </rPr>
      <t>OGS</t>
    </r>
    <r>
      <rPr>
        <sz val="12"/>
        <color theme="1"/>
        <rFont val="Arial"/>
        <family val="2"/>
      </rPr>
      <t>: La Oficina de Gestión Social recibió las evidencias de las actividades desarrolladas por la Oficina de Seguridad Vial establecidas en el PDSVM  Se reporta la respectiva evidencia.</t>
    </r>
  </si>
  <si>
    <r>
      <t>11-08-2020
13-11-2020
21-12-2020 /</t>
    </r>
    <r>
      <rPr>
        <b/>
        <sz val="12"/>
        <color theme="1"/>
        <rFont val="Arial"/>
        <family val="2"/>
      </rPr>
      <t xml:space="preserve"> DAC</t>
    </r>
    <r>
      <rPr>
        <sz val="12"/>
        <color theme="1"/>
        <rFont val="Arial"/>
        <family val="2"/>
      </rPr>
      <t xml:space="preserve"> Septiembre, Octubre, Noviembre y Diciembre / </t>
    </r>
    <r>
      <rPr>
        <b/>
        <sz val="12"/>
        <color theme="1"/>
        <rFont val="Arial"/>
        <family val="2"/>
      </rPr>
      <t xml:space="preserve">OGS </t>
    </r>
    <r>
      <rPr>
        <sz val="12"/>
        <color theme="1"/>
        <rFont val="Arial"/>
        <family val="2"/>
      </rPr>
      <t>31/12/2020</t>
    </r>
  </si>
  <si>
    <t>La Oficina de Gestión Social realizó el seguimiento a  las personas convocadas a las jornadas de socializacion  de servicios Convenio SENA SDM para la inscripcion a las formaciones tecnico tecnologicas y complementarias que se encuentren disponibles en el portafoilio de servicios. Se reporta la respectiva evidencia.</t>
  </si>
  <si>
    <t>La Oficina de Gestión Social verificó la factibilidad  de la sostenibilidad del planes, programas o proyectos en sus diferentes componentes en la etapa de planeación, en proyectos tales como ciclorrutas, mitigación de impacto por TPC, grupos étnicos y barrios vitales.Se reporta la respectiva evidencia.</t>
  </si>
  <si>
    <t>La Oficina de Gestión Social Implementó  y realizó seguimiento a las acciones definidas como estrategias de mitigacion en proyectos tales como barrios vitales, ciclorrutas, mitigación de impacto por TPC y grupos étnicos. Se reporta la respectiva evidencia.</t>
  </si>
  <si>
    <t>La Oficina de Gestión Social realizó las audiencias públicas de rendicion de cuentas en las 20 localidades, cumpliendo la normatividad correspondiente, establecida por la Veeduría Disrital, y reportó acciones para cada una de las fases del proceso. Se reporta la respectiva evidencia.</t>
  </si>
  <si>
    <t>Los Centros Locales de Movilidad divulgaron los canales de denuncia de actos de Corrupción en las carteleras de los CLMs  y a través de correos electrónicos y mensajes de wasap. Se reporta la respectiva evidencia.</t>
  </si>
  <si>
    <t>Los Centros Locales de Movilidad realizaron el seguimiento  y verificación a las actividades realizadas en los Espacios de Participación y Control Social a través del informe del resultado y avances del tercer trimestre 2020 del PIP. Se reporta la respectiva evidencia.</t>
  </si>
  <si>
    <t>La Oficina de Gestión Social divulgó la información relacionada con  las medidas anticorrupción institucionales contenidas en el PAAC en las audiencias públicas de rendicion de cuentas en las 20 localidades, contenida en las presentaciones de la gestión 2019 realizada por la SDM, y representada igualmente en las invitaciones a las audiencias publicadas en la página web de la SDM. Se reporta la respectiva evidencia.</t>
  </si>
  <si>
    <t>El supervisor de los orientadores y gestores locales de los Centros Locales de Movilidad organizó la rotación de los  equipos de colaboradores. Se reporta la respectiva evidencia.</t>
  </si>
  <si>
    <t>La Oficina de Gestión Social divulgó la información relacionada con la denuncia de actos de corrupción en cumplimiento a la Política Antisoborno en las audiencias públicas de rendicion de cuentas en las 20 localidades, contenida en las presentaciones de la gestión 2019 realizada por la SDM. Igualmente se hicieron divulgaciones de la información en los CLM. Se reporta la respectiva evidencia.</t>
  </si>
  <si>
    <t>La Oficina de Gestión Social verificó la implementación del PIP en los espacios de participación con enfoque diferencial y enfoque de genero, tales como Política pública de discapacidad, Política pública LGBTI, Política públcia para las familias, y Grupos étnicos.Igualmente se hicieron reuniones sobre el tema en los CLM:  Se reporta la respectiva evidencia.</t>
  </si>
  <si>
    <t>La Oficina de Gestión Social realizó el seguimiento a las jornadas de sensibilización en los temas de cultura ciudadana, a través de los procesos de formación en los CLM. Se reporta la respectiva evidencia.</t>
  </si>
  <si>
    <t>Diciembre 31 de 2020</t>
  </si>
  <si>
    <t>1)  Proyecto Ciclorrutas 
2) Grupos étnicos
3) Peatonalización Cra. 13
4) Proyecto Barrios vitales
5) PP Movilidad motorizada cero y bajas emisiones</t>
  </si>
  <si>
    <t>Registro y soporte de inscricipción</t>
  </si>
  <si>
    <t>1)  Proyecto Ciclorrutas 
2) Grupos étnicos 
3) Proyecto Barrios vitales
4) Mitigación de Impacto TPC</t>
  </si>
  <si>
    <t>Cronograma, Capacitación Veeduria, Envío solicitud información sector movilidad, Invitaciones, informes preliminares, registro asistencia, actas audiencias, concurso conocimientos, imágenes realización audiencias, respuestas solicitudes ciudadanía, presentaciones y evaluación evento Rendición de cuentas locales.</t>
  </si>
  <si>
    <t>Registro fotográfico de las divulgaciones en cartelera y a través de correos electrónicos y mensajes de wasap.</t>
  </si>
  <si>
    <t>Informe tercer trimestre de APTs y solicitudes</t>
  </si>
  <si>
    <t>Presenaciones gestión SDM e invitaciones RdeC</t>
  </si>
  <si>
    <t>Presentaciones gestión SDM e invitaciones RdeC</t>
  </si>
  <si>
    <t xml:space="preserve">Correo electrónico de la lider de los  CLM informando la rotación del personal </t>
  </si>
  <si>
    <t>La Oficina de Gestión Social divulgó la información relacionada con la denuncia de actos de corrupción en cumplimiento a la Política Antisoborno en las audiencias públicas de rendicion de cuentas en las 20 localidades, contenida en las presentaciones de la gestión 2019 realizada por la SDM.Igualmente se hicieron divulgaciones de la información en los CLM. Se reporta la respectiva evidencia.</t>
  </si>
  <si>
    <t>1) Presentaciones gestión SDM
2) Divulgaciones CLM</t>
  </si>
  <si>
    <t>1) Política Pública LGBTI, Familias, Discapacidad y Grupos étnicos
2) Actas de reunión CLM</t>
  </si>
  <si>
    <t>Los Centros Locales de Movilidad realizaron el seguimiento a  las solicitudes  realizadas a través del informe del resultado y avances del tercer trimestre 2020 del PIP. Se reporta la respectiva evidencia.</t>
  </si>
  <si>
    <t xml:space="preserve">Actas procesos de formación </t>
  </si>
  <si>
    <t>encuesta de satisfacción para el cuarto trimestre 2020.
El informe sepretende generar  en el mes de enero 2021.</t>
  </si>
  <si>
    <t>SEGUIMIENTO TERCERA LINEA DE DEFENSA AL CUMPLIMIENTO DE LOS CONTROLES
CORTE MES DE DICIEMBRE 2020</t>
  </si>
  <si>
    <t xml:space="preserve">1.2 La Dirección de Inteligencia de la Movilidad ejecuto el control conforme al diseño, toda vez que efectuaron seguimiento a la ejecución contractual y a las supervisiones de los contratos asignados a cargo de la DIM, de acuerdo con el  Manual de Supervisión e Interventoría Código: PA05- M03 Versión:2.0. Asi las cosas,  se evidenció que el control se ejecutó como fue diseñado demostrando su efectividad, lo cual contribuye a una adecuada mitigación del riesgo. </t>
  </si>
  <si>
    <t>1-4.3 La Subsecretaria de Politica de la Movilidad no ha iniciado procesos sancionatorios a los contratos que son de su competencia, de acuerdo con el soporte adjunto (correo de consulta y respuesta sobre sancionatorios SPM), no obstante, se reitera a  las demas subsecretarias que no documentaron la ejecucion del control, que se hace necesario remitir para proximos seguimientos  la evidencia que se diseño, lo anterior con el proposito de fortalecer el control y  contribuir a la adecuada mitigación del riesgo.</t>
  </si>
  <si>
    <t>3.3 La DAC realizó el seguimiento a los contratos de interventoria de Concesion SIM, Consecion PyG, no obstante en los soportes allegados no se observó Acta de seguimiento contrato de concesión 071 de 2007 del mes de diciembre, Acta de seguimiento a interventoria mes de diciembre 2020,  Informe mensual de Interventoria diciembre 2020, e informe de Superviosn del mes de diciembre de 2020. De otra parte con relacion al Contrato de Interventoría # 2019-1847, no se encontro el informe de supervisión correspondiente al mes de noviembre y diciembre de 2020, igualmente, no se encontro informe de interventoria del mes de diciembre. Por lo descrito anteriormente, el control no se reporta de conformidad con la periodicidad establecida por los responsables, el cual es mensual, por lo que se recomienda ejecutar el control de manera oportuna con el objetivo de minimizar la materialización del riesgo."</t>
  </si>
  <si>
    <t>4.2 Los responsables remitieron como soportes actas del 2/09/20, 9/10/20 y 02/12/20, en las cuales cada servidor realiza informe y seguimiento de los procesos a cargo,  pantallazo de cuadro compartido del seguimiento de proceso OCD, y relacion de quejas radicadas, sin embargo, estos no corresponden a lo establecido  en el control: que es:  Adelantar las investigaciones disciplinarias por la inadecuada gestión contractual de conformidad con lo dipuesto en la Ley 734 de 2002, accion que no se discrinima en las actas referidas. Por lo que se reitera para proximos seguimientos, mencionar si para el cuatrimestre reportados surgieron investigaciones por este concepto. Por lo anterior, se requiere que el control se reporte conforme fue diseñado con el proposito de hacer seguimiento a su efectividad, garantizando que no se materialicen los riesgos.</t>
  </si>
  <si>
    <t>1.2 La Subdireccion de Control de Tránsito y Transporte, envio bases de datos de Muestreo solicitudes IPATS SEPT-OCT-NOV-DIC, evidenciandose respuesta a las solicitudes de copia de IPAT´s, igualmente, los ciudadanos descargan en tiempo real su certificado de registro en Informes Policiales de Accidentes de Tránsito (IPATS), de forma virtual ; tramite que cumple con los requisitos descritos en la Guia de Trámites y Servicios y SUIT. Por lo anterior, se evidencia que el control se ejecutó como fue diseñado demostrando su efectividad, lo cual contribuye a una adecuada mitigación del riesgo.</t>
  </si>
  <si>
    <t>1.3 Se allego como soporte de la ejecucion del control:  oficios de respuesta de conceptos técnicos, Informe Visita de Seguimiento Planes Estratégicos Seguridad Vial y respuestas a solicitudes de informacion, observandose  la aplicación de los puntos establecidos en los puntos de control establecidos en los procedimiento es instructivos del proceso de Planeación de Transporte e Infraestructura, por lo anterior, se evidencia que el control se ejecutó como fue diseñado demostrando su efectividad, lo cual contribuye a una adecuada mitigación del riesgo.</t>
  </si>
  <si>
    <t>1-4.1 Se remitieron como evidencia autorizaciones de cierres, desvíos y medidas de mitigación por afectación del espacio público asociados a obras, eventos, aglomeraciones o emergencias, en el marco de los PMT, con las respuestas SDM-SPMT-180664-20, SDM-SPMT-193165-20, SDM-SPMT-194740-20, SDM-SPMT-20203120004931, SDM-SPMT-20203120009521, SDM-SPMT-20203120020871 ; evidenciandose  que los responsables ejecutaron el control como fue diseñado de acuerdo con lo establecido en los procedimientos PM02-PR01 y PM02-PR02¸ por lo anterior, se evidencia que el control se ejecutó como fue diseñado demostrando su efectividad, lo cual contribuye a una adecuada mitigación del riesgo.
No obstante, se recomienda que las evidencias sean identificadas conforme al control que correspondan de acuerdo con las indicaciones de la OAPI.</t>
  </si>
  <si>
    <t>1-4.2 Los responsables adjuntaron como evidencias, certificados de confiabilidad de la información de la Subdirección de Control de Tránsito y Transporte, la Subdirección de Semaforización, y la Subdirección de Gestión en Vía, correspondientes al cuatrimestre, de los tramites y servicios prestados a la ciudadania, conforme a los parametros identificados por la Dirección de atención al Ciudadano. Asi las cosas, se evidencia que el control se ejecutó como fue diseñado demostrando su efectividad, lo cual contribuye a una adecuada mitigación del riesgo.</t>
  </si>
  <si>
    <t>1-4.4. Los responsables de ejecutar el control aportaron como evidencias el Balance de operativos con acompañamiento SDM sept-oct-nov-dic del 2020, así:operativos programados 529, operativos cancelados por policía de tránsito 22, cantidad de operativos donde se presenta el recurso incompleto 58, operativos no cancelados donde no se presenta policía de tránsito 18, total operativos ejecutados con acompañamiento SDM 489. igualmente se remitio Informe de novedades con respecto a los operativos programados según Convenio Interadministrativo N. 288-2020 dirigido a SETRA y Memorando remitiendo Informe de novedades mes de septiembre, octubre, noviembre de 2020 para operativos programados con acompañamiento de la SDM, contrato de concesión 2018114 celebrado con GYP BOGOTÁ S.A.S. Asi las cosas, se evidencia que el control se ejecutó como fue diseñado demostrando su efectividad, lo cual contribuye a una adecuada mitigación del riesgo.</t>
  </si>
  <si>
    <t>1-4.5 Los responsables, reportaron como evidencias para evaluar las condiciones técnicas mínimas para priorizar y semaforizar las intersecciones solicitadas,  respuestas a solicitudes de implementación de controles semafóricos en la ciudad, además de respuestas a solicitudes de información, entre otras. De otra parte para el procedimiento PM03-PR09-F01 no se realizaron procesos de caracterización, considerando que durante este periodo la contingencia (COVID-19) se vienen generando dinámicas atípicas en los flujos vehiculares y peatonales,  dadas las condiciones atípicas a nivel operacional en los corredores viales de la ciudad. Mientras que para PM03-PR09-F02 se evaluó solamente una interacciones con toma de información del componente de Especiales, en razón a que por parte del contrato de Toma de Información no se suministró aforos del componente de priorización que generará la evaluación de condiciones para semaforizar, en más intersecciones solicitadas.
De acuerdo con lo anterior,  se evidencia que el control se ejecutó como fue diseñado demostrando su efectividad, lo cual contribuye a una adecuada mitigación del riesgo.</t>
  </si>
  <si>
    <t>1-4.10 Se remitieron como evidencia autorizaciones de cierres, desvíos y medidas de mitigación por afectación del espacio público asociados a obras, eventos, aglomeraciones o emergencias, en el marco de los PMT, con las respuestas SDM-SPMT-180664-20, SDM-SPMT-193165-20, SDM-SPMT-194740-20, SDM-SPMT-20203120004931, SDM-SPMT-20203120009521, SDM-SPMT-20203120020871 ; evidenciandose  que los responsables ejecutaron el control como fue diseñado de acuerdo con lo establecido en los procedimientos PM02-PR01 y PM02-PR02¸ por lo anterior, se evidencia que el control se ejecutó como fue diseñado demostrando su efectividad, lo cual contribuye a una adecuada mitigación del riesgo.
No obstante, se recomienda que las evidencias sean identificadas conforme al control que correspondan de acuerdo con las indicaciones de la OAPI.</t>
  </si>
  <si>
    <t>2.1  La Oficina Asesora de Comunicaciones y Cultura para la Movilidad ejecutó el control conforme al diseño, toda vez que en cumplimiento al Plan de Comunicaciones y Cultura para la Movilidad, llevaron a cabo la verificacion de la información publicada en los medios de comunicación entre los que se encuentan:  boletines publicados en la página web, Boletines de prensa, informe estratégico de medios, piezas gráficas general, plan de comunicaciones textos, guiones y pieza, muestra de textos, guiones y piezas digitales producidos por temas, informe revisión tabloide TransMiCable, Seguimiento plan de comunicaciones, videos, es por esto que de acuerdo con los soportes suministrados se evidenció que el control se ejecutó como fue diseñado demostrando su efectividad,  situacion que contribuyó mitigar el riesgo.</t>
  </si>
  <si>
    <t>2.2. Para el cuatrimestre la DAC remitio como evidencia el Seguimiento y evaluación de la estrategia de racionalización de los trámites en el SUIT,  en el Consolidado de las Estrategias de racionalización de trámites implementadas, donde se evidencio las acciones de racionalizacion implementadas, ejecucion,  monitoreo y seguimiento y evaluacion para la vigencia 2020. Por lo anterior, se evidencia que el control se ejecutó como fue diseñado demostrando su efectividad,  situación que contribuye a la mitigación del riesgo.</t>
  </si>
  <si>
    <t>3.1. Se verifico quela Sub Financiera a través de correos electrónicos de11/011/20, 21/10/20, 16/09/20, 2 y 7/12/20 comunicó a los supervisores de los contratos la devolución de cuentas de cobro devueltas por errores en las mismas.de igual forma se adjunto acta de reunion del 11/12/20 relacionada con el analisis de los riesgos y acciones, Asi las cosas, se observo que se da cumplimiento al Procedimiento Trámite Órdenes de Pago y Relación de Autorización PA03-PR09, aplicando los puntos de control, por lo anterior, se evidencia que el control se ejecutó como fue diseñado demostrando su efectividad, situación que contribuye a la mitigación del riesgo.</t>
  </si>
  <si>
    <t>3.2 Los responsables ejecutaron el control a través del envío de oficios a los ciudadanos que requerían la devolución de multas transito y transporte, comparendos, acuerdos de pago, y de retefuente, devolucion de dineros pago patios; que cumplieron con los procedimientos PA03-PR11- Devolucion y/o compensacion de pagos enexceso y pagos de lo no debido  por conceptos no tributarios y PA03-PR12-Procedimiento Devolucion y/o compensacion de pagos en exceso y pagos de lo debido Por lo anterior, se evidencia que el control se ejecutó como fue diseñado demostrando su efectividad,  situación que contribuye a la mitigación del riesgo.</t>
  </si>
  <si>
    <t>3.3.  Los responsables allegaron como evidencais de la ejecucion del control Consulta de Fichas de Conciliacion 2020-II  con 38 fichas de la SDM, Detalle Ficha de Conciliacion aleatoria para 1082-1054-1061-1065-1066-1069-1070-1074-1077, y pantallazos fichas de conciliación en seis hojas del 2020-01-01 al 2020-11-17, por lo anterio se reitera que la periodicidad del control  es mensual, por lo que se recomienda ejecutar el control de manera oportuna con el objetivo de minimizar la materialización del riesgo.</t>
  </si>
  <si>
    <t>3.4 Revisados los soportes se evidencio  que los responsables ejecutaron el control, conforme se diseñó toda vez que, DIATT  remite Base de Datos Segunda Instancia - Año 2020, SC allego informe mensual octubre 2020 de imposición de comparendos, salidas de vehículos inmovilizados, subsanaciones, derechos de petición, tutelas, reincidencias, ademas del Reporte Crystal 3 y 4 trim del seguimiento a las infracciones realizadas por Embriaguez - F. SCITP Se realiza consolidación de actos administrativos y actualización de base datos diariamente para evitar caducidad y llevar un control de los expedientes activos y fallados (Investigaciones administrativas y desvinculaciones administrativas). Se realiza informe semanal  de lo gestionado por la SCITP, para realizar análisis de las variaciones que se generen, tener control  y así tomar las acciones correspondientes en caso de ser necesario. Por lo anterior, se evidencia que el control es efectivo, situación que contribuye a la mitigación del riesgo. 
Se reitera que las evidencias sean identificadas conforme al control que correspondan de acuerdo con las indicaciones de la OAPI.</t>
  </si>
  <si>
    <t>4. Los responsables remitieron como soportes actas del 2/09/20, 9/10/20 y 02/12/20, en las cuales cada servidor realiza informe y seguimiento de los procesos a cargo,  pantallazo de cuadro compartido del seguimiento de proceso OCD, y relacion de quejas radicadas, sin embargo, se hace necesario que cada responsable detalle en el seguimiento el estado de las asignaciones y la gestión realizada a los tramites adjudicados. Se reitera la necesidad de tomar medidas encaminadas evitar vencimiento de términos, y cumplir con lo establecido en el diseño del control el cual es " Adelantar las investigaciones disciplinarias por la omisión de la rendición de cuentas de conformidad con lo dipuesto en la Ley 734 de 2002" con el propósito de prevenir que el riesgo se materialice.</t>
  </si>
  <si>
    <t>5.1  Los responsables de ejecutar el control remitieron como evidencia BASE ATENCION PQRSD Y PERSUASIVOS,  BASE ATENCION TELEFONICA - PQRSD-Y PERSUASIVOS y Base atencion telefonica de oct-dic, evidenciadose que el control se ejecuto ocmo se diseño, por lo anterior, se evidenció que el control se ejecutó como fue diseñado demostrando su efectividad, situación que contribuye a la mitigación del riesgo.</t>
  </si>
  <si>
    <t>5.2 Los responsables remitieron como soportes actas del 2/09/20, 9/10/20 y 02/12/20, en las cuales cada servidor realiza informe y seguimeinto de los procesos a cargo,  pantallazo de cuadro compartido del seguimiento de proceso OCD, y relacion de quejas radicadas, sin embargo, se hace necesario que cada responsable detalle en el seguimiento el estado de las asignaciones y la gestión realizada a los tramites adjudicados. Se reitera la necesidad de tomar medidas encaminadas evitar vencimiento de términos, y cumplir con lo establecido en el diseño del control el cual es. "Hacer seguimiento en cada una de las etapas y términos del proceso disiciplinario" con el propósito de prevenir que el riesgo se materialice.</t>
  </si>
  <si>
    <t xml:space="preserve">6. El responsable de ejecutar el control  enviaron pantallazos de correos enviados por la Direccion de Representacion Judicial al equipo de profesionales del area, remitiendo cuadro de actuaciones programadas del 31 de agosto al 18 de diciembre 2020 los cuales se enviaron semanalmente, de los procesos para defensa judicial. Por lo anterior, se evidencia que el control es efectivo, situación que contribuye a la mitigación del riesgo. </t>
  </si>
  <si>
    <t xml:space="preserve">7. Los responsables de ejecutar el control remitieron Informe de resultados y avances tercer y cuarto trimestre 2020 del Plan Institucional de Participación, asi mismo,  Informe Tercer-cuarto Trimestre APT_S  e Informe Tercer-cuarto Trimestre Solicitudes; asi las cosas, el control es efectivo conforme al diseño, lo cual contribuye a una adecuada la mitigación del riesgo. </t>
  </si>
  <si>
    <t xml:space="preserve">8.1 Se allego como evidencia de 32 actas de Reuniones virtuales del proceso de formación para la participación llevadas a cabo en las 20 localidades,  por lo anterior, se evidencia un adecuado seguimiento a las jornadas de sensibilización a través de las actas que las soportan, demostrando la efectividad del control;  lo que permite una adecuada mitigación del riesgo  toda vez que el control es efectivo conforme al diseño.  </t>
  </si>
  <si>
    <t>8.2 De acuerdo con la evidencia del control, se evidencio certificado de confiabilidad emitido por la Dirección de Servicio al Ciudadano correspondiente a los meses de septiembre, octubre, noviembre y diciembre 2020.  Por consiguiente, se evidencia que el control se ejecutó como fue diseñado demostrando su efectividad,  situación que contribuye a la mitigación del riesgo.</t>
  </si>
  <si>
    <t xml:space="preserve">8.3. Los responsables adjuntaron resoluciones relacionadas con la suspension de terminos y otras disposiciones Nos 103-115-123-127-128-140-153-159-169 y 186 de 2020. No obstante, a pesar de haber iniciado operacion del tramite de cursos pedagicos en el mes de octubre  de manera presencial, el  Informe de satisfacción asistentes a curso pedagógico se emite trimestrelmente (enero 2021).  </t>
  </si>
  <si>
    <t>1.4 La Oficina Asesora de Comunicaciones y Cultura para la Movilidad ejecutó el control conforme al diseño, toda vez que en cumplimiento al Plan de Comunicaciones y Cultura para la Movilidad, llevaron a cabo la verificacion de la información publicada en los medios de comunicación entre los que se encuentan:  boletines publicados en la página web, Boletines de prensa, informe estratégico de medios, piezas gráficas general, plan de comunicaciones textos, guiones y pieza, muestra de textos, guiones y piezas digitales producidos por temas, informe revisión tabloide TransMiCable, Seguimiento plan de comunicaciones, videos, es por esto que de acuerdo con los soportes suministrados se evidenció que el control se ejecutó como fue diseñado demostrando su efectividad,  situacion que contribuyó mitigar el riesgo.</t>
  </si>
  <si>
    <t>2.2 Los responsables remitieron como soportes actas del 2/09/20, 9/10/20 y 02/12/20, en las cuales cada servidor realiza informe y seguimiento de los procesos a cargo,  pantallazo de cuadro compartido del seguimiento de proceso OCD, y relacion de quejas radicadas, sin embargo, se hace necesario que cada responsable detalle en el seguimiento el estado de las asignaciones y la gestión realizada a los tramites adjudicados. Se reitera la necesidad de tomar medidas encaminadas evitar vencimiento de términos, y cumplir con lo establecido en el diseño del control el cual es. "Hacer seguimiento en cada una de las etapas y términos del proceso disiciplinario" con el propósito de prevenir que el riesgo se materialice.</t>
  </si>
  <si>
    <t>3.2 Los responsables remitieron como soportes actas del 2/09/20, 9/10/20 y 02/12/20, en las cuales cada servidor realiza informe y seguimeinto de los procesos a cargo,  pantallazo de cuadro compartido del seguimiento de proceso OCD, y relacion de quejas radicadas, sin embargo, se hace necesario que cada responsable detalle en el seguimiento el estado de las asignaciones y la gestión realizada a los tramites adjudicados. Se reitera la necesidad de tomar medidas encaminadas evitar vencimiento de términos, y cumplir con lo establecido en el diseño del control el cual es. " Adelantar las investigaciones disicplinarias de conformidad con la Ley 734 de 2002." con el propósito de prevenir que el riesgo se materialice.</t>
  </si>
  <si>
    <t>1.4 Durante el cuatrimestre, los responsables socializaron a través de medios internos de comunicación, de los principios y valores de integridad de la SDM, además acciones adelantadas en la campaña de transparencia, igualmente, la implementación de campañas o acciones de Cultura Ciudadana así 1. La Nueva Movilidad, 2. Motociclistas – Domiciliarios. 3. Curso para motociclistas. 4. Échale ojo a los carriles preferenciales y 5. BiciCarga. No obstante, a pesar de remitir soportes de campañas relacionadas con anticorrupción no se evidencio el impacto de las mismas. Toda vez que en el POA 2020 se determinó como nuevo indicador "Lograr el 95% de niveles de apropiación de los contenidos de comunicación interna en los encuestados” de la cual no se allegaron soportes. Por lo anterior, se requiere que el control se reporte conforme fue diseñado con el propósito de hacer seguimiento a su efectividad, garantizando que no se materialicen los riesgos.</t>
  </si>
  <si>
    <t>1.8 Los responsables allegaron como soporte de la ejecucion del control archivo en los cuales se corroboro el funcionamiento de los botones de redes sociales, el funcionamiento enlaces, los cuales estan disponibles permanentemente para el ibre acceso a la ciudadanía,   Sin embargo no se observo verificacion correspondiente al mes de diciembre 2020,  asi las cosas, no se reporta el control de conformidad con la periodicidad establecida, el cual es permanente, por lo que se recomienda ejecutar el control de manera oportuna con el objetivo de minimizar la materialización del riesgo."</t>
  </si>
  <si>
    <t>1.3 Para ejecutar el control los responsables continuan verificando  los requisitos para cada modalidad de los procesos contractuales estructurados en la SCTT, que para el periodo reportado corresponde a 15 procesos para el cuatrimestre reportado. Cumpliendo con lo establecido en  PA05-M02 MANUAL DE CONTRATACION y  PA05-M03 MANUAL DE SUPERVISION, por lo anterior, se evidencia que el control se ejecutó como fue diseñado demostrando su efectividad,  situación que contribuye a la mitigación del riesgo.</t>
  </si>
  <si>
    <t>1-4,2 No se adjuntan soportes en carpeta SEGUIMIENTO RIESGOS DE GESTIÓN Y CORRUPCIÓN CON CORTE DICIEMBRE 2020,  que evidencien la ejecución del control. Por lo anterior, se hace necesario que se ejecute el control como fue diseñado con el propósito de verificar su efectividad, y se adjunte la evidencia del control.</t>
  </si>
  <si>
    <t>1.5 No se adjuntan soportes en carpeta SEGUIMIENTO RIESGOS DE GESTIÓN Y CORRUPCIÓN CON CORTE DICIEMBRE 2020.</t>
  </si>
  <si>
    <t>2.1 La Oficina Asesora de Comunicaciones y Cultura para la Movilidad ejecutó el control conforme al diseño, toda vez que en cumplimiento al Plan de Comunicaciones y Cultura para la Movilidad, llevaron a cabo la verificacion de la información publicada en los medios de comunicación entre los que se encuentan:  boletines publicados en la página web, Boletines de prensa, informe estratégico de medios, piezas gráficas general, plan de comunicaciones textos, guiones y pieza, muestra de textos, guiones y piezas digitales producidos por temas, informe revisión tabloide TransMiCable, Seguimiento plan de comunicaciones, videos, es por esto que de acuerdo con los soportes suministrados se evidenció que el control se ejecutó como fue diseñado demostrando su efectividad,  situacion que contribuyó mitigar el riesgo.</t>
  </si>
  <si>
    <t>3.1 Se remitio como evidencia correo de OAPI a todos los directivos de la ejecucion presupuestal con corte a 30/11/20, en el cual se mencionan recomendaciones; igualmente se envio muestra de SGM-28 - VIABILIDAD EVIDENCIA NOVIEMBRE y  SGM-217 - VIABILIDAD EVIDENCIA DICIEMBRE, por lo anterior, se observó que el control se ejecutó como fue diseñado el cual fue efectivo, situación que contribuye a una adecuada mitigación del riesgo.</t>
  </si>
  <si>
    <t>3.2 No se adjuntan soportes en carpeta EVIDENCIAS CONTROLES RIESGOS DE GESTIÓN Y DE CORRUPCIÓN 31 DE DICIMEBRE DE 2020.</t>
  </si>
  <si>
    <t xml:space="preserve">3.4 La Dirección de Inteligencia de la Movilidad ejecuto el control conforme al diseño, toda vez que efectuaron seguimiento a la ejecución contractual y a las supervisiones de los contratos asignados a cargo de la DIM, de acuerdo con el  Manual de Supervisión e Interventoría Código: PA05- M03 Versión:2.0. Asi las cosas,  se evidenció que el control se ejecutó como fue diseñado demostrando su efectividad, lo cual contribuye a una adecuada mitigación del riesgo. </t>
  </si>
  <si>
    <t>4.1 Los responsables remitieron como soportes actas del 2/09/20, 9/10/20 y 02/12/20, en las cuales cada servidor realiza informe y seguimeinto de los procesos a cargo,  pantallazo de cuadro compartido del seguimiento de proceso OCD, y relacion de quejas radicadas, sin embargo, se hace necesario que cada responsable detalle en el seguimiento el estado de las asignaciones y la gestión realizada a los tramites adjudicados. Se reitera la necesidad de tomar medidas encaminadas evitar vencimiento de términos, y cumplir con lo establecido en el diseño del control el cual es. "Hacer seguimiento en cada una de las etapas y términos del proceso disiciplinario" con el propósito de prevenir que el riesgo se materialice.</t>
  </si>
  <si>
    <t>5. De acuerdo con lo argumentado por los responsables implementan los lineamientos del PLAN ANTICORRUPCCIÓN Y DE ATENCIÓN AL CIUDADANO SE CONSTRUYE CON BASE EN LOS LINEAMIENTOS DE LA VEEDURIA, SECRETARÍA GENERAL Y LA SECRETARÍA DE TRANSAPRENCIA DE LA PRESIDENCIA DE LA REPÚBLICA.  Asi las cosas, se evidencia que el control se ejecuta como fue diseñado, demostrando su efectividad,  situación que contribuye a la mitigación del riesgo.</t>
  </si>
  <si>
    <t>4.2 Los responsables remitieron como soportes actas del 2/09/20, 9/10/20 y 02/12/20, en las cuales cada servidor realiza informe y seguimeinto de los procesos a cargo,  pantallazo de cuadro compartido del seguimiento de proceso OCD, y relacion de quejas radicadas, sin embargo, se hace necesario que cada responsable detalle en el seguimiento el estado de las asignaciones y la gestión realizada a los tramites adjudicados. Se reitera la necesidad de tomar medidas encaminadas evitar vencimiento de términos, y cumplir con lo establecido en el diseño del control el cual es "Adelantar las investigaciones disciplinarias por la presencia de actos de soborno de conformidad con lo dipuesto en la Ley 734 de 2002" con el propósito de prevenir que el riesgo se materialice.</t>
  </si>
  <si>
    <t>7. No se adjuntan soportes en carpeta SEGUIMIENTO RIESGOS DE GESTIÓN Y CORRUPCIÓN CON CORTE DICIEMBRE 2020.</t>
  </si>
  <si>
    <t>1.-4.3 Los responsables DGTCTT-SCTT-SVC-Semaforización remitieron como evidencia bases de datos en las cuales se refleja  la revisión y seguimiento a los PQRS en terminos y vencidos para su correspondiente gestión; conforme al manual de de gestión de PQRS. Asi las cosas, se evidencia que el control se ejecutó como fue diseñado demostrando su efectividad, lo cual contribuye a una adecuada mitigación del riesgo.</t>
  </si>
  <si>
    <t>1-4,6 No se adjuntan soportes en carpeta SEGUIMIENTO RIESGOS DE GESTIÓN Y CORRUPCIÓN CON CORTE DICIEMBRE 2020,  que evidencien la ejecución del control. Por lo anterior, se hace necesario que se ejecute el control como fue diseñado con el propósito de verificar su efectividad, y se adjunte la evidencia del control.</t>
  </si>
  <si>
    <t>1-4,7,No se adjuntan soportes en carpeta SEGUIMIENTO RIESGOS DE GESTIÓN Y CORRUPCIÓN CON CORTE DICIEMBRE 2020,  que evidencien la ejecución del control. Por lo anterior, se hace necesario que se ejecute el control como fue diseñado con el propósito de verificar su efectividad, y se adjunte la evidencia del control.</t>
  </si>
  <si>
    <t>1-4,8, No se adjuntan soportes en carpeta SEGUIMIENTO RIESGOS DE GESTIÓN Y CORRUPCIÓN CON CORTE DICIEMBRE 2020,  que evidencien la ejecución del control. Por lo anterior, se hace necesario que se ejecute el control como fue diseñado con el propósito de verificar su efectividad, y se adjunte la evidencia del control.</t>
  </si>
  <si>
    <t>1-4,9, No se adjuntan soportes en carpeta SEGUIMIENTO RIESGOS DE GESTIÓN Y CORRUPCIÓN CON CORTE DICIEMBRE 2020,  que evidencien la ejecución del control. Por lo anterior, se hace necesario que se ejecute el control como fue diseñado con el propósito de verificar su efectividad, y se adjunte la evidencia del control.</t>
  </si>
  <si>
    <t xml:space="preserve">REPORTE SEGUIMIENTO Y REVISIÓN CORTE DICEMBRE 31 A LOS CONTROLES ESTABLECIDOS </t>
  </si>
  <si>
    <t>1.1 LA OAPI, a traves de correo corporativo socializó campañas del Codigo de integridad, asi como temas de transparencia y acceso a la informacion publica,  plan anticorrupacion y atención al ciudadano para todos los servidores de la entidad, Asi mismo se socilizaron videos sobre le codigo de Integridad; por lo anterior, se evidencia que el control se ejecutó como fue diseñado el cual fue efectivo, situación que contribuye a una adecuada mitigación del riesgo.</t>
  </si>
  <si>
    <t>4.1: Se dispusieron como evidencias de la aplicación del control, los reportes Reporte SPI MGA-SEPTIEMBRE, OCTUBRE Y NOVIEMBRE 2020; presentación CÓDIGO INTEGRIDAD-PAAC-SOBORNO-2020; PLAN ANTICORRUPCIÓN Y DE ATENCIÓN AL CIUDADANO 2020; Socialización Código de Integridad: componente 5 PAAC y Videos deActividades Código de Integridad. Se evidencia la aplicación del control y su efectividad. Se recomiendan las listas de asistencia a las presentaciones para determinar el cubrimiento efectivo de estas actividades.</t>
  </si>
  <si>
    <t>1.1: Se dispusieron como evidencias de la aplicación del control, los reportes Reporte SPI MGA-SEPTIEMBRE, OCTUBRE Y NOVIEMBRE 2020; presentación CÓDIGO INTEGRIDAD-PAAC-SOBORNO-2020; PLAN ANTICORRUPCIÓN Y DE ATENCIÓN AL CIUDADANO 2020; Socialización Código de Integridad: componente 5 PAAC y Videos deActividades Código de Integridad. Se evidencia la aplicación del control y su efectividad. Se recomiendan las listas de asistencia a las presentaciones para determinar el cubrimiento efectivo de estas actividades.</t>
  </si>
  <si>
    <t>1.2 La OGS allega tres carpetas correspondientes a los meses de septiembre, octubre y noviembre, en las cuales se evidencia la divulgación dada en los CLM de las localidades. Lo anterior permite evidenciar la aplicación del control.</t>
  </si>
  <si>
    <t>4.2: La OGS allega dos carpetas correspondientes al Informe de resultados y avances tercer y cuarto trimestre 2020 del Plan Institucional de Participación en los cuales se evidencia el seguimiento y verificación de las actividades en los CLM. Lo anterior permite evidenciar la aplicación del control.</t>
  </si>
  <si>
    <t>3.1: Se disponen como evidencias, una carpeta con pantallazos de consulta en SIPROJWEB del detalle de las fichas de conciliación y pantallazos de las fichas de conciliación. Se puede observar la aplicación del control.</t>
  </si>
  <si>
    <t>5. : Se disponen como evidencias, una carpeta con pantallazos de captura de pantalla de correos remitidos a los abogados recordando el cuadro de actuaciones semanales. También se allegan pantallazos de correos remitidos a loas abogados, recordando las actuaciones pendientes por semana. Se puede observar la aplicación del control.</t>
  </si>
  <si>
    <t>2.1: Se disponen como evidencias, una carpeta con pantallazos de consulta en SIPROJWEB del detalle de las fichas de conciliación y pantallazos de las fichas de conciliación. Se puede observar la aplicación del control.</t>
  </si>
  <si>
    <t>1.3: La DC realizo socialización interna sobre el  Manual de Contratación y sobre SECOP I y II  y tienda virtual, las evidencias corresponden a listas de asistencia y participaión, las presentaciones y correos varios con listas de participantes.  Se evidencia cumplimiento del control establecido.</t>
  </si>
  <si>
    <t>1.5: Se allega como evidencias de la aplicación del control: Formato de Evaluación Planes Integrales de Movilidad Sostenible (PIMS), oficios de respuestas  135927 y 28, respuesta de visita de seguimiento PSEV y Estudio de Tránsito Plan Parcial de Renovación Urbana NOA V0. Se evidencia la aplicaciòn del control establecido.</t>
  </si>
  <si>
    <t>1.6 Sobre este control, en la carpeta dispuesta por la OAPI, no se observaron los soportes o evidencias de la aplicación. Por lo anterior, la OCI no pudo verificar la aplicación del control.</t>
  </si>
  <si>
    <t>4.3: Sobre este control, en la carpeta dispuesta por la OAPI, no se observaron los soportes o evidencias de la aplicación. Por lo anterior, la OCI no pudo verificar la aplicación del control.</t>
  </si>
  <si>
    <t>1.1: Se dispusieron como evidencias de la aplicación del control, cinco correos con observaciones derivadas del seguimiento efectuado a los POAS de las dependencias. Se puede apreciar la aplicación del control establecido.</t>
  </si>
  <si>
    <t>1.2: Se dispusieron 8 archivos entre los cuales hay correos, estudios previos, observaciones y memorandos remisorios, en los cuales se colige que se está dando aplicación al control establecido.</t>
  </si>
  <si>
    <t>1.3: Se allega el formato PA05-IN02-F03 Matriz de Cumplimiento Legal debidamente actualizado y correos en los cuales se invita y comunica a realizar las actualizaciones respectivas. Con lo anterior, se evidencia la aplicación del control.</t>
  </si>
  <si>
    <t>1.5,1: Se allega como evidencia de la aplicación del control; Memorando cumplimiento PMI, también se adjuntan tres docuemntos de evidencia de las reuniones realizadas en octubre, noviembre y diciembre con los supervisores de contratos. Se evidencia la aplicación del control.</t>
  </si>
  <si>
    <t xml:space="preserve">1.5,2 Se allegan tres documentos en los cuales se logra evidenciar la aplicación del control. Estos documentos son: Código de integridad y pantallazos de las reuniones de socialización. </t>
  </si>
  <si>
    <t>1.5,3: Se allegan cuatro documentos en los cuales se logra evidenciar la aplicación del control. Estos documentos son: Código de integridad y pantallazos de las reuniones de socialización y presentación del Código de Integridad.</t>
  </si>
  <si>
    <t>1.6: La DIM allega tres carpetas denominadas, Estudios, Indicadores y Modelos, con los soportes respectivos; también se adjuntan pantallazos del correo de invitación a la socilización de actuaización del prcedimiento y anexos, la grabación de la reunión y la asistencia. Se evidencia la aplicación del control.</t>
  </si>
  <si>
    <t>2.1: Como evidencias se disponen las invitaciones a las audiencias y las presentaciones a cada una de las 20 localidades de Bogotá. Se evidencia el cumplimiento  y la ejecución del control.</t>
  </si>
  <si>
    <t>4: Se dispone como evidencias un archivo en excel donde se relacionan usuarios y equipos de la DGC. La fecha relacionada e octubre de 2020. Se evidencia la aplicación del control,</t>
  </si>
  <si>
    <t>1.5: Se allegaron 4 documentos en la carpeta de evidencias. Estos documentos son respuestas a solicitudes y visitas de seguimiento. También está el documento Aprobación Estudio de Demanda y Atención de Usuarios para la Estación de  Servicio La Granja – Calle 79 No. 76-60 (Engativá).  Se evidencia la aplicación del control.</t>
  </si>
  <si>
    <t>1.7: Se disponen como evidencia de la aplicación del control, las Actas de seguimiento al PAAI de los meses de septiembre a diciembre de 2020. En dicho seguimiento se determino el cumplimiento y entrega de todos los informes del cuatrimestre. Se evidencia la aplicación del control.</t>
  </si>
  <si>
    <t>1.6: Se disponen como evidencia de la aplicación del control, las Actas de seguimiento al PAAI de los meses de septiembre a diciembre de 2020. En dicho seguimiento se determino el cumplimiento y entrega de todos los informes del cuatrimestre. Se evidencia la aplicación del control.</t>
  </si>
  <si>
    <t>1,1: Se dispone como evidencias: SOCIALIZACIÓN CÓDIGO DE INTEGRIDAD COMUNICACIÓN INTERNA-18-11-2020; SOCIALIZACIÓN CÓDIGO DE INTEGRIDAD AGOSTO 2020; Video Código de Intregridad 2020-11-12 y VIDEO CÓDIGO INTEGRIDAD-SDM-12-11-2020. Se está aplicando el control, pero No se allegaron listados de asistencia a los eventos, por lo cual no se puede determinar el cubrimiento de cada actividad.</t>
  </si>
  <si>
    <t>1,2: Se disponen en la carpeta de evidencias, dos carpetas. Una con las invitaciones a las  ocalidades, para la rendición de cuentas y la otra con las presentaciones. Con lo anterior, se evidencia la aplicación del control.</t>
  </si>
  <si>
    <t xml:space="preserve">3,1: Se allegan como evidencias de la aplicación del control, pantallazos de los correos cruzados con los CLM, en los cuales se mencionan rotación de gestoras y apoyo a las rotaciones. Se evidenció la aplicación del control. </t>
  </si>
  <si>
    <t>6,1: Se dispuso una carpeta con las  presentaciones adelantadas por la OGS en cada localidad de Bogotá. Se evidencia la aplicación del control.</t>
  </si>
  <si>
    <t>1.4 Los responsables ejecutaron la acción conforme fue diseñada, toda vez que durante los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De otra parte, el 9 de noviembre de 2020 se llevo a cabo capacitacion relacionada con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anterior, se evidenció que el control se ejecutó como fue diseñado demostrando su efectividad, situación que contribuye a la mitigación del riesgo.</t>
  </si>
  <si>
    <t>1,3:  Se allega el formato PA05-IN02-F03 Matriz de Cumplimiento Legal debidamente actualizado y correos en los cuales se invita y comunica a realizar las actualizaciones respectivas. Con lo anterior, se evidencia la aplicación del control.</t>
  </si>
  <si>
    <t>3,3: Se dispuso un archivo en excel denominado Seguimiento R.P., en el cual se puede observar el seguimiento que se efectua en en terminos precontractuales. Por lo anterior, se puede evidenciar la aplicación del control.</t>
  </si>
  <si>
    <t xml:space="preserve">3,4: Se dispusieron los documentos actualizados: Manual de Contratación PA-M02, y los Procedimientos: PA05-PR16, PA05-PR17, PA05-PR18, PA05-PR20 Y PA05-PR21. Con lo anterior se puede evidenciar la aplicación del control establecido.  </t>
  </si>
  <si>
    <t>2,2: La DAC suministro copia del INFORME RESULTADOS MONITOREO MANUAL DE SERVICIO AL CIUDADANO del II, III y IV Trimestre de 2020. También allegó la H.V R8 C2.2 donde se resumen las actuaciones dadas frente al tema. Se evidencia la Aplicación del control.</t>
  </si>
  <si>
    <t>3,5: Se dispuso la Matriz de seguimiento de los contratos de la DAC en excel, así como también se suministro el documento H.V R8 C3,5, donde se detallan las actuaciones relacionadas. Se evidencia la aplicación del control.</t>
  </si>
  <si>
    <t>6,3: La DAC dispuso tres carpetas de evidencias, donde se incluyeron, el PROTOCOLO DE DENUNCIAS POR ACTOS DE CORRUPCIÓN, el correo de socialización del protocolo, PROTOCOLO DE DENUNCIAS POR ACTOS DE CORRUPCIÓN, la campaña antisoborno realizada en junio, GUIÓN Sketch y Audiovisual Anti - Soborno y la cancion Sketch Anti - Soborno. También se dispuso la H.V R8 C6,3, en la cual se resumen las actuaciones respectivas. Se evidencia la aplicación del control.</t>
  </si>
  <si>
    <t>1.4,2:  En la carpeta se dispuso copia de correos solicitando cumplimiento acción mapa de riesgos. Como respuestas dadas en la Dirección de Gestión de Tránsito y Control de Tránsito y Transporte no se encontraron actuaciones o situacipnes que ameriten investigaciones disciplinarias. Por lo anterior la OCI pudo evidenciar la aplicación del control</t>
  </si>
  <si>
    <t>1.4,1: Se suministró correo de Invitación: DOCUMENTAR Y SOCIALIZAR INTERNAMENTE LAS BUENAS PRÁCTICAS.. vie 11 de dic de 2020; así mismo se suministraron listados de asistencia. De igual manera la DGTCTT, LA SCTT, LA S.Semaforización y la OSV, sumiistraron evidencias de la aplicación del control. Por lo Anterior, se puede evidenciar la aplicación del control.</t>
  </si>
  <si>
    <t>1.4,3: Se suministró correo de Invitación: DOCUMENTAR Y SOCIALIZAR INTERNAMENTE LAS BUENAS PRÁCTICAS.. vie 11 de dic de 2020; así mismo se suministraron listados de asistencia. De igual manera la DGTCTT, LA SCTT, LA S.Semaforización y la OSV, sumiistraron evidencias de la aplicación del control. Por lo Anterior, se puede evidenciar la aplicación del control.</t>
  </si>
  <si>
    <t>1.4,4: Se suministró el correo MEMORANDO CUMPLIMIENTO PMI -ORDENADOR DEL GASTO;  y evidencia de las reuniones mensuales de seguimiento realizadas en octubre, noviembre y diciembre. Se evidencia la aplicación del control establecido.</t>
  </si>
  <si>
    <t>1.1. LA OAPI, a traves de correo corporativo socializó campañas del Codigo de integridad, asi como temas de transparencia y acceso a la informacion publica,  plan anticorrupacion y atención al ciudadano para todos los servidores de la entidad, Asi mismo se socializaron videos sobre le codigo de Integridad; por lo anterior, se evidencia que el control se ejecutó como fue diseñado el cual fue efectivo, situación que contribuye a una adecuada mitigación del riesgo.</t>
  </si>
  <si>
    <t>3.3 Los responsables remitieron como soportes actas del 2/09/20, 9/10/20 y 02/12/20, en las cuales cada servidor realiza informe y seguimiento de los procesos a cargo,  pantallazo de cuadro compartido del seguimiento de proceso OCD, y relacion de quejas radicadas, sin embargo, se hace necesario que cada responsable detalle en el seguimiento el estado de las asignaciones y la gestión realizada a los tramites adjudicados. Se reitera la necesidad de tomar medidas encaminadas evitar vencimiento de términos, y cumplir con lo establecido en el diseño del control el cual es "Adelantar las investigaciones disciplinarias por la manipulación de la información pública de conformidad con lo dipuesto en la Ley 734 de 2002" con el propósito de prevenir que el riesgo se materialice.</t>
  </si>
  <si>
    <t>3.2 Los responsables remitieron como soportes actas del 2/09/20, 9/10/20 y 02/12/20, en las cuales cada servidor realiza informe y seguimiento de los procesos a cargo,  pantallazo de cuadro compartido del seguimiento de proceso OCD, y relacion de quejas radicadas, sin embargo, se hace necesario que cada responsable detalle en el seguimiento el estado de las asignaciones y la gestión realizada a los tramites adjudicados. Se reitera la necesidad de tomar medidas encaminadas evitar vencimiento de términos, y cumplir con lo establecido en el diseño del control el cual es. "Hacer seguimiento en cada una de las etapas y términos del proceso disiciplinario" con el propósito de prevenir que el riesgo se materialice.</t>
  </si>
  <si>
    <t>2.2: Se dispone en la carpeta compartida, un archivo en excel denominado DATA - USUARIOS CARPETA COMPARTIDA Y CREACION DE USUARIOS. En el se evidencia un registro de control; sin embargo, no se adjuntan Actas de veriicación de usuarios con perfiles de acceso a la carpeta.</t>
  </si>
  <si>
    <r>
      <t xml:space="preserve">3.1 De acuerdo con el REPORTE DE AVANCE DE LOS CONTROLES, se menciona que durante el cuatrimestre </t>
    </r>
    <r>
      <rPr>
        <i/>
        <sz val="12"/>
        <rFont val="Arial"/>
        <family val="2"/>
      </rPr>
      <t>No se ha presentado hecho relevante para el derecho penal o disciplinario para presentarse denuncia.</t>
    </r>
    <r>
      <rPr>
        <sz val="12"/>
        <rFont val="Arial"/>
        <family val="2"/>
      </rPr>
      <t>Sin embargo los responsables remitieron como evidencias pantallazos de correos de capacitacion pruebas virtuales, acceso  para cargar edictos y estados, evidencia de notificaciones, relacion de quejas radicadas,  actas del cuatrimestre, por lo que se recomienda enviar la evidencia del control conforme fue diseñada la cual corresponde a: "Copia de las denuncias interpuestas.(Correo o memorandos)" en el caso de que se presente alguna denuncia.</t>
    </r>
  </si>
  <si>
    <r>
      <t xml:space="preserve">6.2 Se remitio como evidencia registro de asistencia de la capacitacion INCIDENCIA DISCIPLINARIAS EN EL DERECHO DE PETICIÓN vs PETICIÓN CON PROCEDIMIENTO ESPECIAL - SOBORNO del 16/06/20 y registro de asistencia de la capacitacion POLITICA DE GENERO – ACOSO LABORAL Y ACOSO SEXUAL llevada a cabo el 24/06/20.  Asi las cosas, los responables no remitiron evidencias que den cuenta de la ejecuciondel control para el periodo evaluado el cual tenia establecido como evidencia </t>
    </r>
    <r>
      <rPr>
        <i/>
        <sz val="12"/>
        <rFont val="Arial"/>
        <family val="2"/>
      </rPr>
      <t xml:space="preserve">Una(1) campaña comunicativa cuatrimestral sobre el riesgo de cobro por la realización de un trámite para beneficio propio o de un tercero.
</t>
    </r>
    <r>
      <rPr>
        <sz val="12"/>
        <rFont val="Arial"/>
        <family val="2"/>
      </rPr>
      <t>Por lo anterior, se requiere que el control se reporte conforme fue diseñado con el proposito de hacer seguimiento a su efectividad, garantizando que no se materialicen los riesgos.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</si>
</sst>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quot;$&quot;\ * #,##0.00_ ;_ &quot;$&quot;\ * \-#,##0.00_ ;_ &quot;$&quot;\ * &quot;-&quot;??_ ;_ @_ "/>
    <numFmt numFmtId="165" formatCode="[$-C0A]d\ &quot;de&quot;\ mmmm\ &quot;de&quot;\ yyyy;@"/>
    <numFmt numFmtId="166" formatCode="dd/mm/yyyy"/>
    <numFmt numFmtId="167" formatCode="d/m/yyyy"/>
  </numFmts>
  <fonts count="97" x14ac:knownFonts="1">
    <font>
      <sz val="11"/>
      <color theme="1"/>
      <name val="Calibri"/>
      <family val="2"/>
      <scheme val="minor"/>
    </font>
    <font>
      <sz val="10"/>
      <name val="Arial"/>
      <family val="2"/>
    </font>
    <font>
      <b/>
      <sz val="10"/>
      <name val="Arial Narrow"/>
      <family val="2"/>
    </font>
    <font>
      <b/>
      <sz val="11"/>
      <color indexed="8"/>
      <name val="Arial"/>
      <family val="2"/>
    </font>
    <font>
      <u/>
      <sz val="11"/>
      <color theme="10"/>
      <name val="Calibri"/>
      <family val="2"/>
      <scheme val="minor"/>
    </font>
    <font>
      <b/>
      <sz val="11"/>
      <color theme="1"/>
      <name val="Calibri"/>
      <family val="2"/>
      <scheme val="minor"/>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sz val="11"/>
      <color theme="1"/>
      <name val="Arial"/>
      <family val="2"/>
    </font>
    <font>
      <sz val="9"/>
      <color indexed="81"/>
      <name val="Tahoma"/>
      <family val="2"/>
    </font>
    <font>
      <b/>
      <sz val="12"/>
      <color theme="1"/>
      <name val="Calibri"/>
      <family val="2"/>
      <scheme val="minor"/>
    </font>
    <font>
      <b/>
      <sz val="12"/>
      <color theme="1"/>
      <name val="Arial"/>
      <family val="2"/>
    </font>
    <font>
      <b/>
      <sz val="11"/>
      <name val="Calibri"/>
      <family val="2"/>
      <scheme val="minor"/>
    </font>
    <font>
      <b/>
      <sz val="12"/>
      <name val="Arial"/>
      <family val="2"/>
    </font>
    <font>
      <b/>
      <sz val="14"/>
      <color theme="1"/>
      <name val="Arial"/>
      <family val="2"/>
    </font>
    <font>
      <b/>
      <sz val="16"/>
      <color theme="1"/>
      <name val="Arial"/>
      <family val="2"/>
    </font>
    <font>
      <b/>
      <sz val="16"/>
      <name val="Arial"/>
      <family val="2"/>
    </font>
    <font>
      <sz val="12"/>
      <color theme="1"/>
      <name val="Arial"/>
      <family val="2"/>
    </font>
    <font>
      <b/>
      <sz val="20"/>
      <color theme="1"/>
      <name val="Calibri"/>
      <family val="2"/>
      <scheme val="minor"/>
    </font>
    <font>
      <sz val="14"/>
      <color rgb="FFFF0000"/>
      <name val="Calibri"/>
      <family val="2"/>
      <scheme val="minor"/>
    </font>
    <font>
      <sz val="28"/>
      <color rgb="FFFF0000"/>
      <name val="Wingdings"/>
      <charset val="2"/>
    </font>
    <font>
      <b/>
      <sz val="11"/>
      <color rgb="FFFF0000"/>
      <name val="Arial"/>
      <family val="2"/>
    </font>
    <font>
      <sz val="11"/>
      <name val="Arial"/>
      <family val="2"/>
    </font>
    <font>
      <sz val="11"/>
      <name val="Calibri"/>
      <family val="2"/>
      <scheme val="minor"/>
    </font>
    <font>
      <b/>
      <sz val="16"/>
      <color rgb="FF7030A0"/>
      <name val="Calibri"/>
      <family val="2"/>
      <scheme val="minor"/>
    </font>
    <font>
      <b/>
      <sz val="18"/>
      <color theme="1"/>
      <name val="Arial"/>
      <family val="2"/>
    </font>
    <font>
      <b/>
      <sz val="20"/>
      <color theme="1"/>
      <name val="Arial"/>
      <family val="2"/>
    </font>
    <font>
      <b/>
      <sz val="12"/>
      <color indexed="8"/>
      <name val="Arial"/>
      <family val="2"/>
    </font>
    <font>
      <sz val="11"/>
      <color rgb="FFFF0000"/>
      <name val="Calibri"/>
      <family val="2"/>
      <scheme val="minor"/>
    </font>
    <font>
      <sz val="24"/>
      <color rgb="FFFF0000"/>
      <name val="Wingdings"/>
      <charset val="2"/>
    </font>
    <font>
      <sz val="24"/>
      <color rgb="FFFF0000"/>
      <name val="Calibri"/>
      <family val="2"/>
    </font>
    <font>
      <sz val="28"/>
      <color rgb="FFFF0000"/>
      <name val="Tahoma"/>
      <family val="2"/>
    </font>
    <font>
      <sz val="11"/>
      <color indexed="8"/>
      <name val="Arial"/>
      <family val="2"/>
    </font>
    <font>
      <sz val="12"/>
      <name val="Arial"/>
      <family val="2"/>
    </font>
    <font>
      <sz val="12"/>
      <color rgb="FFFF0000"/>
      <name val="Arial"/>
      <family val="2"/>
    </font>
    <font>
      <b/>
      <sz val="12"/>
      <color rgb="FFFF0000"/>
      <name val="Arial"/>
      <family val="2"/>
    </font>
    <font>
      <b/>
      <sz val="14"/>
      <name val="Arial"/>
      <family val="2"/>
    </font>
    <font>
      <b/>
      <sz val="24"/>
      <color theme="1"/>
      <name val="Arial"/>
      <family val="2"/>
    </font>
    <font>
      <b/>
      <sz val="14"/>
      <color rgb="FFFF0000"/>
      <name val="Arial"/>
      <family val="2"/>
    </font>
    <font>
      <sz val="16"/>
      <color theme="1"/>
      <name val="Arial"/>
      <family val="2"/>
    </font>
    <font>
      <u/>
      <sz val="14"/>
      <color rgb="FFFF0000"/>
      <name val="Calibri"/>
      <family val="2"/>
      <scheme val="minor"/>
    </font>
    <font>
      <sz val="14"/>
      <color theme="1"/>
      <name val="Calibri"/>
      <family val="2"/>
      <scheme val="minor"/>
    </font>
    <font>
      <b/>
      <sz val="14"/>
      <color theme="5" tint="-0.249977111117893"/>
      <name val="Calibri"/>
      <family val="2"/>
      <scheme val="minor"/>
    </font>
    <font>
      <b/>
      <sz val="14"/>
      <color indexed="8"/>
      <name val="Calibri"/>
      <family val="2"/>
    </font>
    <font>
      <b/>
      <sz val="22"/>
      <name val="Arial"/>
      <family val="2"/>
    </font>
    <font>
      <b/>
      <sz val="11"/>
      <color theme="0"/>
      <name val="Calibri"/>
      <family val="2"/>
      <scheme val="minor"/>
    </font>
    <font>
      <sz val="11"/>
      <color theme="0"/>
      <name val="Arial"/>
      <family val="2"/>
    </font>
    <font>
      <sz val="11"/>
      <color theme="0" tint="-0.14999847407452621"/>
      <name val="Arial"/>
      <family val="2"/>
    </font>
    <font>
      <b/>
      <sz val="11"/>
      <color theme="2" tint="-9.9978637043366805E-2"/>
      <name val="Calibri"/>
      <family val="2"/>
      <scheme val="minor"/>
    </font>
    <font>
      <sz val="11"/>
      <color rgb="FFFF0000"/>
      <name val="Arial"/>
      <family val="2"/>
    </font>
    <font>
      <b/>
      <sz val="12"/>
      <color theme="0"/>
      <name val="Arial"/>
      <family val="2"/>
    </font>
    <font>
      <sz val="12"/>
      <color theme="0"/>
      <name val="Arial"/>
      <family val="2"/>
    </font>
    <font>
      <b/>
      <sz val="12"/>
      <color theme="2" tint="-9.9978637043366805E-2"/>
      <name val="Arial"/>
      <family val="2"/>
    </font>
    <font>
      <sz val="12"/>
      <color theme="0" tint="-0.14999847407452621"/>
      <name val="Arial"/>
      <family val="2"/>
    </font>
    <font>
      <b/>
      <sz val="12"/>
      <color rgb="FF333F50"/>
      <name val="Arial"/>
      <family val="2"/>
    </font>
    <font>
      <b/>
      <sz val="12"/>
      <color rgb="FF000000"/>
      <name val="Arial"/>
      <family val="2"/>
    </font>
    <font>
      <b/>
      <sz val="12"/>
      <color theme="0" tint="-0.14999847407452621"/>
      <name val="Arial"/>
      <family val="2"/>
    </font>
    <font>
      <sz val="16"/>
      <color rgb="FFFF0000"/>
      <name val="Arial"/>
      <family val="2"/>
    </font>
    <font>
      <sz val="16"/>
      <name val="Arial"/>
      <family val="2"/>
    </font>
    <font>
      <b/>
      <u/>
      <sz val="16"/>
      <name val="Arial"/>
      <family val="2"/>
    </font>
    <font>
      <u/>
      <sz val="16"/>
      <name val="Arial"/>
      <family val="2"/>
    </font>
    <font>
      <sz val="12"/>
      <color theme="1"/>
      <name val="Calibri"/>
      <family val="2"/>
      <scheme val="minor"/>
    </font>
    <font>
      <sz val="12"/>
      <name val="Tahoma"/>
      <family val="2"/>
    </font>
    <font>
      <sz val="12"/>
      <color theme="1"/>
      <name val="Tahoma"/>
      <family val="2"/>
    </font>
    <font>
      <b/>
      <sz val="12"/>
      <color theme="5" tint="-0.249977111117893"/>
      <name val="Calibri"/>
      <family val="2"/>
      <scheme val="minor"/>
    </font>
    <font>
      <sz val="12"/>
      <color theme="2" tint="-9.9978637043366805E-2"/>
      <name val="Arial"/>
      <family val="2"/>
    </font>
    <font>
      <b/>
      <sz val="12"/>
      <color theme="5" tint="-0.249977111117893"/>
      <name val="Arial"/>
      <family val="2"/>
    </font>
    <font>
      <b/>
      <sz val="11"/>
      <name val="Arial"/>
      <family val="2"/>
    </font>
    <font>
      <b/>
      <sz val="10"/>
      <name val="Arial"/>
      <family val="2"/>
    </font>
    <font>
      <b/>
      <sz val="18"/>
      <color theme="3" tint="-0.249977111117893"/>
      <name val="Arial"/>
      <family val="2"/>
    </font>
    <font>
      <b/>
      <u/>
      <sz val="11"/>
      <color rgb="FF00B050"/>
      <name val="Arial"/>
      <family val="2"/>
    </font>
    <font>
      <b/>
      <sz val="11"/>
      <color rgb="FF00B050"/>
      <name val="Arial"/>
      <family val="2"/>
    </font>
    <font>
      <b/>
      <u/>
      <sz val="11"/>
      <color theme="9"/>
      <name val="Arial"/>
      <family val="2"/>
    </font>
    <font>
      <b/>
      <sz val="11"/>
      <color theme="9"/>
      <name val="Arial"/>
      <family val="2"/>
    </font>
    <font>
      <b/>
      <u/>
      <sz val="11"/>
      <color rgb="FFFF0000"/>
      <name val="Arial"/>
      <family val="2"/>
    </font>
    <font>
      <sz val="20"/>
      <color rgb="FFFF0000"/>
      <name val="Wingdings 3"/>
      <family val="1"/>
      <charset val="2"/>
    </font>
    <font>
      <b/>
      <sz val="10"/>
      <color theme="1"/>
      <name val="Arial"/>
      <family val="2"/>
    </font>
    <font>
      <b/>
      <sz val="9"/>
      <color indexed="81"/>
      <name val="Tahoma"/>
      <family val="2"/>
    </font>
    <font>
      <sz val="10"/>
      <color theme="1"/>
      <name val="Calibri"/>
      <family val="2"/>
      <scheme val="minor"/>
    </font>
    <font>
      <b/>
      <sz val="10"/>
      <name val="Calibri"/>
      <family val="2"/>
      <scheme val="minor"/>
    </font>
    <font>
      <b/>
      <sz val="10"/>
      <color theme="1"/>
      <name val="Calibri"/>
      <family val="2"/>
      <scheme val="minor"/>
    </font>
    <font>
      <sz val="10"/>
      <name val="Calibri"/>
      <family val="2"/>
      <scheme val="minor"/>
    </font>
    <font>
      <i/>
      <sz val="10"/>
      <name val="Calibri"/>
      <family val="2"/>
      <scheme val="minor"/>
    </font>
    <font>
      <i/>
      <sz val="10"/>
      <color theme="1"/>
      <name val="Calibri"/>
      <family val="2"/>
      <scheme val="minor"/>
    </font>
    <font>
      <sz val="10"/>
      <color rgb="FFFF0000"/>
      <name val="Calibri"/>
      <family val="2"/>
      <scheme val="minor"/>
    </font>
    <font>
      <b/>
      <sz val="14"/>
      <color indexed="8"/>
      <name val="Arial"/>
      <family val="2"/>
    </font>
    <font>
      <sz val="12"/>
      <color rgb="FF000000"/>
      <name val="Arial"/>
      <family val="2"/>
    </font>
    <font>
      <sz val="10"/>
      <color rgb="FF0070C0"/>
      <name val="Calibri"/>
      <family val="2"/>
      <scheme val="minor"/>
    </font>
    <font>
      <sz val="12"/>
      <name val="Calibri"/>
      <family val="2"/>
      <scheme val="minor"/>
    </font>
    <font>
      <sz val="10"/>
      <color theme="1"/>
      <name val="Calibri"/>
      <family val="2"/>
    </font>
    <font>
      <sz val="11"/>
      <color rgb="FF000000"/>
      <name val="Calibri"/>
      <family val="2"/>
    </font>
    <font>
      <sz val="10"/>
      <color rgb="FF000000"/>
      <name val="Calibri"/>
      <family val="2"/>
    </font>
    <font>
      <b/>
      <sz val="12"/>
      <color theme="3" tint="-0.249977111117893"/>
      <name val="Arial"/>
      <family val="2"/>
    </font>
    <font>
      <b/>
      <sz val="10"/>
      <color rgb="FF0099CC"/>
      <name val="Calibri"/>
      <family val="2"/>
      <scheme val="minor"/>
    </font>
    <font>
      <i/>
      <sz val="12"/>
      <name val="Arial"/>
      <family val="2"/>
    </font>
  </fonts>
  <fills count="42">
    <fill>
      <patternFill patternType="none"/>
    </fill>
    <fill>
      <patternFill patternType="gray125"/>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0"/>
        <bgColor theme="0"/>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6" tint="0.79998168889431442"/>
        <bgColor theme="0"/>
      </patternFill>
    </fill>
    <fill>
      <patternFill patternType="solid">
        <fgColor theme="7" tint="0.79998168889431442"/>
        <bgColor indexed="64"/>
      </patternFill>
    </fill>
    <fill>
      <patternFill patternType="solid">
        <fgColor theme="2"/>
        <bgColor indexed="64"/>
      </patternFill>
    </fill>
    <fill>
      <patternFill patternType="solid">
        <fgColor theme="2" tint="-0.24994659260841701"/>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0" tint="-0.34998626667073579"/>
        <bgColor theme="0"/>
      </patternFill>
    </fill>
    <fill>
      <patternFill patternType="solid">
        <fgColor theme="2" tint="-0.499984740745262"/>
        <bgColor indexed="64"/>
      </patternFill>
    </fill>
    <fill>
      <patternFill patternType="solid">
        <fgColor theme="0" tint="-0.14999847407452621"/>
        <bgColor rgb="FFDCE6F1"/>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CCECFF"/>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7" tint="0.59999389629810485"/>
        <bgColor rgb="FFFFFFFF"/>
      </patternFill>
    </fill>
    <fill>
      <patternFill patternType="solid">
        <fgColor theme="7" tint="0.59999389629810485"/>
        <bgColor theme="0"/>
      </patternFill>
    </fill>
    <fill>
      <patternFill patternType="solid">
        <fgColor theme="7" tint="0.59999389629810485"/>
        <bgColor rgb="FFCCFFFF"/>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style="thin">
        <color rgb="FFCCCCCC"/>
      </left>
      <right style="thin">
        <color rgb="FF000000"/>
      </right>
      <top style="thin">
        <color rgb="FFCCCCCC"/>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rgb="FFCCCCCC"/>
      </left>
      <right/>
      <top style="thin">
        <color rgb="FFCCCCCC"/>
      </top>
      <bottom style="thin">
        <color rgb="FF000000"/>
      </bottom>
      <diagonal/>
    </border>
    <border>
      <left style="medium">
        <color indexed="64"/>
      </left>
      <right/>
      <top style="thin">
        <color indexed="64"/>
      </top>
      <bottom/>
      <diagonal/>
    </border>
    <border>
      <left/>
      <right style="medium">
        <color indexed="64"/>
      </right>
      <top style="thin">
        <color indexed="64"/>
      </top>
      <bottom/>
      <diagonal/>
    </border>
    <border>
      <left style="thin">
        <color rgb="FFCCCCCC"/>
      </left>
      <right style="thin">
        <color rgb="FF000000"/>
      </right>
      <top style="thin">
        <color rgb="FFCCCCCC"/>
      </top>
      <bottom/>
      <diagonal/>
    </border>
    <border>
      <left style="thin">
        <color rgb="FFCCCCCC"/>
      </left>
      <right/>
      <top style="thin">
        <color rgb="FFCCCCCC"/>
      </top>
      <bottom/>
      <diagonal/>
    </border>
    <border>
      <left/>
      <right style="thin">
        <color rgb="FF000000"/>
      </right>
      <top style="thin">
        <color rgb="FFCCCCCC"/>
      </top>
      <bottom style="thin">
        <color rgb="FF000000"/>
      </bottom>
      <diagonal/>
    </border>
    <border>
      <left style="thin">
        <color indexed="64"/>
      </left>
      <right style="thin">
        <color rgb="FF000000"/>
      </right>
      <top style="thin">
        <color indexed="64"/>
      </top>
      <bottom style="thin">
        <color rgb="FF000000"/>
      </bottom>
      <diagonal/>
    </border>
    <border>
      <left style="thin">
        <color rgb="FFCCCCCC"/>
      </left>
      <right style="thin">
        <color rgb="FF000000"/>
      </right>
      <top style="thin">
        <color indexed="64"/>
      </top>
      <bottom style="thin">
        <color rgb="FF000000"/>
      </bottom>
      <diagonal/>
    </border>
    <border>
      <left style="thin">
        <color rgb="FFCCCCCC"/>
      </left>
      <right/>
      <top style="thin">
        <color indexed="64"/>
      </top>
      <bottom style="thin">
        <color rgb="FF000000"/>
      </bottom>
      <diagonal/>
    </border>
    <border>
      <left/>
      <right/>
      <top style="thin">
        <color rgb="FFCCCCCC"/>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14">
    <xf numFmtId="0" fontId="0" fillId="0" borderId="0"/>
    <xf numFmtId="0" fontId="2" fillId="2" borderId="1">
      <alignment horizontal="center" vertical="center" textRotation="90" wrapText="1"/>
    </xf>
    <xf numFmtId="0" fontId="2" fillId="3" borderId="1">
      <alignment horizontal="center" vertical="center" textRotation="90" wrapText="1"/>
    </xf>
    <xf numFmtId="0" fontId="2" fillId="4" borderId="1">
      <alignment horizontal="center" vertical="center" textRotation="90" wrapText="1"/>
    </xf>
    <xf numFmtId="0" fontId="2" fillId="5" borderId="1">
      <alignment horizontal="center" vertical="center" textRotation="90" wrapText="1"/>
    </xf>
    <xf numFmtId="0" fontId="2" fillId="6" borderId="1">
      <alignment horizontal="center" vertical="center" textRotation="90" wrapText="1"/>
    </xf>
    <xf numFmtId="0" fontId="2" fillId="5" borderId="1">
      <alignment horizontal="center" vertical="center" textRotation="90" wrapText="1"/>
    </xf>
    <xf numFmtId="0" fontId="2" fillId="7" borderId="1">
      <alignment horizontal="center" vertical="center" textRotation="90" wrapText="1"/>
    </xf>
    <xf numFmtId="0" fontId="2" fillId="8" borderId="1">
      <alignment horizontal="center" vertical="center" textRotation="90" wrapText="1"/>
    </xf>
    <xf numFmtId="0" fontId="2" fillId="9" borderId="1">
      <alignment horizontal="center" vertical="center" textRotation="90" wrapText="1"/>
    </xf>
    <xf numFmtId="0" fontId="4"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974">
    <xf numFmtId="0" fontId="0" fillId="0" borderId="0" xfId="0"/>
    <xf numFmtId="0" fontId="0" fillId="0" borderId="0" xfId="0" applyProtection="1">
      <protection hidden="1"/>
    </xf>
    <xf numFmtId="0" fontId="0" fillId="0" borderId="0" xfId="0" applyBorder="1" applyProtection="1">
      <protection hidden="1"/>
    </xf>
    <xf numFmtId="0" fontId="15" fillId="0" borderId="1" xfId="0" applyFont="1" applyFill="1" applyBorder="1" applyAlignment="1" applyProtection="1">
      <alignment horizontal="center" vertical="center" wrapText="1"/>
      <protection hidden="1"/>
    </xf>
    <xf numFmtId="0" fontId="0" fillId="17" borderId="0" xfId="0" applyFill="1" applyBorder="1" applyProtection="1">
      <protection hidden="1"/>
    </xf>
    <xf numFmtId="0" fontId="0" fillId="12" borderId="0" xfId="0" applyFill="1" applyProtection="1">
      <protection hidden="1"/>
    </xf>
    <xf numFmtId="0" fontId="0" fillId="17" borderId="16" xfId="0" applyFill="1" applyBorder="1" applyProtection="1">
      <protection hidden="1"/>
    </xf>
    <xf numFmtId="0" fontId="8" fillId="17" borderId="21" xfId="0" applyFont="1" applyFill="1" applyBorder="1" applyAlignment="1" applyProtection="1">
      <alignment horizontal="center"/>
      <protection hidden="1"/>
    </xf>
    <xf numFmtId="0" fontId="8" fillId="17" borderId="15" xfId="0" applyFont="1" applyFill="1" applyBorder="1" applyAlignment="1" applyProtection="1">
      <alignment horizontal="center"/>
      <protection hidden="1"/>
    </xf>
    <xf numFmtId="0" fontId="8" fillId="17" borderId="4" xfId="0" applyFont="1" applyFill="1" applyBorder="1" applyAlignment="1" applyProtection="1">
      <alignment horizontal="center"/>
      <protection hidden="1"/>
    </xf>
    <xf numFmtId="0" fontId="8" fillId="17" borderId="25" xfId="0" applyFont="1" applyFill="1" applyBorder="1" applyAlignment="1" applyProtection="1">
      <alignment horizontal="center"/>
      <protection hidden="1"/>
    </xf>
    <xf numFmtId="0" fontId="10" fillId="17" borderId="42" xfId="0" applyFont="1" applyFill="1" applyBorder="1" applyAlignment="1" applyProtection="1">
      <alignment horizontal="center"/>
      <protection locked="0"/>
    </xf>
    <xf numFmtId="0" fontId="10" fillId="17" borderId="49" xfId="0" applyFont="1" applyFill="1" applyBorder="1" applyAlignment="1" applyProtection="1">
      <alignment horizontal="center"/>
      <protection locked="0"/>
    </xf>
    <xf numFmtId="0" fontId="0" fillId="17" borderId="43" xfId="0" applyFill="1" applyBorder="1" applyAlignment="1" applyProtection="1">
      <alignment horizontal="center"/>
      <protection locked="0"/>
    </xf>
    <xf numFmtId="0" fontId="0" fillId="17" borderId="49" xfId="0" applyFill="1" applyBorder="1" applyAlignment="1" applyProtection="1">
      <alignment horizontal="center"/>
      <protection locked="0"/>
    </xf>
    <xf numFmtId="0" fontId="10" fillId="17" borderId="47" xfId="0" applyFont="1" applyFill="1" applyBorder="1" applyAlignment="1" applyProtection="1">
      <alignment horizontal="center"/>
      <protection locked="0"/>
    </xf>
    <xf numFmtId="0" fontId="10" fillId="17" borderId="43" xfId="0" applyFont="1" applyFill="1" applyBorder="1" applyAlignment="1" applyProtection="1">
      <alignment horizontal="center"/>
      <protection locked="0"/>
    </xf>
    <xf numFmtId="0" fontId="0" fillId="17" borderId="51" xfId="0" applyFill="1" applyBorder="1" applyAlignment="1" applyProtection="1">
      <alignment horizontal="center"/>
      <protection locked="0"/>
    </xf>
    <xf numFmtId="0" fontId="0" fillId="17" borderId="18" xfId="0" applyFill="1" applyBorder="1" applyAlignment="1" applyProtection="1">
      <alignment horizontal="center"/>
      <protection locked="0"/>
    </xf>
    <xf numFmtId="0" fontId="10" fillId="17" borderId="23" xfId="0" applyFont="1" applyFill="1" applyBorder="1" applyAlignment="1" applyProtection="1">
      <alignment horizontal="center"/>
      <protection locked="0"/>
    </xf>
    <xf numFmtId="0" fontId="0" fillId="17" borderId="2" xfId="0" applyFill="1" applyBorder="1" applyAlignment="1" applyProtection="1">
      <alignment horizontal="center"/>
      <protection locked="0"/>
    </xf>
    <xf numFmtId="0" fontId="0" fillId="17" borderId="23" xfId="0" applyFill="1" applyBorder="1" applyAlignment="1" applyProtection="1">
      <alignment horizontal="center"/>
      <protection locked="0"/>
    </xf>
    <xf numFmtId="0" fontId="10" fillId="17" borderId="5" xfId="0" applyFont="1" applyFill="1" applyBorder="1" applyAlignment="1" applyProtection="1">
      <alignment horizontal="center"/>
      <protection locked="0"/>
    </xf>
    <xf numFmtId="0" fontId="10" fillId="17" borderId="2" xfId="0" applyFont="1" applyFill="1" applyBorder="1" applyAlignment="1" applyProtection="1">
      <alignment horizontal="center"/>
      <protection locked="0"/>
    </xf>
    <xf numFmtId="0" fontId="0" fillId="17" borderId="29" xfId="0" applyFill="1" applyBorder="1" applyAlignment="1" applyProtection="1">
      <alignment horizontal="center"/>
      <protection locked="0"/>
    </xf>
    <xf numFmtId="0" fontId="10" fillId="17" borderId="45" xfId="0" applyFont="1" applyFill="1" applyBorder="1" applyAlignment="1" applyProtection="1">
      <alignment horizontal="center"/>
      <protection locked="0"/>
    </xf>
    <xf numFmtId="0" fontId="0" fillId="17" borderId="42" xfId="0" applyFill="1" applyBorder="1" applyAlignment="1" applyProtection="1">
      <alignment horizontal="center"/>
      <protection locked="0"/>
    </xf>
    <xf numFmtId="0" fontId="0" fillId="17" borderId="45" xfId="0" applyFill="1" applyBorder="1" applyAlignment="1" applyProtection="1">
      <alignment horizontal="center"/>
      <protection locked="0"/>
    </xf>
    <xf numFmtId="0" fontId="10" fillId="17" borderId="35" xfId="0" applyFont="1" applyFill="1" applyBorder="1" applyAlignment="1" applyProtection="1">
      <alignment horizontal="center"/>
      <protection locked="0"/>
    </xf>
    <xf numFmtId="0" fontId="0" fillId="17" borderId="50" xfId="0" applyFill="1" applyBorder="1" applyAlignment="1" applyProtection="1">
      <alignment horizontal="center"/>
      <protection locked="0"/>
    </xf>
    <xf numFmtId="0" fontId="0" fillId="17" borderId="3" xfId="0" applyFill="1" applyBorder="1" applyAlignment="1" applyProtection="1">
      <alignment horizontal="center"/>
      <protection locked="0"/>
    </xf>
    <xf numFmtId="0" fontId="5" fillId="20" borderId="4" xfId="0" applyFont="1" applyFill="1" applyBorder="1" applyAlignment="1" applyProtection="1">
      <alignment horizontal="center"/>
      <protection hidden="1"/>
    </xf>
    <xf numFmtId="0" fontId="20" fillId="17" borderId="0" xfId="0" applyFont="1" applyFill="1" applyBorder="1" applyProtection="1">
      <protection hidden="1"/>
    </xf>
    <xf numFmtId="0" fontId="0" fillId="17" borderId="30" xfId="0" applyFill="1" applyBorder="1" applyProtection="1">
      <protection hidden="1"/>
    </xf>
    <xf numFmtId="0" fontId="0" fillId="17" borderId="5" xfId="0" applyFill="1" applyBorder="1" applyProtection="1">
      <protection hidden="1"/>
    </xf>
    <xf numFmtId="0" fontId="0" fillId="17" borderId="29" xfId="0" applyFill="1" applyBorder="1" applyProtection="1">
      <protection hidden="1"/>
    </xf>
    <xf numFmtId="0" fontId="7" fillId="21" borderId="18" xfId="0" applyFont="1" applyFill="1" applyBorder="1" applyAlignment="1" applyProtection="1">
      <protection hidden="1"/>
    </xf>
    <xf numFmtId="0" fontId="7" fillId="21" borderId="19" xfId="0" applyFont="1" applyFill="1" applyBorder="1" applyAlignment="1" applyProtection="1">
      <protection hidden="1"/>
    </xf>
    <xf numFmtId="0" fontId="0" fillId="16" borderId="0" xfId="0" applyFill="1" applyBorder="1" applyAlignment="1" applyProtection="1">
      <alignment horizontal="justify" vertical="center"/>
      <protection hidden="1"/>
    </xf>
    <xf numFmtId="0" fontId="5" fillId="16" borderId="0" xfId="0" applyFont="1" applyFill="1" applyBorder="1" applyAlignment="1" applyProtection="1">
      <alignment horizontal="center" vertical="center"/>
      <protection hidden="1"/>
    </xf>
    <xf numFmtId="0" fontId="0" fillId="16" borderId="0" xfId="0" applyFill="1" applyBorder="1" applyAlignment="1" applyProtection="1">
      <alignment horizontal="center" vertical="center"/>
      <protection hidden="1"/>
    </xf>
    <xf numFmtId="0" fontId="6" fillId="16" borderId="0" xfId="0" applyFont="1" applyFill="1" applyBorder="1" applyAlignment="1" applyProtection="1">
      <alignment vertical="center"/>
      <protection hidden="1"/>
    </xf>
    <xf numFmtId="0" fontId="7" fillId="16" borderId="16" xfId="0" applyFont="1" applyFill="1" applyBorder="1" applyAlignment="1" applyProtection="1">
      <protection hidden="1"/>
    </xf>
    <xf numFmtId="0" fontId="5" fillId="16" borderId="16" xfId="0" applyFont="1" applyFill="1" applyBorder="1" applyAlignment="1" applyProtection="1">
      <alignment horizontal="center" vertical="center"/>
      <protection hidden="1"/>
    </xf>
    <xf numFmtId="0" fontId="0" fillId="16" borderId="16" xfId="0" applyFill="1" applyBorder="1" applyAlignment="1" applyProtection="1">
      <alignment horizontal="justify" vertical="center"/>
      <protection hidden="1"/>
    </xf>
    <xf numFmtId="0" fontId="0" fillId="17" borderId="34" xfId="0" applyFill="1" applyBorder="1" applyProtection="1">
      <protection hidden="1"/>
    </xf>
    <xf numFmtId="0" fontId="0" fillId="17" borderId="27" xfId="0" applyFill="1" applyBorder="1" applyProtection="1">
      <protection hidden="1"/>
    </xf>
    <xf numFmtId="0" fontId="0" fillId="11" borderId="0" xfId="0" applyFill="1" applyBorder="1"/>
    <xf numFmtId="0" fontId="35" fillId="0" borderId="1" xfId="0" applyFont="1" applyFill="1" applyBorder="1" applyAlignment="1" applyProtection="1">
      <alignment horizontal="center" vertical="center" wrapText="1"/>
      <protection hidden="1"/>
    </xf>
    <xf numFmtId="0" fontId="24" fillId="0" borderId="1" xfId="0" applyFont="1" applyFill="1" applyBorder="1" applyAlignment="1" applyProtection="1">
      <alignment horizontal="center" vertical="center" wrapText="1"/>
      <protection hidden="1"/>
    </xf>
    <xf numFmtId="0" fontId="5" fillId="16" borderId="0" xfId="0" applyFont="1" applyFill="1" applyBorder="1" applyAlignment="1" applyProtection="1">
      <alignment horizontal="center" vertical="center"/>
      <protection hidden="1"/>
    </xf>
    <xf numFmtId="0" fontId="0" fillId="16" borderId="0" xfId="0" applyFill="1" applyBorder="1" applyAlignment="1" applyProtection="1">
      <alignment horizontal="justify" vertical="center"/>
      <protection hidden="1"/>
    </xf>
    <xf numFmtId="0" fontId="0" fillId="11" borderId="0" xfId="0" applyFill="1" applyBorder="1" applyProtection="1">
      <protection hidden="1"/>
    </xf>
    <xf numFmtId="0" fontId="7" fillId="16" borderId="0" xfId="0" applyFont="1" applyFill="1" applyBorder="1" applyAlignment="1" applyProtection="1">
      <alignment horizontal="center"/>
      <protection hidden="1"/>
    </xf>
    <xf numFmtId="0" fontId="7" fillId="16" borderId="0" xfId="0" applyFont="1" applyFill="1" applyBorder="1" applyAlignment="1" applyProtection="1">
      <protection hidden="1"/>
    </xf>
    <xf numFmtId="0" fontId="5" fillId="16" borderId="0" xfId="0" applyFont="1" applyFill="1" applyBorder="1" applyAlignment="1" applyProtection="1">
      <alignment vertical="center"/>
      <protection hidden="1"/>
    </xf>
    <xf numFmtId="0" fontId="0" fillId="16" borderId="0" xfId="0" applyFill="1" applyBorder="1" applyAlignment="1" applyProtection="1">
      <alignment vertical="center"/>
      <protection hidden="1"/>
    </xf>
    <xf numFmtId="0" fontId="7" fillId="22" borderId="2" xfId="0" applyFont="1" applyFill="1" applyBorder="1" applyAlignment="1" applyProtection="1">
      <alignment horizontal="center" vertical="center"/>
      <protection hidden="1"/>
    </xf>
    <xf numFmtId="0" fontId="7" fillId="22" borderId="1" xfId="0" applyFont="1" applyFill="1" applyBorder="1" applyAlignment="1" applyProtection="1">
      <alignment horizontal="center" vertical="center"/>
      <protection hidden="1"/>
    </xf>
    <xf numFmtId="0" fontId="43" fillId="16" borderId="2" xfId="0" applyFont="1" applyFill="1" applyBorder="1" applyAlignment="1" applyProtection="1">
      <alignment horizontal="center" vertical="center"/>
      <protection hidden="1"/>
    </xf>
    <xf numFmtId="0" fontId="44" fillId="16" borderId="1" xfId="0" applyFont="1" applyFill="1" applyBorder="1" applyAlignment="1" applyProtection="1">
      <alignment vertical="center"/>
      <protection hidden="1"/>
    </xf>
    <xf numFmtId="0" fontId="43" fillId="16" borderId="3" xfId="0" applyFont="1" applyFill="1" applyBorder="1" applyAlignment="1" applyProtection="1">
      <alignment horizontal="center" vertical="center"/>
      <protection hidden="1"/>
    </xf>
    <xf numFmtId="0" fontId="44" fillId="16" borderId="12" xfId="0" applyFont="1" applyFill="1" applyBorder="1" applyAlignment="1" applyProtection="1">
      <alignment vertical="center"/>
      <protection hidden="1"/>
    </xf>
    <xf numFmtId="0" fontId="0" fillId="17" borderId="17" xfId="0" applyFill="1" applyBorder="1" applyAlignment="1" applyProtection="1">
      <alignment horizontal="center"/>
      <protection locked="0"/>
    </xf>
    <xf numFmtId="0" fontId="0" fillId="0" borderId="18" xfId="0" applyBorder="1" applyProtection="1">
      <protection locked="0" hidden="1"/>
    </xf>
    <xf numFmtId="0" fontId="0" fillId="0" borderId="20" xfId="0" applyBorder="1" applyProtection="1">
      <protection locked="0" hidden="1"/>
    </xf>
    <xf numFmtId="0" fontId="0" fillId="0" borderId="2" xfId="0" applyBorder="1" applyProtection="1">
      <protection locked="0" hidden="1"/>
    </xf>
    <xf numFmtId="0" fontId="0" fillId="0" borderId="23" xfId="0" applyBorder="1" applyProtection="1">
      <protection locked="0" hidden="1"/>
    </xf>
    <xf numFmtId="0" fontId="0" fillId="0" borderId="3" xfId="0" applyBorder="1" applyProtection="1">
      <protection locked="0" hidden="1"/>
    </xf>
    <xf numFmtId="0" fontId="0" fillId="0" borderId="17" xfId="0" applyBorder="1" applyProtection="1">
      <protection locked="0" hidden="1"/>
    </xf>
    <xf numFmtId="0" fontId="0" fillId="17" borderId="20" xfId="0" applyFill="1" applyBorder="1" applyAlignment="1" applyProtection="1">
      <alignment horizontal="center"/>
      <protection locked="0"/>
    </xf>
    <xf numFmtId="0" fontId="0" fillId="0" borderId="55" xfId="0" applyBorder="1" applyProtection="1">
      <protection locked="0" hidden="1"/>
    </xf>
    <xf numFmtId="0" fontId="0" fillId="0" borderId="30" xfId="0" applyBorder="1" applyProtection="1">
      <protection locked="0" hidden="1"/>
    </xf>
    <xf numFmtId="0" fontId="0" fillId="0" borderId="31" xfId="0" applyBorder="1" applyProtection="1">
      <protection locked="0" hidden="1"/>
    </xf>
    <xf numFmtId="0" fontId="0" fillId="17" borderId="47" xfId="0" applyFill="1" applyBorder="1" applyAlignment="1" applyProtection="1">
      <alignment horizontal="center"/>
      <protection locked="0"/>
    </xf>
    <xf numFmtId="0" fontId="0" fillId="17" borderId="5" xfId="0" applyFill="1" applyBorder="1" applyAlignment="1" applyProtection="1">
      <alignment horizontal="center"/>
      <protection locked="0"/>
    </xf>
    <xf numFmtId="0" fontId="0" fillId="17" borderId="35" xfId="0" applyFill="1" applyBorder="1" applyAlignment="1" applyProtection="1">
      <alignment horizontal="center"/>
      <protection locked="0"/>
    </xf>
    <xf numFmtId="0" fontId="0" fillId="17" borderId="9" xfId="0" applyFill="1" applyBorder="1" applyAlignment="1" applyProtection="1">
      <alignment horizontal="center"/>
      <protection locked="0"/>
    </xf>
    <xf numFmtId="0" fontId="0" fillId="17" borderId="10" xfId="0" applyFill="1" applyBorder="1" applyAlignment="1" applyProtection="1">
      <alignment horizontal="center"/>
      <protection locked="0"/>
    </xf>
    <xf numFmtId="0" fontId="0" fillId="17" borderId="11" xfId="0" applyFill="1" applyBorder="1" applyAlignment="1" applyProtection="1">
      <alignment horizontal="center"/>
      <protection locked="0"/>
    </xf>
    <xf numFmtId="0" fontId="10" fillId="17" borderId="1" xfId="0" applyFont="1" applyFill="1" applyBorder="1" applyAlignment="1" applyProtection="1">
      <alignment horizontal="center"/>
      <protection hidden="1"/>
    </xf>
    <xf numFmtId="0" fontId="10" fillId="17" borderId="1" xfId="0" applyFont="1" applyFill="1" applyBorder="1" applyAlignment="1" applyProtection="1">
      <alignment horizontal="center" vertical="center"/>
      <protection hidden="1"/>
    </xf>
    <xf numFmtId="0" fontId="10" fillId="17" borderId="24" xfId="0" applyFont="1" applyFill="1" applyBorder="1" applyAlignment="1" applyProtection="1">
      <alignment horizontal="center"/>
      <protection hidden="1"/>
    </xf>
    <xf numFmtId="0" fontId="9" fillId="11" borderId="33" xfId="0" applyFont="1" applyFill="1" applyBorder="1" applyAlignment="1" applyProtection="1">
      <alignment horizontal="center"/>
    </xf>
    <xf numFmtId="0" fontId="0" fillId="25" borderId="0" xfId="0" applyFill="1"/>
    <xf numFmtId="0" fontId="9" fillId="11" borderId="16" xfId="0" applyFont="1" applyFill="1" applyBorder="1" applyAlignment="1" applyProtection="1">
      <alignment horizontal="center"/>
    </xf>
    <xf numFmtId="0" fontId="9" fillId="11" borderId="34" xfId="0" applyFont="1" applyFill="1" applyBorder="1" applyAlignment="1" applyProtection="1">
      <alignment horizontal="center"/>
    </xf>
    <xf numFmtId="0" fontId="9" fillId="11" borderId="0" xfId="0" applyFont="1" applyFill="1" applyBorder="1" applyAlignment="1" applyProtection="1">
      <alignment horizontal="center"/>
    </xf>
    <xf numFmtId="0" fontId="29" fillId="11" borderId="0" xfId="0" applyFont="1" applyFill="1" applyBorder="1" applyAlignment="1" applyProtection="1">
      <alignment horizontal="center" vertical="top"/>
    </xf>
    <xf numFmtId="0" fontId="9" fillId="11" borderId="26" xfId="0" applyFont="1" applyFill="1" applyBorder="1" applyAlignment="1" applyProtection="1">
      <alignment horizontal="center"/>
    </xf>
    <xf numFmtId="0" fontId="0" fillId="11" borderId="16" xfId="0" applyFill="1" applyBorder="1"/>
    <xf numFmtId="0" fontId="12" fillId="11" borderId="26" xfId="0" applyFont="1" applyFill="1" applyBorder="1" applyAlignment="1"/>
    <xf numFmtId="0" fontId="5" fillId="24" borderId="1" xfId="0" applyFont="1" applyFill="1" applyBorder="1" applyAlignment="1">
      <alignment horizontal="center" vertical="top"/>
    </xf>
    <xf numFmtId="0" fontId="5" fillId="24" borderId="1" xfId="0" applyFont="1" applyFill="1" applyBorder="1" applyAlignment="1">
      <alignment horizontal="center" vertical="top" wrapText="1"/>
    </xf>
    <xf numFmtId="0" fontId="0" fillId="11" borderId="26" xfId="0" applyFill="1" applyBorder="1"/>
    <xf numFmtId="14" fontId="0" fillId="0" borderId="1" xfId="0" applyNumberFormat="1" applyFont="1" applyFill="1" applyBorder="1" applyAlignment="1">
      <alignment horizontal="center" vertical="top"/>
    </xf>
    <xf numFmtId="0" fontId="0" fillId="0" borderId="0" xfId="0" applyFill="1" applyBorder="1" applyAlignment="1">
      <alignment horizontal="center" vertical="top"/>
    </xf>
    <xf numFmtId="14" fontId="0" fillId="11" borderId="1" xfId="0" applyNumberFormat="1" applyFont="1" applyFill="1" applyBorder="1" applyAlignment="1">
      <alignment horizontal="center" vertical="top"/>
    </xf>
    <xf numFmtId="0" fontId="0" fillId="11" borderId="16" xfId="0" applyFill="1" applyBorder="1" applyAlignment="1">
      <alignment horizontal="center" vertical="center"/>
    </xf>
    <xf numFmtId="0" fontId="0" fillId="11" borderId="26" xfId="0" applyFill="1" applyBorder="1" applyAlignment="1">
      <alignment horizontal="center" vertical="center"/>
    </xf>
    <xf numFmtId="14" fontId="0" fillId="11" borderId="0" xfId="0" applyNumberFormat="1" applyFont="1" applyFill="1" applyBorder="1" applyAlignment="1">
      <alignment horizontal="center" vertical="top"/>
    </xf>
    <xf numFmtId="0" fontId="0" fillId="11" borderId="0" xfId="0" applyFont="1" applyFill="1" applyBorder="1" applyAlignment="1">
      <alignment horizontal="center" vertical="top"/>
    </xf>
    <xf numFmtId="0" fontId="25" fillId="11" borderId="0" xfId="0" applyFont="1" applyFill="1" applyBorder="1" applyAlignment="1">
      <alignment horizontal="justify" vertical="top"/>
    </xf>
    <xf numFmtId="0" fontId="0" fillId="11" borderId="26" xfId="0" applyFill="1" applyBorder="1" applyAlignment="1">
      <alignment horizontal="justify" vertical="center"/>
    </xf>
    <xf numFmtId="0" fontId="41" fillId="0" borderId="1" xfId="0" applyFont="1" applyBorder="1" applyAlignment="1">
      <alignment horizontal="justify" vertical="top" wrapText="1"/>
    </xf>
    <xf numFmtId="0" fontId="48" fillId="11" borderId="44" xfId="0" applyFont="1" applyFill="1" applyBorder="1" applyAlignment="1" applyProtection="1">
      <alignment vertical="top" wrapText="1"/>
    </xf>
    <xf numFmtId="0" fontId="24" fillId="11" borderId="44" xfId="0" applyFont="1" applyFill="1" applyBorder="1" applyAlignment="1" applyProtection="1">
      <alignment vertical="top" wrapText="1"/>
    </xf>
    <xf numFmtId="0" fontId="48" fillId="11" borderId="32" xfId="0" applyFont="1" applyFill="1" applyBorder="1" applyAlignment="1" applyProtection="1">
      <alignment vertical="top" wrapText="1"/>
    </xf>
    <xf numFmtId="0" fontId="24" fillId="11" borderId="50" xfId="0" applyFont="1" applyFill="1" applyBorder="1" applyAlignment="1" applyProtection="1">
      <alignment vertical="top" wrapText="1"/>
    </xf>
    <xf numFmtId="0" fontId="48" fillId="11" borderId="0" xfId="0" applyFont="1" applyFill="1" applyBorder="1" applyAlignment="1" applyProtection="1">
      <alignment vertical="top" wrapText="1"/>
    </xf>
    <xf numFmtId="0" fontId="5" fillId="13" borderId="48" xfId="0" applyFont="1" applyFill="1" applyBorder="1" applyAlignment="1" applyProtection="1">
      <alignment horizontal="center" vertical="top"/>
    </xf>
    <xf numFmtId="0" fontId="50" fillId="13" borderId="36" xfId="0" applyFont="1" applyFill="1" applyBorder="1" applyAlignment="1" applyProtection="1">
      <alignment horizontal="center" vertical="top"/>
    </xf>
    <xf numFmtId="0" fontId="5" fillId="11" borderId="48" xfId="0" applyFont="1" applyFill="1" applyBorder="1" applyAlignment="1" applyProtection="1">
      <alignment horizontal="center" vertical="top"/>
    </xf>
    <xf numFmtId="0" fontId="47" fillId="11" borderId="36" xfId="0" applyFont="1" applyFill="1" applyBorder="1" applyAlignment="1" applyProtection="1">
      <alignment horizontal="center" vertical="top"/>
    </xf>
    <xf numFmtId="0" fontId="48" fillId="11" borderId="51" xfId="0" applyFont="1" applyFill="1" applyBorder="1" applyAlignment="1" applyProtection="1">
      <alignment vertical="top" wrapText="1"/>
    </xf>
    <xf numFmtId="0" fontId="14" fillId="24" borderId="30" xfId="0" applyFont="1" applyFill="1" applyBorder="1" applyAlignment="1" applyProtection="1">
      <alignment vertical="center" wrapText="1"/>
    </xf>
    <xf numFmtId="0" fontId="14" fillId="24" borderId="29" xfId="0" applyFont="1" applyFill="1" applyBorder="1" applyAlignment="1" applyProtection="1">
      <alignment vertical="center"/>
    </xf>
    <xf numFmtId="0" fontId="14" fillId="24" borderId="29" xfId="0" applyFont="1" applyFill="1" applyBorder="1" applyAlignment="1" applyProtection="1">
      <alignment horizontal="center" vertical="center" wrapText="1"/>
    </xf>
    <xf numFmtId="0" fontId="14" fillId="24" borderId="5" xfId="0" applyFont="1" applyFill="1" applyBorder="1" applyAlignment="1" applyProtection="1">
      <alignment vertical="center" wrapText="1"/>
    </xf>
    <xf numFmtId="0" fontId="0" fillId="11" borderId="1" xfId="0" applyFont="1" applyFill="1" applyBorder="1" applyAlignment="1" applyProtection="1">
      <alignment horizontal="justify" vertical="top" wrapText="1"/>
      <protection locked="0"/>
    </xf>
    <xf numFmtId="0" fontId="0" fillId="11" borderId="1" xfId="0" applyFont="1" applyFill="1" applyBorder="1" applyAlignment="1" applyProtection="1">
      <alignment horizontal="center" vertical="top" wrapText="1"/>
      <protection locked="0"/>
    </xf>
    <xf numFmtId="0" fontId="0" fillId="11" borderId="0" xfId="0" applyFont="1" applyFill="1"/>
    <xf numFmtId="0" fontId="0" fillId="0" borderId="0" xfId="0" applyFont="1" applyFill="1"/>
    <xf numFmtId="0" fontId="0" fillId="0" borderId="0" xfId="0" applyFont="1" applyFill="1" applyAlignment="1">
      <alignment horizontal="center"/>
    </xf>
    <xf numFmtId="0" fontId="0" fillId="27" borderId="0" xfId="0" applyFont="1" applyFill="1"/>
    <xf numFmtId="0" fontId="14" fillId="11"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44" xfId="0" applyFont="1" applyFill="1" applyBorder="1" applyAlignment="1" applyProtection="1">
      <alignment horizontal="center" vertical="center" wrapText="1"/>
    </xf>
    <xf numFmtId="0" fontId="14" fillId="0" borderId="0" xfId="0" applyFont="1" applyFill="1" applyBorder="1" applyAlignment="1" applyProtection="1">
      <alignment horizontal="center" vertical="top" wrapText="1"/>
    </xf>
    <xf numFmtId="0" fontId="0" fillId="0" borderId="0" xfId="0" applyFont="1" applyFill="1" applyBorder="1" applyAlignment="1" applyProtection="1">
      <alignment horizontal="justify" vertical="top" wrapText="1"/>
      <protection locked="0"/>
    </xf>
    <xf numFmtId="0" fontId="0" fillId="0" borderId="44" xfId="0" applyFont="1" applyFill="1" applyBorder="1" applyAlignment="1" applyProtection="1">
      <alignment horizontal="justify" vertical="top" wrapText="1"/>
      <protection locked="0"/>
    </xf>
    <xf numFmtId="0" fontId="0" fillId="29" borderId="0" xfId="0" applyFont="1" applyFill="1" applyBorder="1" applyAlignment="1" applyProtection="1">
      <alignment horizontal="justify" vertical="top" wrapText="1"/>
      <protection locked="0"/>
    </xf>
    <xf numFmtId="0" fontId="0" fillId="29" borderId="0" xfId="0" applyFont="1" applyFill="1" applyBorder="1" applyAlignment="1" applyProtection="1">
      <alignment horizontal="center" vertical="top" wrapText="1"/>
      <protection locked="0"/>
    </xf>
    <xf numFmtId="0" fontId="0" fillId="29" borderId="0" xfId="0" applyFont="1" applyFill="1" applyBorder="1"/>
    <xf numFmtId="0" fontId="0" fillId="29" borderId="0" xfId="0" applyFont="1" applyFill="1"/>
    <xf numFmtId="0" fontId="0" fillId="29" borderId="0" xfId="0" applyFont="1" applyFill="1" applyAlignment="1">
      <alignment horizontal="center"/>
    </xf>
    <xf numFmtId="0" fontId="5" fillId="11" borderId="36" xfId="0" applyFont="1" applyFill="1" applyBorder="1" applyAlignment="1" applyProtection="1">
      <alignment horizontal="center" vertical="top"/>
    </xf>
    <xf numFmtId="0" fontId="0" fillId="29" borderId="0" xfId="0" applyFont="1" applyFill="1" applyBorder="1" applyProtection="1">
      <protection locked="0"/>
    </xf>
    <xf numFmtId="0" fontId="0" fillId="29" borderId="0" xfId="0" applyFont="1" applyFill="1" applyBorder="1" applyAlignment="1" applyProtection="1">
      <alignment horizontal="justify" vertical="top" wrapText="1"/>
    </xf>
    <xf numFmtId="0" fontId="5" fillId="24" borderId="44" xfId="0" applyFont="1" applyFill="1" applyBorder="1" applyAlignment="1" applyProtection="1">
      <alignment horizontal="center" vertical="top"/>
    </xf>
    <xf numFmtId="0" fontId="19" fillId="11" borderId="0" xfId="0" applyFont="1" applyFill="1"/>
    <xf numFmtId="0" fontId="19" fillId="11" borderId="0" xfId="0" applyFont="1" applyFill="1" applyAlignment="1">
      <alignment vertical="top"/>
    </xf>
    <xf numFmtId="0" fontId="19" fillId="0" borderId="0" xfId="0" applyFont="1"/>
    <xf numFmtId="0" fontId="35" fillId="11" borderId="24" xfId="0" applyFont="1" applyFill="1" applyBorder="1" applyAlignment="1" applyProtection="1">
      <alignment vertical="top" wrapText="1"/>
    </xf>
    <xf numFmtId="0" fontId="52" fillId="11" borderId="44" xfId="0" applyFont="1" applyFill="1" applyBorder="1" applyAlignment="1" applyProtection="1">
      <alignment horizontal="center" vertical="top"/>
    </xf>
    <xf numFmtId="0" fontId="53" fillId="11" borderId="44" xfId="0" applyFont="1" applyFill="1" applyBorder="1" applyAlignment="1" applyProtection="1">
      <alignment vertical="top" wrapText="1"/>
    </xf>
    <xf numFmtId="0" fontId="19" fillId="0" borderId="1" xfId="0" applyFont="1" applyFill="1" applyBorder="1" applyAlignment="1" applyProtection="1">
      <alignment horizontal="justify" vertical="top" wrapText="1"/>
      <protection locked="0"/>
    </xf>
    <xf numFmtId="0" fontId="19" fillId="0" borderId="30" xfId="0" applyFont="1" applyFill="1" applyBorder="1" applyAlignment="1" applyProtection="1">
      <alignment horizontal="justify" vertical="top" wrapText="1"/>
      <protection locked="0"/>
    </xf>
    <xf numFmtId="0" fontId="13" fillId="13" borderId="24" xfId="0" applyFont="1" applyFill="1" applyBorder="1" applyAlignment="1" applyProtection="1">
      <alignment horizontal="center" vertical="top"/>
    </xf>
    <xf numFmtId="0" fontId="35" fillId="13" borderId="24" xfId="0" applyFont="1" applyFill="1" applyBorder="1" applyAlignment="1" applyProtection="1">
      <alignment vertical="top" wrapText="1"/>
    </xf>
    <xf numFmtId="0" fontId="54" fillId="13" borderId="44" xfId="0" applyFont="1" applyFill="1" applyBorder="1" applyAlignment="1" applyProtection="1">
      <alignment horizontal="center" vertical="top"/>
    </xf>
    <xf numFmtId="0" fontId="55" fillId="13" borderId="44" xfId="0" applyFont="1" applyFill="1" applyBorder="1" applyAlignment="1" applyProtection="1">
      <alignment vertical="top" wrapText="1"/>
    </xf>
    <xf numFmtId="0" fontId="54" fillId="13" borderId="32" xfId="0" applyFont="1" applyFill="1" applyBorder="1" applyAlignment="1" applyProtection="1">
      <alignment horizontal="center" vertical="top"/>
    </xf>
    <xf numFmtId="0" fontId="55" fillId="13" borderId="32" xfId="0" applyFont="1" applyFill="1" applyBorder="1" applyAlignment="1" applyProtection="1">
      <alignment vertical="top" wrapText="1"/>
    </xf>
    <xf numFmtId="0" fontId="13" fillId="11" borderId="36" xfId="0" applyFont="1" applyFill="1" applyBorder="1" applyAlignment="1" applyProtection="1">
      <alignment horizontal="center" vertical="top"/>
    </xf>
    <xf numFmtId="0" fontId="35" fillId="0" borderId="1" xfId="0" applyFont="1" applyBorder="1" applyAlignment="1" applyProtection="1">
      <alignment horizontal="justify" vertical="top" wrapText="1"/>
      <protection locked="0"/>
    </xf>
    <xf numFmtId="0" fontId="52" fillId="11" borderId="36" xfId="0" applyFont="1" applyFill="1" applyBorder="1" applyAlignment="1" applyProtection="1">
      <alignment horizontal="center" vertical="top"/>
    </xf>
    <xf numFmtId="0" fontId="13" fillId="13" borderId="48" xfId="0" applyFont="1" applyFill="1" applyBorder="1" applyAlignment="1" applyProtection="1">
      <alignment horizontal="center" vertical="top"/>
    </xf>
    <xf numFmtId="0" fontId="54" fillId="13" borderId="36" xfId="0" applyFont="1" applyFill="1" applyBorder="1" applyAlignment="1" applyProtection="1">
      <alignment horizontal="center" vertical="top"/>
    </xf>
    <xf numFmtId="0" fontId="54" fillId="13" borderId="38" xfId="0" applyFont="1" applyFill="1" applyBorder="1" applyAlignment="1" applyProtection="1">
      <alignment horizontal="center" vertical="top"/>
    </xf>
    <xf numFmtId="0" fontId="13" fillId="11" borderId="48" xfId="0" applyFont="1" applyFill="1" applyBorder="1" applyAlignment="1" applyProtection="1">
      <alignment horizontal="center" vertical="top"/>
    </xf>
    <xf numFmtId="0" fontId="52" fillId="11" borderId="38" xfId="0" applyFont="1" applyFill="1" applyBorder="1" applyAlignment="1" applyProtection="1">
      <alignment horizontal="center" vertical="top"/>
    </xf>
    <xf numFmtId="0" fontId="53" fillId="11" borderId="38" xfId="0" applyFont="1" applyFill="1" applyBorder="1" applyAlignment="1" applyProtection="1">
      <alignment vertical="top" wrapText="1"/>
    </xf>
    <xf numFmtId="0" fontId="19" fillId="27" borderId="0" xfId="0" applyFont="1" applyFill="1"/>
    <xf numFmtId="0" fontId="35" fillId="11" borderId="44" xfId="0" applyFont="1" applyFill="1" applyBorder="1" applyAlignment="1" applyProtection="1">
      <alignment vertical="top" wrapText="1"/>
    </xf>
    <xf numFmtId="0" fontId="53" fillId="11" borderId="32" xfId="0" applyFont="1" applyFill="1" applyBorder="1" applyAlignment="1" applyProtection="1">
      <alignment vertical="top" wrapText="1"/>
    </xf>
    <xf numFmtId="0" fontId="35" fillId="11" borderId="48" xfId="0" applyFont="1" applyFill="1" applyBorder="1" applyAlignment="1" applyProtection="1">
      <alignment vertical="top" wrapText="1"/>
    </xf>
    <xf numFmtId="0" fontId="53" fillId="11" borderId="36" xfId="0" applyFont="1" applyFill="1" applyBorder="1" applyAlignment="1" applyProtection="1">
      <alignment vertical="top" wrapText="1"/>
    </xf>
    <xf numFmtId="0" fontId="35" fillId="11" borderId="36" xfId="0" applyFont="1" applyFill="1" applyBorder="1" applyAlignment="1" applyProtection="1">
      <alignment vertical="top" wrapText="1"/>
    </xf>
    <xf numFmtId="0" fontId="35" fillId="0" borderId="1" xfId="0" applyFont="1" applyFill="1" applyBorder="1" applyAlignment="1" applyProtection="1">
      <alignment horizontal="justify" vertical="top" wrapText="1"/>
      <protection locked="0"/>
    </xf>
    <xf numFmtId="0" fontId="35" fillId="0" borderId="62" xfId="0" applyFont="1" applyFill="1" applyBorder="1" applyAlignment="1" applyProtection="1">
      <alignment horizontal="justify" vertical="top" wrapText="1"/>
      <protection locked="0"/>
    </xf>
    <xf numFmtId="0" fontId="35" fillId="0" borderId="63" xfId="0" applyFont="1" applyFill="1" applyBorder="1" applyAlignment="1" applyProtection="1">
      <alignment horizontal="justify" vertical="top" wrapText="1"/>
      <protection locked="0"/>
    </xf>
    <xf numFmtId="0" fontId="52" fillId="11" borderId="32" xfId="0" applyFont="1" applyFill="1" applyBorder="1" applyAlignment="1" applyProtection="1">
      <alignment horizontal="center" vertical="top"/>
    </xf>
    <xf numFmtId="0" fontId="19" fillId="0" borderId="0" xfId="0" applyFont="1" applyProtection="1">
      <protection hidden="1"/>
    </xf>
    <xf numFmtId="0" fontId="19" fillId="29" borderId="0" xfId="0" applyFont="1" applyFill="1"/>
    <xf numFmtId="0" fontId="19" fillId="27" borderId="0" xfId="0" applyFont="1" applyFill="1" applyAlignment="1">
      <alignment vertical="top"/>
    </xf>
    <xf numFmtId="0" fontId="13" fillId="11" borderId="44" xfId="0" applyFont="1" applyFill="1" applyBorder="1" applyAlignment="1" applyProtection="1">
      <alignment horizontal="center" vertical="top"/>
    </xf>
    <xf numFmtId="0" fontId="13" fillId="24" borderId="1" xfId="0" applyFont="1" applyFill="1" applyBorder="1" applyAlignment="1" applyProtection="1">
      <alignment horizontal="center" vertical="center"/>
    </xf>
    <xf numFmtId="0" fontId="13" fillId="24" borderId="1" xfId="0" applyFont="1" applyFill="1" applyBorder="1" applyAlignment="1" applyProtection="1">
      <alignment horizontal="center" vertical="center" wrapText="1"/>
    </xf>
    <xf numFmtId="0" fontId="15" fillId="23" borderId="1" xfId="0" applyFont="1" applyFill="1" applyBorder="1" applyAlignment="1" applyProtection="1">
      <alignment horizontal="center" vertical="center" wrapText="1"/>
      <protection hidden="1"/>
    </xf>
    <xf numFmtId="0" fontId="15" fillId="23" borderId="24" xfId="0" applyFont="1" applyFill="1" applyBorder="1" applyAlignment="1" applyProtection="1">
      <alignment horizontal="center" vertical="center" wrapText="1"/>
      <protection hidden="1"/>
    </xf>
    <xf numFmtId="0" fontId="35" fillId="30" borderId="59" xfId="0" applyFont="1" applyFill="1" applyBorder="1" applyAlignment="1" applyProtection="1">
      <alignment horizontal="justify" vertical="top" wrapText="1"/>
      <protection locked="0"/>
    </xf>
    <xf numFmtId="0" fontId="35" fillId="30" borderId="1" xfId="0" applyFont="1" applyFill="1" applyBorder="1" applyAlignment="1" applyProtection="1">
      <alignment horizontal="justify" vertical="top" wrapText="1"/>
      <protection locked="0"/>
    </xf>
    <xf numFmtId="0" fontId="19" fillId="13" borderId="1" xfId="0" applyFont="1" applyFill="1" applyBorder="1" applyAlignment="1" applyProtection="1">
      <alignment horizontal="justify" vertical="top" wrapText="1"/>
      <protection locked="0"/>
    </xf>
    <xf numFmtId="0" fontId="19" fillId="13" borderId="30" xfId="0" applyFont="1" applyFill="1" applyBorder="1" applyAlignment="1" applyProtection="1">
      <alignment horizontal="justify" vertical="top" wrapText="1"/>
      <protection locked="0"/>
    </xf>
    <xf numFmtId="0" fontId="35" fillId="0" borderId="65" xfId="0" applyFont="1" applyFill="1" applyBorder="1" applyAlignment="1" applyProtection="1">
      <alignment horizontal="justify" vertical="top" wrapText="1"/>
      <protection locked="0"/>
    </xf>
    <xf numFmtId="0" fontId="35" fillId="0" borderId="66" xfId="0" applyFont="1" applyFill="1" applyBorder="1" applyAlignment="1" applyProtection="1">
      <alignment horizontal="justify" vertical="top" wrapText="1"/>
      <protection locked="0"/>
    </xf>
    <xf numFmtId="0" fontId="35" fillId="0" borderId="67" xfId="0" applyFont="1" applyFill="1" applyBorder="1" applyAlignment="1" applyProtection="1">
      <alignment horizontal="justify" vertical="top" wrapText="1"/>
      <protection locked="0"/>
    </xf>
    <xf numFmtId="0" fontId="35" fillId="13" borderId="48" xfId="0" applyFont="1" applyFill="1" applyBorder="1" applyAlignment="1" applyProtection="1">
      <alignment vertical="top" wrapText="1"/>
    </xf>
    <xf numFmtId="0" fontId="35" fillId="30" borderId="30" xfId="0" applyFont="1" applyFill="1" applyBorder="1" applyAlignment="1" applyProtection="1">
      <alignment horizontal="justify" vertical="top" wrapText="1"/>
      <protection locked="0"/>
    </xf>
    <xf numFmtId="0" fontId="35" fillId="30" borderId="68" xfId="0" applyFont="1" applyFill="1" applyBorder="1" applyAlignment="1" applyProtection="1">
      <alignment horizontal="justify" vertical="top" wrapText="1"/>
      <protection locked="0"/>
    </xf>
    <xf numFmtId="0" fontId="19" fillId="0" borderId="5" xfId="0" applyFont="1" applyFill="1" applyBorder="1" applyAlignment="1" applyProtection="1">
      <alignment horizontal="justify" vertical="top" wrapText="1"/>
      <protection locked="0"/>
    </xf>
    <xf numFmtId="0" fontId="19" fillId="13" borderId="1" xfId="0" applyFont="1" applyFill="1" applyBorder="1" applyAlignment="1" applyProtection="1">
      <alignment vertical="top" wrapText="1"/>
      <protection locked="0"/>
    </xf>
    <xf numFmtId="0" fontId="35" fillId="13" borderId="35" xfId="0" applyFont="1" applyFill="1" applyBorder="1" applyAlignment="1" applyProtection="1">
      <alignment vertical="top" wrapText="1"/>
    </xf>
    <xf numFmtId="0" fontId="55" fillId="13" borderId="37" xfId="0" applyFont="1" applyFill="1" applyBorder="1" applyAlignment="1" applyProtection="1">
      <alignment vertical="top" wrapText="1"/>
    </xf>
    <xf numFmtId="0" fontId="58" fillId="13" borderId="44" xfId="0" applyFont="1" applyFill="1" applyBorder="1" applyAlignment="1" applyProtection="1">
      <alignment horizontal="center" vertical="top"/>
    </xf>
    <xf numFmtId="0" fontId="35" fillId="0" borderId="5" xfId="0" applyFont="1" applyBorder="1" applyAlignment="1" applyProtection="1">
      <alignment horizontal="justify" vertical="top" wrapText="1"/>
      <protection locked="0"/>
    </xf>
    <xf numFmtId="0" fontId="35" fillId="13" borderId="5" xfId="0" applyFont="1" applyFill="1" applyBorder="1" applyAlignment="1" applyProtection="1">
      <alignment horizontal="justify" vertical="top" wrapText="1"/>
      <protection locked="0"/>
    </xf>
    <xf numFmtId="0" fontId="35" fillId="13" borderId="1" xfId="0" applyFont="1" applyFill="1" applyBorder="1" applyAlignment="1" applyProtection="1">
      <alignment horizontal="justify" vertical="top" wrapText="1"/>
      <protection locked="0"/>
    </xf>
    <xf numFmtId="0" fontId="35" fillId="0" borderId="52" xfId="0" applyFont="1" applyFill="1" applyBorder="1" applyAlignment="1" applyProtection="1">
      <alignment horizontal="justify" vertical="top" wrapText="1"/>
      <protection locked="0"/>
    </xf>
    <xf numFmtId="0" fontId="35" fillId="0" borderId="59" xfId="0" applyFont="1" applyFill="1" applyBorder="1" applyAlignment="1" applyProtection="1">
      <alignment horizontal="justify" vertical="top" wrapText="1"/>
      <protection locked="0"/>
    </xf>
    <xf numFmtId="0" fontId="35" fillId="13" borderId="64" xfId="0" applyFont="1" applyFill="1" applyBorder="1" applyAlignment="1" applyProtection="1">
      <alignment horizontal="justify" vertical="top" wrapText="1"/>
      <protection locked="0"/>
    </xf>
    <xf numFmtId="0" fontId="35" fillId="13" borderId="52" xfId="0" applyFont="1" applyFill="1" applyBorder="1" applyAlignment="1" applyProtection="1">
      <alignment horizontal="justify" vertical="top" wrapText="1"/>
      <protection locked="0"/>
    </xf>
    <xf numFmtId="0" fontId="35" fillId="13" borderId="59" xfId="0" applyFont="1" applyFill="1" applyBorder="1" applyAlignment="1" applyProtection="1">
      <alignment horizontal="justify" vertical="top" wrapText="1"/>
      <protection locked="0"/>
    </xf>
    <xf numFmtId="0" fontId="35" fillId="0" borderId="5" xfId="0" applyFont="1" applyFill="1" applyBorder="1" applyAlignment="1" applyProtection="1">
      <alignment horizontal="justify" vertical="top" wrapText="1"/>
      <protection locked="0"/>
    </xf>
    <xf numFmtId="16" fontId="35" fillId="13" borderId="59" xfId="0" applyNumberFormat="1" applyFont="1" applyFill="1" applyBorder="1" applyAlignment="1" applyProtection="1">
      <alignment horizontal="justify" vertical="top" wrapText="1"/>
      <protection locked="0"/>
    </xf>
    <xf numFmtId="0" fontId="19" fillId="26" borderId="0" xfId="0" applyFont="1" applyFill="1" applyBorder="1" applyProtection="1">
      <protection locked="0"/>
    </xf>
    <xf numFmtId="0" fontId="19" fillId="26" borderId="0" xfId="0" applyFont="1" applyFill="1" applyBorder="1" applyAlignment="1" applyProtection="1">
      <alignment vertical="top"/>
      <protection locked="0"/>
    </xf>
    <xf numFmtId="0" fontId="19" fillId="26" borderId="0" xfId="0" applyFont="1" applyFill="1" applyProtection="1">
      <protection hidden="1"/>
    </xf>
    <xf numFmtId="0" fontId="19" fillId="26" borderId="0" xfId="0" applyFont="1" applyFill="1"/>
    <xf numFmtId="0" fontId="19" fillId="26" borderId="0" xfId="0" applyFont="1" applyFill="1" applyBorder="1"/>
    <xf numFmtId="0" fontId="19" fillId="26" borderId="0" xfId="0" applyFont="1" applyFill="1" applyBorder="1" applyAlignment="1">
      <alignment vertical="top"/>
    </xf>
    <xf numFmtId="0" fontId="56" fillId="26" borderId="0" xfId="0" applyFont="1" applyFill="1" applyAlignment="1">
      <alignment horizontal="center" vertical="top"/>
    </xf>
    <xf numFmtId="0" fontId="15" fillId="26" borderId="0" xfId="0" applyFont="1" applyFill="1" applyAlignment="1">
      <alignment horizontal="center" vertical="top"/>
    </xf>
    <xf numFmtId="0" fontId="57" fillId="26" borderId="0" xfId="0" applyFont="1" applyFill="1" applyAlignment="1">
      <alignment horizontal="center" vertical="center" readingOrder="1"/>
    </xf>
    <xf numFmtId="0" fontId="57" fillId="26" borderId="0" xfId="0" applyFont="1" applyFill="1" applyAlignment="1">
      <alignment horizontal="center" vertical="center" wrapText="1" readingOrder="1"/>
    </xf>
    <xf numFmtId="0" fontId="19" fillId="26" borderId="0" xfId="0" applyFont="1" applyFill="1" applyAlignment="1">
      <alignment vertical="top" wrapText="1"/>
    </xf>
    <xf numFmtId="0" fontId="19" fillId="26" borderId="0" xfId="0" applyFont="1" applyFill="1" applyAlignment="1">
      <alignment wrapText="1"/>
    </xf>
    <xf numFmtId="0" fontId="19" fillId="26" borderId="0" xfId="0" applyFont="1" applyFill="1" applyAlignment="1">
      <alignment vertical="top"/>
    </xf>
    <xf numFmtId="0" fontId="19" fillId="26" borderId="1" xfId="0" applyFont="1" applyFill="1" applyBorder="1" applyProtection="1">
      <protection hidden="1"/>
    </xf>
    <xf numFmtId="0" fontId="19" fillId="26" borderId="1" xfId="0" applyFont="1" applyFill="1" applyBorder="1" applyAlignment="1" applyProtection="1">
      <alignment vertical="center" wrapText="1"/>
      <protection hidden="1"/>
    </xf>
    <xf numFmtId="0" fontId="17" fillId="24" borderId="1" xfId="0" applyFont="1" applyFill="1" applyBorder="1" applyAlignment="1">
      <alignment horizontal="center" vertical="top"/>
    </xf>
    <xf numFmtId="0" fontId="19" fillId="11" borderId="33" xfId="0" applyFont="1" applyFill="1" applyBorder="1" applyAlignment="1" applyProtection="1">
      <alignment horizontal="center"/>
    </xf>
    <xf numFmtId="0" fontId="63" fillId="25" borderId="0" xfId="0" applyFont="1" applyFill="1"/>
    <xf numFmtId="0" fontId="19" fillId="11" borderId="16" xfId="0" applyFont="1" applyFill="1" applyBorder="1" applyAlignment="1" applyProtection="1">
      <alignment horizontal="center"/>
    </xf>
    <xf numFmtId="0" fontId="19" fillId="11" borderId="34" xfId="0" applyFont="1" applyFill="1" applyBorder="1" applyAlignment="1" applyProtection="1">
      <alignment horizontal="center"/>
    </xf>
    <xf numFmtId="0" fontId="63" fillId="11" borderId="0" xfId="0" applyFont="1" applyFill="1" applyAlignment="1">
      <alignment vertical="top"/>
    </xf>
    <xf numFmtId="0" fontId="63" fillId="27" borderId="0" xfId="0" applyFont="1" applyFill="1" applyAlignment="1">
      <alignment vertical="top"/>
    </xf>
    <xf numFmtId="0" fontId="35" fillId="0" borderId="1" xfId="0" applyFont="1" applyBorder="1" applyAlignment="1" applyProtection="1">
      <alignment vertical="top" wrapText="1"/>
      <protection locked="0"/>
    </xf>
    <xf numFmtId="0" fontId="35" fillId="11" borderId="1" xfId="0" applyFont="1" applyFill="1" applyBorder="1" applyAlignment="1" applyProtection="1">
      <alignment horizontal="justify" vertical="top" wrapText="1"/>
      <protection locked="0"/>
    </xf>
    <xf numFmtId="0" fontId="19" fillId="0" borderId="1" xfId="0" applyFont="1" applyBorder="1" applyAlignment="1" applyProtection="1">
      <alignment horizontal="justify" vertical="top" wrapText="1"/>
      <protection locked="0"/>
    </xf>
    <xf numFmtId="0" fontId="19" fillId="0" borderId="1" xfId="0" applyFont="1" applyBorder="1" applyAlignment="1" applyProtection="1">
      <alignment vertical="top" wrapText="1"/>
      <protection locked="0"/>
    </xf>
    <xf numFmtId="0" fontId="65" fillId="0" borderId="0" xfId="0" applyFont="1" applyProtection="1">
      <protection hidden="1"/>
    </xf>
    <xf numFmtId="0" fontId="66" fillId="27" borderId="6" xfId="0" applyFont="1" applyFill="1" applyBorder="1" applyAlignment="1">
      <alignment vertical="center"/>
    </xf>
    <xf numFmtId="0" fontId="66" fillId="28" borderId="1" xfId="0" applyFont="1" applyFill="1" applyBorder="1" applyAlignment="1" applyProtection="1">
      <alignment vertical="center"/>
      <protection hidden="1"/>
    </xf>
    <xf numFmtId="0" fontId="66" fillId="28" borderId="0" xfId="0" applyFont="1" applyFill="1" applyBorder="1" applyAlignment="1" applyProtection="1">
      <alignment vertical="center"/>
      <protection hidden="1"/>
    </xf>
    <xf numFmtId="0" fontId="19" fillId="0" borderId="1" xfId="0" applyFont="1" applyBorder="1" applyProtection="1">
      <protection hidden="1"/>
    </xf>
    <xf numFmtId="0" fontId="66" fillId="27" borderId="7" xfId="0" applyFont="1" applyFill="1" applyBorder="1" applyAlignment="1">
      <alignment vertical="center"/>
    </xf>
    <xf numFmtId="0" fontId="19" fillId="0" borderId="1" xfId="0" applyFont="1" applyBorder="1" applyAlignment="1" applyProtection="1">
      <alignment vertical="center" wrapText="1"/>
      <protection hidden="1"/>
    </xf>
    <xf numFmtId="0" fontId="66" fillId="27" borderId="8" xfId="0" applyFont="1" applyFill="1" applyBorder="1" applyAlignment="1">
      <alignment vertical="center"/>
    </xf>
    <xf numFmtId="0" fontId="66" fillId="28" borderId="12" xfId="0" applyFont="1" applyFill="1" applyBorder="1" applyAlignment="1" applyProtection="1">
      <alignment vertical="center"/>
      <protection hidden="1"/>
    </xf>
    <xf numFmtId="0" fontId="19" fillId="11" borderId="0" xfId="0" applyFont="1" applyFill="1" applyAlignment="1" applyProtection="1">
      <alignment horizontal="center"/>
    </xf>
    <xf numFmtId="0" fontId="19" fillId="0" borderId="0" xfId="0" applyFont="1" applyAlignment="1">
      <alignment vertical="top"/>
    </xf>
    <xf numFmtId="0" fontId="29" fillId="0" borderId="0" xfId="0" applyFont="1" applyBorder="1" applyAlignment="1" applyProtection="1">
      <alignment horizontal="center" vertical="top"/>
      <protection hidden="1"/>
    </xf>
    <xf numFmtId="0" fontId="29" fillId="0" borderId="0" xfId="0" applyFont="1" applyBorder="1" applyAlignment="1" applyProtection="1">
      <alignment horizontal="center"/>
      <protection hidden="1"/>
    </xf>
    <xf numFmtId="0" fontId="19" fillId="11" borderId="48" xfId="0" applyFont="1" applyFill="1" applyBorder="1" applyAlignment="1" applyProtection="1">
      <alignment horizontal="center" vertical="center" wrapText="1"/>
    </xf>
    <xf numFmtId="0" fontId="53" fillId="11" borderId="36" xfId="0" applyFont="1" applyFill="1" applyBorder="1" applyAlignment="1" applyProtection="1">
      <alignment horizontal="center" vertical="center" wrapText="1"/>
    </xf>
    <xf numFmtId="0" fontId="35" fillId="0" borderId="30" xfId="0" applyFont="1" applyBorder="1" applyAlignment="1" applyProtection="1">
      <alignment horizontal="justify" vertical="top" wrapText="1"/>
      <protection locked="0"/>
    </xf>
    <xf numFmtId="0" fontId="19" fillId="11" borderId="24" xfId="0" applyFont="1" applyFill="1" applyBorder="1" applyAlignment="1" applyProtection="1">
      <alignment horizontal="center" vertical="center" wrapText="1"/>
    </xf>
    <xf numFmtId="0" fontId="53" fillId="11" borderId="44" xfId="0" applyFont="1" applyFill="1" applyBorder="1" applyAlignment="1" applyProtection="1">
      <alignment horizontal="center" vertical="center" wrapText="1"/>
    </xf>
    <xf numFmtId="0" fontId="19" fillId="0" borderId="30" xfId="0" applyFont="1" applyBorder="1" applyAlignment="1" applyProtection="1">
      <alignment horizontal="justify" vertical="top" wrapText="1"/>
      <protection locked="0"/>
    </xf>
    <xf numFmtId="0" fontId="19" fillId="0" borderId="5" xfId="0" applyFont="1" applyBorder="1" applyAlignment="1" applyProtection="1">
      <alignment horizontal="justify" vertical="top" wrapText="1"/>
      <protection locked="0"/>
    </xf>
    <xf numFmtId="0" fontId="19" fillId="11" borderId="36" xfId="0" applyFont="1" applyFill="1" applyBorder="1" applyAlignment="1" applyProtection="1">
      <alignment horizontal="center" vertical="center" wrapText="1"/>
    </xf>
    <xf numFmtId="0" fontId="53" fillId="11" borderId="32" xfId="0" applyFont="1" applyFill="1" applyBorder="1" applyAlignment="1" applyProtection="1">
      <alignment horizontal="center" vertical="center" wrapText="1"/>
    </xf>
    <xf numFmtId="0" fontId="35" fillId="0" borderId="38" xfId="0" applyFont="1" applyBorder="1" applyAlignment="1" applyProtection="1">
      <alignment horizontal="justify" vertical="top" wrapText="1"/>
      <protection locked="0"/>
    </xf>
    <xf numFmtId="0" fontId="35" fillId="0" borderId="32" xfId="0" applyFont="1" applyBorder="1" applyAlignment="1" applyProtection="1">
      <alignment horizontal="left" vertical="top" wrapText="1"/>
      <protection locked="0"/>
    </xf>
    <xf numFmtId="0" fontId="35" fillId="0" borderId="47" xfId="0" applyFont="1" applyBorder="1" applyAlignment="1" applyProtection="1">
      <alignment horizontal="justify" vertical="top" wrapText="1"/>
      <protection locked="0"/>
    </xf>
    <xf numFmtId="0" fontId="35" fillId="11" borderId="30" xfId="0" applyFont="1" applyFill="1" applyBorder="1" applyAlignment="1" applyProtection="1">
      <alignment horizontal="justify" vertical="top" wrapText="1"/>
      <protection locked="0"/>
    </xf>
    <xf numFmtId="0" fontId="35" fillId="11" borderId="5" xfId="0" applyFont="1" applyFill="1" applyBorder="1" applyAlignment="1" applyProtection="1">
      <alignment horizontal="justify" vertical="top" wrapText="1"/>
      <protection locked="0"/>
    </xf>
    <xf numFmtId="0" fontId="35" fillId="11" borderId="38" xfId="0" applyFont="1" applyFill="1" applyBorder="1" applyAlignment="1" applyProtection="1">
      <alignment horizontal="justify" vertical="top" wrapText="1"/>
      <protection locked="0"/>
    </xf>
    <xf numFmtId="0" fontId="35" fillId="11" borderId="47" xfId="0" applyFont="1" applyFill="1" applyBorder="1" applyAlignment="1" applyProtection="1">
      <alignment horizontal="justify" vertical="top" wrapText="1"/>
      <protection locked="0"/>
    </xf>
    <xf numFmtId="0" fontId="19" fillId="26" borderId="32" xfId="0" applyFont="1" applyFill="1" applyBorder="1" applyAlignment="1" applyProtection="1">
      <alignment horizontal="center" vertical="center" wrapText="1"/>
    </xf>
    <xf numFmtId="0" fontId="19" fillId="26" borderId="0" xfId="0" applyFont="1" applyFill="1" applyAlignment="1" applyProtection="1">
      <alignment vertical="top"/>
      <protection hidden="1"/>
    </xf>
    <xf numFmtId="0" fontId="19" fillId="26" borderId="1" xfId="0" applyFont="1" applyFill="1" applyBorder="1" applyAlignment="1" applyProtection="1">
      <alignment horizontal="center"/>
    </xf>
    <xf numFmtId="0" fontId="19" fillId="26" borderId="0" xfId="0" applyFont="1" applyFill="1" applyBorder="1" applyAlignment="1" applyProtection="1">
      <alignment horizontal="center"/>
    </xf>
    <xf numFmtId="0" fontId="68" fillId="26" borderId="6" xfId="0" applyFont="1" applyFill="1" applyBorder="1" applyAlignment="1">
      <alignment vertical="top"/>
    </xf>
    <xf numFmtId="0" fontId="68" fillId="26" borderId="0" xfId="0" applyFont="1" applyFill="1" applyBorder="1" applyAlignment="1">
      <alignment vertical="top"/>
    </xf>
    <xf numFmtId="0" fontId="68" fillId="26" borderId="0" xfId="0" applyFont="1" applyFill="1" applyBorder="1" applyAlignment="1">
      <alignment vertical="center"/>
    </xf>
    <xf numFmtId="0" fontId="68" fillId="26" borderId="7" xfId="0" applyFont="1" applyFill="1" applyBorder="1" applyAlignment="1">
      <alignment vertical="top"/>
    </xf>
    <xf numFmtId="0" fontId="68" fillId="26" borderId="53" xfId="0" applyFont="1" applyFill="1" applyBorder="1" applyAlignment="1">
      <alignment vertical="top"/>
    </xf>
    <xf numFmtId="0" fontId="68" fillId="26" borderId="53" xfId="0" applyFont="1" applyFill="1" applyBorder="1" applyAlignment="1">
      <alignment vertical="center"/>
    </xf>
    <xf numFmtId="0" fontId="68" fillId="26" borderId="8" xfId="0" applyFont="1" applyFill="1" applyBorder="1" applyAlignment="1">
      <alignment vertical="top"/>
    </xf>
    <xf numFmtId="0" fontId="68" fillId="26" borderId="54" xfId="0" applyFont="1" applyFill="1" applyBorder="1" applyAlignment="1">
      <alignment vertical="top"/>
    </xf>
    <xf numFmtId="0" fontId="68" fillId="26" borderId="54" xfId="0" applyFont="1" applyFill="1" applyBorder="1" applyAlignment="1">
      <alignment vertical="center"/>
    </xf>
    <xf numFmtId="0" fontId="19" fillId="27" borderId="0" xfId="0" applyFont="1" applyFill="1" applyBorder="1" applyAlignment="1" applyProtection="1">
      <alignment horizontal="center"/>
    </xf>
    <xf numFmtId="0" fontId="19" fillId="0" borderId="0" xfId="0" applyFont="1" applyAlignment="1" applyProtection="1">
      <alignment vertical="top"/>
      <protection hidden="1"/>
    </xf>
    <xf numFmtId="0" fontId="19" fillId="27" borderId="0" xfId="0" applyFont="1" applyFill="1" applyAlignment="1" applyProtection="1">
      <alignment horizontal="center" vertical="top"/>
    </xf>
    <xf numFmtId="0" fontId="19" fillId="27" borderId="0" xfId="0" applyFont="1" applyFill="1" applyAlignment="1" applyProtection="1">
      <alignment horizontal="center"/>
    </xf>
    <xf numFmtId="0" fontId="35" fillId="0" borderId="1" xfId="0" applyFont="1" applyFill="1" applyBorder="1" applyAlignment="1" applyProtection="1">
      <alignment vertical="top" wrapText="1"/>
      <protection locked="0"/>
    </xf>
    <xf numFmtId="0" fontId="63" fillId="27" borderId="0" xfId="0" applyFont="1" applyFill="1" applyAlignment="1" applyProtection="1">
      <alignment vertical="top"/>
      <protection locked="0"/>
    </xf>
    <xf numFmtId="0" fontId="5" fillId="13" borderId="36" xfId="0" applyFont="1" applyFill="1" applyBorder="1" applyAlignment="1" applyProtection="1">
      <alignment horizontal="center" vertical="top"/>
    </xf>
    <xf numFmtId="0" fontId="24" fillId="11" borderId="0" xfId="0" applyFont="1" applyFill="1" applyBorder="1" applyAlignment="1" applyProtection="1">
      <alignment vertical="top" wrapText="1"/>
    </xf>
    <xf numFmtId="0" fontId="35" fillId="30" borderId="64" xfId="0" applyFont="1" applyFill="1" applyBorder="1" applyAlignment="1" applyProtection="1">
      <alignment horizontal="justify" vertical="top" wrapText="1"/>
      <protection locked="0"/>
    </xf>
    <xf numFmtId="0" fontId="50" fillId="13" borderId="38" xfId="0" applyFont="1" applyFill="1" applyBorder="1" applyAlignment="1" applyProtection="1">
      <alignment horizontal="center" vertical="top"/>
    </xf>
    <xf numFmtId="0" fontId="47" fillId="11" borderId="37" xfId="0" applyFont="1" applyFill="1" applyBorder="1" applyAlignment="1" applyProtection="1">
      <alignment horizontal="center" vertical="top"/>
    </xf>
    <xf numFmtId="0" fontId="50" fillId="13" borderId="37" xfId="0" applyFont="1" applyFill="1" applyBorder="1" applyAlignment="1" applyProtection="1">
      <alignment horizontal="center" vertical="top"/>
    </xf>
    <xf numFmtId="0" fontId="19" fillId="0" borderId="1" xfId="0" applyFont="1" applyBorder="1" applyAlignment="1" applyProtection="1">
      <alignment vertical="top"/>
      <protection locked="0"/>
    </xf>
    <xf numFmtId="0" fontId="19" fillId="11" borderId="1" xfId="0" applyFont="1" applyFill="1" applyBorder="1" applyAlignment="1" applyProtection="1">
      <alignment vertical="top" wrapText="1"/>
      <protection locked="0"/>
    </xf>
    <xf numFmtId="0" fontId="19" fillId="11" borderId="1" xfId="0" applyFont="1" applyFill="1" applyBorder="1" applyAlignment="1" applyProtection="1">
      <alignment vertical="top"/>
      <protection locked="0"/>
    </xf>
    <xf numFmtId="0" fontId="19" fillId="11" borderId="0" xfId="0" applyFont="1" applyFill="1" applyBorder="1" applyAlignment="1" applyProtection="1">
      <alignment horizontal="justify" vertical="top"/>
      <protection locked="0"/>
    </xf>
    <xf numFmtId="0" fontId="35" fillId="0" borderId="1" xfId="0" applyFont="1" applyBorder="1" applyAlignment="1" applyProtection="1">
      <alignment horizontal="justify" vertical="top" wrapText="1"/>
      <protection locked="0"/>
    </xf>
    <xf numFmtId="0" fontId="19" fillId="13" borderId="1" xfId="0" applyFont="1" applyFill="1" applyBorder="1" applyAlignment="1" applyProtection="1">
      <alignment horizontal="justify" vertical="top"/>
      <protection locked="0"/>
    </xf>
    <xf numFmtId="0" fontId="19" fillId="0" borderId="1" xfId="0" applyFont="1" applyFill="1" applyBorder="1" applyAlignment="1" applyProtection="1">
      <alignment horizontal="justify" vertical="top"/>
      <protection locked="0"/>
    </xf>
    <xf numFmtId="0" fontId="19" fillId="13" borderId="5" xfId="0" applyFont="1" applyFill="1" applyBorder="1" applyAlignment="1" applyProtection="1">
      <alignment horizontal="justify" vertical="top"/>
      <protection locked="0"/>
    </xf>
    <xf numFmtId="0" fontId="19" fillId="0" borderId="5" xfId="0" applyFont="1" applyFill="1" applyBorder="1" applyAlignment="1" applyProtection="1">
      <alignment horizontal="justify" vertical="top"/>
      <protection locked="0"/>
    </xf>
    <xf numFmtId="0" fontId="19" fillId="0" borderId="1" xfId="0" applyFont="1" applyBorder="1" applyAlignment="1" applyProtection="1">
      <alignment horizontal="justify" vertical="top"/>
      <protection locked="0"/>
    </xf>
    <xf numFmtId="0" fontId="10" fillId="0" borderId="0" xfId="0" applyFont="1"/>
    <xf numFmtId="0" fontId="10" fillId="0" borderId="0" xfId="0" applyFont="1" applyAlignment="1">
      <alignment horizontal="center"/>
    </xf>
    <xf numFmtId="0" fontId="10" fillId="0" borderId="0" xfId="0" applyFont="1" applyFill="1" applyBorder="1"/>
    <xf numFmtId="0" fontId="8" fillId="13" borderId="0" xfId="0" applyFont="1" applyFill="1" applyBorder="1" applyAlignment="1" applyProtection="1">
      <alignment horizontal="center"/>
      <protection hidden="1"/>
    </xf>
    <xf numFmtId="0" fontId="70" fillId="0" borderId="37" xfId="12" applyFont="1" applyFill="1" applyBorder="1" applyAlignment="1" applyProtection="1">
      <alignment horizontal="center" vertical="center"/>
    </xf>
    <xf numFmtId="0" fontId="70" fillId="0" borderId="44" xfId="12" applyFont="1" applyFill="1" applyBorder="1" applyAlignment="1" applyProtection="1">
      <alignment horizontal="center" vertical="center"/>
    </xf>
    <xf numFmtId="0" fontId="70" fillId="0" borderId="0" xfId="12" applyFont="1" applyFill="1" applyBorder="1" applyAlignment="1" applyProtection="1">
      <alignment horizontal="center" vertical="center"/>
    </xf>
    <xf numFmtId="0" fontId="8" fillId="32" borderId="1" xfId="0" applyFont="1" applyFill="1" applyBorder="1" applyAlignment="1">
      <alignment horizontal="center" vertical="top"/>
    </xf>
    <xf numFmtId="0" fontId="8" fillId="31" borderId="1" xfId="0" applyFont="1" applyFill="1" applyBorder="1" applyAlignment="1">
      <alignment horizontal="center" vertical="top"/>
    </xf>
    <xf numFmtId="0" fontId="8" fillId="32" borderId="1" xfId="0" applyFont="1" applyFill="1" applyBorder="1" applyAlignment="1">
      <alignment horizontal="center" vertical="top" wrapText="1"/>
    </xf>
    <xf numFmtId="0" fontId="8" fillId="31" borderId="1" xfId="0" applyFont="1" applyFill="1" applyBorder="1" applyAlignment="1">
      <alignment horizontal="center" vertical="top" wrapText="1"/>
    </xf>
    <xf numFmtId="0" fontId="27" fillId="33" borderId="1" xfId="0" applyFont="1" applyFill="1" applyBorder="1" applyAlignment="1">
      <alignment horizontal="center" wrapText="1"/>
    </xf>
    <xf numFmtId="0" fontId="27" fillId="0" borderId="0" xfId="0" applyFont="1" applyFill="1" applyBorder="1" applyAlignment="1">
      <alignment horizontal="center" wrapText="1"/>
    </xf>
    <xf numFmtId="0" fontId="10" fillId="0" borderId="0" xfId="0" applyFont="1" applyProtection="1"/>
    <xf numFmtId="0" fontId="27" fillId="34" borderId="1" xfId="0" applyFont="1" applyFill="1" applyBorder="1" applyAlignment="1" applyProtection="1">
      <alignment horizontal="center" vertical="center" wrapText="1"/>
      <protection hidden="1"/>
    </xf>
    <xf numFmtId="0" fontId="71" fillId="35" borderId="4" xfId="0" applyFont="1" applyFill="1" applyBorder="1" applyAlignment="1" applyProtection="1">
      <alignment vertical="center" wrapText="1"/>
      <protection hidden="1"/>
    </xf>
    <xf numFmtId="0" fontId="8" fillId="10" borderId="1" xfId="0" applyFont="1" applyFill="1" applyBorder="1" applyAlignment="1" applyProtection="1">
      <alignment horizontal="center" vertical="center" wrapText="1"/>
      <protection hidden="1"/>
    </xf>
    <xf numFmtId="0" fontId="8" fillId="31" borderId="1" xfId="0" applyFont="1" applyFill="1" applyBorder="1" applyAlignment="1">
      <alignment horizontal="justify" vertical="top" wrapText="1"/>
    </xf>
    <xf numFmtId="0" fontId="8" fillId="32" borderId="1" xfId="0" applyFont="1" applyFill="1" applyBorder="1" applyAlignment="1">
      <alignment horizontal="justify" vertical="top" wrapText="1"/>
    </xf>
    <xf numFmtId="0" fontId="8" fillId="33"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13" borderId="1" xfId="0" applyFont="1" applyFill="1" applyBorder="1" applyAlignment="1">
      <alignment horizontal="center" vertical="top" wrapText="1"/>
    </xf>
    <xf numFmtId="0" fontId="8" fillId="13" borderId="24" xfId="0" applyFont="1" applyFill="1" applyBorder="1" applyAlignment="1">
      <alignment horizontal="center" vertical="top" wrapText="1"/>
    </xf>
    <xf numFmtId="0" fontId="8" fillId="13" borderId="48" xfId="0" applyFont="1" applyFill="1" applyBorder="1" applyAlignment="1">
      <alignment horizontal="center" vertical="center" wrapText="1"/>
    </xf>
    <xf numFmtId="0" fontId="73" fillId="13" borderId="32" xfId="0" applyFont="1" applyFill="1" applyBorder="1" applyAlignment="1" applyProtection="1">
      <alignment horizontal="center" vertical="center" wrapText="1"/>
    </xf>
    <xf numFmtId="0" fontId="75" fillId="13" borderId="32" xfId="0" applyFont="1" applyFill="1" applyBorder="1" applyAlignment="1" applyProtection="1">
      <alignment horizontal="center" vertical="center" wrapText="1"/>
    </xf>
    <xf numFmtId="0" fontId="23" fillId="13" borderId="32" xfId="0" applyFont="1" applyFill="1" applyBorder="1" applyAlignment="1" applyProtection="1">
      <alignment horizontal="center" vertical="center" wrapText="1"/>
    </xf>
    <xf numFmtId="0" fontId="27" fillId="10" borderId="1" xfId="0" applyFont="1" applyFill="1" applyBorder="1" applyAlignment="1" applyProtection="1">
      <alignment horizontal="center" vertical="center" wrapText="1"/>
    </xf>
    <xf numFmtId="0" fontId="8" fillId="13" borderId="34" xfId="0" applyFont="1" applyFill="1" applyBorder="1" applyAlignment="1" applyProtection="1">
      <alignment horizontal="center" vertical="center" wrapText="1"/>
      <protection hidden="1"/>
    </xf>
    <xf numFmtId="0" fontId="8" fillId="13" borderId="21" xfId="0" applyFont="1" applyFill="1" applyBorder="1" applyAlignment="1" applyProtection="1">
      <alignment horizontal="center" vertical="center" wrapText="1"/>
      <protection hidden="1"/>
    </xf>
    <xf numFmtId="0" fontId="13" fillId="14" borderId="24" xfId="0" applyFont="1" applyFill="1" applyBorder="1" applyAlignment="1">
      <alignment horizontal="center" vertical="center" wrapText="1"/>
    </xf>
    <xf numFmtId="0" fontId="15" fillId="12" borderId="25" xfId="0" applyFont="1" applyFill="1" applyBorder="1" applyAlignment="1" applyProtection="1">
      <alignment horizontal="center" vertical="center" wrapText="1"/>
      <protection hidden="1"/>
    </xf>
    <xf numFmtId="0" fontId="15" fillId="12" borderId="4" xfId="0" applyFont="1" applyFill="1" applyBorder="1" applyAlignment="1" applyProtection="1">
      <alignment horizontal="center" vertical="center" wrapText="1"/>
      <protection hidden="1"/>
    </xf>
    <xf numFmtId="0" fontId="15" fillId="12" borderId="33" xfId="0" applyFont="1" applyFill="1" applyBorder="1" applyAlignment="1" applyProtection="1">
      <alignment horizontal="center" vertical="center" wrapText="1"/>
      <protection hidden="1"/>
    </xf>
    <xf numFmtId="0" fontId="10" fillId="15" borderId="24" xfId="0" applyFont="1" applyFill="1" applyBorder="1" applyAlignment="1">
      <alignment horizontal="center" vertical="center" wrapText="1"/>
    </xf>
    <xf numFmtId="0" fontId="10" fillId="13" borderId="24" xfId="0" applyFont="1" applyFill="1" applyBorder="1" applyAlignment="1">
      <alignment horizontal="center" vertical="center" wrapText="1"/>
    </xf>
    <xf numFmtId="0" fontId="15" fillId="12" borderId="24" xfId="0" applyFont="1" applyFill="1" applyBorder="1" applyAlignment="1" applyProtection="1">
      <alignment horizontal="center" vertical="center" wrapText="1"/>
      <protection hidden="1"/>
    </xf>
    <xf numFmtId="0" fontId="69" fillId="0" borderId="48" xfId="0" applyFont="1" applyFill="1" applyBorder="1" applyAlignment="1" applyProtection="1">
      <alignment horizontal="justify" vertical="top" wrapText="1"/>
    </xf>
    <xf numFmtId="0" fontId="70" fillId="0" borderId="32" xfId="0" applyFont="1" applyFill="1" applyBorder="1" applyAlignment="1" applyProtection="1">
      <alignment horizontal="justify" vertical="top" wrapText="1"/>
      <protection locked="0"/>
    </xf>
    <xf numFmtId="0" fontId="9" fillId="0" borderId="32" xfId="0" applyFont="1" applyFill="1" applyBorder="1" applyAlignment="1" applyProtection="1">
      <alignment horizontal="center" vertical="top"/>
      <protection locked="0"/>
    </xf>
    <xf numFmtId="0" fontId="9" fillId="0" borderId="1" xfId="0" applyFont="1" applyFill="1" applyBorder="1" applyAlignment="1" applyProtection="1">
      <alignment horizontal="justify" vertical="top"/>
      <protection locked="0"/>
    </xf>
    <xf numFmtId="0" fontId="9" fillId="0" borderId="0" xfId="0" applyFont="1" applyFill="1" applyBorder="1" applyAlignment="1" applyProtection="1">
      <alignment horizontal="justify" vertical="top"/>
      <protection locked="0"/>
    </xf>
    <xf numFmtId="0" fontId="9" fillId="0" borderId="1" xfId="0" applyFont="1" applyFill="1" applyBorder="1" applyAlignment="1">
      <alignment horizontal="center" vertical="top"/>
    </xf>
    <xf numFmtId="9" fontId="9" fillId="0" borderId="30" xfId="0" applyNumberFormat="1" applyFont="1" applyFill="1" applyBorder="1" applyAlignment="1">
      <alignment horizontal="center" vertical="top"/>
    </xf>
    <xf numFmtId="0" fontId="9" fillId="0" borderId="30" xfId="0" applyFont="1" applyFill="1" applyBorder="1" applyAlignment="1">
      <alignment horizontal="center" vertical="top"/>
    </xf>
    <xf numFmtId="9" fontId="78" fillId="0" borderId="48" xfId="0" applyNumberFormat="1" applyFont="1" applyFill="1" applyBorder="1" applyAlignment="1">
      <alignment horizontal="center" vertical="top"/>
    </xf>
    <xf numFmtId="0" fontId="78" fillId="0" borderId="24" xfId="0" applyFont="1" applyFill="1" applyBorder="1" applyAlignment="1">
      <alignment horizontal="center" vertical="top"/>
    </xf>
    <xf numFmtId="0" fontId="78" fillId="0" borderId="35" xfId="0" applyFont="1" applyFill="1" applyBorder="1" applyAlignment="1">
      <alignment horizontal="justify" vertical="top"/>
    </xf>
    <xf numFmtId="0" fontId="9" fillId="0" borderId="30" xfId="0" applyFont="1" applyFill="1" applyBorder="1" applyAlignment="1" applyProtection="1">
      <alignment horizontal="justify" vertical="top"/>
    </xf>
    <xf numFmtId="0" fontId="9" fillId="0" borderId="1" xfId="0" applyFont="1" applyFill="1" applyBorder="1" applyAlignment="1" applyProtection="1">
      <alignment horizontal="justify" vertical="top"/>
    </xf>
    <xf numFmtId="0" fontId="78" fillId="0" borderId="30" xfId="0" applyFont="1" applyFill="1" applyBorder="1" applyAlignment="1">
      <alignment horizontal="justify" vertical="top"/>
    </xf>
    <xf numFmtId="0" fontId="27" fillId="0" borderId="24" xfId="0" applyFont="1" applyFill="1" applyBorder="1" applyAlignment="1">
      <alignment horizontal="justify" vertical="top"/>
    </xf>
    <xf numFmtId="0" fontId="78" fillId="0" borderId="32" xfId="0" applyFont="1" applyFill="1" applyBorder="1" applyAlignment="1">
      <alignment horizontal="justify" vertical="top"/>
    </xf>
    <xf numFmtId="0" fontId="10" fillId="0" borderId="0" xfId="0" applyFont="1" applyFill="1"/>
    <xf numFmtId="0" fontId="8" fillId="0" borderId="1" xfId="0" applyFont="1" applyFill="1" applyBorder="1" applyAlignment="1">
      <alignment horizontal="center" vertical="top"/>
    </xf>
    <xf numFmtId="0" fontId="36" fillId="0" borderId="1" xfId="0" applyFont="1" applyFill="1" applyBorder="1" applyAlignment="1" applyProtection="1">
      <alignment horizontal="center" vertical="center" wrapText="1"/>
      <protection hidden="1"/>
    </xf>
    <xf numFmtId="0" fontId="51" fillId="0" borderId="1" xfId="0" applyFont="1" applyFill="1" applyBorder="1" applyAlignment="1" applyProtection="1">
      <alignment horizontal="center" vertical="center" wrapText="1"/>
      <protection hidden="1"/>
    </xf>
    <xf numFmtId="0" fontId="10" fillId="11" borderId="36" xfId="0" applyFont="1" applyFill="1" applyBorder="1" applyProtection="1"/>
    <xf numFmtId="0" fontId="78" fillId="0" borderId="36" xfId="0" applyFont="1" applyBorder="1" applyAlignment="1">
      <alignment horizontal="center" vertical="top"/>
    </xf>
    <xf numFmtId="0" fontId="78" fillId="0" borderId="44" xfId="0" applyFont="1" applyBorder="1" applyAlignment="1">
      <alignment horizontal="center" vertical="top"/>
    </xf>
    <xf numFmtId="0" fontId="78" fillId="0" borderId="37" xfId="0" applyFont="1" applyBorder="1" applyAlignment="1">
      <alignment horizontal="justify" vertical="top"/>
    </xf>
    <xf numFmtId="0" fontId="78" fillId="0" borderId="36" xfId="0" applyFont="1" applyFill="1" applyBorder="1" applyAlignment="1">
      <alignment horizontal="justify" vertical="top"/>
    </xf>
    <xf numFmtId="0" fontId="78" fillId="0" borderId="36" xfId="0" applyFont="1" applyFill="1" applyBorder="1" applyAlignment="1">
      <alignment horizontal="center" vertical="top"/>
    </xf>
    <xf numFmtId="0" fontId="78" fillId="0" borderId="44" xfId="0" applyFont="1" applyFill="1" applyBorder="1" applyAlignment="1">
      <alignment horizontal="justify" vertical="top"/>
    </xf>
    <xf numFmtId="0" fontId="78" fillId="0" borderId="44" xfId="0" applyFont="1" applyFill="1" applyBorder="1" applyAlignment="1">
      <alignment horizontal="center" vertical="top"/>
    </xf>
    <xf numFmtId="0" fontId="9" fillId="0" borderId="32" xfId="0" applyFont="1" applyFill="1" applyBorder="1" applyAlignment="1" applyProtection="1">
      <alignment horizontal="center" vertical="center"/>
      <protection locked="0"/>
    </xf>
    <xf numFmtId="0" fontId="1" fillId="0" borderId="32" xfId="0" applyFont="1" applyFill="1" applyBorder="1" applyAlignment="1" applyProtection="1">
      <alignment horizontal="center" vertical="center"/>
      <protection locked="0"/>
    </xf>
    <xf numFmtId="49" fontId="9" fillId="0" borderId="47" xfId="0" applyNumberFormat="1" applyFont="1" applyFill="1" applyBorder="1" applyAlignment="1" applyProtection="1">
      <alignment horizontal="justify" vertical="top" wrapText="1"/>
      <protection locked="0"/>
    </xf>
    <xf numFmtId="49" fontId="1" fillId="0" borderId="47" xfId="0" applyNumberFormat="1" applyFont="1" applyFill="1" applyBorder="1" applyAlignment="1" applyProtection="1">
      <alignment horizontal="justify" vertical="top" wrapText="1"/>
      <protection locked="0"/>
    </xf>
    <xf numFmtId="0" fontId="1" fillId="0" borderId="32" xfId="0" applyFont="1" applyFill="1" applyBorder="1" applyAlignment="1" applyProtection="1">
      <alignment horizontal="center" vertical="top"/>
      <protection locked="0"/>
    </xf>
    <xf numFmtId="0" fontId="69" fillId="0" borderId="36" xfId="0" applyFont="1" applyFill="1" applyBorder="1" applyAlignment="1" applyProtection="1">
      <alignment horizontal="right"/>
    </xf>
    <xf numFmtId="0" fontId="78" fillId="0" borderId="48" xfId="0" applyFont="1" applyFill="1" applyBorder="1" applyAlignment="1">
      <alignment horizontal="center" vertical="top"/>
    </xf>
    <xf numFmtId="0" fontId="78" fillId="0" borderId="24" xfId="0" applyFont="1" applyFill="1" applyBorder="1" applyAlignment="1">
      <alignment horizontal="justify" vertical="top"/>
    </xf>
    <xf numFmtId="0" fontId="10" fillId="11" borderId="38" xfId="0" applyFont="1" applyFill="1" applyBorder="1" applyProtection="1"/>
    <xf numFmtId="0" fontId="69" fillId="34" borderId="48" xfId="0" applyFont="1" applyFill="1" applyBorder="1" applyAlignment="1" applyProtection="1">
      <alignment horizontal="justify" vertical="top" wrapText="1"/>
    </xf>
    <xf numFmtId="0" fontId="9" fillId="34" borderId="0" xfId="0" applyFont="1" applyFill="1" applyBorder="1" applyAlignment="1" applyProtection="1">
      <alignment horizontal="justify" vertical="top"/>
      <protection locked="0"/>
    </xf>
    <xf numFmtId="0" fontId="9" fillId="34" borderId="1" xfId="0" applyFont="1" applyFill="1" applyBorder="1" applyAlignment="1">
      <alignment horizontal="center" vertical="top"/>
    </xf>
    <xf numFmtId="9" fontId="9" fillId="34" borderId="30" xfId="0" applyNumberFormat="1" applyFont="1" applyFill="1" applyBorder="1" applyAlignment="1">
      <alignment horizontal="center" vertical="top"/>
    </xf>
    <xf numFmtId="0" fontId="78" fillId="34" borderId="24" xfId="0" applyFont="1" applyFill="1" applyBorder="1" applyAlignment="1">
      <alignment horizontal="center" vertical="top"/>
    </xf>
    <xf numFmtId="0" fontId="10" fillId="34" borderId="0" xfId="0" applyFont="1" applyFill="1"/>
    <xf numFmtId="0" fontId="10" fillId="34" borderId="36" xfId="0" applyFont="1" applyFill="1" applyBorder="1" applyProtection="1"/>
    <xf numFmtId="0" fontId="78" fillId="34" borderId="36" xfId="0" applyFont="1" applyFill="1" applyBorder="1" applyAlignment="1">
      <alignment horizontal="center" vertical="top"/>
    </xf>
    <xf numFmtId="0" fontId="78" fillId="34" borderId="44" xfId="0" applyFont="1" applyFill="1" applyBorder="1" applyAlignment="1">
      <alignment horizontal="center" vertical="top"/>
    </xf>
    <xf numFmtId="0" fontId="78" fillId="34" borderId="37" xfId="0" applyFont="1" applyFill="1" applyBorder="1" applyAlignment="1">
      <alignment horizontal="justify" vertical="top"/>
    </xf>
    <xf numFmtId="0" fontId="78" fillId="34" borderId="36" xfId="0" applyFont="1" applyFill="1" applyBorder="1" applyAlignment="1">
      <alignment horizontal="justify" vertical="top"/>
    </xf>
    <xf numFmtId="0" fontId="78" fillId="34" borderId="44" xfId="0" applyFont="1" applyFill="1" applyBorder="1" applyAlignment="1">
      <alignment horizontal="justify" vertical="top"/>
    </xf>
    <xf numFmtId="0" fontId="78" fillId="34" borderId="38" xfId="0" applyFont="1" applyFill="1" applyBorder="1" applyAlignment="1">
      <alignment horizontal="justify" vertical="top"/>
    </xf>
    <xf numFmtId="0" fontId="78" fillId="34" borderId="38" xfId="0" applyFont="1" applyFill="1" applyBorder="1" applyAlignment="1">
      <alignment horizontal="center" vertical="top"/>
    </xf>
    <xf numFmtId="0" fontId="78" fillId="34" borderId="32" xfId="0" applyFont="1" applyFill="1" applyBorder="1" applyAlignment="1">
      <alignment horizontal="justify" vertical="top"/>
    </xf>
    <xf numFmtId="0" fontId="78" fillId="34" borderId="32" xfId="0" applyFont="1" applyFill="1" applyBorder="1" applyAlignment="1">
      <alignment horizontal="center" vertical="top"/>
    </xf>
    <xf numFmtId="0" fontId="37" fillId="0" borderId="1" xfId="0" applyFont="1" applyFill="1" applyBorder="1" applyAlignment="1" applyProtection="1">
      <alignment horizontal="center" vertical="center" wrapText="1"/>
      <protection hidden="1"/>
    </xf>
    <xf numFmtId="0" fontId="69" fillId="34" borderId="36" xfId="0" applyFont="1" applyFill="1" applyBorder="1" applyAlignment="1" applyProtection="1">
      <alignment horizontal="right"/>
    </xf>
    <xf numFmtId="0" fontId="78" fillId="34" borderId="24" xfId="0" applyFont="1" applyFill="1" applyBorder="1" applyAlignment="1">
      <alignment horizontal="justify" vertical="top"/>
    </xf>
    <xf numFmtId="0" fontId="15" fillId="34" borderId="1" xfId="0" applyFont="1" applyFill="1" applyBorder="1" applyAlignment="1" applyProtection="1">
      <alignment horizontal="center" vertical="center" wrapText="1"/>
      <protection hidden="1"/>
    </xf>
    <xf numFmtId="0" fontId="8" fillId="34" borderId="1" xfId="0" applyFont="1" applyFill="1" applyBorder="1" applyAlignment="1">
      <alignment horizontal="center" vertical="top"/>
    </xf>
    <xf numFmtId="0" fontId="36" fillId="34" borderId="1" xfId="0" applyFont="1" applyFill="1" applyBorder="1" applyAlignment="1" applyProtection="1">
      <alignment horizontal="center" vertical="center" wrapText="1"/>
      <protection hidden="1"/>
    </xf>
    <xf numFmtId="0" fontId="51" fillId="34" borderId="1" xfId="0" applyFont="1" applyFill="1" applyBorder="1" applyAlignment="1" applyProtection="1">
      <alignment horizontal="center" vertical="center" wrapText="1"/>
      <protection hidden="1"/>
    </xf>
    <xf numFmtId="0" fontId="37" fillId="34" borderId="1" xfId="0" applyFont="1" applyFill="1" applyBorder="1" applyAlignment="1" applyProtection="1">
      <alignment horizontal="center" vertical="center" wrapText="1"/>
      <protection hidden="1"/>
    </xf>
    <xf numFmtId="0" fontId="10" fillId="34" borderId="38" xfId="0" applyFont="1" applyFill="1" applyBorder="1" applyProtection="1"/>
    <xf numFmtId="0" fontId="69" fillId="0" borderId="0" xfId="0" applyFont="1" applyFill="1" applyBorder="1" applyAlignment="1" applyProtection="1">
      <alignment horizontal="justify" vertical="top" wrapText="1"/>
    </xf>
    <xf numFmtId="0" fontId="8" fillId="0" borderId="1" xfId="0" applyFont="1" applyBorder="1" applyAlignment="1">
      <alignment horizontal="center" vertical="top"/>
    </xf>
    <xf numFmtId="0" fontId="10" fillId="0" borderId="36" xfId="0" applyFont="1" applyFill="1" applyBorder="1" applyProtection="1"/>
    <xf numFmtId="0" fontId="78" fillId="0" borderId="38" xfId="0" applyFont="1" applyFill="1" applyBorder="1" applyAlignment="1">
      <alignment horizontal="justify" vertical="top"/>
    </xf>
    <xf numFmtId="0" fontId="78" fillId="0" borderId="38" xfId="0" applyFont="1" applyFill="1" applyBorder="1" applyAlignment="1">
      <alignment horizontal="center" vertical="top"/>
    </xf>
    <xf numFmtId="0" fontId="78" fillId="0" borderId="32" xfId="0" applyFont="1" applyFill="1" applyBorder="1" applyAlignment="1">
      <alignment horizontal="center" vertical="top"/>
    </xf>
    <xf numFmtId="0" fontId="69" fillId="0" borderId="0" xfId="0" applyFont="1" applyFill="1" applyBorder="1" applyAlignment="1" applyProtection="1">
      <alignment horizontal="right"/>
    </xf>
    <xf numFmtId="0" fontId="8" fillId="0" borderId="0" xfId="0" applyFont="1" applyFill="1" applyBorder="1" applyAlignment="1">
      <alignment horizontal="center" vertical="top"/>
    </xf>
    <xf numFmtId="0" fontId="36" fillId="0" borderId="0" xfId="0" applyFont="1" applyFill="1" applyBorder="1" applyAlignment="1" applyProtection="1">
      <alignment horizontal="center" vertical="center" wrapText="1"/>
      <protection hidden="1"/>
    </xf>
    <xf numFmtId="0" fontId="51" fillId="0" borderId="0" xfId="0" applyFont="1" applyFill="1" applyBorder="1" applyAlignment="1" applyProtection="1">
      <alignment horizontal="center" vertical="center" wrapText="1"/>
      <protection hidden="1"/>
    </xf>
    <xf numFmtId="0" fontId="15" fillId="0" borderId="0" xfId="0" applyFont="1" applyFill="1" applyBorder="1" applyAlignment="1" applyProtection="1">
      <alignment horizontal="center" vertical="center" wrapText="1"/>
      <protection hidden="1"/>
    </xf>
    <xf numFmtId="0" fontId="37" fillId="0" borderId="0" xfId="0" applyFont="1" applyFill="1" applyBorder="1" applyAlignment="1" applyProtection="1">
      <alignment horizontal="center" vertical="center" wrapText="1"/>
      <protection hidden="1"/>
    </xf>
    <xf numFmtId="0" fontId="8" fillId="0" borderId="0" xfId="0" applyFont="1" applyBorder="1" applyAlignment="1">
      <alignment horizontal="center" vertical="top"/>
    </xf>
    <xf numFmtId="0" fontId="35" fillId="0" borderId="0" xfId="0" applyFont="1" applyFill="1" applyBorder="1" applyAlignment="1" applyProtection="1">
      <alignment horizontal="center" vertical="center" wrapText="1"/>
      <protection hidden="1"/>
    </xf>
    <xf numFmtId="0" fontId="24" fillId="0" borderId="0" xfId="0" applyFont="1" applyFill="1" applyBorder="1" applyAlignment="1" applyProtection="1">
      <alignment horizontal="center" vertical="center" wrapText="1"/>
      <protection hidden="1"/>
    </xf>
    <xf numFmtId="0" fontId="78" fillId="34" borderId="47" xfId="0" applyFont="1" applyFill="1" applyBorder="1" applyAlignment="1">
      <alignment horizontal="justify" vertical="top"/>
    </xf>
    <xf numFmtId="0" fontId="35" fillId="34" borderId="1" xfId="0" applyFont="1" applyFill="1" applyBorder="1" applyAlignment="1" applyProtection="1">
      <alignment horizontal="center" vertical="center" wrapText="1"/>
      <protection hidden="1"/>
    </xf>
    <xf numFmtId="0" fontId="24" fillId="34" borderId="1" xfId="0" applyFont="1" applyFill="1" applyBorder="1" applyAlignment="1" applyProtection="1">
      <alignment horizontal="center" vertical="center" wrapText="1"/>
      <protection hidden="1"/>
    </xf>
    <xf numFmtId="0" fontId="78" fillId="0" borderId="37" xfId="0" applyFont="1" applyFill="1" applyBorder="1" applyAlignment="1">
      <alignment horizontal="justify" vertical="top"/>
    </xf>
    <xf numFmtId="0" fontId="10" fillId="0" borderId="0" xfId="0" applyFont="1" applyFill="1" applyProtection="1"/>
    <xf numFmtId="0" fontId="78" fillId="0" borderId="47" xfId="0" applyFont="1" applyBorder="1" applyAlignment="1">
      <alignment horizontal="justify" vertical="top"/>
    </xf>
    <xf numFmtId="0" fontId="69" fillId="34" borderId="36" xfId="0" applyFont="1" applyFill="1" applyBorder="1" applyAlignment="1" applyProtection="1">
      <alignment horizontal="justify" vertical="top" wrapText="1"/>
    </xf>
    <xf numFmtId="0" fontId="9" fillId="0" borderId="1" xfId="0" applyFont="1" applyFill="1" applyBorder="1" applyAlignment="1" applyProtection="1">
      <alignment horizontal="justify" vertical="center"/>
    </xf>
    <xf numFmtId="0" fontId="10" fillId="0" borderId="36" xfId="0" applyFont="1" applyFill="1" applyBorder="1" applyAlignment="1" applyProtection="1">
      <alignment wrapText="1"/>
    </xf>
    <xf numFmtId="0" fontId="78" fillId="0" borderId="47" xfId="0" applyFont="1" applyFill="1" applyBorder="1" applyAlignment="1">
      <alignment horizontal="justify" vertical="top"/>
    </xf>
    <xf numFmtId="49" fontId="9" fillId="0" borderId="47" xfId="0" applyNumberFormat="1" applyFont="1" applyFill="1" applyBorder="1" applyAlignment="1" applyProtection="1">
      <alignment horizontal="justify" vertical="top"/>
      <protection locked="0"/>
    </xf>
    <xf numFmtId="0" fontId="10" fillId="0" borderId="38" xfId="0" applyFont="1" applyFill="1" applyBorder="1" applyProtection="1"/>
    <xf numFmtId="0" fontId="69" fillId="0" borderId="36" xfId="0" applyFont="1" applyFill="1" applyBorder="1" applyAlignment="1" applyProtection="1">
      <alignment horizontal="justify" vertical="top" wrapText="1"/>
    </xf>
    <xf numFmtId="49" fontId="9" fillId="0" borderId="5" xfId="0" applyNumberFormat="1" applyFont="1" applyFill="1" applyBorder="1" applyAlignment="1" applyProtection="1">
      <alignment horizontal="justify" vertical="top"/>
      <protection locked="0"/>
    </xf>
    <xf numFmtId="0" fontId="0" fillId="11" borderId="30" xfId="0" applyFont="1" applyFill="1" applyBorder="1" applyAlignment="1">
      <alignment horizontal="center" vertical="center"/>
    </xf>
    <xf numFmtId="0" fontId="19" fillId="0" borderId="1" xfId="0" applyFont="1" applyFill="1" applyBorder="1" applyAlignment="1" applyProtection="1">
      <alignment vertical="top" wrapText="1"/>
      <protection locked="0"/>
    </xf>
    <xf numFmtId="0" fontId="16" fillId="33" borderId="1" xfId="0" applyFont="1" applyFill="1" applyBorder="1" applyAlignment="1">
      <alignment horizontal="center" vertical="top"/>
    </xf>
    <xf numFmtId="0" fontId="16" fillId="37" borderId="1" xfId="0" applyFont="1" applyFill="1" applyBorder="1" applyAlignment="1">
      <alignment horizontal="center" vertical="top"/>
    </xf>
    <xf numFmtId="0" fontId="16" fillId="32" borderId="29" xfId="0" applyFont="1" applyFill="1" applyBorder="1" applyAlignment="1">
      <alignment horizontal="center" vertical="top"/>
    </xf>
    <xf numFmtId="0" fontId="16" fillId="32" borderId="5" xfId="0" applyFont="1" applyFill="1" applyBorder="1" applyAlignment="1">
      <alignment vertical="top"/>
    </xf>
    <xf numFmtId="0" fontId="16" fillId="32" borderId="1" xfId="0" applyFont="1" applyFill="1" applyBorder="1" applyAlignment="1">
      <alignment horizontal="center" vertical="top" wrapText="1"/>
    </xf>
    <xf numFmtId="0" fontId="16" fillId="32" borderId="44" xfId="0" applyFont="1" applyFill="1" applyBorder="1" applyAlignment="1">
      <alignment horizontal="center" vertical="top" wrapText="1"/>
    </xf>
    <xf numFmtId="0" fontId="63" fillId="0" borderId="0" xfId="0" applyFont="1" applyFill="1" applyAlignment="1">
      <alignment vertical="top"/>
    </xf>
    <xf numFmtId="0" fontId="35" fillId="0" borderId="24" xfId="0" applyFont="1" applyBorder="1" applyAlignment="1" applyProtection="1">
      <alignment horizontal="center" vertical="top" wrapText="1"/>
      <protection locked="0"/>
    </xf>
    <xf numFmtId="0" fontId="35" fillId="0" borderId="32" xfId="0" applyFont="1" applyBorder="1" applyAlignment="1" applyProtection="1">
      <alignment horizontal="left" vertical="top" wrapText="1"/>
      <protection locked="0"/>
    </xf>
    <xf numFmtId="0" fontId="35" fillId="0" borderId="32" xfId="0" applyFont="1" applyFill="1" applyBorder="1" applyAlignment="1" applyProtection="1">
      <alignment horizontal="left" vertical="top" wrapText="1"/>
      <protection locked="0"/>
    </xf>
    <xf numFmtId="0" fontId="19" fillId="11" borderId="1" xfId="0" applyFont="1" applyFill="1" applyBorder="1" applyAlignment="1" applyProtection="1">
      <alignment horizontal="center" vertical="center" wrapText="1"/>
    </xf>
    <xf numFmtId="0" fontId="19" fillId="11" borderId="44" xfId="0" applyFont="1" applyFill="1" applyBorder="1" applyAlignment="1" applyProtection="1">
      <alignment horizontal="center" vertical="center" wrapText="1"/>
    </xf>
    <xf numFmtId="0" fontId="19" fillId="0" borderId="32" xfId="0" applyFont="1" applyBorder="1" applyAlignment="1" applyProtection="1">
      <alignment vertical="top" wrapText="1"/>
      <protection locked="0"/>
    </xf>
    <xf numFmtId="0" fontId="35" fillId="0" borderId="30" xfId="0" applyFont="1" applyFill="1" applyBorder="1" applyAlignment="1" applyProtection="1">
      <alignment horizontal="justify" vertical="top" wrapText="1"/>
      <protection locked="0"/>
    </xf>
    <xf numFmtId="0" fontId="19" fillId="11" borderId="0" xfId="0" applyFont="1" applyFill="1" applyAlignment="1" applyProtection="1">
      <alignment horizontal="center" vertical="center"/>
    </xf>
    <xf numFmtId="0" fontId="19" fillId="26" borderId="1" xfId="0" applyFont="1" applyFill="1" applyBorder="1" applyAlignment="1" applyProtection="1">
      <alignment horizontal="center" vertical="center" wrapText="1"/>
    </xf>
    <xf numFmtId="0" fontId="19" fillId="26" borderId="1" xfId="0" applyFont="1" applyFill="1" applyBorder="1" applyAlignment="1" applyProtection="1">
      <alignment horizontal="center" vertical="center"/>
    </xf>
    <xf numFmtId="0" fontId="19" fillId="26" borderId="0" xfId="0" applyFont="1" applyFill="1" applyBorder="1" applyAlignment="1" applyProtection="1">
      <alignment horizontal="center" vertical="center"/>
    </xf>
    <xf numFmtId="0" fontId="19" fillId="27" borderId="0" xfId="0" applyFont="1" applyFill="1" applyBorder="1" applyAlignment="1" applyProtection="1">
      <alignment horizontal="center" vertical="center"/>
    </xf>
    <xf numFmtId="0" fontId="19" fillId="27" borderId="0" xfId="0" applyFont="1" applyFill="1" applyAlignment="1" applyProtection="1">
      <alignment horizontal="center" vertical="center"/>
    </xf>
    <xf numFmtId="0" fontId="19" fillId="0" borderId="5" xfId="0" applyFont="1" applyBorder="1" applyAlignment="1" applyProtection="1">
      <alignment vertical="top" wrapText="1"/>
      <protection locked="0"/>
    </xf>
    <xf numFmtId="0" fontId="19" fillId="0" borderId="48" xfId="0" applyFont="1" applyFill="1" applyBorder="1" applyAlignment="1" applyProtection="1">
      <alignment horizontal="center" vertical="center" wrapText="1"/>
    </xf>
    <xf numFmtId="0" fontId="35" fillId="0" borderId="24" xfId="0" applyFont="1" applyFill="1" applyBorder="1" applyAlignment="1" applyProtection="1">
      <alignment vertical="top" wrapText="1"/>
    </xf>
    <xf numFmtId="0" fontId="19" fillId="0" borderId="1" xfId="0" applyFont="1" applyFill="1" applyBorder="1" applyAlignment="1" applyProtection="1">
      <alignment horizontal="center" vertical="center" wrapText="1"/>
    </xf>
    <xf numFmtId="0" fontId="19" fillId="0" borderId="0" xfId="0" applyFont="1" applyFill="1"/>
    <xf numFmtId="0" fontId="67" fillId="0" borderId="36" xfId="0" applyFont="1" applyFill="1" applyBorder="1" applyAlignment="1" applyProtection="1">
      <alignment horizontal="center" vertical="center" wrapText="1"/>
    </xf>
    <xf numFmtId="0" fontId="67" fillId="0" borderId="44" xfId="0" applyFont="1" applyFill="1" applyBorder="1" applyAlignment="1" applyProtection="1">
      <alignment vertical="top" wrapText="1"/>
    </xf>
    <xf numFmtId="0" fontId="19" fillId="0" borderId="1" xfId="0" applyFont="1" applyFill="1" applyBorder="1" applyAlignment="1" applyProtection="1">
      <alignment vertical="top"/>
      <protection locked="0"/>
    </xf>
    <xf numFmtId="0" fontId="67" fillId="0" borderId="32" xfId="0" applyFont="1" applyFill="1" applyBorder="1" applyAlignment="1" applyProtection="1">
      <alignment vertical="top" wrapText="1"/>
    </xf>
    <xf numFmtId="0" fontId="19" fillId="0" borderId="36" xfId="0" applyFont="1" applyFill="1" applyBorder="1" applyAlignment="1" applyProtection="1">
      <alignment horizontal="center" vertical="center" wrapText="1"/>
    </xf>
    <xf numFmtId="0" fontId="35" fillId="0" borderId="44" xfId="0" applyFont="1" applyFill="1" applyBorder="1" applyAlignment="1" applyProtection="1">
      <alignment vertical="top" wrapText="1"/>
    </xf>
    <xf numFmtId="0" fontId="19" fillId="0" borderId="24"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35" fillId="0" borderId="5" xfId="0" applyFont="1" applyFill="1" applyBorder="1" applyAlignment="1" applyProtection="1">
      <alignment vertical="top" wrapText="1"/>
      <protection locked="0"/>
    </xf>
    <xf numFmtId="0" fontId="67" fillId="0" borderId="32" xfId="0" applyFont="1" applyFill="1" applyBorder="1" applyAlignment="1" applyProtection="1">
      <alignment horizontal="center" vertical="center" wrapText="1"/>
    </xf>
    <xf numFmtId="0" fontId="16" fillId="37" borderId="1" xfId="0" applyFont="1" applyFill="1" applyBorder="1" applyAlignment="1" applyProtection="1">
      <alignment horizontal="center" vertical="top" wrapText="1"/>
      <protection locked="0"/>
    </xf>
    <xf numFmtId="0" fontId="16" fillId="37" borderId="1" xfId="0" applyFont="1" applyFill="1" applyBorder="1" applyAlignment="1" applyProtection="1">
      <alignment horizontal="center" vertical="center" wrapText="1"/>
      <protection locked="0"/>
    </xf>
    <xf numFmtId="0" fontId="16" fillId="33" borderId="1" xfId="0" applyFont="1" applyFill="1" applyBorder="1" applyAlignment="1" applyProtection="1">
      <alignment horizontal="center" vertical="top" wrapText="1"/>
      <protection locked="0"/>
    </xf>
    <xf numFmtId="0" fontId="16" fillId="23" borderId="1" xfId="0" applyFont="1" applyFill="1" applyBorder="1" applyAlignment="1" applyProtection="1">
      <alignment horizontal="center" vertical="top" wrapText="1"/>
      <protection locked="0"/>
    </xf>
    <xf numFmtId="0" fontId="38" fillId="23" borderId="1" xfId="0" applyFont="1" applyFill="1" applyBorder="1" applyAlignment="1" applyProtection="1">
      <alignment horizontal="center" vertical="top" wrapText="1"/>
      <protection hidden="1"/>
    </xf>
    <xf numFmtId="0" fontId="38" fillId="31" borderId="1" xfId="0" applyFont="1" applyFill="1" applyBorder="1" applyAlignment="1" applyProtection="1">
      <alignment horizontal="center" vertical="top" wrapText="1"/>
      <protection hidden="1"/>
    </xf>
    <xf numFmtId="0" fontId="67" fillId="0" borderId="38" xfId="0" applyFont="1" applyFill="1" applyBorder="1" applyAlignment="1" applyProtection="1">
      <alignment horizontal="center" vertical="center" wrapText="1"/>
    </xf>
    <xf numFmtId="0" fontId="35" fillId="0" borderId="1" xfId="0" applyFont="1" applyFill="1" applyBorder="1" applyAlignment="1" applyProtection="1">
      <alignment vertical="top"/>
      <protection locked="0"/>
    </xf>
    <xf numFmtId="0" fontId="67" fillId="0" borderId="44" xfId="0" applyFont="1" applyFill="1" applyBorder="1" applyAlignment="1" applyProtection="1">
      <alignment horizontal="center" vertical="center" wrapText="1"/>
    </xf>
    <xf numFmtId="0" fontId="67" fillId="0" borderId="0" xfId="0" applyFont="1" applyFill="1" applyBorder="1" applyAlignment="1" applyProtection="1">
      <alignment vertical="top" wrapText="1"/>
    </xf>
    <xf numFmtId="0" fontId="24" fillId="0" borderId="50" xfId="0" applyFont="1" applyFill="1" applyBorder="1" applyAlignment="1" applyProtection="1">
      <alignment vertical="top" wrapText="1"/>
    </xf>
    <xf numFmtId="0" fontId="49" fillId="0" borderId="0" xfId="0" applyFont="1" applyFill="1" applyBorder="1" applyAlignment="1" applyProtection="1">
      <alignment vertical="top" wrapText="1"/>
    </xf>
    <xf numFmtId="0" fontId="24" fillId="0" borderId="0" xfId="0" applyFont="1" applyFill="1" applyBorder="1" applyAlignment="1" applyProtection="1">
      <alignment vertical="top" wrapText="1"/>
    </xf>
    <xf numFmtId="0" fontId="24" fillId="0" borderId="35" xfId="0" applyFont="1" applyFill="1" applyBorder="1" applyAlignment="1" applyProtection="1">
      <alignment vertical="top" wrapText="1"/>
    </xf>
    <xf numFmtId="0" fontId="49" fillId="0" borderId="37" xfId="0" applyFont="1" applyFill="1" applyBorder="1" applyAlignment="1" applyProtection="1">
      <alignment vertical="top" wrapText="1"/>
    </xf>
    <xf numFmtId="0" fontId="49" fillId="0" borderId="47" xfId="0" applyFont="1" applyFill="1" applyBorder="1" applyAlignment="1" applyProtection="1">
      <alignment vertical="top" wrapText="1"/>
    </xf>
    <xf numFmtId="0" fontId="19" fillId="11" borderId="5" xfId="0" applyFont="1" applyFill="1" applyBorder="1" applyAlignment="1" applyProtection="1">
      <alignment vertical="top" wrapText="1"/>
      <protection locked="0"/>
    </xf>
    <xf numFmtId="0" fontId="24" fillId="0" borderId="37" xfId="0" applyFont="1" applyFill="1" applyBorder="1" applyAlignment="1" applyProtection="1">
      <alignment vertical="top" wrapText="1"/>
    </xf>
    <xf numFmtId="0" fontId="35" fillId="0" borderId="1" xfId="0" applyFont="1" applyBorder="1" applyAlignment="1" applyProtection="1">
      <alignment horizontal="center" vertical="justify" wrapText="1"/>
      <protection locked="0"/>
    </xf>
    <xf numFmtId="0" fontId="0" fillId="11" borderId="0" xfId="0" applyFont="1" applyFill="1" applyAlignment="1">
      <alignment vertical="top"/>
    </xf>
    <xf numFmtId="0" fontId="5" fillId="0" borderId="44" xfId="0" applyFont="1" applyFill="1" applyBorder="1" applyAlignment="1" applyProtection="1">
      <alignment horizontal="center" vertical="center" wrapText="1"/>
      <protection hidden="1"/>
    </xf>
    <xf numFmtId="0" fontId="5" fillId="24" borderId="32" xfId="0" applyFont="1" applyFill="1" applyBorder="1" applyAlignment="1" applyProtection="1">
      <alignment horizontal="center" vertical="center" wrapText="1"/>
      <protection hidden="1"/>
    </xf>
    <xf numFmtId="0" fontId="0" fillId="11"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29" borderId="0" xfId="0" applyFont="1" applyFill="1" applyBorder="1" applyAlignment="1" applyProtection="1">
      <alignment vertical="top"/>
      <protection locked="0"/>
    </xf>
    <xf numFmtId="0" fontId="0" fillId="29" borderId="0" xfId="0" applyFont="1" applyFill="1" applyBorder="1" applyAlignment="1">
      <alignment vertical="top"/>
    </xf>
    <xf numFmtId="0" fontId="0" fillId="29" borderId="0" xfId="0" applyFont="1" applyFill="1" applyAlignment="1">
      <alignment vertical="top"/>
    </xf>
    <xf numFmtId="0" fontId="80" fillId="29" borderId="0" xfId="0" applyFont="1" applyFill="1" applyProtection="1">
      <protection hidden="1"/>
    </xf>
    <xf numFmtId="0" fontId="80" fillId="29" borderId="1" xfId="0" applyFont="1" applyFill="1" applyBorder="1" applyProtection="1">
      <protection hidden="1"/>
    </xf>
    <xf numFmtId="0" fontId="80" fillId="29" borderId="1" xfId="0" applyFont="1" applyFill="1" applyBorder="1" applyAlignment="1" applyProtection="1">
      <alignment vertical="center" wrapText="1"/>
      <protection hidden="1"/>
    </xf>
    <xf numFmtId="0" fontId="0" fillId="27" borderId="0" xfId="0" applyFont="1" applyFill="1" applyAlignment="1">
      <alignment vertical="top"/>
    </xf>
    <xf numFmtId="0" fontId="83" fillId="0" borderId="1" xfId="0" applyFont="1" applyBorder="1" applyAlignment="1" applyProtection="1">
      <alignment horizontal="justify" vertical="top" wrapText="1"/>
      <protection locked="0"/>
    </xf>
    <xf numFmtId="0" fontId="83" fillId="11" borderId="1" xfId="0" applyFont="1" applyFill="1" applyBorder="1" applyAlignment="1" applyProtection="1">
      <alignment horizontal="justify" vertical="top" wrapText="1"/>
      <protection locked="0"/>
    </xf>
    <xf numFmtId="0" fontId="80" fillId="0" borderId="1" xfId="0" applyFont="1" applyBorder="1" applyAlignment="1" applyProtection="1">
      <alignment horizontal="justify" vertical="top" wrapText="1"/>
      <protection locked="0"/>
    </xf>
    <xf numFmtId="0" fontId="83" fillId="0" borderId="1" xfId="0" applyFont="1" applyFill="1" applyBorder="1" applyAlignment="1" applyProtection="1">
      <alignment horizontal="justify" vertical="top" wrapText="1"/>
      <protection locked="0"/>
    </xf>
    <xf numFmtId="0" fontId="80" fillId="11" borderId="1" xfId="0" applyFont="1" applyFill="1" applyBorder="1" applyAlignment="1" applyProtection="1">
      <alignment horizontal="justify" vertical="top" wrapText="1"/>
      <protection locked="0"/>
    </xf>
    <xf numFmtId="0" fontId="82" fillId="36" borderId="1" xfId="0" applyFont="1" applyFill="1" applyBorder="1" applyAlignment="1" applyProtection="1">
      <alignment horizontal="center" vertical="center" wrapText="1"/>
      <protection hidden="1"/>
    </xf>
    <xf numFmtId="0" fontId="0" fillId="0" borderId="1" xfId="0" applyFont="1" applyFill="1" applyBorder="1" applyAlignment="1" applyProtection="1">
      <alignment horizontal="justify" vertical="top" wrapText="1"/>
      <protection locked="0"/>
    </xf>
    <xf numFmtId="0" fontId="0" fillId="0" borderId="1" xfId="0" applyFont="1" applyFill="1" applyBorder="1" applyAlignment="1" applyProtection="1">
      <alignment horizontal="center" vertical="top" wrapText="1"/>
      <protection locked="0"/>
    </xf>
    <xf numFmtId="0" fontId="80" fillId="0" borderId="1" xfId="0" applyFont="1" applyFill="1" applyBorder="1" applyAlignment="1" applyProtection="1">
      <alignment horizontal="justify" vertical="top" wrapText="1"/>
      <protection locked="0"/>
    </xf>
    <xf numFmtId="0" fontId="5" fillId="11" borderId="0" xfId="0" applyFont="1" applyFill="1" applyBorder="1" applyAlignment="1" applyProtection="1">
      <alignment horizontal="center" vertical="top"/>
    </xf>
    <xf numFmtId="0" fontId="47" fillId="11" borderId="0" xfId="0" applyFont="1" applyFill="1" applyBorder="1" applyAlignment="1" applyProtection="1">
      <alignment horizontal="center" vertical="top"/>
    </xf>
    <xf numFmtId="0" fontId="5" fillId="13" borderId="0" xfId="0" applyFont="1" applyFill="1" applyBorder="1" applyAlignment="1" applyProtection="1">
      <alignment horizontal="center" vertical="top"/>
    </xf>
    <xf numFmtId="0" fontId="5" fillId="13" borderId="37" xfId="0" applyFont="1" applyFill="1" applyBorder="1" applyAlignment="1" applyProtection="1">
      <alignment horizontal="center" vertical="top"/>
    </xf>
    <xf numFmtId="0" fontId="50" fillId="13" borderId="0" xfId="0" applyFont="1" applyFill="1" applyBorder="1" applyAlignment="1" applyProtection="1">
      <alignment horizontal="center" vertical="top"/>
    </xf>
    <xf numFmtId="0" fontId="5" fillId="11" borderId="50" xfId="0" applyFont="1" applyFill="1" applyBorder="1" applyAlignment="1" applyProtection="1">
      <alignment horizontal="center" vertical="top"/>
    </xf>
    <xf numFmtId="0" fontId="5" fillId="13" borderId="35" xfId="0" applyFont="1" applyFill="1" applyBorder="1" applyAlignment="1" applyProtection="1">
      <alignment horizontal="center" vertical="top"/>
    </xf>
    <xf numFmtId="0" fontId="50" fillId="13" borderId="47" xfId="0" applyFont="1" applyFill="1" applyBorder="1" applyAlignment="1" applyProtection="1">
      <alignment horizontal="center" vertical="top"/>
    </xf>
    <xf numFmtId="0" fontId="5" fillId="13" borderId="50" xfId="0" applyFont="1" applyFill="1" applyBorder="1" applyAlignment="1" applyProtection="1">
      <alignment horizontal="center" vertical="top"/>
    </xf>
    <xf numFmtId="0" fontId="50" fillId="13" borderId="51" xfId="0" applyFont="1" applyFill="1" applyBorder="1" applyAlignment="1" applyProtection="1">
      <alignment horizontal="center" vertical="top"/>
    </xf>
    <xf numFmtId="0" fontId="86" fillId="0" borderId="1" xfId="0" applyFont="1" applyFill="1" applyBorder="1" applyAlignment="1" applyProtection="1">
      <alignment horizontal="justify" vertical="top" wrapText="1"/>
      <protection locked="0"/>
    </xf>
    <xf numFmtId="0" fontId="15" fillId="32" borderId="1" xfId="0" applyFont="1" applyFill="1" applyBorder="1" applyAlignment="1" applyProtection="1">
      <alignment horizontal="center" vertical="center" wrapText="1"/>
      <protection hidden="1"/>
    </xf>
    <xf numFmtId="0" fontId="19" fillId="11" borderId="44" xfId="0" applyFont="1" applyFill="1" applyBorder="1" applyAlignment="1" applyProtection="1">
      <alignment horizontal="center" vertical="center" wrapText="1"/>
    </xf>
    <xf numFmtId="0" fontId="80" fillId="0" borderId="1" xfId="0" applyFont="1" applyFill="1" applyBorder="1" applyAlignment="1" applyProtection="1">
      <alignment horizontal="left" vertical="top" wrapText="1"/>
      <protection locked="0"/>
    </xf>
    <xf numFmtId="0" fontId="19" fillId="0" borderId="1" xfId="0" applyFont="1" applyFill="1" applyBorder="1" applyAlignment="1" applyProtection="1">
      <alignment horizontal="center" vertical="center" wrapText="1"/>
      <protection locked="0"/>
    </xf>
    <xf numFmtId="0" fontId="80" fillId="0" borderId="24" xfId="0" applyFont="1" applyFill="1" applyBorder="1" applyAlignment="1" applyProtection="1">
      <alignment horizontal="center" vertical="top" wrapText="1"/>
      <protection locked="0"/>
    </xf>
    <xf numFmtId="0" fontId="19" fillId="0" borderId="1" xfId="0" applyFont="1" applyFill="1" applyBorder="1" applyAlignment="1" applyProtection="1">
      <alignment horizontal="center" vertical="center"/>
      <protection locked="0"/>
    </xf>
    <xf numFmtId="0" fontId="90" fillId="0" borderId="1" xfId="0" applyFont="1" applyFill="1" applyBorder="1" applyAlignment="1">
      <alignment vertical="top" wrapText="1"/>
    </xf>
    <xf numFmtId="0" fontId="25" fillId="0" borderId="1" xfId="0" applyFont="1" applyFill="1" applyBorder="1" applyAlignment="1">
      <alignment vertical="top" wrapText="1"/>
    </xf>
    <xf numFmtId="0" fontId="19" fillId="26" borderId="0" xfId="0" applyFont="1" applyFill="1" applyAlignment="1" applyProtection="1">
      <alignment horizontal="center" vertical="center"/>
      <protection hidden="1"/>
    </xf>
    <xf numFmtId="0" fontId="68" fillId="26" borderId="0" xfId="0" applyFont="1" applyFill="1" applyBorder="1" applyAlignment="1">
      <alignment horizontal="center" vertical="center"/>
    </xf>
    <xf numFmtId="0" fontId="68" fillId="26" borderId="53" xfId="0" applyFont="1" applyFill="1" applyBorder="1" applyAlignment="1">
      <alignment horizontal="center" vertical="center"/>
    </xf>
    <xf numFmtId="0" fontId="68" fillId="26" borderId="54" xfId="0" applyFont="1" applyFill="1" applyBorder="1" applyAlignment="1">
      <alignment horizontal="center" vertical="center"/>
    </xf>
    <xf numFmtId="0" fontId="19" fillId="0" borderId="0" xfId="0" applyFont="1" applyAlignment="1" applyProtection="1">
      <alignment horizontal="center" vertical="center"/>
      <protection hidden="1"/>
    </xf>
    <xf numFmtId="0" fontId="19" fillId="0" borderId="0" xfId="0" applyFont="1" applyAlignment="1">
      <alignment horizontal="center" vertical="center"/>
    </xf>
    <xf numFmtId="0" fontId="90" fillId="11" borderId="1" xfId="0" applyFont="1" applyFill="1" applyBorder="1" applyAlignment="1">
      <alignment vertical="top" wrapText="1"/>
    </xf>
    <xf numFmtId="0" fontId="19" fillId="0" borderId="5" xfId="0" applyFont="1" applyFill="1" applyBorder="1" applyAlignment="1" applyProtection="1">
      <alignment vertical="top" wrapText="1"/>
      <protection locked="0"/>
    </xf>
    <xf numFmtId="0" fontId="35" fillId="0" borderId="48" xfId="0" applyFont="1" applyFill="1" applyBorder="1" applyAlignment="1" applyProtection="1">
      <alignment horizontal="center" vertical="center" wrapText="1"/>
    </xf>
    <xf numFmtId="0" fontId="35" fillId="0" borderId="0" xfId="0" applyFont="1" applyFill="1"/>
    <xf numFmtId="165" fontId="15" fillId="32" borderId="1" xfId="0" applyNumberFormat="1" applyFont="1" applyFill="1" applyBorder="1" applyAlignment="1" applyProtection="1">
      <alignment horizontal="center" vertical="center" wrapText="1"/>
      <protection hidden="1"/>
    </xf>
    <xf numFmtId="165" fontId="19" fillId="0" borderId="0" xfId="0" applyNumberFormat="1" applyFont="1" applyAlignment="1" applyProtection="1">
      <alignment horizontal="center" vertical="center"/>
      <protection hidden="1"/>
    </xf>
    <xf numFmtId="165" fontId="19" fillId="26" borderId="0" xfId="0" applyNumberFormat="1" applyFont="1" applyFill="1" applyAlignment="1" applyProtection="1">
      <alignment horizontal="center" vertical="center"/>
      <protection hidden="1"/>
    </xf>
    <xf numFmtId="165" fontId="68" fillId="26" borderId="0" xfId="0" applyNumberFormat="1" applyFont="1" applyFill="1" applyBorder="1" applyAlignment="1">
      <alignment horizontal="center" vertical="center"/>
    </xf>
    <xf numFmtId="165" fontId="68" fillId="26" borderId="53" xfId="0" applyNumberFormat="1" applyFont="1" applyFill="1" applyBorder="1" applyAlignment="1">
      <alignment horizontal="center" vertical="center"/>
    </xf>
    <xf numFmtId="165" fontId="68" fillId="26" borderId="54" xfId="0" applyNumberFormat="1" applyFont="1" applyFill="1" applyBorder="1" applyAlignment="1">
      <alignment horizontal="center" vertical="center"/>
    </xf>
    <xf numFmtId="165" fontId="19" fillId="0" borderId="0" xfId="0" applyNumberFormat="1" applyFont="1" applyAlignment="1">
      <alignment horizontal="center" vertical="center"/>
    </xf>
    <xf numFmtId="165" fontId="0" fillId="11" borderId="0" xfId="0" applyNumberFormat="1" applyFont="1" applyFill="1" applyAlignment="1">
      <alignment horizontal="center" vertical="center"/>
    </xf>
    <xf numFmtId="165" fontId="14" fillId="11" borderId="0" xfId="0" applyNumberFormat="1" applyFont="1" applyFill="1" applyBorder="1" applyAlignment="1" applyProtection="1">
      <alignment horizontal="center" vertical="center" wrapText="1"/>
    </xf>
    <xf numFmtId="165" fontId="0" fillId="29" borderId="0" xfId="0" applyNumberFormat="1" applyFont="1" applyFill="1" applyBorder="1" applyAlignment="1" applyProtection="1">
      <alignment horizontal="center" vertical="center"/>
      <protection locked="0"/>
    </xf>
    <xf numFmtId="165" fontId="0" fillId="29" borderId="0" xfId="0" applyNumberFormat="1" applyFont="1" applyFill="1" applyAlignment="1">
      <alignment horizontal="center" vertical="center"/>
    </xf>
    <xf numFmtId="165" fontId="0" fillId="27" borderId="0" xfId="0" applyNumberFormat="1" applyFont="1" applyFill="1" applyAlignment="1">
      <alignment horizontal="center" vertical="center"/>
    </xf>
    <xf numFmtId="0" fontId="53" fillId="0" borderId="36" xfId="0" applyFont="1" applyFill="1" applyBorder="1" applyAlignment="1" applyProtection="1">
      <alignment horizontal="center" vertical="center" wrapText="1"/>
    </xf>
    <xf numFmtId="0" fontId="53" fillId="0" borderId="44" xfId="0" applyFont="1" applyFill="1" applyBorder="1" applyAlignment="1" applyProtection="1">
      <alignment vertical="top" wrapText="1"/>
    </xf>
    <xf numFmtId="0" fontId="19" fillId="0" borderId="0" xfId="0" applyFont="1" applyAlignment="1">
      <alignment vertical="top" wrapText="1"/>
    </xf>
    <xf numFmtId="0" fontId="15" fillId="0" borderId="32" xfId="0" applyFont="1" applyFill="1" applyBorder="1" applyAlignment="1" applyProtection="1">
      <alignment horizontal="center" vertical="center" wrapText="1"/>
      <protection locked="0"/>
    </xf>
    <xf numFmtId="0" fontId="19" fillId="38" borderId="0" xfId="0" applyFont="1" applyFill="1" applyAlignment="1">
      <alignment vertical="center" wrapText="1"/>
    </xf>
    <xf numFmtId="165" fontId="19" fillId="38" borderId="1" xfId="0" applyNumberFormat="1" applyFont="1" applyFill="1" applyBorder="1" applyAlignment="1" applyProtection="1">
      <alignment horizontal="center" vertical="center" wrapText="1"/>
      <protection locked="0"/>
    </xf>
    <xf numFmtId="165" fontId="35" fillId="38" borderId="1" xfId="0" applyNumberFormat="1" applyFont="1" applyFill="1" applyBorder="1" applyAlignment="1" applyProtection="1">
      <alignment horizontal="center" vertical="center" wrapText="1"/>
      <protection locked="0"/>
    </xf>
    <xf numFmtId="0" fontId="80" fillId="38" borderId="1" xfId="0" applyFont="1" applyFill="1" applyBorder="1" applyAlignment="1" applyProtection="1">
      <alignment horizontal="center" vertical="center" wrapText="1"/>
      <protection locked="0"/>
    </xf>
    <xf numFmtId="0" fontId="35" fillId="11"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vertical="top" wrapText="1"/>
      <protection locked="0"/>
    </xf>
    <xf numFmtId="0" fontId="35" fillId="0" borderId="1" xfId="0" applyFont="1" applyBorder="1" applyAlignment="1" applyProtection="1">
      <alignment horizontal="center" vertical="center" wrapText="1"/>
      <protection locked="0"/>
    </xf>
    <xf numFmtId="0" fontId="35" fillId="0" borderId="1" xfId="0" applyFont="1" applyFill="1" applyBorder="1" applyAlignment="1" applyProtection="1">
      <alignment horizontal="center" vertical="center" wrapText="1"/>
      <protection locked="0"/>
    </xf>
    <xf numFmtId="0" fontId="35" fillId="13" borderId="1" xfId="0" applyFont="1" applyFill="1" applyBorder="1" applyAlignment="1" applyProtection="1">
      <alignment horizontal="center" vertical="center" wrapText="1"/>
      <protection locked="0"/>
    </xf>
    <xf numFmtId="165" fontId="19" fillId="38" borderId="1" xfId="0" applyNumberFormat="1" applyFont="1" applyFill="1" applyBorder="1" applyAlignment="1" applyProtection="1">
      <alignment horizontal="center" vertical="center"/>
      <protection locked="0"/>
    </xf>
    <xf numFmtId="0" fontId="35" fillId="38" borderId="1" xfId="0" applyFont="1" applyFill="1" applyBorder="1" applyAlignment="1" applyProtection="1">
      <alignment horizontal="center" vertical="center" wrapText="1"/>
      <protection locked="0"/>
    </xf>
    <xf numFmtId="0" fontId="19" fillId="38" borderId="5" xfId="0" applyFont="1" applyFill="1" applyBorder="1" applyAlignment="1" applyProtection="1">
      <alignment vertical="top" wrapText="1"/>
      <protection locked="0"/>
    </xf>
    <xf numFmtId="165" fontId="19" fillId="38" borderId="5" xfId="0" applyNumberFormat="1" applyFont="1" applyFill="1" applyBorder="1" applyAlignment="1" applyProtection="1">
      <alignment horizontal="center" vertical="center" wrapText="1"/>
      <protection locked="0"/>
    </xf>
    <xf numFmtId="0" fontId="88" fillId="38" borderId="70" xfId="0" applyFont="1" applyFill="1" applyBorder="1" applyAlignment="1">
      <alignment horizontal="center" vertical="center"/>
    </xf>
    <xf numFmtId="0" fontId="19" fillId="38" borderId="70" xfId="0" applyFont="1" applyFill="1" applyBorder="1" applyAlignment="1">
      <alignment horizontal="center" vertical="center" wrapText="1"/>
    </xf>
    <xf numFmtId="0" fontId="88" fillId="39" borderId="70" xfId="0" applyFont="1" applyFill="1" applyBorder="1" applyAlignment="1">
      <alignment horizontal="center" vertical="center"/>
    </xf>
    <xf numFmtId="0" fontId="19" fillId="38" borderId="71" xfId="0" applyFont="1" applyFill="1" applyBorder="1" applyAlignment="1">
      <alignment horizontal="center" vertical="center" wrapText="1"/>
    </xf>
    <xf numFmtId="0" fontId="92" fillId="39" borderId="70" xfId="0" applyFont="1" applyFill="1" applyBorder="1" applyAlignment="1">
      <alignment horizontal="center" vertical="center" wrapText="1"/>
    </xf>
    <xf numFmtId="0" fontId="92" fillId="41" borderId="70" xfId="0" applyFont="1" applyFill="1" applyBorder="1" applyAlignment="1">
      <alignment horizontal="center" vertical="center" wrapText="1"/>
    </xf>
    <xf numFmtId="166" fontId="92" fillId="38" borderId="70" xfId="0" applyNumberFormat="1" applyFont="1" applyFill="1" applyBorder="1" applyAlignment="1">
      <alignment horizontal="center" vertical="center" wrapText="1"/>
    </xf>
    <xf numFmtId="0" fontId="92" fillId="39" borderId="71" xfId="0" applyFont="1" applyFill="1" applyBorder="1" applyAlignment="1">
      <alignment horizontal="center" vertical="center" wrapText="1"/>
    </xf>
    <xf numFmtId="167" fontId="92" fillId="39" borderId="70" xfId="0" applyNumberFormat="1" applyFont="1" applyFill="1" applyBorder="1" applyAlignment="1">
      <alignment horizontal="center" vertical="center" wrapText="1"/>
    </xf>
    <xf numFmtId="0" fontId="93" fillId="40" borderId="70" xfId="0" applyFont="1" applyFill="1" applyBorder="1" applyAlignment="1">
      <alignment horizontal="center" vertical="center" wrapText="1"/>
    </xf>
    <xf numFmtId="0" fontId="19" fillId="38" borderId="0" xfId="0" applyFont="1" applyFill="1" applyAlignment="1" applyProtection="1">
      <alignment vertical="top" wrapText="1"/>
      <protection hidden="1"/>
    </xf>
    <xf numFmtId="0" fontId="0" fillId="38" borderId="1" xfId="0" applyFill="1" applyBorder="1" applyAlignment="1" applyProtection="1">
      <alignment horizontal="center" vertical="center" wrapText="1"/>
      <protection locked="0"/>
    </xf>
    <xf numFmtId="0" fontId="0" fillId="38" borderId="0" xfId="0" applyFill="1" applyAlignment="1">
      <alignment horizontal="center" vertical="center"/>
    </xf>
    <xf numFmtId="0" fontId="35" fillId="38" borderId="5" xfId="0" applyFont="1" applyFill="1" applyBorder="1" applyAlignment="1" applyProtection="1">
      <alignment horizontal="center" vertical="center" wrapText="1"/>
      <protection locked="0"/>
    </xf>
    <xf numFmtId="0" fontId="19" fillId="38" borderId="1" xfId="0" applyFont="1" applyFill="1" applyBorder="1" applyAlignment="1" applyProtection="1">
      <alignment horizontal="center" vertical="center" wrapText="1"/>
      <protection locked="0"/>
    </xf>
    <xf numFmtId="0" fontId="19" fillId="38" borderId="5"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9" fillId="0" borderId="0" xfId="0" applyFont="1" applyAlignment="1">
      <alignment vertical="center"/>
    </xf>
    <xf numFmtId="16" fontId="1" fillId="0" borderId="1" xfId="0" applyNumberFormat="1" applyFont="1" applyFill="1" applyBorder="1" applyAlignment="1" applyProtection="1">
      <alignment horizontal="center" vertical="center" wrapText="1"/>
    </xf>
    <xf numFmtId="0" fontId="9" fillId="10" borderId="1" xfId="0" applyFont="1" applyFill="1" applyBorder="1" applyAlignment="1" applyProtection="1">
      <alignment vertical="center" wrapText="1"/>
      <protection hidden="1"/>
    </xf>
    <xf numFmtId="0" fontId="1" fillId="0" borderId="1" xfId="0" applyFont="1" applyFill="1" applyBorder="1" applyAlignment="1" applyProtection="1">
      <alignment vertical="center" wrapText="1"/>
    </xf>
    <xf numFmtId="0" fontId="1" fillId="0" borderId="1" xfId="0" applyFont="1" applyFill="1" applyBorder="1" applyAlignment="1" applyProtection="1">
      <alignment vertical="center"/>
    </xf>
    <xf numFmtId="0" fontId="9" fillId="0" borderId="1" xfId="0" applyFont="1" applyFill="1" applyBorder="1" applyAlignment="1" applyProtection="1">
      <alignment vertical="center"/>
    </xf>
    <xf numFmtId="0" fontId="94" fillId="0" borderId="69" xfId="0" applyFont="1" applyFill="1" applyBorder="1" applyAlignment="1" applyProtection="1">
      <alignment vertical="center" wrapText="1"/>
      <protection hidden="1"/>
    </xf>
    <xf numFmtId="0" fontId="15" fillId="0" borderId="1" xfId="0" applyFont="1" applyFill="1" applyBorder="1" applyAlignment="1">
      <alignment horizontal="center" vertical="center" wrapText="1"/>
    </xf>
    <xf numFmtId="0" fontId="19" fillId="0" borderId="32" xfId="0" applyFont="1" applyFill="1" applyBorder="1" applyAlignment="1" applyProtection="1">
      <alignment horizontal="center" vertical="center"/>
      <protection locked="0"/>
    </xf>
    <xf numFmtId="0" fontId="13" fillId="0" borderId="1" xfId="0" applyFont="1" applyFill="1" applyBorder="1" applyAlignment="1">
      <alignment horizontal="center" vertical="center"/>
    </xf>
    <xf numFmtId="0" fontId="19" fillId="11"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49" fontId="9" fillId="0" borderId="5"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49" fontId="9" fillId="0" borderId="5" xfId="0" applyNumberFormat="1" applyFont="1" applyFill="1" applyBorder="1" applyAlignment="1" applyProtection="1">
      <alignment horizontal="center" vertical="center" wrapText="1"/>
      <protection locked="0"/>
    </xf>
    <xf numFmtId="49" fontId="1" fillId="0" borderId="47" xfId="0" applyNumberFormat="1" applyFont="1" applyFill="1" applyBorder="1" applyAlignment="1" applyProtection="1">
      <alignment horizontal="center" vertical="center"/>
      <protection locked="0"/>
    </xf>
    <xf numFmtId="0" fontId="1" fillId="0" borderId="3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49" fontId="9" fillId="0" borderId="47" xfId="0" applyNumberFormat="1" applyFont="1" applyFill="1" applyBorder="1" applyAlignment="1" applyProtection="1">
      <alignment horizontal="center" vertical="center" wrapText="1"/>
      <protection locked="0"/>
    </xf>
    <xf numFmtId="49" fontId="1" fillId="0" borderId="47" xfId="0" applyNumberFormat="1" applyFont="1" applyFill="1" applyBorder="1" applyAlignment="1" applyProtection="1">
      <alignment horizontal="center" vertical="center" wrapText="1"/>
      <protection locked="0"/>
    </xf>
    <xf numFmtId="49" fontId="1" fillId="0" borderId="5" xfId="0" applyNumberFormat="1" applyFont="1" applyFill="1" applyBorder="1" applyAlignment="1" applyProtection="1">
      <alignment horizontal="center" vertical="center"/>
      <protection locked="0"/>
    </xf>
    <xf numFmtId="49" fontId="9" fillId="0" borderId="47" xfId="0" applyNumberFormat="1" applyFont="1" applyFill="1" applyBorder="1" applyAlignment="1" applyProtection="1">
      <alignment horizontal="center" vertical="center"/>
      <protection locked="0"/>
    </xf>
    <xf numFmtId="0" fontId="1" fillId="0" borderId="1" xfId="0" applyFont="1" applyFill="1" applyBorder="1" applyAlignment="1">
      <alignment horizontal="center" vertical="center" wrapText="1"/>
    </xf>
    <xf numFmtId="0" fontId="9" fillId="0" borderId="0" xfId="0" applyFont="1" applyFill="1" applyAlignment="1">
      <alignment horizontal="center" vertical="center"/>
    </xf>
    <xf numFmtId="0" fontId="9" fillId="0" borderId="1" xfId="0" applyFont="1" applyFill="1" applyBorder="1" applyAlignment="1" applyProtection="1">
      <alignment horizontal="center" vertical="center" wrapText="1"/>
    </xf>
    <xf numFmtId="49" fontId="9" fillId="0" borderId="32"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protection locked="0"/>
    </xf>
    <xf numFmtId="0" fontId="10" fillId="0" borderId="0" xfId="0" applyFont="1" applyFill="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0" xfId="0" applyFont="1" applyFill="1" applyAlignment="1">
      <alignment horizontal="center" vertical="center"/>
    </xf>
    <xf numFmtId="1" fontId="9" fillId="0" borderId="1" xfId="0" applyNumberFormat="1" applyFont="1" applyFill="1" applyBorder="1" applyAlignment="1" applyProtection="1">
      <alignment horizontal="center" vertical="center"/>
    </xf>
    <xf numFmtId="0" fontId="83" fillId="38" borderId="1" xfId="0" applyFont="1" applyFill="1" applyBorder="1" applyAlignment="1" applyProtection="1">
      <alignment horizontal="center" vertical="center" wrapText="1"/>
      <protection locked="0"/>
    </xf>
    <xf numFmtId="165" fontId="35" fillId="38" borderId="24" xfId="0" applyNumberFormat="1" applyFont="1" applyFill="1" applyBorder="1" applyAlignment="1" applyProtection="1">
      <alignment horizontal="center" vertical="center" wrapText="1"/>
      <protection locked="0"/>
    </xf>
    <xf numFmtId="165" fontId="35" fillId="38" borderId="71" xfId="0" applyNumberFormat="1" applyFont="1" applyFill="1" applyBorder="1" applyAlignment="1">
      <alignment horizontal="center" vertical="center" wrapText="1"/>
    </xf>
    <xf numFmtId="0" fontId="25" fillId="38" borderId="1" xfId="0" applyFont="1" applyFill="1" applyBorder="1" applyAlignment="1" applyProtection="1">
      <alignment horizontal="center" vertical="center" wrapText="1"/>
      <protection locked="0"/>
    </xf>
    <xf numFmtId="0" fontId="19" fillId="38" borderId="1" xfId="0" applyFont="1" applyFill="1" applyBorder="1" applyAlignment="1">
      <alignment horizontal="center" vertical="center"/>
    </xf>
    <xf numFmtId="165" fontId="19" fillId="38" borderId="1" xfId="0" applyNumberFormat="1" applyFont="1" applyFill="1" applyBorder="1" applyAlignment="1">
      <alignment horizontal="center" vertical="center"/>
    </xf>
    <xf numFmtId="14" fontId="19" fillId="38" borderId="1" xfId="0" applyNumberFormat="1" applyFont="1" applyFill="1" applyBorder="1" applyAlignment="1" applyProtection="1">
      <alignment horizontal="center" vertical="center" wrapText="1"/>
      <protection locked="0"/>
    </xf>
    <xf numFmtId="14" fontId="19" fillId="38" borderId="5" xfId="0" applyNumberFormat="1" applyFont="1" applyFill="1" applyBorder="1" applyAlignment="1" applyProtection="1">
      <alignment horizontal="center" vertical="center" wrapText="1"/>
      <protection locked="0"/>
    </xf>
    <xf numFmtId="0" fontId="83" fillId="38" borderId="1" xfId="0" applyFont="1" applyFill="1" applyBorder="1" applyAlignment="1" applyProtection="1">
      <alignment horizontal="left" vertical="center" wrapText="1"/>
      <protection locked="0"/>
    </xf>
    <xf numFmtId="0" fontId="80" fillId="38" borderId="1" xfId="0" applyFont="1" applyFill="1" applyBorder="1" applyAlignment="1" applyProtection="1">
      <alignment vertical="center" wrapText="1"/>
      <protection locked="0"/>
    </xf>
    <xf numFmtId="0" fontId="35" fillId="38" borderId="71" xfId="0" applyFont="1" applyFill="1" applyBorder="1" applyAlignment="1">
      <alignment horizontal="center" vertical="center" wrapText="1"/>
    </xf>
    <xf numFmtId="0" fontId="91" fillId="38" borderId="70" xfId="0" applyFont="1" applyFill="1" applyBorder="1" applyAlignment="1">
      <alignment horizontal="center" vertical="center" wrapText="1"/>
    </xf>
    <xf numFmtId="0" fontId="91" fillId="40" borderId="70" xfId="0" applyFont="1" applyFill="1" applyBorder="1" applyAlignment="1">
      <alignment horizontal="center" vertical="center" wrapText="1"/>
    </xf>
    <xf numFmtId="17" fontId="19" fillId="38" borderId="1" xfId="0" applyNumberFormat="1" applyFont="1" applyFill="1" applyBorder="1" applyAlignment="1" applyProtection="1">
      <alignment horizontal="center" vertical="center" wrapText="1"/>
      <protection locked="0"/>
    </xf>
    <xf numFmtId="0" fontId="91" fillId="38" borderId="70" xfId="0" applyFont="1" applyFill="1" applyBorder="1" applyAlignment="1">
      <alignment horizontal="center" vertical="center"/>
    </xf>
    <xf numFmtId="0" fontId="92" fillId="38" borderId="71" xfId="0" applyFont="1" applyFill="1" applyBorder="1" applyAlignment="1">
      <alignment horizontal="center" vertical="center" wrapText="1"/>
    </xf>
    <xf numFmtId="0" fontId="15" fillId="38" borderId="1" xfId="0" applyFont="1" applyFill="1" applyBorder="1" applyAlignment="1" applyProtection="1">
      <alignment horizontal="center" vertical="center" wrapText="1"/>
      <protection locked="0"/>
    </xf>
    <xf numFmtId="0" fontId="19" fillId="38" borderId="1" xfId="0" applyFont="1" applyFill="1" applyBorder="1" applyAlignment="1">
      <alignment horizontal="center" vertical="center" wrapText="1"/>
    </xf>
    <xf numFmtId="0" fontId="80" fillId="38"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center"/>
      <protection hidden="1"/>
    </xf>
    <xf numFmtId="0" fontId="19" fillId="0" borderId="1" xfId="0" applyFont="1" applyFill="1" applyBorder="1" applyAlignment="1" applyProtection="1">
      <alignment horizontal="center"/>
      <protection hidden="1"/>
    </xf>
    <xf numFmtId="0" fontId="35" fillId="38" borderId="30" xfId="0" applyFont="1" applyFill="1" applyBorder="1" applyAlignment="1" applyProtection="1">
      <alignment horizontal="justify" vertical="top" wrapText="1"/>
      <protection locked="0"/>
    </xf>
    <xf numFmtId="0" fontId="19" fillId="38" borderId="38" xfId="0" applyFont="1" applyFill="1" applyBorder="1" applyAlignment="1">
      <alignment horizontal="left" vertical="center" wrapText="1"/>
    </xf>
    <xf numFmtId="0" fontId="19" fillId="38" borderId="30" xfId="0" applyFont="1" applyFill="1" applyBorder="1" applyAlignment="1" applyProtection="1">
      <alignment vertical="top" wrapText="1"/>
      <protection locked="0"/>
    </xf>
    <xf numFmtId="0" fontId="35" fillId="38" borderId="30" xfId="0" applyFont="1" applyFill="1" applyBorder="1" applyAlignment="1" applyProtection="1">
      <alignment vertical="top" wrapText="1"/>
      <protection locked="0"/>
    </xf>
    <xf numFmtId="0" fontId="35" fillId="38" borderId="48" xfId="0" applyFont="1" applyFill="1" applyBorder="1" applyAlignment="1" applyProtection="1">
      <alignment horizontal="left" vertical="top" wrapText="1"/>
      <protection locked="0"/>
    </xf>
    <xf numFmtId="0" fontId="35" fillId="38" borderId="30" xfId="0" applyFont="1" applyFill="1" applyBorder="1" applyAlignment="1" applyProtection="1">
      <alignment horizontal="left" vertical="top" wrapText="1"/>
      <protection locked="0"/>
    </xf>
    <xf numFmtId="0" fontId="19" fillId="38" borderId="30" xfId="0" applyFont="1" applyFill="1" applyBorder="1" applyAlignment="1" applyProtection="1">
      <alignment vertical="center" wrapText="1"/>
      <protection locked="0"/>
    </xf>
    <xf numFmtId="0" fontId="35" fillId="38" borderId="30" xfId="0" applyFont="1" applyFill="1" applyBorder="1" applyAlignment="1" applyProtection="1">
      <alignment horizontal="center" vertical="center" wrapText="1"/>
      <protection locked="0"/>
    </xf>
    <xf numFmtId="0" fontId="19" fillId="38" borderId="29" xfId="0" applyFont="1" applyFill="1" applyBorder="1" applyAlignment="1" applyProtection="1">
      <alignment vertical="top" wrapText="1"/>
      <protection locked="0"/>
    </xf>
    <xf numFmtId="0" fontId="35" fillId="38" borderId="77" xfId="0" applyFont="1" applyFill="1" applyBorder="1" applyAlignment="1">
      <alignment vertical="center" wrapText="1"/>
    </xf>
    <xf numFmtId="0" fontId="35" fillId="38" borderId="29" xfId="0" applyFont="1" applyFill="1" applyBorder="1" applyAlignment="1" applyProtection="1">
      <alignment horizontal="justify" vertical="top" wrapText="1"/>
      <protection locked="0"/>
    </xf>
    <xf numFmtId="0" fontId="19" fillId="38" borderId="30" xfId="0" applyFont="1" applyFill="1" applyBorder="1" applyAlignment="1">
      <alignment horizontal="justify" vertical="center" wrapText="1"/>
    </xf>
    <xf numFmtId="0" fontId="35" fillId="38" borderId="29" xfId="0" applyFont="1" applyFill="1" applyBorder="1" applyAlignment="1" applyProtection="1">
      <alignment horizontal="center" vertical="center" wrapText="1"/>
      <protection locked="0"/>
    </xf>
    <xf numFmtId="0" fontId="88" fillId="38" borderId="77" xfId="0" applyFont="1" applyFill="1" applyBorder="1" applyAlignment="1">
      <alignment vertical="center" wrapText="1"/>
    </xf>
    <xf numFmtId="0" fontId="88" fillId="38" borderId="78" xfId="0" applyFont="1" applyFill="1" applyBorder="1" applyAlignment="1">
      <alignment vertical="center" wrapText="1"/>
    </xf>
    <xf numFmtId="0" fontId="19" fillId="38" borderId="30" xfId="0" applyFont="1" applyFill="1" applyBorder="1" applyAlignment="1" applyProtection="1">
      <alignment horizontal="center" vertical="top" wrapText="1"/>
      <protection locked="0"/>
    </xf>
    <xf numFmtId="0" fontId="88" fillId="38" borderId="78" xfId="0" applyFont="1" applyFill="1" applyBorder="1" applyAlignment="1">
      <alignment vertical="top" wrapText="1"/>
    </xf>
    <xf numFmtId="0" fontId="19" fillId="0" borderId="38" xfId="0" applyFont="1" applyBorder="1" applyAlignment="1">
      <alignment horizontal="left" vertical="center" wrapText="1"/>
    </xf>
    <xf numFmtId="0" fontId="19" fillId="13" borderId="30" xfId="0" applyFont="1" applyFill="1" applyBorder="1" applyAlignment="1" applyProtection="1">
      <alignment vertical="top" wrapText="1"/>
      <protection locked="0"/>
    </xf>
    <xf numFmtId="0" fontId="35" fillId="38" borderId="29" xfId="0" applyFont="1" applyFill="1" applyBorder="1" applyAlignment="1" applyProtection="1">
      <alignment horizontal="justify" vertical="center" wrapText="1"/>
      <protection locked="0"/>
    </xf>
    <xf numFmtId="0" fontId="19" fillId="38" borderId="30" xfId="0" applyFont="1" applyFill="1" applyBorder="1" applyAlignment="1">
      <alignment vertical="center"/>
    </xf>
    <xf numFmtId="0" fontId="19" fillId="38" borderId="30" xfId="0" applyFont="1" applyFill="1" applyBorder="1" applyAlignment="1">
      <alignment vertical="center" wrapText="1"/>
    </xf>
    <xf numFmtId="0" fontId="90" fillId="38" borderId="30" xfId="0" applyFont="1" applyFill="1" applyBorder="1" applyAlignment="1" applyProtection="1">
      <alignment horizontal="justify" vertical="top" wrapText="1"/>
      <protection locked="0"/>
    </xf>
    <xf numFmtId="0" fontId="19" fillId="0" borderId="29" xfId="0" applyFont="1" applyFill="1" applyBorder="1" applyAlignment="1" applyProtection="1">
      <alignment vertical="top" wrapText="1"/>
      <protection locked="0"/>
    </xf>
    <xf numFmtId="0" fontId="19" fillId="38" borderId="29" xfId="0" applyFont="1" applyFill="1" applyBorder="1" applyAlignment="1" applyProtection="1">
      <alignment horizontal="justify" vertical="top" wrapText="1"/>
      <protection locked="0"/>
    </xf>
    <xf numFmtId="0" fontId="19" fillId="38" borderId="29" xfId="0" applyFont="1" applyFill="1" applyBorder="1" applyAlignment="1" applyProtection="1">
      <alignment horizontal="justify" vertical="center" wrapText="1"/>
      <protection locked="0"/>
    </xf>
    <xf numFmtId="0" fontId="19" fillId="38" borderId="77" xfId="0" applyFont="1" applyFill="1" applyBorder="1" applyAlignment="1">
      <alignment horizontal="left" vertical="top" wrapText="1"/>
    </xf>
    <xf numFmtId="0" fontId="19" fillId="38" borderId="29" xfId="0" applyFont="1" applyFill="1" applyBorder="1" applyAlignment="1" applyProtection="1">
      <alignment horizontal="center" vertical="center" wrapText="1"/>
      <protection locked="0"/>
    </xf>
    <xf numFmtId="0" fontId="88" fillId="39" borderId="77" xfId="0" applyFont="1" applyFill="1" applyBorder="1" applyAlignment="1">
      <alignment horizontal="left" vertical="center" wrapText="1"/>
    </xf>
    <xf numFmtId="0" fontId="19" fillId="38" borderId="29" xfId="0" applyFont="1" applyFill="1" applyBorder="1" applyAlignment="1" applyProtection="1">
      <alignment horizontal="justify" vertical="top"/>
      <protection locked="0"/>
    </xf>
    <xf numFmtId="0" fontId="88" fillId="39" borderId="77" xfId="0" applyFont="1" applyFill="1" applyBorder="1" applyAlignment="1">
      <alignment vertical="center" wrapText="1"/>
    </xf>
    <xf numFmtId="0" fontId="88" fillId="38" borderId="77" xfId="0" applyFont="1" applyFill="1" applyBorder="1" applyAlignment="1">
      <alignment horizontal="left" vertical="top" wrapText="1"/>
    </xf>
    <xf numFmtId="0" fontId="19" fillId="38" borderId="30" xfId="0" applyFont="1" applyFill="1" applyBorder="1" applyAlignment="1">
      <alignment vertical="top" wrapText="1"/>
    </xf>
    <xf numFmtId="0" fontId="19" fillId="38" borderId="30" xfId="0" applyFont="1" applyFill="1" applyBorder="1" applyAlignment="1" applyProtection="1">
      <alignment horizontal="justify" vertical="top" wrapText="1"/>
      <protection locked="0"/>
    </xf>
    <xf numFmtId="0" fontId="19" fillId="38" borderId="30" xfId="0" applyFont="1" applyFill="1" applyBorder="1" applyAlignment="1" applyProtection="1">
      <alignment horizontal="justify" vertical="center" wrapText="1"/>
      <protection locked="0"/>
    </xf>
    <xf numFmtId="0" fontId="35" fillId="38" borderId="51" xfId="0" applyFont="1" applyFill="1" applyBorder="1" applyAlignment="1" applyProtection="1">
      <alignment horizontal="justify" vertical="center" wrapText="1"/>
      <protection locked="0"/>
    </xf>
    <xf numFmtId="0" fontId="35" fillId="38" borderId="51" xfId="0" applyFont="1" applyFill="1" applyBorder="1" applyAlignment="1" applyProtection="1">
      <alignment horizontal="justify" vertical="top" wrapText="1"/>
      <protection locked="0"/>
    </xf>
    <xf numFmtId="0" fontId="35" fillId="38" borderId="29" xfId="0" applyFont="1" applyFill="1" applyBorder="1" applyAlignment="1" applyProtection="1">
      <alignment vertical="top" wrapText="1"/>
      <protection locked="0"/>
    </xf>
    <xf numFmtId="0" fontId="19" fillId="38" borderId="30" xfId="0" applyFont="1" applyFill="1" applyBorder="1" applyAlignment="1" applyProtection="1">
      <alignment horizontal="center" vertical="center" wrapText="1"/>
      <protection locked="0"/>
    </xf>
    <xf numFmtId="0" fontId="19" fillId="38" borderId="30" xfId="0" applyFont="1" applyFill="1" applyBorder="1" applyAlignment="1" applyProtection="1">
      <alignment horizontal="center" vertical="center"/>
      <protection locked="0"/>
    </xf>
    <xf numFmtId="0" fontId="19" fillId="38" borderId="30" xfId="0" applyFont="1" applyFill="1" applyBorder="1" applyAlignment="1" applyProtection="1">
      <alignment horizontal="left" vertical="center" wrapText="1"/>
      <protection locked="0"/>
    </xf>
    <xf numFmtId="0" fontId="19" fillId="11" borderId="30" xfId="0" applyFont="1" applyFill="1" applyBorder="1" applyAlignment="1" applyProtection="1">
      <alignment vertical="top" wrapText="1"/>
      <protection locked="0"/>
    </xf>
    <xf numFmtId="0" fontId="16" fillId="33" borderId="1" xfId="0" applyFont="1" applyFill="1" applyBorder="1" applyAlignment="1">
      <alignment horizontal="center" vertical="center" wrapText="1"/>
    </xf>
    <xf numFmtId="0" fontId="13" fillId="0" borderId="1" xfId="0" applyFont="1" applyBorder="1" applyAlignment="1" applyProtection="1">
      <alignment horizontal="justify" vertical="top" wrapText="1"/>
      <protection locked="0"/>
    </xf>
    <xf numFmtId="0" fontId="35" fillId="0" borderId="1" xfId="0" applyFont="1" applyFill="1" applyBorder="1" applyAlignment="1" applyProtection="1">
      <alignment horizontal="justify" vertical="center"/>
      <protection hidden="1"/>
    </xf>
    <xf numFmtId="0" fontId="53" fillId="26" borderId="0" xfId="0" applyFont="1" applyFill="1"/>
    <xf numFmtId="0" fontId="35" fillId="0" borderId="1" xfId="0" applyFont="1" applyFill="1" applyBorder="1" applyAlignment="1">
      <alignment horizontal="justify" vertical="center" wrapText="1"/>
    </xf>
    <xf numFmtId="0" fontId="35" fillId="0" borderId="1" xfId="0" applyFont="1" applyFill="1" applyBorder="1" applyAlignment="1" applyProtection="1">
      <alignment horizontal="justify" vertical="center" wrapText="1"/>
      <protection locked="0"/>
    </xf>
    <xf numFmtId="0" fontId="35" fillId="0" borderId="1" xfId="0" applyFont="1" applyFill="1" applyBorder="1" applyAlignment="1" applyProtection="1">
      <alignment horizontal="justify" vertical="center" wrapText="1"/>
      <protection hidden="1"/>
    </xf>
    <xf numFmtId="0" fontId="35" fillId="0" borderId="1" xfId="0" applyFont="1" applyFill="1" applyBorder="1" applyProtection="1">
      <protection hidden="1"/>
    </xf>
    <xf numFmtId="0" fontId="35" fillId="0" borderId="1" xfId="0" applyFont="1" applyFill="1" applyBorder="1"/>
    <xf numFmtId="0" fontId="59" fillId="11" borderId="34" xfId="0" applyFont="1" applyFill="1" applyBorder="1" applyAlignment="1">
      <alignment horizontal="justify" vertical="top" wrapText="1"/>
    </xf>
    <xf numFmtId="0" fontId="59" fillId="11" borderId="27" xfId="0" applyFont="1" applyFill="1" applyBorder="1" applyAlignment="1">
      <alignment horizontal="justify" vertical="top" wrapText="1"/>
    </xf>
    <xf numFmtId="0" fontId="59" fillId="11" borderId="28" xfId="0" applyFont="1" applyFill="1" applyBorder="1" applyAlignment="1">
      <alignment horizontal="justify" vertical="top" wrapText="1"/>
    </xf>
    <xf numFmtId="0" fontId="41" fillId="0" borderId="30" xfId="0" applyFont="1" applyBorder="1" applyAlignment="1">
      <alignment horizontal="justify" vertical="top" wrapText="1"/>
    </xf>
    <xf numFmtId="0" fontId="41" fillId="0" borderId="5" xfId="0" applyFont="1" applyBorder="1" applyAlignment="1">
      <alignment horizontal="justify" vertical="top" wrapText="1"/>
    </xf>
    <xf numFmtId="0" fontId="41" fillId="0" borderId="51" xfId="0" applyFont="1" applyBorder="1" applyAlignment="1">
      <alignment horizontal="justify" vertical="top" wrapText="1"/>
    </xf>
    <xf numFmtId="0" fontId="41" fillId="0" borderId="58" xfId="0" applyFont="1" applyBorder="1" applyAlignment="1">
      <alignment horizontal="justify" vertical="top" wrapText="1"/>
    </xf>
    <xf numFmtId="0" fontId="17" fillId="24" borderId="60" xfId="0" applyFont="1" applyFill="1" applyBorder="1" applyAlignment="1">
      <alignment horizontal="center" vertical="center"/>
    </xf>
    <xf numFmtId="0" fontId="17" fillId="24" borderId="50" xfId="0" applyFont="1" applyFill="1" applyBorder="1" applyAlignment="1">
      <alignment horizontal="center" vertical="center"/>
    </xf>
    <xf numFmtId="0" fontId="17" fillId="24" borderId="61" xfId="0" applyFont="1" applyFill="1" applyBorder="1" applyAlignment="1">
      <alignment horizontal="center" vertical="center"/>
    </xf>
    <xf numFmtId="0" fontId="60" fillId="11" borderId="33" xfId="0" applyFont="1" applyFill="1" applyBorder="1" applyAlignment="1">
      <alignment horizontal="justify" vertical="top" wrapText="1"/>
    </xf>
    <xf numFmtId="0" fontId="60" fillId="11" borderId="22" xfId="0" applyFont="1" applyFill="1" applyBorder="1" applyAlignment="1">
      <alignment horizontal="justify" vertical="top" wrapText="1"/>
    </xf>
    <xf numFmtId="0" fontId="60" fillId="11" borderId="25" xfId="0" applyFont="1" applyFill="1" applyBorder="1" applyAlignment="1">
      <alignment horizontal="justify" vertical="top" wrapText="1"/>
    </xf>
    <xf numFmtId="0" fontId="60" fillId="11" borderId="16" xfId="0" applyFont="1" applyFill="1" applyBorder="1" applyAlignment="1">
      <alignment horizontal="justify" vertical="top" wrapText="1"/>
    </xf>
    <xf numFmtId="0" fontId="60" fillId="11" borderId="0" xfId="0" applyFont="1" applyFill="1" applyBorder="1" applyAlignment="1">
      <alignment horizontal="justify" vertical="top" wrapText="1"/>
    </xf>
    <xf numFmtId="0" fontId="60" fillId="11" borderId="26" xfId="0" applyFont="1" applyFill="1" applyBorder="1" applyAlignment="1">
      <alignment horizontal="justify" vertical="top" wrapText="1"/>
    </xf>
    <xf numFmtId="0" fontId="17" fillId="24" borderId="53" xfId="0" applyFont="1" applyFill="1" applyBorder="1" applyAlignment="1">
      <alignment horizontal="center" vertical="center"/>
    </xf>
    <xf numFmtId="0" fontId="17" fillId="24" borderId="29" xfId="0" applyFont="1" applyFill="1" applyBorder="1" applyAlignment="1">
      <alignment horizontal="center" vertical="center"/>
    </xf>
    <xf numFmtId="0" fontId="17" fillId="24" borderId="10" xfId="0" applyFont="1" applyFill="1" applyBorder="1" applyAlignment="1">
      <alignment horizontal="center" vertical="center"/>
    </xf>
    <xf numFmtId="0" fontId="41" fillId="11" borderId="53" xfId="0" applyFont="1" applyFill="1" applyBorder="1" applyAlignment="1">
      <alignment horizontal="justify" vertical="top" wrapText="1"/>
    </xf>
    <xf numFmtId="0" fontId="41" fillId="11" borderId="29" xfId="0" applyFont="1" applyFill="1" applyBorder="1" applyAlignment="1">
      <alignment horizontal="justify" vertical="top" wrapText="1"/>
    </xf>
    <xf numFmtId="0" fontId="41" fillId="11" borderId="10" xfId="0" applyFont="1" applyFill="1" applyBorder="1" applyAlignment="1">
      <alignment horizontal="justify" vertical="top"/>
    </xf>
    <xf numFmtId="0" fontId="41" fillId="11" borderId="10" xfId="0" applyFont="1" applyFill="1" applyBorder="1" applyAlignment="1">
      <alignment horizontal="justify" vertical="top" wrapText="1"/>
    </xf>
    <xf numFmtId="0" fontId="17" fillId="24" borderId="29" xfId="0" applyFont="1" applyFill="1" applyBorder="1" applyAlignment="1">
      <alignment horizontal="center" vertical="top"/>
    </xf>
    <xf numFmtId="0" fontId="17" fillId="24" borderId="5" xfId="0" applyFont="1" applyFill="1" applyBorder="1" applyAlignment="1">
      <alignment horizontal="center" vertical="top"/>
    </xf>
    <xf numFmtId="0" fontId="17" fillId="24" borderId="30" xfId="0" applyFont="1" applyFill="1" applyBorder="1" applyAlignment="1">
      <alignment horizontal="center" vertical="top"/>
    </xf>
    <xf numFmtId="0" fontId="28" fillId="11" borderId="16" xfId="0" applyFont="1" applyFill="1" applyBorder="1" applyAlignment="1">
      <alignment horizontal="center" vertical="top" wrapText="1"/>
    </xf>
    <xf numFmtId="0" fontId="28" fillId="11" borderId="0" xfId="0" applyFont="1" applyFill="1" applyBorder="1" applyAlignment="1">
      <alignment horizontal="center" vertical="top" wrapText="1"/>
    </xf>
    <xf numFmtId="0" fontId="28" fillId="11" borderId="26" xfId="0" applyFont="1" applyFill="1" applyBorder="1" applyAlignment="1">
      <alignment horizontal="center" vertical="top" wrapText="1"/>
    </xf>
    <xf numFmtId="0" fontId="39" fillId="11" borderId="19" xfId="0" applyFont="1" applyFill="1" applyBorder="1" applyAlignment="1" applyProtection="1">
      <alignment horizontal="center" vertical="top" wrapText="1"/>
    </xf>
    <xf numFmtId="0" fontId="39" fillId="11" borderId="20" xfId="0" applyFont="1" applyFill="1" applyBorder="1" applyAlignment="1" applyProtection="1">
      <alignment horizontal="center" vertical="top" wrapText="1"/>
    </xf>
    <xf numFmtId="0" fontId="39" fillId="11" borderId="1" xfId="0" applyFont="1" applyFill="1" applyBorder="1" applyAlignment="1" applyProtection="1">
      <alignment horizontal="center" vertical="top" wrapText="1"/>
    </xf>
    <xf numFmtId="0" fontId="39" fillId="11" borderId="23" xfId="0" applyFont="1" applyFill="1" applyBorder="1" applyAlignment="1" applyProtection="1">
      <alignment horizontal="center" vertical="top" wrapText="1"/>
    </xf>
    <xf numFmtId="0" fontId="46" fillId="11" borderId="1" xfId="0" applyFont="1" applyFill="1" applyBorder="1" applyAlignment="1" applyProtection="1">
      <alignment horizontal="center" vertical="top"/>
    </xf>
    <xf numFmtId="0" fontId="46" fillId="11" borderId="23" xfId="0" applyFont="1" applyFill="1" applyBorder="1" applyAlignment="1" applyProtection="1">
      <alignment horizontal="center" vertical="top"/>
    </xf>
    <xf numFmtId="0" fontId="15" fillId="11" borderId="12" xfId="0" applyFont="1" applyFill="1" applyBorder="1" applyAlignment="1" applyProtection="1">
      <alignment horizontal="center" vertical="top"/>
    </xf>
    <xf numFmtId="0" fontId="15" fillId="11" borderId="17" xfId="0" applyFont="1" applyFill="1" applyBorder="1" applyAlignment="1" applyProtection="1">
      <alignment horizontal="center" vertical="top"/>
    </xf>
    <xf numFmtId="0" fontId="12" fillId="11" borderId="51" xfId="0" applyFont="1" applyFill="1" applyBorder="1" applyAlignment="1">
      <alignment horizontal="center"/>
    </xf>
    <xf numFmtId="0" fontId="5" fillId="24" borderId="30" xfId="0" applyFont="1" applyFill="1" applyBorder="1" applyAlignment="1">
      <alignment horizontal="center" vertical="top"/>
    </xf>
    <xf numFmtId="0" fontId="5" fillId="24" borderId="5" xfId="0" applyFont="1" applyFill="1" applyBorder="1" applyAlignment="1">
      <alignment horizontal="center" vertical="top"/>
    </xf>
    <xf numFmtId="0" fontId="0" fillId="0" borderId="1" xfId="0" applyFont="1" applyFill="1" applyBorder="1" applyAlignment="1">
      <alignment horizontal="justify" vertical="top" wrapText="1"/>
    </xf>
    <xf numFmtId="0" fontId="0" fillId="11" borderId="1" xfId="0" applyFont="1" applyFill="1" applyBorder="1" applyAlignment="1">
      <alignment horizontal="justify" vertical="top"/>
    </xf>
    <xf numFmtId="0" fontId="12" fillId="11" borderId="24" xfId="0" applyFont="1" applyFill="1" applyBorder="1" applyAlignment="1" applyProtection="1">
      <alignment horizontal="center" vertical="center"/>
      <protection locked="0"/>
    </xf>
    <xf numFmtId="0" fontId="12" fillId="11" borderId="44" xfId="0" applyFont="1" applyFill="1" applyBorder="1" applyAlignment="1" applyProtection="1">
      <alignment horizontal="center" vertical="center"/>
      <protection locked="0"/>
    </xf>
    <xf numFmtId="0" fontId="12" fillId="11" borderId="32" xfId="0" applyFont="1" applyFill="1" applyBorder="1" applyAlignment="1" applyProtection="1">
      <alignment horizontal="center" vertical="center"/>
      <protection locked="0"/>
    </xf>
    <xf numFmtId="0" fontId="15" fillId="0" borderId="24" xfId="0" applyFont="1" applyFill="1" applyBorder="1" applyAlignment="1" applyProtection="1">
      <alignment horizontal="center" vertical="center" wrapText="1"/>
    </xf>
    <xf numFmtId="0" fontId="15" fillId="0" borderId="44" xfId="0" applyFont="1" applyFill="1" applyBorder="1" applyAlignment="1" applyProtection="1">
      <alignment horizontal="center" vertical="center" wrapText="1"/>
    </xf>
    <xf numFmtId="0" fontId="15" fillId="0" borderId="32" xfId="0" applyFont="1" applyFill="1" applyBorder="1" applyAlignment="1" applyProtection="1">
      <alignment horizontal="center" vertical="center" wrapText="1"/>
    </xf>
    <xf numFmtId="0" fontId="12" fillId="0" borderId="24" xfId="0" applyFont="1" applyFill="1" applyBorder="1" applyAlignment="1" applyProtection="1">
      <alignment horizontal="center" vertical="center"/>
      <protection locked="0"/>
    </xf>
    <xf numFmtId="0" fontId="12" fillId="0" borderId="44" xfId="0" applyFont="1" applyFill="1" applyBorder="1" applyAlignment="1" applyProtection="1">
      <alignment horizontal="center" vertical="center"/>
      <protection locked="0"/>
    </xf>
    <xf numFmtId="0" fontId="12" fillId="0" borderId="32" xfId="0" applyFont="1" applyFill="1" applyBorder="1" applyAlignment="1" applyProtection="1">
      <alignment horizontal="center" vertical="center"/>
      <protection locked="0"/>
    </xf>
    <xf numFmtId="0" fontId="15" fillId="0" borderId="24" xfId="0" applyFont="1" applyFill="1" applyBorder="1" applyAlignment="1" applyProtection="1">
      <alignment horizontal="center" vertical="center" wrapText="1"/>
      <protection locked="0"/>
    </xf>
    <xf numFmtId="0" fontId="15" fillId="0" borderId="44" xfId="0" applyFont="1" applyFill="1" applyBorder="1" applyAlignment="1" applyProtection="1">
      <alignment horizontal="center" vertical="center" wrapText="1"/>
      <protection locked="0"/>
    </xf>
    <xf numFmtId="0" fontId="15" fillId="0" borderId="32" xfId="0" applyFont="1" applyFill="1" applyBorder="1" applyAlignment="1" applyProtection="1">
      <alignment horizontal="center" vertical="center" wrapText="1"/>
      <protection locked="0"/>
    </xf>
    <xf numFmtId="0" fontId="15" fillId="0" borderId="24"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32" xfId="0" applyFont="1" applyBorder="1" applyAlignment="1">
      <alignment horizontal="center" vertical="center" wrapText="1"/>
    </xf>
    <xf numFmtId="0" fontId="35" fillId="0" borderId="24" xfId="0" applyFont="1" applyBorder="1" applyAlignment="1" applyProtection="1">
      <alignment horizontal="center" vertical="center" wrapText="1"/>
      <protection locked="0"/>
    </xf>
    <xf numFmtId="0" fontId="35" fillId="0" borderId="44" xfId="0" applyFont="1" applyBorder="1" applyAlignment="1" applyProtection="1">
      <alignment horizontal="center" vertical="center" wrapText="1"/>
      <protection locked="0"/>
    </xf>
    <xf numFmtId="0" fontId="35" fillId="0" borderId="3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44"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11" borderId="24" xfId="0" applyFont="1" applyFill="1" applyBorder="1" applyAlignment="1">
      <alignment horizontal="center" vertical="center" wrapText="1"/>
    </xf>
    <xf numFmtId="0" fontId="15" fillId="11" borderId="44" xfId="0" applyFont="1" applyFill="1" applyBorder="1" applyAlignment="1">
      <alignment horizontal="center" vertical="center" wrapText="1"/>
    </xf>
    <xf numFmtId="0" fontId="15" fillId="11" borderId="32" xfId="0" applyFont="1" applyFill="1" applyBorder="1" applyAlignment="1">
      <alignment horizontal="center" vertical="center" wrapText="1"/>
    </xf>
    <xf numFmtId="0" fontId="15" fillId="0" borderId="24" xfId="0" applyFont="1" applyBorder="1" applyAlignment="1" applyProtection="1">
      <alignment horizontal="center" vertical="center" wrapText="1"/>
    </xf>
    <xf numFmtId="0" fontId="15" fillId="0" borderId="44" xfId="0" applyFont="1" applyBorder="1" applyAlignment="1" applyProtection="1">
      <alignment horizontal="center" vertical="center" wrapText="1"/>
    </xf>
    <xf numFmtId="0" fontId="15" fillId="0" borderId="32" xfId="0" applyFont="1" applyBorder="1" applyAlignment="1" applyProtection="1">
      <alignment horizontal="center" vertical="center" wrapText="1"/>
    </xf>
    <xf numFmtId="0" fontId="15" fillId="0" borderId="24"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35" fillId="0" borderId="24" xfId="0" applyFont="1" applyFill="1" applyBorder="1" applyAlignment="1" applyProtection="1">
      <alignment horizontal="left" vertical="top" wrapText="1"/>
      <protection locked="0"/>
    </xf>
    <xf numFmtId="0" fontId="35" fillId="0" borderId="32" xfId="0" applyFont="1" applyFill="1" applyBorder="1" applyAlignment="1" applyProtection="1">
      <alignment horizontal="left" vertical="top" wrapText="1"/>
      <protection locked="0"/>
    </xf>
    <xf numFmtId="0" fontId="35" fillId="0" borderId="24" xfId="0" applyFont="1" applyFill="1" applyBorder="1" applyAlignment="1" applyProtection="1">
      <alignment horizontal="center" vertical="center" wrapText="1"/>
      <protection locked="0"/>
    </xf>
    <xf numFmtId="0" fontId="35" fillId="0" borderId="44" xfId="0" applyFont="1" applyFill="1" applyBorder="1" applyAlignment="1" applyProtection="1">
      <alignment horizontal="center" vertical="center" wrapText="1"/>
      <protection locked="0"/>
    </xf>
    <xf numFmtId="0" fontId="35" fillId="0" borderId="32" xfId="0" applyFont="1" applyFill="1" applyBorder="1" applyAlignment="1" applyProtection="1">
      <alignment horizontal="center" vertical="center" wrapText="1"/>
      <protection locked="0"/>
    </xf>
    <xf numFmtId="0" fontId="13" fillId="0" borderId="24" xfId="0" applyFont="1" applyBorder="1" applyAlignment="1" applyProtection="1">
      <alignment horizontal="center" vertical="center" wrapText="1"/>
    </xf>
    <xf numFmtId="0" fontId="13" fillId="0" borderId="44" xfId="0" applyFont="1" applyBorder="1" applyAlignment="1" applyProtection="1">
      <alignment horizontal="center" vertical="center" wrapText="1"/>
    </xf>
    <xf numFmtId="0" fontId="13" fillId="0" borderId="32" xfId="0" applyFont="1" applyBorder="1" applyAlignment="1" applyProtection="1">
      <alignment horizontal="center" vertical="center" wrapText="1"/>
    </xf>
    <xf numFmtId="0" fontId="35" fillId="0" borderId="24" xfId="0" applyFont="1" applyFill="1" applyBorder="1" applyAlignment="1" applyProtection="1">
      <alignment horizontal="center" vertical="top" wrapText="1"/>
      <protection locked="0"/>
    </xf>
    <xf numFmtId="0" fontId="35" fillId="0" borderId="32" xfId="0" applyFont="1" applyFill="1" applyBorder="1" applyAlignment="1" applyProtection="1">
      <alignment horizontal="center" vertical="top" wrapText="1"/>
      <protection locked="0"/>
    </xf>
    <xf numFmtId="0" fontId="13" fillId="0" borderId="24"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9" fillId="0" borderId="24" xfId="0" applyFont="1" applyBorder="1" applyAlignment="1" applyProtection="1">
      <alignment horizontal="left" vertical="top" wrapText="1"/>
      <protection locked="0"/>
    </xf>
    <xf numFmtId="0" fontId="19" fillId="0" borderId="32" xfId="0" applyFont="1" applyBorder="1" applyAlignment="1" applyProtection="1">
      <alignment horizontal="left" vertical="top" wrapText="1"/>
      <protection locked="0"/>
    </xf>
    <xf numFmtId="0" fontId="13" fillId="0" borderId="24" xfId="0" applyFont="1" applyFill="1" applyBorder="1" applyAlignment="1" applyProtection="1">
      <alignment horizontal="center" wrapText="1"/>
      <protection locked="0"/>
    </xf>
    <xf numFmtId="0" fontId="13" fillId="0" borderId="44" xfId="0" applyFont="1" applyFill="1" applyBorder="1" applyAlignment="1" applyProtection="1">
      <alignment horizontal="center" wrapText="1"/>
      <protection locked="0"/>
    </xf>
    <xf numFmtId="0" fontId="13" fillId="0" borderId="32" xfId="0" applyFont="1" applyFill="1" applyBorder="1" applyAlignment="1" applyProtection="1">
      <alignment horizontal="center" wrapText="1"/>
      <protection locked="0"/>
    </xf>
    <xf numFmtId="0" fontId="19" fillId="0" borderId="24" xfId="0" applyFont="1" applyBorder="1" applyAlignment="1" applyProtection="1">
      <alignment horizontal="center" vertical="center" wrapText="1"/>
      <protection locked="0"/>
    </xf>
    <xf numFmtId="0" fontId="19" fillId="0" borderId="44"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35" fillId="0" borderId="44" xfId="0" applyFont="1" applyFill="1" applyBorder="1" applyAlignment="1" applyProtection="1">
      <alignment horizontal="center" vertical="top" wrapText="1"/>
      <protection locked="0"/>
    </xf>
    <xf numFmtId="0" fontId="64" fillId="0" borderId="24" xfId="0" applyFont="1" applyFill="1" applyBorder="1" applyAlignment="1" applyProtection="1">
      <alignment horizontal="center" vertical="center" wrapText="1"/>
      <protection locked="0"/>
    </xf>
    <xf numFmtId="0" fontId="64" fillId="0" borderId="44" xfId="0" applyFont="1" applyFill="1" applyBorder="1" applyAlignment="1" applyProtection="1">
      <alignment horizontal="center" vertical="center" wrapText="1"/>
      <protection locked="0"/>
    </xf>
    <xf numFmtId="0" fontId="64" fillId="0" borderId="32"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protection locked="0"/>
    </xf>
    <xf numFmtId="0" fontId="13" fillId="0" borderId="44" xfId="0" applyFont="1" applyFill="1" applyBorder="1" applyAlignment="1" applyProtection="1">
      <alignment horizontal="center" vertical="center" wrapText="1"/>
      <protection locked="0"/>
    </xf>
    <xf numFmtId="0" fontId="13" fillId="0" borderId="32" xfId="0" applyFont="1" applyFill="1" applyBorder="1" applyAlignment="1" applyProtection="1">
      <alignment horizontal="center" vertical="center" wrapText="1"/>
      <protection locked="0"/>
    </xf>
    <xf numFmtId="0" fontId="35" fillId="0" borderId="24" xfId="0" applyFont="1" applyBorder="1" applyAlignment="1" applyProtection="1">
      <alignment horizontal="left" vertical="top" wrapText="1"/>
      <protection locked="0"/>
    </xf>
    <xf numFmtId="0" fontId="35" fillId="0" borderId="32" xfId="0" applyFont="1" applyBorder="1" applyAlignment="1" applyProtection="1">
      <alignment horizontal="left" vertical="top" wrapText="1"/>
      <protection locked="0"/>
    </xf>
    <xf numFmtId="0" fontId="19" fillId="0" borderId="24" xfId="0" applyFont="1" applyFill="1" applyBorder="1" applyAlignment="1" applyProtection="1">
      <alignment horizontal="center" vertical="center" wrapText="1"/>
      <protection locked="0"/>
    </xf>
    <xf numFmtId="0" fontId="19" fillId="0" borderId="44" xfId="0" applyFont="1" applyFill="1" applyBorder="1" applyAlignment="1" applyProtection="1">
      <alignment horizontal="center" vertical="center" wrapText="1"/>
      <protection locked="0"/>
    </xf>
    <xf numFmtId="0" fontId="19" fillId="0" borderId="32"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xf>
    <xf numFmtId="0" fontId="13" fillId="0" borderId="44" xfId="0" applyFont="1" applyFill="1" applyBorder="1" applyAlignment="1" applyProtection="1">
      <alignment horizontal="center" vertical="center" wrapText="1"/>
    </xf>
    <xf numFmtId="0" fontId="13" fillId="0" borderId="32" xfId="0" applyFont="1" applyFill="1" applyBorder="1" applyAlignment="1" applyProtection="1">
      <alignment horizontal="center" vertical="center" wrapText="1"/>
    </xf>
    <xf numFmtId="0" fontId="35" fillId="0" borderId="24" xfId="0" applyFont="1" applyBorder="1" applyAlignment="1" applyProtection="1">
      <alignment horizontal="center" vertical="top" wrapText="1"/>
      <protection locked="0"/>
    </xf>
    <xf numFmtId="0" fontId="35" fillId="0" borderId="32" xfId="0" applyFont="1" applyBorder="1" applyAlignment="1" applyProtection="1">
      <alignment horizontal="center" vertical="top" wrapText="1"/>
      <protection locked="0"/>
    </xf>
    <xf numFmtId="0" fontId="16" fillId="11" borderId="18" xfId="0" applyFont="1" applyFill="1" applyBorder="1" applyAlignment="1" applyProtection="1">
      <alignment horizontal="center" vertical="top" wrapText="1"/>
    </xf>
    <xf numFmtId="0" fontId="16" fillId="11" borderId="19" xfId="0" applyFont="1" applyFill="1" applyBorder="1" applyAlignment="1" applyProtection="1">
      <alignment horizontal="center" vertical="top" wrapText="1"/>
    </xf>
    <xf numFmtId="0" fontId="16" fillId="11" borderId="20" xfId="0" applyFont="1" applyFill="1" applyBorder="1" applyAlignment="1" applyProtection="1">
      <alignment horizontal="center" vertical="top" wrapText="1"/>
    </xf>
    <xf numFmtId="0" fontId="16" fillId="11" borderId="2" xfId="0" applyFont="1" applyFill="1" applyBorder="1" applyAlignment="1" applyProtection="1">
      <alignment horizontal="center" vertical="top"/>
    </xf>
    <xf numFmtId="0" fontId="16" fillId="11" borderId="1" xfId="0" applyFont="1" applyFill="1" applyBorder="1" applyAlignment="1" applyProtection="1">
      <alignment horizontal="center" vertical="top"/>
    </xf>
    <xf numFmtId="0" fontId="16" fillId="11" borderId="23" xfId="0" applyFont="1" applyFill="1" applyBorder="1" applyAlignment="1" applyProtection="1">
      <alignment horizontal="center" vertical="top"/>
    </xf>
    <xf numFmtId="0" fontId="38" fillId="11" borderId="2" xfId="0" applyFont="1" applyFill="1" applyBorder="1" applyAlignment="1" applyProtection="1">
      <alignment horizontal="center" vertical="top"/>
    </xf>
    <xf numFmtId="0" fontId="38" fillId="11" borderId="1" xfId="0" applyFont="1" applyFill="1" applyBorder="1" applyAlignment="1" applyProtection="1">
      <alignment horizontal="center" vertical="top"/>
    </xf>
    <xf numFmtId="0" fontId="38" fillId="11" borderId="23" xfId="0" applyFont="1" applyFill="1" applyBorder="1" applyAlignment="1" applyProtection="1">
      <alignment horizontal="center" vertical="top"/>
    </xf>
    <xf numFmtId="0" fontId="29" fillId="11" borderId="3" xfId="0" applyFont="1" applyFill="1" applyBorder="1" applyAlignment="1" applyProtection="1">
      <alignment horizontal="center" vertical="top"/>
    </xf>
    <xf numFmtId="0" fontId="29" fillId="11" borderId="12" xfId="0" applyFont="1" applyFill="1" applyBorder="1" applyAlignment="1" applyProtection="1">
      <alignment horizontal="center" vertical="top"/>
    </xf>
    <xf numFmtId="0" fontId="29" fillId="11" borderId="17" xfId="0" applyFont="1" applyFill="1" applyBorder="1" applyAlignment="1" applyProtection="1">
      <alignment horizontal="center" vertical="top"/>
    </xf>
    <xf numFmtId="0" fontId="16" fillId="37" borderId="30" xfId="0" applyFont="1" applyFill="1" applyBorder="1" applyAlignment="1">
      <alignment horizontal="center" vertical="top"/>
    </xf>
    <xf numFmtId="0" fontId="16" fillId="37" borderId="29" xfId="0" applyFont="1" applyFill="1" applyBorder="1" applyAlignment="1">
      <alignment horizontal="center" vertical="top"/>
    </xf>
    <xf numFmtId="0" fontId="16" fillId="32" borderId="30" xfId="0" applyFont="1" applyFill="1" applyBorder="1" applyAlignment="1">
      <alignment horizontal="center" vertical="top"/>
    </xf>
    <xf numFmtId="0" fontId="16" fillId="32" borderId="29" xfId="0" applyFont="1" applyFill="1" applyBorder="1" applyAlignment="1">
      <alignment horizontal="center" vertical="top"/>
    </xf>
    <xf numFmtId="0" fontId="87" fillId="32" borderId="51" xfId="0" applyFont="1" applyFill="1" applyBorder="1" applyAlignment="1" applyProtection="1">
      <alignment horizontal="center" vertical="center"/>
      <protection hidden="1"/>
    </xf>
    <xf numFmtId="0" fontId="19" fillId="11" borderId="24" xfId="0" applyFont="1" applyFill="1" applyBorder="1" applyAlignment="1" applyProtection="1">
      <alignment horizontal="center" vertical="center" wrapText="1"/>
    </xf>
    <xf numFmtId="0" fontId="19" fillId="11" borderId="44" xfId="0" applyFont="1" applyFill="1" applyBorder="1" applyAlignment="1" applyProtection="1">
      <alignment horizontal="center" vertical="center" wrapText="1"/>
    </xf>
    <xf numFmtId="0" fontId="19" fillId="11" borderId="32" xfId="0" applyFont="1" applyFill="1" applyBorder="1" applyAlignment="1" applyProtection="1">
      <alignment horizontal="center" vertical="center" wrapText="1"/>
    </xf>
    <xf numFmtId="0" fontId="19" fillId="0" borderId="24"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24"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19" fillId="0" borderId="32" xfId="0" applyFont="1" applyFill="1" applyBorder="1" applyAlignment="1" applyProtection="1">
      <alignment horizontal="center" vertical="center" wrapText="1"/>
    </xf>
    <xf numFmtId="0" fontId="19" fillId="0" borderId="24" xfId="0" applyFont="1" applyFill="1" applyBorder="1" applyAlignment="1" applyProtection="1">
      <alignment horizontal="left" vertical="top" wrapText="1"/>
      <protection locked="0"/>
    </xf>
    <xf numFmtId="0" fontId="19" fillId="0" borderId="32" xfId="0" applyFont="1" applyFill="1" applyBorder="1" applyAlignment="1" applyProtection="1">
      <alignment horizontal="left" vertical="top" wrapText="1"/>
      <protection locked="0"/>
    </xf>
    <xf numFmtId="0" fontId="19" fillId="0" borderId="24" xfId="0" applyFont="1" applyBorder="1" applyAlignment="1" applyProtection="1">
      <alignment horizontal="center" vertical="top" wrapText="1"/>
      <protection locked="0"/>
    </xf>
    <xf numFmtId="0" fontId="19" fillId="0" borderId="44" xfId="0" applyFont="1" applyBorder="1" applyAlignment="1" applyProtection="1">
      <alignment horizontal="center" vertical="top" wrapText="1"/>
      <protection locked="0"/>
    </xf>
    <xf numFmtId="0" fontId="35" fillId="0" borderId="1" xfId="0" applyFont="1" applyFill="1" applyBorder="1" applyAlignment="1" applyProtection="1">
      <alignment horizontal="justify" vertical="center" wrapText="1"/>
      <protection hidden="1"/>
    </xf>
    <xf numFmtId="0" fontId="19" fillId="0" borderId="24" xfId="0" applyFont="1" applyFill="1" applyBorder="1" applyAlignment="1" applyProtection="1">
      <alignment horizontal="center" vertical="top" wrapText="1"/>
      <protection locked="0"/>
    </xf>
    <xf numFmtId="0" fontId="19" fillId="0" borderId="32" xfId="0" applyFont="1" applyFill="1" applyBorder="1" applyAlignment="1" applyProtection="1">
      <alignment horizontal="center" vertical="top" wrapText="1"/>
      <protection locked="0"/>
    </xf>
    <xf numFmtId="0" fontId="19" fillId="0" borderId="32" xfId="0" applyFont="1" applyBorder="1" applyAlignment="1" applyProtection="1">
      <alignment horizontal="center" vertical="top" wrapText="1"/>
      <protection locked="0"/>
    </xf>
    <xf numFmtId="0" fontId="0" fillId="23" borderId="1" xfId="0" applyFont="1" applyFill="1" applyBorder="1" applyAlignment="1">
      <alignment horizontal="center" vertical="center" wrapText="1"/>
    </xf>
    <xf numFmtId="0" fontId="0" fillId="0" borderId="51" xfId="0" applyFont="1" applyFill="1" applyBorder="1" applyAlignment="1">
      <alignment horizontal="center"/>
    </xf>
    <xf numFmtId="0" fontId="5" fillId="24" borderId="30" xfId="0" applyFont="1" applyFill="1" applyBorder="1" applyAlignment="1" applyProtection="1">
      <alignment horizontal="center" vertical="center" wrapText="1"/>
      <protection hidden="1"/>
    </xf>
    <xf numFmtId="0" fontId="5" fillId="24" borderId="5" xfId="0" applyFont="1" applyFill="1" applyBorder="1" applyAlignment="1" applyProtection="1">
      <alignment horizontal="center" vertical="center" wrapText="1"/>
      <protection hidden="1"/>
    </xf>
    <xf numFmtId="0" fontId="5" fillId="24" borderId="1" xfId="0" applyFont="1" applyFill="1" applyBorder="1" applyAlignment="1" applyProtection="1">
      <alignment horizontal="center" vertical="center" wrapText="1"/>
      <protection hidden="1"/>
    </xf>
    <xf numFmtId="0" fontId="5" fillId="24" borderId="29" xfId="0" applyFont="1" applyFill="1" applyBorder="1" applyAlignment="1" applyProtection="1">
      <alignment horizontal="center" vertical="center" wrapText="1"/>
      <protection hidden="1"/>
    </xf>
    <xf numFmtId="165" fontId="82" fillId="36" borderId="1" xfId="0" applyNumberFormat="1" applyFont="1" applyFill="1" applyBorder="1" applyAlignment="1" applyProtection="1">
      <alignment horizontal="center" vertical="center" wrapText="1"/>
      <protection hidden="1"/>
    </xf>
    <xf numFmtId="0" fontId="82" fillId="36" borderId="1" xfId="0" applyFont="1" applyFill="1" applyBorder="1" applyAlignment="1" applyProtection="1">
      <alignment horizontal="center" vertical="center" wrapText="1"/>
      <protection hidden="1"/>
    </xf>
    <xf numFmtId="0" fontId="82" fillId="24" borderId="24" xfId="0" applyFont="1" applyFill="1" applyBorder="1" applyAlignment="1" applyProtection="1">
      <alignment horizontal="center" vertical="top" wrapText="1"/>
    </xf>
    <xf numFmtId="0" fontId="82" fillId="24" borderId="32" xfId="0" applyFont="1" applyFill="1" applyBorder="1" applyAlignment="1" applyProtection="1">
      <alignment horizontal="center" vertical="top" wrapText="1"/>
    </xf>
    <xf numFmtId="0" fontId="81" fillId="36" borderId="1" xfId="0" applyFont="1" applyFill="1" applyBorder="1" applyAlignment="1" applyProtection="1">
      <alignment horizontal="center" vertical="center" wrapText="1"/>
    </xf>
    <xf numFmtId="0" fontId="81" fillId="23" borderId="30" xfId="0" applyFont="1" applyFill="1" applyBorder="1" applyAlignment="1" applyProtection="1">
      <alignment horizontal="center" vertical="center"/>
    </xf>
    <xf numFmtId="0" fontId="81" fillId="24" borderId="29" xfId="0" applyFont="1" applyFill="1" applyBorder="1" applyAlignment="1" applyProtection="1">
      <alignment horizontal="center" vertical="center"/>
    </xf>
    <xf numFmtId="0" fontId="81" fillId="23" borderId="29" xfId="0" applyFont="1" applyFill="1" applyBorder="1" applyAlignment="1" applyProtection="1">
      <alignment horizontal="center" vertical="center"/>
    </xf>
    <xf numFmtId="0" fontId="81" fillId="23" borderId="5" xfId="0" applyFont="1" applyFill="1" applyBorder="1" applyAlignment="1" applyProtection="1">
      <alignment horizontal="center" vertical="center"/>
    </xf>
    <xf numFmtId="0" fontId="82" fillId="24" borderId="1" xfId="0" applyFont="1" applyFill="1" applyBorder="1" applyAlignment="1" applyProtection="1">
      <alignment horizontal="center" vertical="top" wrapText="1"/>
    </xf>
    <xf numFmtId="0" fontId="82" fillId="37" borderId="1" xfId="0" applyFont="1" applyFill="1" applyBorder="1" applyAlignment="1" applyProtection="1">
      <alignment horizontal="center" vertical="top"/>
    </xf>
    <xf numFmtId="0" fontId="82" fillId="37" borderId="44" xfId="0" applyFont="1" applyFill="1" applyBorder="1" applyAlignment="1" applyProtection="1">
      <alignment horizontal="center" vertical="top"/>
    </xf>
    <xf numFmtId="0" fontId="82" fillId="37" borderId="1" xfId="0" applyFont="1" applyFill="1" applyBorder="1" applyAlignment="1" applyProtection="1">
      <alignment horizontal="center" vertical="top" wrapText="1"/>
    </xf>
    <xf numFmtId="0" fontId="82" fillId="37" borderId="32" xfId="0" applyFont="1" applyFill="1" applyBorder="1" applyAlignment="1" applyProtection="1">
      <alignment horizontal="center" vertical="top" wrapText="1"/>
    </xf>
    <xf numFmtId="0" fontId="82" fillId="37" borderId="44" xfId="0" applyFont="1" applyFill="1" applyBorder="1" applyAlignment="1" applyProtection="1">
      <alignment horizontal="center" vertical="top" wrapText="1"/>
    </xf>
    <xf numFmtId="0" fontId="82" fillId="0" borderId="1" xfId="0" applyFont="1" applyFill="1" applyBorder="1" applyAlignment="1" applyProtection="1">
      <alignment horizontal="center" vertical="top" wrapText="1"/>
    </xf>
    <xf numFmtId="0" fontId="82" fillId="11" borderId="1" xfId="0" applyFont="1" applyFill="1" applyBorder="1" applyAlignment="1" applyProtection="1">
      <alignment horizontal="center" vertical="top" wrapText="1"/>
    </xf>
    <xf numFmtId="0" fontId="80" fillId="0" borderId="1" xfId="0" applyFont="1" applyFill="1" applyBorder="1" applyAlignment="1" applyProtection="1">
      <alignment horizontal="center" vertical="top" wrapText="1"/>
    </xf>
    <xf numFmtId="0" fontId="82" fillId="0" borderId="1" xfId="0" applyFont="1" applyFill="1" applyBorder="1" applyAlignment="1" applyProtection="1">
      <alignment horizontal="center" vertical="top" wrapText="1"/>
      <protection locked="0"/>
    </xf>
    <xf numFmtId="0" fontId="83" fillId="0" borderId="1" xfId="0" applyFont="1" applyFill="1" applyBorder="1" applyAlignment="1" applyProtection="1">
      <alignment horizontal="center" vertical="top" wrapText="1"/>
    </xf>
    <xf numFmtId="0" fontId="80" fillId="11" borderId="1" xfId="0" applyFont="1" applyFill="1" applyBorder="1" applyAlignment="1" applyProtection="1">
      <alignment horizontal="center" vertical="top" wrapText="1"/>
    </xf>
    <xf numFmtId="0" fontId="80" fillId="0" borderId="1" xfId="0" applyFont="1" applyFill="1" applyBorder="1" applyAlignment="1" applyProtection="1">
      <alignment horizontal="center" vertical="top" wrapText="1"/>
      <protection locked="0"/>
    </xf>
    <xf numFmtId="0" fontId="80" fillId="11" borderId="24" xfId="0" applyFont="1" applyFill="1" applyBorder="1" applyAlignment="1" applyProtection="1">
      <alignment horizontal="center" vertical="top" wrapText="1"/>
      <protection locked="0"/>
    </xf>
    <xf numFmtId="0" fontId="80" fillId="11" borderId="44" xfId="0" applyFont="1" applyFill="1" applyBorder="1" applyAlignment="1" applyProtection="1">
      <alignment horizontal="center" vertical="top" wrapText="1"/>
      <protection locked="0"/>
    </xf>
    <xf numFmtId="0" fontId="80" fillId="11" borderId="32" xfId="0" applyFont="1" applyFill="1" applyBorder="1" applyAlignment="1" applyProtection="1">
      <alignment horizontal="center" vertical="top" wrapText="1"/>
      <protection locked="0"/>
    </xf>
    <xf numFmtId="0" fontId="83" fillId="11" borderId="24" xfId="0" applyFont="1" applyFill="1" applyBorder="1" applyAlignment="1" applyProtection="1">
      <alignment horizontal="center" vertical="top" wrapText="1"/>
    </xf>
    <xf numFmtId="0" fontId="83" fillId="11" borderId="44" xfId="0" applyFont="1" applyFill="1" applyBorder="1" applyAlignment="1" applyProtection="1">
      <alignment horizontal="center" vertical="top" wrapText="1"/>
    </xf>
    <xf numFmtId="0" fontId="83" fillId="11" borderId="32" xfId="0" applyFont="1" applyFill="1" applyBorder="1" applyAlignment="1" applyProtection="1">
      <alignment horizontal="center" vertical="top" wrapText="1"/>
    </xf>
    <xf numFmtId="0" fontId="80" fillId="11" borderId="24" xfId="0" applyFont="1" applyFill="1" applyBorder="1" applyAlignment="1" applyProtection="1">
      <alignment horizontal="center" vertical="top" wrapText="1"/>
    </xf>
    <xf numFmtId="0" fontId="80" fillId="11" borderId="44" xfId="0" applyFont="1" applyFill="1" applyBorder="1" applyAlignment="1" applyProtection="1">
      <alignment horizontal="center" vertical="top" wrapText="1"/>
    </xf>
    <xf numFmtId="0" fontId="80" fillId="11" borderId="32" xfId="0" applyFont="1" applyFill="1" applyBorder="1" applyAlignment="1" applyProtection="1">
      <alignment horizontal="center" vertical="top" wrapText="1"/>
    </xf>
    <xf numFmtId="0" fontId="82" fillId="11" borderId="24" xfId="0" applyFont="1" applyFill="1" applyBorder="1" applyAlignment="1" applyProtection="1">
      <alignment horizontal="center" vertical="top" wrapText="1"/>
      <protection locked="0"/>
    </xf>
    <xf numFmtId="0" fontId="82" fillId="11" borderId="44" xfId="0" applyFont="1" applyFill="1" applyBorder="1" applyAlignment="1" applyProtection="1">
      <alignment horizontal="center" vertical="top" wrapText="1"/>
      <protection locked="0"/>
    </xf>
    <xf numFmtId="0" fontId="82" fillId="11" borderId="32" xfId="0" applyFont="1" applyFill="1" applyBorder="1" applyAlignment="1" applyProtection="1">
      <alignment horizontal="center" vertical="top" wrapText="1"/>
      <protection locked="0"/>
    </xf>
    <xf numFmtId="0" fontId="82" fillId="11" borderId="24" xfId="0" applyFont="1" applyFill="1" applyBorder="1" applyAlignment="1" applyProtection="1">
      <alignment horizontal="center" vertical="top"/>
    </xf>
    <xf numFmtId="0" fontId="82" fillId="11" borderId="44" xfId="0" applyFont="1" applyFill="1" applyBorder="1" applyAlignment="1" applyProtection="1">
      <alignment horizontal="center" vertical="top"/>
    </xf>
    <xf numFmtId="0" fontId="82" fillId="11" borderId="32" xfId="0" applyFont="1" applyFill="1" applyBorder="1" applyAlignment="1" applyProtection="1">
      <alignment horizontal="center" vertical="top"/>
    </xf>
    <xf numFmtId="0" fontId="82" fillId="0" borderId="24" xfId="0" applyFont="1" applyFill="1" applyBorder="1" applyAlignment="1" applyProtection="1">
      <alignment horizontal="center" vertical="top" wrapText="1"/>
    </xf>
    <xf numFmtId="0" fontId="82" fillId="0" borderId="44" xfId="0" applyFont="1" applyFill="1" applyBorder="1" applyAlignment="1" applyProtection="1">
      <alignment horizontal="center" vertical="top" wrapText="1"/>
    </xf>
    <xf numFmtId="0" fontId="82" fillId="0" borderId="32" xfId="0" applyFont="1" applyFill="1" applyBorder="1" applyAlignment="1" applyProtection="1">
      <alignment horizontal="center" vertical="top" wrapText="1"/>
    </xf>
    <xf numFmtId="0" fontId="82" fillId="11" borderId="24" xfId="0" applyFont="1" applyFill="1" applyBorder="1" applyAlignment="1" applyProtection="1">
      <alignment horizontal="center" vertical="top" wrapText="1"/>
    </xf>
    <xf numFmtId="0" fontId="82" fillId="11" borderId="44" xfId="0" applyFont="1" applyFill="1" applyBorder="1" applyAlignment="1" applyProtection="1">
      <alignment horizontal="center" vertical="top" wrapText="1"/>
    </xf>
    <xf numFmtId="0" fontId="82" fillId="11" borderId="32" xfId="0" applyFont="1" applyFill="1" applyBorder="1" applyAlignment="1" applyProtection="1">
      <alignment horizontal="center" vertical="top" wrapText="1"/>
    </xf>
    <xf numFmtId="0" fontId="83" fillId="0" borderId="24" xfId="0" applyFont="1" applyFill="1" applyBorder="1" applyAlignment="1" applyProtection="1">
      <alignment horizontal="center" vertical="top" wrapText="1"/>
    </xf>
    <xf numFmtId="0" fontId="83" fillId="0" borderId="44" xfId="0" applyFont="1" applyFill="1" applyBorder="1" applyAlignment="1" applyProtection="1">
      <alignment horizontal="center" vertical="top" wrapText="1"/>
    </xf>
    <xf numFmtId="0" fontId="83" fillId="0" borderId="32" xfId="0" applyFont="1" applyFill="1" applyBorder="1" applyAlignment="1" applyProtection="1">
      <alignment horizontal="center" vertical="top" wrapText="1"/>
    </xf>
    <xf numFmtId="0" fontId="82" fillId="0" borderId="1" xfId="0" applyFont="1" applyFill="1" applyBorder="1" applyAlignment="1" applyProtection="1">
      <alignment horizontal="center" vertical="top"/>
    </xf>
    <xf numFmtId="0" fontId="81" fillId="0" borderId="1" xfId="0" applyFont="1" applyFill="1" applyBorder="1" applyAlignment="1" applyProtection="1">
      <alignment horizontal="center" vertical="top" wrapText="1"/>
    </xf>
    <xf numFmtId="0" fontId="83" fillId="11" borderId="24" xfId="0" applyFont="1" applyFill="1" applyBorder="1" applyAlignment="1" applyProtection="1">
      <alignment horizontal="center" vertical="top" wrapText="1"/>
      <protection locked="0"/>
    </xf>
    <xf numFmtId="0" fontId="83" fillId="11" borderId="44" xfId="0" applyFont="1" applyFill="1" applyBorder="1" applyAlignment="1" applyProtection="1">
      <alignment horizontal="center" vertical="top" wrapText="1"/>
      <protection locked="0"/>
    </xf>
    <xf numFmtId="0" fontId="83" fillId="11" borderId="32" xfId="0" applyFont="1" applyFill="1" applyBorder="1" applyAlignment="1" applyProtection="1">
      <alignment horizontal="center" vertical="top" wrapText="1"/>
      <protection locked="0"/>
    </xf>
    <xf numFmtId="0" fontId="83" fillId="0" borderId="24" xfId="0" applyFont="1" applyBorder="1" applyAlignment="1" applyProtection="1">
      <alignment horizontal="center" vertical="top" wrapText="1"/>
      <protection locked="0"/>
    </xf>
    <xf numFmtId="0" fontId="83" fillId="0" borderId="44" xfId="0" applyFont="1" applyBorder="1" applyAlignment="1" applyProtection="1">
      <alignment horizontal="center" vertical="top" wrapText="1"/>
      <protection locked="0"/>
    </xf>
    <xf numFmtId="0" fontId="83" fillId="0" borderId="32" xfId="0" applyFont="1" applyBorder="1" applyAlignment="1" applyProtection="1">
      <alignment horizontal="center" vertical="top" wrapText="1"/>
      <protection locked="0"/>
    </xf>
    <xf numFmtId="0" fontId="83" fillId="11" borderId="24" xfId="0" applyFont="1" applyFill="1" applyBorder="1" applyAlignment="1" applyProtection="1">
      <alignment horizontal="center" vertical="center" wrapText="1"/>
      <protection locked="0"/>
    </xf>
    <xf numFmtId="0" fontId="83" fillId="11" borderId="44" xfId="0" applyFont="1" applyFill="1" applyBorder="1" applyAlignment="1" applyProtection="1">
      <alignment horizontal="center" vertical="center" wrapText="1"/>
      <protection locked="0"/>
    </xf>
    <xf numFmtId="0" fontId="83" fillId="11" borderId="32" xfId="0" applyFont="1" applyFill="1" applyBorder="1" applyAlignment="1" applyProtection="1">
      <alignment horizontal="center" vertical="center" wrapText="1"/>
      <protection locked="0"/>
    </xf>
    <xf numFmtId="0" fontId="83" fillId="0" borderId="48" xfId="0" applyFont="1" applyBorder="1" applyAlignment="1" applyProtection="1">
      <alignment horizontal="center" vertical="center" wrapText="1"/>
      <protection locked="0"/>
    </xf>
    <xf numFmtId="0" fontId="83" fillId="0" borderId="36" xfId="0" applyFont="1" applyBorder="1" applyAlignment="1" applyProtection="1">
      <alignment horizontal="center" vertical="center" wrapText="1"/>
      <protection locked="0"/>
    </xf>
    <xf numFmtId="0" fontId="83" fillId="0" borderId="38" xfId="0" applyFont="1" applyBorder="1" applyAlignment="1" applyProtection="1">
      <alignment horizontal="center" vertical="center" wrapText="1"/>
      <protection locked="0"/>
    </xf>
    <xf numFmtId="0" fontId="80" fillId="0" borderId="24" xfId="0" applyFont="1" applyBorder="1" applyAlignment="1" applyProtection="1">
      <alignment horizontal="center" vertical="top" wrapText="1"/>
      <protection locked="0"/>
    </xf>
    <xf numFmtId="0" fontId="80" fillId="0" borderId="44" xfId="0" applyFont="1" applyBorder="1" applyAlignment="1" applyProtection="1">
      <alignment horizontal="center" vertical="top" wrapText="1"/>
      <protection locked="0"/>
    </xf>
    <xf numFmtId="0" fontId="80" fillId="0" borderId="1" xfId="0" applyFont="1" applyBorder="1" applyAlignment="1" applyProtection="1">
      <alignment horizontal="left" vertical="top" wrapText="1"/>
      <protection locked="0"/>
    </xf>
    <xf numFmtId="0" fontId="83" fillId="0" borderId="1" xfId="0" applyFont="1" applyFill="1" applyBorder="1" applyAlignment="1" applyProtection="1">
      <alignment horizontal="left" vertical="top" wrapText="1"/>
      <protection locked="0"/>
    </xf>
    <xf numFmtId="0" fontId="83" fillId="0" borderId="1" xfId="0" applyFont="1" applyBorder="1" applyAlignment="1" applyProtection="1">
      <alignment horizontal="left" vertical="top" wrapText="1"/>
      <protection locked="0"/>
    </xf>
    <xf numFmtId="0" fontId="82" fillId="0" borderId="24" xfId="0" applyFont="1" applyFill="1" applyBorder="1" applyAlignment="1" applyProtection="1">
      <alignment horizontal="center" vertical="top"/>
    </xf>
    <xf numFmtId="0" fontId="82" fillId="0" borderId="44" xfId="0" applyFont="1" applyFill="1" applyBorder="1" applyAlignment="1" applyProtection="1">
      <alignment horizontal="center" vertical="top"/>
    </xf>
    <xf numFmtId="0" fontId="82" fillId="0" borderId="32" xfId="0" applyFont="1" applyFill="1" applyBorder="1" applyAlignment="1" applyProtection="1">
      <alignment horizontal="center" vertical="top"/>
    </xf>
    <xf numFmtId="165" fontId="35" fillId="38" borderId="72" xfId="0" applyNumberFormat="1" applyFont="1" applyFill="1" applyBorder="1" applyAlignment="1" applyProtection="1">
      <alignment horizontal="center" vertical="center" wrapText="1"/>
      <protection locked="0"/>
    </xf>
    <xf numFmtId="165" fontId="35" fillId="38" borderId="44" xfId="0" applyNumberFormat="1" applyFont="1" applyFill="1" applyBorder="1" applyAlignment="1" applyProtection="1">
      <alignment horizontal="center" vertical="center" wrapText="1"/>
      <protection locked="0"/>
    </xf>
    <xf numFmtId="165" fontId="35" fillId="38" borderId="32" xfId="0" applyNumberFormat="1" applyFont="1" applyFill="1" applyBorder="1" applyAlignment="1" applyProtection="1">
      <alignment horizontal="center" vertical="center" wrapText="1"/>
      <protection locked="0"/>
    </xf>
    <xf numFmtId="0" fontId="35" fillId="38" borderId="73" xfId="0" applyFont="1" applyFill="1" applyBorder="1" applyAlignment="1">
      <alignment horizontal="center" vertical="center" wrapText="1"/>
    </xf>
    <xf numFmtId="0" fontId="35" fillId="38" borderId="75" xfId="0" applyFont="1" applyFill="1" applyBorder="1" applyAlignment="1">
      <alignment horizontal="center" vertical="center" wrapText="1"/>
    </xf>
    <xf numFmtId="0" fontId="35" fillId="38" borderId="76" xfId="0" applyFont="1" applyFill="1" applyBorder="1" applyAlignment="1">
      <alignment horizontal="center" vertical="center" wrapText="1"/>
    </xf>
    <xf numFmtId="165" fontId="35" fillId="38" borderId="74" xfId="0" applyNumberFormat="1" applyFont="1" applyFill="1" applyBorder="1" applyAlignment="1">
      <alignment horizontal="center" vertical="center" wrapText="1"/>
    </xf>
    <xf numFmtId="165" fontId="35" fillId="38" borderId="0" xfId="0" applyNumberFormat="1" applyFont="1" applyFill="1" applyAlignment="1">
      <alignment horizontal="center" vertical="center" wrapText="1"/>
    </xf>
    <xf numFmtId="165" fontId="35" fillId="38" borderId="51" xfId="0" applyNumberFormat="1" applyFont="1" applyFill="1" applyBorder="1" applyAlignment="1">
      <alignment horizontal="center" vertical="center" wrapText="1"/>
    </xf>
    <xf numFmtId="0" fontId="35" fillId="38" borderId="74" xfId="0" applyFont="1" applyFill="1" applyBorder="1" applyAlignment="1">
      <alignment horizontal="center" vertical="center" wrapText="1"/>
    </xf>
    <xf numFmtId="0" fontId="35" fillId="38" borderId="0" xfId="0" applyFont="1" applyFill="1" applyAlignment="1">
      <alignment horizontal="center" vertical="center" wrapText="1"/>
    </xf>
    <xf numFmtId="0" fontId="35" fillId="38" borderId="51" xfId="0" applyFont="1" applyFill="1" applyBorder="1" applyAlignment="1">
      <alignment horizontal="center" vertical="center" wrapText="1"/>
    </xf>
    <xf numFmtId="0" fontId="80" fillId="0" borderId="24" xfId="0" applyFont="1" applyFill="1" applyBorder="1" applyAlignment="1" applyProtection="1">
      <alignment horizontal="center" vertical="top" wrapText="1"/>
    </xf>
    <xf numFmtId="0" fontId="80" fillId="0" borderId="44" xfId="0" applyFont="1" applyFill="1" applyBorder="1" applyAlignment="1" applyProtection="1">
      <alignment horizontal="center" vertical="top" wrapText="1"/>
    </xf>
    <xf numFmtId="0" fontId="80" fillId="0" borderId="32" xfId="0" applyFont="1" applyFill="1" applyBorder="1" applyAlignment="1" applyProtection="1">
      <alignment horizontal="center" vertical="top" wrapText="1"/>
    </xf>
    <xf numFmtId="0" fontId="10" fillId="0" borderId="0" xfId="0" applyFont="1" applyAlignment="1">
      <alignment horizontal="justify" wrapText="1"/>
    </xf>
    <xf numFmtId="0" fontId="8" fillId="13" borderId="13" xfId="0" applyFont="1" applyFill="1" applyBorder="1" applyAlignment="1" applyProtection="1">
      <alignment horizontal="center"/>
      <protection hidden="1"/>
    </xf>
    <xf numFmtId="0" fontId="8" fillId="13" borderId="14" xfId="0" applyFont="1" applyFill="1" applyBorder="1" applyAlignment="1" applyProtection="1">
      <alignment horizontal="center"/>
      <protection hidden="1"/>
    </xf>
    <xf numFmtId="0" fontId="8" fillId="13" borderId="25" xfId="0" applyFont="1" applyFill="1" applyBorder="1" applyAlignment="1" applyProtection="1">
      <alignment horizontal="center"/>
      <protection hidden="1"/>
    </xf>
    <xf numFmtId="0" fontId="8" fillId="31" borderId="1" xfId="0" applyFont="1" applyFill="1" applyBorder="1" applyAlignment="1">
      <alignment horizontal="center" vertical="top"/>
    </xf>
    <xf numFmtId="0" fontId="27" fillId="13" borderId="30" xfId="0" applyFont="1" applyFill="1" applyBorder="1" applyAlignment="1">
      <alignment horizontal="center" vertical="top"/>
    </xf>
    <xf numFmtId="0" fontId="27" fillId="13" borderId="29" xfId="0" applyFont="1" applyFill="1" applyBorder="1" applyAlignment="1">
      <alignment horizontal="center" vertical="top"/>
    </xf>
    <xf numFmtId="0" fontId="27" fillId="13" borderId="5" xfId="0" applyFont="1" applyFill="1" applyBorder="1" applyAlignment="1">
      <alignment horizontal="center" vertical="top"/>
    </xf>
    <xf numFmtId="0" fontId="27" fillId="13" borderId="30" xfId="0" applyFont="1" applyFill="1" applyBorder="1" applyAlignment="1" applyProtection="1">
      <alignment horizontal="center" vertical="top"/>
    </xf>
    <xf numFmtId="0" fontId="27" fillId="13" borderId="29" xfId="0" applyFont="1" applyFill="1" applyBorder="1" applyAlignment="1" applyProtection="1">
      <alignment horizontal="center" vertical="top"/>
    </xf>
    <xf numFmtId="0" fontId="27" fillId="13" borderId="5" xfId="0" applyFont="1" applyFill="1" applyBorder="1" applyAlignment="1" applyProtection="1">
      <alignment horizontal="center" vertical="top"/>
    </xf>
    <xf numFmtId="0" fontId="8" fillId="13" borderId="13" xfId="0" applyFont="1" applyFill="1" applyBorder="1" applyAlignment="1" applyProtection="1">
      <alignment horizontal="center" vertical="center"/>
      <protection hidden="1"/>
    </xf>
    <xf numFmtId="0" fontId="8" fillId="13" borderId="14" xfId="0" applyFont="1" applyFill="1" applyBorder="1" applyAlignment="1" applyProtection="1">
      <alignment horizontal="center" vertical="center"/>
      <protection hidden="1"/>
    </xf>
    <xf numFmtId="0" fontId="8" fillId="13" borderId="15" xfId="0" applyFont="1" applyFill="1" applyBorder="1" applyAlignment="1" applyProtection="1">
      <alignment horizontal="center" vertical="center"/>
      <protection hidden="1"/>
    </xf>
    <xf numFmtId="0" fontId="8" fillId="13" borderId="13" xfId="0" applyFont="1" applyFill="1" applyBorder="1" applyAlignment="1" applyProtection="1">
      <alignment horizontal="center" vertical="center" wrapText="1"/>
      <protection hidden="1"/>
    </xf>
    <xf numFmtId="0" fontId="0" fillId="16" borderId="0" xfId="0" applyFill="1" applyBorder="1" applyAlignment="1" applyProtection="1">
      <alignment horizontal="justify" vertical="center"/>
      <protection hidden="1"/>
    </xf>
    <xf numFmtId="0" fontId="43" fillId="16" borderId="30" xfId="0" applyFont="1" applyFill="1" applyBorder="1" applyAlignment="1" applyProtection="1">
      <alignment horizontal="justify" vertical="center"/>
      <protection hidden="1"/>
    </xf>
    <xf numFmtId="0" fontId="43" fillId="16" borderId="29" xfId="0" applyFont="1" applyFill="1" applyBorder="1" applyAlignment="1" applyProtection="1">
      <alignment horizontal="justify" vertical="center"/>
      <protection hidden="1"/>
    </xf>
    <xf numFmtId="0" fontId="43" fillId="16" borderId="10" xfId="0" applyFont="1" applyFill="1" applyBorder="1" applyAlignment="1" applyProtection="1">
      <alignment horizontal="justify" vertical="center"/>
      <protection hidden="1"/>
    </xf>
    <xf numFmtId="0" fontId="43" fillId="16" borderId="31" xfId="0" applyFont="1" applyFill="1" applyBorder="1" applyAlignment="1" applyProtection="1">
      <alignment horizontal="justify" vertical="center"/>
      <protection hidden="1"/>
    </xf>
    <xf numFmtId="0" fontId="43" fillId="16" borderId="57" xfId="0" applyFont="1" applyFill="1" applyBorder="1" applyAlignment="1" applyProtection="1">
      <alignment horizontal="justify" vertical="center"/>
      <protection hidden="1"/>
    </xf>
    <xf numFmtId="0" fontId="43" fillId="16" borderId="11" xfId="0" applyFont="1" applyFill="1" applyBorder="1" applyAlignment="1" applyProtection="1">
      <alignment horizontal="justify" vertical="center"/>
      <protection hidden="1"/>
    </xf>
    <xf numFmtId="0" fontId="7" fillId="22" borderId="30" xfId="0" applyFont="1" applyFill="1" applyBorder="1" applyAlignment="1" applyProtection="1">
      <alignment horizontal="center" vertical="center"/>
      <protection hidden="1"/>
    </xf>
    <xf numFmtId="0" fontId="7" fillId="22" borderId="29" xfId="0" applyFont="1" applyFill="1" applyBorder="1" applyAlignment="1" applyProtection="1">
      <alignment horizontal="center" vertical="center"/>
      <protection hidden="1"/>
    </xf>
    <xf numFmtId="0" fontId="7" fillId="22" borderId="10" xfId="0" applyFont="1" applyFill="1" applyBorder="1" applyAlignment="1" applyProtection="1">
      <alignment horizontal="center" vertical="center"/>
      <protection hidden="1"/>
    </xf>
    <xf numFmtId="0" fontId="10" fillId="17" borderId="24" xfId="0" applyFont="1" applyFill="1" applyBorder="1" applyAlignment="1" applyProtection="1">
      <alignment horizontal="left" vertical="center" wrapText="1"/>
      <protection hidden="1"/>
    </xf>
    <xf numFmtId="0" fontId="5" fillId="16" borderId="0" xfId="0" applyFont="1" applyFill="1" applyBorder="1" applyAlignment="1" applyProtection="1">
      <alignment horizontal="center" vertical="center"/>
      <protection hidden="1"/>
    </xf>
    <xf numFmtId="0" fontId="10" fillId="17" borderId="1" xfId="0" applyFont="1" applyFill="1" applyBorder="1" applyAlignment="1" applyProtection="1">
      <alignment horizontal="left" vertical="center" wrapText="1"/>
      <protection hidden="1"/>
    </xf>
    <xf numFmtId="0" fontId="12" fillId="17" borderId="13" xfId="0" applyFont="1" applyFill="1" applyBorder="1" applyAlignment="1" applyProtection="1">
      <alignment horizontal="left"/>
      <protection hidden="1"/>
    </xf>
    <xf numFmtId="0" fontId="12" fillId="17" borderId="14" xfId="0" applyFont="1" applyFill="1" applyBorder="1" applyAlignment="1" applyProtection="1">
      <alignment horizontal="left"/>
      <protection hidden="1"/>
    </xf>
    <xf numFmtId="0" fontId="12" fillId="17" borderId="15" xfId="0" applyFont="1" applyFill="1" applyBorder="1" applyAlignment="1" applyProtection="1">
      <alignment horizontal="left"/>
      <protection hidden="1"/>
    </xf>
    <xf numFmtId="0" fontId="7" fillId="21" borderId="55" xfId="0" applyFont="1" applyFill="1" applyBorder="1" applyAlignment="1" applyProtection="1">
      <alignment horizontal="center"/>
      <protection hidden="1"/>
    </xf>
    <xf numFmtId="0" fontId="7" fillId="21" borderId="56" xfId="0" applyFont="1" applyFill="1" applyBorder="1" applyAlignment="1" applyProtection="1">
      <alignment horizontal="center"/>
      <protection hidden="1"/>
    </xf>
    <xf numFmtId="0" fontId="7" fillId="21" borderId="9" xfId="0" applyFont="1" applyFill="1" applyBorder="1" applyAlignment="1" applyProtection="1">
      <alignment horizontal="center"/>
      <protection hidden="1"/>
    </xf>
    <xf numFmtId="0" fontId="8" fillId="19" borderId="34" xfId="0" applyFont="1" applyFill="1" applyBorder="1" applyAlignment="1" applyProtection="1">
      <alignment horizontal="center"/>
      <protection hidden="1"/>
    </xf>
    <xf numFmtId="0" fontId="8" fillId="19" borderId="28" xfId="0" applyFont="1" applyFill="1" applyBorder="1" applyAlignment="1" applyProtection="1">
      <alignment horizontal="center"/>
      <protection hidden="1"/>
    </xf>
    <xf numFmtId="0" fontId="8" fillId="19" borderId="13" xfId="0" applyFont="1" applyFill="1" applyBorder="1" applyAlignment="1" applyProtection="1">
      <alignment horizontal="center"/>
      <protection hidden="1"/>
    </xf>
    <xf numFmtId="0" fontId="8" fillId="19" borderId="15" xfId="0" applyFont="1" applyFill="1" applyBorder="1" applyAlignment="1" applyProtection="1">
      <alignment horizontal="center"/>
      <protection hidden="1"/>
    </xf>
    <xf numFmtId="0" fontId="34" fillId="17" borderId="33" xfId="0" applyFont="1" applyFill="1" applyBorder="1" applyAlignment="1" applyProtection="1">
      <alignment horizontal="center" vertical="center" wrapText="1"/>
      <protection hidden="1"/>
    </xf>
    <xf numFmtId="0" fontId="34" fillId="17" borderId="22" xfId="0" applyFont="1" applyFill="1" applyBorder="1" applyAlignment="1" applyProtection="1">
      <alignment horizontal="center" vertical="center" wrapText="1"/>
      <protection hidden="1"/>
    </xf>
    <xf numFmtId="0" fontId="34" fillId="17" borderId="25" xfId="0" applyFont="1" applyFill="1" applyBorder="1" applyAlignment="1" applyProtection="1">
      <alignment horizontal="center" vertical="center" wrapText="1"/>
      <protection hidden="1"/>
    </xf>
    <xf numFmtId="0" fontId="34" fillId="17" borderId="16" xfId="0" applyFont="1" applyFill="1" applyBorder="1" applyAlignment="1" applyProtection="1">
      <alignment horizontal="center" vertical="center" wrapText="1"/>
      <protection hidden="1"/>
    </xf>
    <xf numFmtId="0" fontId="34" fillId="17" borderId="0" xfId="0" applyFont="1" applyFill="1" applyBorder="1" applyAlignment="1" applyProtection="1">
      <alignment horizontal="center" vertical="center" wrapText="1"/>
      <protection hidden="1"/>
    </xf>
    <xf numFmtId="0" fontId="34" fillId="17" borderId="26" xfId="0" applyFont="1" applyFill="1" applyBorder="1" applyAlignment="1" applyProtection="1">
      <alignment horizontal="center" vertical="center" wrapText="1"/>
      <protection hidden="1"/>
    </xf>
    <xf numFmtId="0" fontId="7" fillId="17" borderId="13" xfId="0" applyFont="1" applyFill="1" applyBorder="1" applyAlignment="1" applyProtection="1">
      <alignment horizontal="center"/>
      <protection hidden="1"/>
    </xf>
    <xf numFmtId="0" fontId="7" fillId="17" borderId="15" xfId="0" applyFont="1" applyFill="1" applyBorder="1" applyAlignment="1" applyProtection="1">
      <alignment horizontal="center"/>
      <protection hidden="1"/>
    </xf>
    <xf numFmtId="0" fontId="7" fillId="17" borderId="39" xfId="0" applyFont="1" applyFill="1" applyBorder="1" applyAlignment="1" applyProtection="1">
      <alignment horizontal="center"/>
      <protection hidden="1"/>
    </xf>
    <xf numFmtId="0" fontId="7" fillId="17" borderId="46" xfId="0" applyFont="1" applyFill="1" applyBorder="1" applyAlignment="1" applyProtection="1">
      <alignment horizontal="center"/>
      <protection hidden="1"/>
    </xf>
    <xf numFmtId="0" fontId="30" fillId="0" borderId="0" xfId="0" applyFont="1" applyBorder="1" applyAlignment="1" applyProtection="1">
      <alignment horizontal="justify" wrapText="1"/>
      <protection hidden="1"/>
    </xf>
    <xf numFmtId="0" fontId="13" fillId="18" borderId="16" xfId="0" applyFont="1" applyFill="1" applyBorder="1" applyAlignment="1" applyProtection="1">
      <alignment horizontal="left"/>
      <protection hidden="1"/>
    </xf>
    <xf numFmtId="0" fontId="13" fillId="18" borderId="0" xfId="0" applyFont="1" applyFill="1" applyBorder="1" applyAlignment="1" applyProtection="1">
      <alignment horizontal="left"/>
      <protection hidden="1"/>
    </xf>
    <xf numFmtId="0" fontId="7" fillId="17" borderId="41" xfId="0" applyFont="1" applyFill="1" applyBorder="1" applyAlignment="1" applyProtection="1">
      <alignment horizontal="center"/>
      <protection hidden="1"/>
    </xf>
    <xf numFmtId="0" fontId="7" fillId="17" borderId="40" xfId="0" applyFont="1" applyFill="1" applyBorder="1" applyAlignment="1" applyProtection="1">
      <alignment horizontal="center"/>
      <protection hidden="1"/>
    </xf>
    <xf numFmtId="0" fontId="8" fillId="17" borderId="33" xfId="0" applyFont="1" applyFill="1" applyBorder="1" applyAlignment="1" applyProtection="1">
      <alignment horizontal="center" vertical="center"/>
      <protection hidden="1"/>
    </xf>
    <xf numFmtId="0" fontId="8" fillId="17" borderId="16" xfId="0" applyFont="1" applyFill="1" applyBorder="1" applyAlignment="1" applyProtection="1">
      <alignment horizontal="center" vertical="center"/>
      <protection hidden="1"/>
    </xf>
  </cellXfs>
  <cellStyles count="14">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Moneda 2" xfId="11"/>
    <cellStyle name="Normal" xfId="0" builtinId="0"/>
    <cellStyle name="Normal 2" xfId="12"/>
    <cellStyle name="Porcentaje 2" xfId="13"/>
  </cellStyles>
  <dxfs count="268">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66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66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66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6600"/>
        </patternFill>
      </fill>
    </dxf>
    <dxf>
      <fill>
        <patternFill>
          <bgColor rgb="FFFF0000"/>
        </patternFill>
      </fill>
    </dxf>
  </dxfs>
  <tableStyles count="0" defaultTableStyle="TableStyleMedium2" defaultPivotStyle="PivotStyleLight16"/>
  <colors>
    <mruColors>
      <color rgb="FFFF3300"/>
      <color rgb="FFFF0066"/>
      <color rgb="FFFFFF99"/>
      <color rgb="FFCCFFFF"/>
      <color rgb="FFCCECFF"/>
      <color rgb="FF33CCFF"/>
      <color rgb="FF33CCCC"/>
      <color rgb="FF009999"/>
      <color rgb="FF0099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2" Type="http://schemas.openxmlformats.org/officeDocument/2006/relationships/hyperlink" Target="#'2. MAPA DE RIESGOS '!A1"/><Relationship Id="rId1" Type="http://schemas.openxmlformats.org/officeDocument/2006/relationships/hyperlink" Target="#'MATRIZ CALIFICACI&#211;N'!A1"/></Relationships>
</file>

<file path=xl/drawings/_rels/drawing7.xml.rels><?xml version="1.0" encoding="UTF-8" standalone="yes"?>
<Relationships xmlns="http://schemas.openxmlformats.org/package/2006/relationships"><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0</xdr:col>
      <xdr:colOff>355599</xdr:colOff>
      <xdr:row>0</xdr:row>
      <xdr:rowOff>0</xdr:rowOff>
    </xdr:from>
    <xdr:to>
      <xdr:col>0</xdr:col>
      <xdr:colOff>1476375</xdr:colOff>
      <xdr:row>3</xdr:row>
      <xdr:rowOff>198926</xdr:rowOff>
    </xdr:to>
    <xdr:pic>
      <xdr:nvPicPr>
        <xdr:cNvPr id="2" name="Picture 25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5599" y="0"/>
          <a:ext cx="1120776" cy="131811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333375</xdr:colOff>
      <xdr:row>0</xdr:row>
      <xdr:rowOff>0</xdr:rowOff>
    </xdr:from>
    <xdr:to>
      <xdr:col>27</xdr:col>
      <xdr:colOff>180014</xdr:colOff>
      <xdr:row>9</xdr:row>
      <xdr:rowOff>380999</xdr:rowOff>
    </xdr:to>
    <xdr:pic>
      <xdr:nvPicPr>
        <xdr:cNvPr id="2" name="Imagen 2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63875" y="0"/>
          <a:ext cx="7069764" cy="4968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541336</xdr:colOff>
      <xdr:row>0</xdr:row>
      <xdr:rowOff>76200</xdr:rowOff>
    </xdr:from>
    <xdr:to>
      <xdr:col>0</xdr:col>
      <xdr:colOff>2003371</xdr:colOff>
      <xdr:row>3</xdr:row>
      <xdr:rowOff>219074</xdr:rowOff>
    </xdr:to>
    <xdr:pic>
      <xdr:nvPicPr>
        <xdr:cNvPr id="4" name="Picture 25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336" y="76200"/>
          <a:ext cx="1462035" cy="126682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253999</xdr:colOff>
      <xdr:row>0</xdr:row>
      <xdr:rowOff>206375</xdr:rowOff>
    </xdr:from>
    <xdr:to>
      <xdr:col>6</xdr:col>
      <xdr:colOff>1889124</xdr:colOff>
      <xdr:row>0</xdr:row>
      <xdr:rowOff>841375</xdr:rowOff>
    </xdr:to>
    <xdr:sp macro="" textlink="">
      <xdr:nvSpPr>
        <xdr:cNvPr id="4" name="Llamada con línea 2 8">
          <a:extLst>
            <a:ext uri="{FF2B5EF4-FFF2-40B4-BE49-F238E27FC236}">
              <a16:creationId xmlns:a16="http://schemas.microsoft.com/office/drawing/2014/main" id="{00000000-0008-0000-0200-000004000000}"/>
            </a:ext>
          </a:extLst>
        </xdr:cNvPr>
        <xdr:cNvSpPr/>
      </xdr:nvSpPr>
      <xdr:spPr>
        <a:xfrm flipH="1">
          <a:off x="18859499" y="206375"/>
          <a:ext cx="4111625" cy="635000"/>
        </a:xfrm>
        <a:prstGeom prst="borderCallout2">
          <a:avLst>
            <a:gd name="adj1" fmla="val 98549"/>
            <a:gd name="adj2" fmla="val 52036"/>
            <a:gd name="adj3" fmla="val 131819"/>
            <a:gd name="adj4" fmla="val 47530"/>
            <a:gd name="adj5" fmla="val 182544"/>
            <a:gd name="adj6" fmla="val 411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r>
            <a:rPr lang="es-CO" sz="1100">
              <a:solidFill>
                <a:schemeClr val="lt1"/>
              </a:solidFill>
              <a:effectLst/>
              <a:latin typeface="+mn-lt"/>
              <a:ea typeface="+mn-ea"/>
              <a:cs typeface="+mn-cs"/>
            </a:rPr>
            <a:t>Mencionar el procedimiento documentado, instructivo o manual, o en caso contrario indicar "No está documentado"</a:t>
          </a:r>
          <a:endParaRPr lang="es-CO">
            <a:effectLst/>
          </a:endParaRPr>
        </a:p>
      </xdr:txBody>
    </xdr:sp>
    <xdr:clientData/>
  </xdr:twoCellAnchor>
  <xdr:twoCellAnchor>
    <xdr:from>
      <xdr:col>6</xdr:col>
      <xdr:colOff>3787774</xdr:colOff>
      <xdr:row>0</xdr:row>
      <xdr:rowOff>184150</xdr:rowOff>
    </xdr:from>
    <xdr:to>
      <xdr:col>7</xdr:col>
      <xdr:colOff>2517774</xdr:colOff>
      <xdr:row>0</xdr:row>
      <xdr:rowOff>819150</xdr:rowOff>
    </xdr:to>
    <xdr:sp macro="" textlink="">
      <xdr:nvSpPr>
        <xdr:cNvPr id="5" name="Llamada con línea 2 8">
          <a:extLst>
            <a:ext uri="{FF2B5EF4-FFF2-40B4-BE49-F238E27FC236}">
              <a16:creationId xmlns:a16="http://schemas.microsoft.com/office/drawing/2014/main" id="{00000000-0008-0000-0200-000005000000}"/>
            </a:ext>
          </a:extLst>
        </xdr:cNvPr>
        <xdr:cNvSpPr/>
      </xdr:nvSpPr>
      <xdr:spPr>
        <a:xfrm flipH="1">
          <a:off x="24869774" y="184150"/>
          <a:ext cx="4111625" cy="635000"/>
        </a:xfrm>
        <a:prstGeom prst="borderCallout2">
          <a:avLst>
            <a:gd name="adj1" fmla="val 98549"/>
            <a:gd name="adj2" fmla="val 52036"/>
            <a:gd name="adj3" fmla="val 131819"/>
            <a:gd name="adj4" fmla="val 47530"/>
            <a:gd name="adj5" fmla="val 175044"/>
            <a:gd name="adj6" fmla="val 415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r>
            <a:rPr lang="es-CO" sz="1100">
              <a:solidFill>
                <a:schemeClr val="lt1"/>
              </a:solidFill>
              <a:effectLst/>
              <a:latin typeface="+mn-lt"/>
              <a:ea typeface="+mn-ea"/>
              <a:cs typeface="+mn-cs"/>
            </a:rPr>
            <a:t>Hechos, datos o registros, verificables y trazables, que sean pertinentes para demostrar como se está controlando el riesgo</a:t>
          </a:r>
          <a:endParaRPr lang="es-CO">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304800</xdr:colOff>
      <xdr:row>1</xdr:row>
      <xdr:rowOff>76200</xdr:rowOff>
    </xdr:from>
    <xdr:to>
      <xdr:col>24</xdr:col>
      <xdr:colOff>876300</xdr:colOff>
      <xdr:row>3</xdr:row>
      <xdr:rowOff>285750</xdr:rowOff>
    </xdr:to>
    <xdr:sp macro="" textlink="">
      <xdr:nvSpPr>
        <xdr:cNvPr id="4" name="Llamada con línea 2 7">
          <a:extLst>
            <a:ext uri="{FF2B5EF4-FFF2-40B4-BE49-F238E27FC236}">
              <a16:creationId xmlns:a16="http://schemas.microsoft.com/office/drawing/2014/main" id="{00000000-0008-0000-0300-000004000000}"/>
            </a:ext>
          </a:extLst>
        </xdr:cNvPr>
        <xdr:cNvSpPr/>
      </xdr:nvSpPr>
      <xdr:spPr>
        <a:xfrm>
          <a:off x="21507450" y="76200"/>
          <a:ext cx="2438400" cy="590550"/>
        </a:xfrm>
        <a:prstGeom prst="borderCallout2">
          <a:avLst>
            <a:gd name="adj1" fmla="val 99974"/>
            <a:gd name="adj2" fmla="val 46790"/>
            <a:gd name="adj3" fmla="val 135454"/>
            <a:gd name="adj4" fmla="val 56671"/>
            <a:gd name="adj5" fmla="val 213098"/>
            <a:gd name="adj6" fmla="val 716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Para</a:t>
          </a:r>
          <a:r>
            <a:rPr lang="es-CO" sz="1100" baseline="0">
              <a:solidFill>
                <a:schemeClr val="lt1"/>
              </a:solidFill>
              <a:effectLst/>
              <a:latin typeface="+mn-lt"/>
              <a:ea typeface="+mn-ea"/>
              <a:cs typeface="+mn-cs"/>
            </a:rPr>
            <a:t> cada acción propuesta se reporta su avance en el periodo</a:t>
          </a:r>
          <a:endParaRPr lang="es-CO" sz="1100"/>
        </a:p>
      </xdr:txBody>
    </xdr:sp>
    <xdr:clientData/>
  </xdr:twoCellAnchor>
  <xdr:twoCellAnchor>
    <xdr:from>
      <xdr:col>18</xdr:col>
      <xdr:colOff>419100</xdr:colOff>
      <xdr:row>1</xdr:row>
      <xdr:rowOff>57150</xdr:rowOff>
    </xdr:from>
    <xdr:to>
      <xdr:col>19</xdr:col>
      <xdr:colOff>666750</xdr:colOff>
      <xdr:row>3</xdr:row>
      <xdr:rowOff>266700</xdr:rowOff>
    </xdr:to>
    <xdr:sp macro="" textlink="">
      <xdr:nvSpPr>
        <xdr:cNvPr id="6" name="Llamada con línea 2 7">
          <a:extLst>
            <a:ext uri="{FF2B5EF4-FFF2-40B4-BE49-F238E27FC236}">
              <a16:creationId xmlns:a16="http://schemas.microsoft.com/office/drawing/2014/main" id="{00000000-0008-0000-0300-000006000000}"/>
            </a:ext>
          </a:extLst>
        </xdr:cNvPr>
        <xdr:cNvSpPr/>
      </xdr:nvSpPr>
      <xdr:spPr>
        <a:xfrm>
          <a:off x="13335000" y="57150"/>
          <a:ext cx="2114550" cy="590550"/>
        </a:xfrm>
        <a:prstGeom prst="borderCallout2">
          <a:avLst>
            <a:gd name="adj1" fmla="val 99974"/>
            <a:gd name="adj2" fmla="val 46790"/>
            <a:gd name="adj3" fmla="val 135454"/>
            <a:gd name="adj4" fmla="val 56671"/>
            <a:gd name="adj5" fmla="val 209872"/>
            <a:gd name="adj6" fmla="val 80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Para</a:t>
          </a:r>
          <a:r>
            <a:rPr lang="es-CO" sz="1100" baseline="0">
              <a:solidFill>
                <a:schemeClr val="lt1"/>
              </a:solidFill>
              <a:effectLst/>
              <a:latin typeface="+mn-lt"/>
              <a:ea typeface="+mn-ea"/>
              <a:cs typeface="+mn-cs"/>
            </a:rPr>
            <a:t> cada acción propuesta se reporta su avance en el periodo</a:t>
          </a:r>
          <a:endParaRPr lang="es-CO" sz="1100"/>
        </a:p>
      </xdr:txBody>
    </xdr:sp>
    <xdr:clientData/>
  </xdr:twoCellAnchor>
  <xdr:twoCellAnchor>
    <xdr:from>
      <xdr:col>19</xdr:col>
      <xdr:colOff>2583656</xdr:colOff>
      <xdr:row>1</xdr:row>
      <xdr:rowOff>76200</xdr:rowOff>
    </xdr:from>
    <xdr:to>
      <xdr:col>22</xdr:col>
      <xdr:colOff>48985</xdr:colOff>
      <xdr:row>3</xdr:row>
      <xdr:rowOff>369094</xdr:rowOff>
    </xdr:to>
    <xdr:sp macro="" textlink="">
      <xdr:nvSpPr>
        <xdr:cNvPr id="7" name="Llamada con línea 2 7">
          <a:extLst>
            <a:ext uri="{FF2B5EF4-FFF2-40B4-BE49-F238E27FC236}">
              <a16:creationId xmlns:a16="http://schemas.microsoft.com/office/drawing/2014/main" id="{00000000-0008-0000-0300-000007000000}"/>
            </a:ext>
          </a:extLst>
        </xdr:cNvPr>
        <xdr:cNvSpPr/>
      </xdr:nvSpPr>
      <xdr:spPr>
        <a:xfrm>
          <a:off x="18561844" y="76200"/>
          <a:ext cx="3728016" cy="673894"/>
        </a:xfrm>
        <a:prstGeom prst="borderCallout2">
          <a:avLst>
            <a:gd name="adj1" fmla="val 99974"/>
            <a:gd name="adj2" fmla="val 46790"/>
            <a:gd name="adj3" fmla="val 135454"/>
            <a:gd name="adj4" fmla="val 56671"/>
            <a:gd name="adj5" fmla="val 265185"/>
            <a:gd name="adj6" fmla="val 642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La</a:t>
          </a:r>
          <a:r>
            <a:rPr lang="es-CO" sz="1100" baseline="0">
              <a:solidFill>
                <a:schemeClr val="lt1"/>
              </a:solidFill>
              <a:effectLst/>
              <a:latin typeface="+mn-lt"/>
              <a:ea typeface="+mn-ea"/>
              <a:cs typeface="+mn-cs"/>
            </a:rPr>
            <a:t> evidencia que aquí se indica debe ser consistente con la reportada a la OCI, citando la evidencia  o el enlace donde está estará disponible para consulta</a:t>
          </a:r>
          <a:endParaRPr lang="es-CO" sz="1100"/>
        </a:p>
      </xdr:txBody>
    </xdr:sp>
    <xdr:clientData/>
  </xdr:twoCellAnchor>
  <xdr:twoCellAnchor>
    <xdr:from>
      <xdr:col>25</xdr:col>
      <xdr:colOff>3969</xdr:colOff>
      <xdr:row>1</xdr:row>
      <xdr:rowOff>60325</xdr:rowOff>
    </xdr:from>
    <xdr:to>
      <xdr:col>27</xdr:col>
      <xdr:colOff>691923</xdr:colOff>
      <xdr:row>3</xdr:row>
      <xdr:rowOff>353219</xdr:rowOff>
    </xdr:to>
    <xdr:sp macro="" textlink="">
      <xdr:nvSpPr>
        <xdr:cNvPr id="25" name="Llamada con línea 2 7">
          <a:extLst>
            <a:ext uri="{FF2B5EF4-FFF2-40B4-BE49-F238E27FC236}">
              <a16:creationId xmlns:a16="http://schemas.microsoft.com/office/drawing/2014/main" id="{00000000-0008-0000-0300-000019000000}"/>
            </a:ext>
          </a:extLst>
        </xdr:cNvPr>
        <xdr:cNvSpPr/>
      </xdr:nvSpPr>
      <xdr:spPr>
        <a:xfrm>
          <a:off x="27388344" y="60325"/>
          <a:ext cx="3735954" cy="673894"/>
        </a:xfrm>
        <a:prstGeom prst="borderCallout2">
          <a:avLst>
            <a:gd name="adj1" fmla="val 99974"/>
            <a:gd name="adj2" fmla="val 46790"/>
            <a:gd name="adj3" fmla="val 135454"/>
            <a:gd name="adj4" fmla="val 56671"/>
            <a:gd name="adj5" fmla="val 265185"/>
            <a:gd name="adj6" fmla="val 642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La</a:t>
          </a:r>
          <a:r>
            <a:rPr lang="es-CO" sz="1100" baseline="0">
              <a:solidFill>
                <a:schemeClr val="lt1"/>
              </a:solidFill>
              <a:effectLst/>
              <a:latin typeface="+mn-lt"/>
              <a:ea typeface="+mn-ea"/>
              <a:cs typeface="+mn-cs"/>
            </a:rPr>
            <a:t> evidencia que aquí se indica debe ser consistente con la reportada a la OCI, citando la evidencia  o el enlace donde está estará disponible para consulta</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1349375</xdr:colOff>
      <xdr:row>0</xdr:row>
      <xdr:rowOff>67732</xdr:rowOff>
    </xdr:from>
    <xdr:to>
      <xdr:col>5</xdr:col>
      <xdr:colOff>555625</xdr:colOff>
      <xdr:row>1</xdr:row>
      <xdr:rowOff>79375</xdr:rowOff>
    </xdr:to>
    <xdr:sp macro="" textlink="">
      <xdr:nvSpPr>
        <xdr:cNvPr id="2" name="Llamada con línea 2 7">
          <a:extLst>
            <a:ext uri="{FF2B5EF4-FFF2-40B4-BE49-F238E27FC236}">
              <a16:creationId xmlns:a16="http://schemas.microsoft.com/office/drawing/2014/main" id="{00000000-0008-0000-0400-000002000000}"/>
            </a:ext>
          </a:extLst>
        </xdr:cNvPr>
        <xdr:cNvSpPr/>
      </xdr:nvSpPr>
      <xdr:spPr>
        <a:xfrm>
          <a:off x="10525125" y="67732"/>
          <a:ext cx="1968500" cy="519643"/>
        </a:xfrm>
        <a:prstGeom prst="borderCallout2">
          <a:avLst>
            <a:gd name="adj1" fmla="val 97678"/>
            <a:gd name="adj2" fmla="val 47425"/>
            <a:gd name="adj3" fmla="val 161857"/>
            <a:gd name="adj4" fmla="val 75719"/>
            <a:gd name="adj5" fmla="val 208043"/>
            <a:gd name="adj6" fmla="val 819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Reuniones, indicadores,..</a:t>
          </a:r>
          <a:endParaRPr lang="es-CO">
            <a:effectLst/>
          </a:endParaRPr>
        </a:p>
        <a:p>
          <a:pPr algn="l"/>
          <a:endParaRPr lang="es-CO" sz="1100"/>
        </a:p>
      </xdr:txBody>
    </xdr:sp>
    <xdr:clientData/>
  </xdr:twoCellAnchor>
  <xdr:twoCellAnchor>
    <xdr:from>
      <xdr:col>1</xdr:col>
      <xdr:colOff>82551</xdr:colOff>
      <xdr:row>0</xdr:row>
      <xdr:rowOff>0</xdr:rowOff>
    </xdr:from>
    <xdr:to>
      <xdr:col>2</xdr:col>
      <xdr:colOff>3387725</xdr:colOff>
      <xdr:row>1</xdr:row>
      <xdr:rowOff>348002</xdr:rowOff>
    </xdr:to>
    <xdr:sp macro="" textlink="">
      <xdr:nvSpPr>
        <xdr:cNvPr id="4" name="Llamada con línea 2 8">
          <a:extLst>
            <a:ext uri="{FF2B5EF4-FFF2-40B4-BE49-F238E27FC236}">
              <a16:creationId xmlns:a16="http://schemas.microsoft.com/office/drawing/2014/main" id="{00000000-0008-0000-0400-000004000000}"/>
            </a:ext>
          </a:extLst>
        </xdr:cNvPr>
        <xdr:cNvSpPr/>
      </xdr:nvSpPr>
      <xdr:spPr>
        <a:xfrm>
          <a:off x="908051" y="0"/>
          <a:ext cx="4321174" cy="856002"/>
        </a:xfrm>
        <a:prstGeom prst="borderCallout2">
          <a:avLst>
            <a:gd name="adj1" fmla="val 100655"/>
            <a:gd name="adj2" fmla="val 43084"/>
            <a:gd name="adj3" fmla="val 115135"/>
            <a:gd name="adj4" fmla="val 55559"/>
            <a:gd name="adj5" fmla="val 138826"/>
            <a:gd name="adj6" fmla="val 574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¿Qué se hace en caso de materializarse el riesgo considerando las consecuencias identificadas y los controles detectivos? Estas</a:t>
          </a:r>
          <a:r>
            <a:rPr lang="es-CO" sz="1100" baseline="0">
              <a:solidFill>
                <a:schemeClr val="lt1"/>
              </a:solidFill>
              <a:effectLst/>
              <a:latin typeface="+mn-lt"/>
              <a:ea typeface="+mn-ea"/>
              <a:cs typeface="+mn-cs"/>
            </a:rPr>
            <a:t> acciones  deben establecerse en consenso  por parte de los responsables involucrados</a:t>
          </a:r>
          <a:endParaRPr lang="es-CO">
            <a:effectLst/>
          </a:endParaRPr>
        </a:p>
        <a:p>
          <a:pPr algn="l"/>
          <a:endParaRPr lang="es-CO" sz="1100"/>
        </a:p>
      </xdr:txBody>
    </xdr:sp>
    <xdr:clientData/>
  </xdr:twoCellAnchor>
  <xdr:twoCellAnchor>
    <xdr:from>
      <xdr:col>5</xdr:col>
      <xdr:colOff>1054101</xdr:colOff>
      <xdr:row>0</xdr:row>
      <xdr:rowOff>63500</xdr:rowOff>
    </xdr:from>
    <xdr:to>
      <xdr:col>6</xdr:col>
      <xdr:colOff>1285876</xdr:colOff>
      <xdr:row>1</xdr:row>
      <xdr:rowOff>198438</xdr:rowOff>
    </xdr:to>
    <xdr:sp macro="" textlink="">
      <xdr:nvSpPr>
        <xdr:cNvPr id="5" name="Llamada con línea 2 7">
          <a:extLst>
            <a:ext uri="{FF2B5EF4-FFF2-40B4-BE49-F238E27FC236}">
              <a16:creationId xmlns:a16="http://schemas.microsoft.com/office/drawing/2014/main" id="{00000000-0008-0000-0400-000005000000}"/>
            </a:ext>
          </a:extLst>
        </xdr:cNvPr>
        <xdr:cNvSpPr/>
      </xdr:nvSpPr>
      <xdr:spPr>
        <a:xfrm>
          <a:off x="12992101" y="63500"/>
          <a:ext cx="3486150" cy="642938"/>
        </a:xfrm>
        <a:prstGeom prst="borderCallout2">
          <a:avLst>
            <a:gd name="adj1" fmla="val 97678"/>
            <a:gd name="adj2" fmla="val 47425"/>
            <a:gd name="adj3" fmla="val 126072"/>
            <a:gd name="adj4" fmla="val 56278"/>
            <a:gd name="adj5" fmla="val 192538"/>
            <a:gd name="adj6" fmla="val 675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Hechos, datos o registros, verificables y trazables, que sean pertinentes para demostrar como se controla el impacto</a:t>
          </a:r>
          <a:r>
            <a:rPr lang="es-CO" sz="1100" baseline="0">
              <a:solidFill>
                <a:schemeClr val="lt1"/>
              </a:solidFill>
              <a:effectLst/>
              <a:latin typeface="+mn-lt"/>
              <a:ea typeface="+mn-ea"/>
              <a:cs typeface="+mn-cs"/>
            </a:rPr>
            <a:t> del </a:t>
          </a:r>
          <a:r>
            <a:rPr lang="es-CO" sz="1100">
              <a:solidFill>
                <a:schemeClr val="lt1"/>
              </a:solidFill>
              <a:effectLst/>
              <a:latin typeface="+mn-lt"/>
              <a:ea typeface="+mn-ea"/>
              <a:cs typeface="+mn-cs"/>
            </a:rPr>
            <a:t> riesgo una vez materializado</a:t>
          </a:r>
          <a:endParaRPr lang="es-CO">
            <a:effectLst/>
          </a:endParaRPr>
        </a:p>
        <a:p>
          <a:pPr algn="l"/>
          <a:endParaRPr lang="es-CO" sz="1100"/>
        </a:p>
      </xdr:txBody>
    </xdr:sp>
    <xdr:clientData/>
  </xdr:twoCellAnchor>
  <xdr:twoCellAnchor>
    <xdr:from>
      <xdr:col>3</xdr:col>
      <xdr:colOff>1365250</xdr:colOff>
      <xdr:row>0</xdr:row>
      <xdr:rowOff>45507</xdr:rowOff>
    </xdr:from>
    <xdr:to>
      <xdr:col>4</xdr:col>
      <xdr:colOff>469900</xdr:colOff>
      <xdr:row>1</xdr:row>
      <xdr:rowOff>142875</xdr:rowOff>
    </xdr:to>
    <xdr:sp macro="" textlink="">
      <xdr:nvSpPr>
        <xdr:cNvPr id="6" name="Llamada con línea 2 7">
          <a:extLst>
            <a:ext uri="{FF2B5EF4-FFF2-40B4-BE49-F238E27FC236}">
              <a16:creationId xmlns:a16="http://schemas.microsoft.com/office/drawing/2014/main" id="{00000000-0008-0000-0400-000006000000}"/>
            </a:ext>
          </a:extLst>
        </xdr:cNvPr>
        <xdr:cNvSpPr/>
      </xdr:nvSpPr>
      <xdr:spPr>
        <a:xfrm>
          <a:off x="7683500" y="45507"/>
          <a:ext cx="1962150" cy="605368"/>
        </a:xfrm>
        <a:prstGeom prst="borderCallout2">
          <a:avLst>
            <a:gd name="adj1" fmla="val 110763"/>
            <a:gd name="adj2" fmla="val 53898"/>
            <a:gd name="adj3" fmla="val 161857"/>
            <a:gd name="adj4" fmla="val 75719"/>
            <a:gd name="adj5" fmla="val 208043"/>
            <a:gd name="adj6" fmla="val 819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Horas o días según el nivel de impacto identificado al evaluar el riesgo residual</a:t>
          </a:r>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32655</xdr:colOff>
      <xdr:row>13</xdr:row>
      <xdr:rowOff>729342</xdr:rowOff>
    </xdr:from>
    <xdr:to>
      <xdr:col>25</xdr:col>
      <xdr:colOff>381000</xdr:colOff>
      <xdr:row>13</xdr:row>
      <xdr:rowOff>1619250</xdr:rowOff>
    </xdr:to>
    <xdr:sp macro="" textlink="">
      <xdr:nvSpPr>
        <xdr:cNvPr id="2" name="2 Flecha izquierda">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30779355" y="12178392"/>
          <a:ext cx="12435570" cy="408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0</xdr:col>
      <xdr:colOff>18257</xdr:colOff>
      <xdr:row>0</xdr:row>
      <xdr:rowOff>0</xdr:rowOff>
    </xdr:from>
    <xdr:to>
      <xdr:col>4</xdr:col>
      <xdr:colOff>581026</xdr:colOff>
      <xdr:row>2</xdr:row>
      <xdr:rowOff>519908</xdr:rowOff>
    </xdr:to>
    <xdr:sp macro="" textlink="">
      <xdr:nvSpPr>
        <xdr:cNvPr id="3" name="1 Flecha izquierda">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8257" y="0"/>
          <a:ext cx="6353969" cy="910433"/>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31</xdr:col>
      <xdr:colOff>414867</xdr:colOff>
      <xdr:row>0</xdr:row>
      <xdr:rowOff>0</xdr:rowOff>
    </xdr:from>
    <xdr:to>
      <xdr:col>43</xdr:col>
      <xdr:colOff>0</xdr:colOff>
      <xdr:row>2</xdr:row>
      <xdr:rowOff>309563</xdr:rowOff>
    </xdr:to>
    <xdr:sp macro="" textlink="">
      <xdr:nvSpPr>
        <xdr:cNvPr id="4" name="1 Flecha izquierda">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48796575" y="0"/>
          <a:ext cx="0" cy="700088"/>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330993</xdr:colOff>
      <xdr:row>25</xdr:row>
      <xdr:rowOff>145257</xdr:rowOff>
    </xdr:from>
    <xdr:to>
      <xdr:col>3</xdr:col>
      <xdr:colOff>1600199</xdr:colOff>
      <xdr:row>30</xdr:row>
      <xdr:rowOff>180975</xdr:rowOff>
    </xdr:to>
    <xdr:sp macro="" textlink="">
      <xdr:nvSpPr>
        <xdr:cNvPr id="2" name="Flecha derecha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16768" y="6336507"/>
          <a:ext cx="5031581" cy="1121568"/>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solidFill>
                <a:sysClr val="windowText" lastClr="000000"/>
              </a:solidFill>
            </a:rPr>
            <a:t>ESTE RESULTADO DE IMPACTO ES EL QUE SE DEBE SELECCIONAR EN </a:t>
          </a:r>
          <a:r>
            <a:rPr lang="es-CO" sz="1100" b="1" baseline="0">
              <a:solidFill>
                <a:sysClr val="windowText" lastClr="000000"/>
              </a:solidFill>
            </a:rPr>
            <a:t> EL MAPA DE RIESGOS -</a:t>
          </a:r>
          <a:r>
            <a:rPr lang="es-CO" sz="1100" b="1">
              <a:solidFill>
                <a:sysClr val="windowText" lastClr="000000"/>
              </a:solidFill>
            </a:rPr>
            <a:t> CASILLA IMPACTO ANÁLISIS DEL</a:t>
          </a:r>
          <a:r>
            <a:rPr lang="es-CO" sz="1100" b="1" baseline="0">
              <a:solidFill>
                <a:sysClr val="windowText" lastClr="000000"/>
              </a:solidFill>
            </a:rPr>
            <a:t> RIESGO INHERENTE (ir al mapa)</a:t>
          </a:r>
          <a:endParaRPr lang="es-CO" sz="11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ovilidadbogota.gov.co/Users/usuario/Downloads/mapa-riesgos-gestion-y-corrupcion-version-4.0-de-01-11-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 IMPACTO RIESGOS CORRUPCIÓN"/>
      <sheetName val="4. IMPACTO RIESGOS GESTIÓN"/>
      <sheetName val="5. MAPA DE CALOR"/>
      <sheetName val="6. EVALUACIÓN CONTROLES"/>
      <sheetName val="7.OPCIONES DE MANEJO DEL RIESGO"/>
    </sheetNames>
    <sheetDataSet>
      <sheetData sheetId="0" refreshError="1"/>
      <sheetData sheetId="1" refreshError="1"/>
      <sheetData sheetId="2">
        <row r="12">
          <cell r="C12" t="str">
            <v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v>
          </cell>
          <cell r="E12" t="str">
            <v>Gestión</v>
          </cell>
          <cell r="H12">
            <v>2</v>
          </cell>
          <cell r="I12">
            <v>4</v>
          </cell>
          <cell r="K12" t="str">
            <v>ALTO</v>
          </cell>
        </row>
        <row r="13">
          <cell r="C13" t="str">
            <v>2. Formulación e implementación de estrategias, incluyendo la de cursos pedagógicos, que no fomenten la cultura ciudadana para la movilidad y el respeto entre  los usuarios de todas las formas de transporte</v>
          </cell>
          <cell r="E13" t="str">
            <v>Gestión</v>
          </cell>
          <cell r="H13">
            <v>3</v>
          </cell>
          <cell r="I13">
            <v>3</v>
          </cell>
          <cell r="K13" t="str">
            <v>ALTO</v>
          </cell>
        </row>
        <row r="14">
          <cell r="C14" t="str">
            <v>3. Formulación de planes, programas o proyectos de movilidad de la ciudad, que no propendan por la sostenibilidad ambiental, económica y social.</v>
          </cell>
          <cell r="H14">
            <v>3</v>
          </cell>
          <cell r="I14">
            <v>3</v>
          </cell>
          <cell r="K14" t="str">
            <v>ALTO</v>
          </cell>
        </row>
        <row r="15">
          <cell r="C15" t="str">
            <v>4. Efectuar la rendición de cuentas sin dar cumplimiento a la normativa y metodologia aplicable</v>
          </cell>
          <cell r="H15">
            <v>2</v>
          </cell>
          <cell r="I15">
            <v>3</v>
          </cell>
          <cell r="K15" t="str">
            <v>MODERADO</v>
          </cell>
        </row>
        <row r="16">
          <cell r="C16" t="str">
            <v xml:space="preserve">5: Desviación en el uso de los bienes y servicios de la Entidad con la intención de favorecer intereses propios o de terceros.
</v>
          </cell>
          <cell r="H16">
            <v>2</v>
          </cell>
          <cell r="I16">
            <v>4</v>
          </cell>
          <cell r="K16" t="str">
            <v>ALTO</v>
          </cell>
        </row>
        <row r="17">
          <cell r="C17" t="str">
            <v>6: Manipulación de información pública que favorezca intereses particulares  o beneficie a terceros</v>
          </cell>
          <cell r="H17">
            <v>3</v>
          </cell>
          <cell r="I17">
            <v>4</v>
          </cell>
          <cell r="K17" t="str">
            <v>EXTREMO</v>
          </cell>
        </row>
        <row r="18">
          <cell r="C18" t="str">
            <v>7: Inadecuada gestión contractual, incluida la celebración indebida de contratos, para favorecimiento propio o de terceros</v>
          </cell>
          <cell r="H18">
            <v>3</v>
          </cell>
          <cell r="I18">
            <v>5</v>
          </cell>
          <cell r="K18" t="str">
            <v>EXTREMO</v>
          </cell>
        </row>
        <row r="19">
          <cell r="C19" t="str">
            <v>8: Presencia de actos de cohecho (dar o recibir dádivas) para favorecimiento propio o de un tercero.</v>
          </cell>
          <cell r="H19">
            <v>3</v>
          </cell>
          <cell r="I19">
            <v>5</v>
          </cell>
          <cell r="K19" t="str">
            <v>EXTREMO</v>
          </cell>
        </row>
        <row r="20">
          <cell r="C20" t="str">
            <v>9. Discriminación y restricción a la participación de los ciudadanos que requieren atención y respuesta por parte de la SDM.</v>
          </cell>
          <cell r="H20">
            <v>3</v>
          </cell>
          <cell r="I20">
            <v>3</v>
          </cell>
          <cell r="K20" t="str">
            <v>ALTO</v>
          </cell>
        </row>
        <row r="21">
          <cell r="C21" t="str">
            <v>10. Implementación de la Política de Seguridad Digital deficiente e ineficaz para las características y condiciones de la Entidad.</v>
          </cell>
          <cell r="H21">
            <v>3</v>
          </cell>
          <cell r="I21">
            <v>4</v>
          </cell>
          <cell r="K21" t="str">
            <v>EXTREMO</v>
          </cell>
        </row>
        <row r="22">
          <cell r="C22" t="str">
            <v xml:space="preserve">11. Incumplimiento de requisitos al ejecutar un trámite o prestar un servicio a la ciudadanía con el propósito de obtener un beneficio propio o para un tercero.
</v>
          </cell>
          <cell r="H22">
            <v>2</v>
          </cell>
          <cell r="I22">
            <v>4</v>
          </cell>
          <cell r="K22" t="str">
            <v>ALTO</v>
          </cell>
        </row>
        <row r="23">
          <cell r="C23" t="str">
            <v>12. Designación de colaboradores no competentes o idóneos para el desarrollo de las actividades asignadas.</v>
          </cell>
          <cell r="H23">
            <v>3</v>
          </cell>
          <cell r="I23">
            <v>4</v>
          </cell>
          <cell r="K23" t="str">
            <v>EXTREMO</v>
          </cell>
        </row>
        <row r="24">
          <cell r="C24" t="str">
            <v xml:space="preserve">13. Presencia de un ambiente laboral en la SDM o alguna de sus dependencias, que no sea motivador o no estimule el desarrollo profesional de los colaboradores. </v>
          </cell>
          <cell r="H24">
            <v>3</v>
          </cell>
          <cell r="I24">
            <v>3</v>
          </cell>
          <cell r="K24" t="str">
            <v>ALTO</v>
          </cell>
        </row>
        <row r="25">
          <cell r="C25" t="str">
            <v xml:space="preserve">14. Formulación e implementación del Sistema de Gestión de Seguridad y Salud en el Trabajo que no garantice condiciones laborales seguras y saludables para los colaboradores.
</v>
          </cell>
          <cell r="H25">
            <v>3</v>
          </cell>
          <cell r="I25">
            <v>3</v>
          </cell>
          <cell r="K25" t="str">
            <v>ALTO</v>
          </cell>
        </row>
        <row r="26">
          <cell r="C26" t="str">
            <v xml:space="preserve">15. Gestión ambiental ineficaz que afecte negativamente las condiciones laborales en la Entidad 
</v>
          </cell>
          <cell r="H26">
            <v>2</v>
          </cell>
          <cell r="I26">
            <v>2</v>
          </cell>
          <cell r="K26" t="str">
            <v>BAJO</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19" zoomScale="60" zoomScaleNormal="60" workbookViewId="0">
      <selection activeCell="A22" sqref="A22:F22"/>
    </sheetView>
  </sheetViews>
  <sheetFormatPr baseColWidth="10" defaultColWidth="30.85546875" defaultRowHeight="68.25" customHeight="1" x14ac:dyDescent="0.25"/>
  <cols>
    <col min="1" max="1" width="30.85546875" style="84"/>
    <col min="2" max="2" width="32.28515625" style="84" customWidth="1"/>
    <col min="3" max="3" width="61" style="84" customWidth="1"/>
    <col min="4" max="4" width="70.7109375" style="84" customWidth="1"/>
    <col min="5" max="5" width="30.85546875" style="84"/>
    <col min="6" max="6" width="55" style="84" customWidth="1"/>
    <col min="7" max="16384" width="30.85546875" style="84"/>
  </cols>
  <sheetData>
    <row r="1" spans="1:6" ht="30" x14ac:dyDescent="0.25">
      <c r="A1" s="83"/>
      <c r="B1" s="712" t="s">
        <v>37</v>
      </c>
      <c r="C1" s="712"/>
      <c r="D1" s="712"/>
      <c r="E1" s="712"/>
      <c r="F1" s="713"/>
    </row>
    <row r="2" spans="1:6" ht="30" customHeight="1" x14ac:dyDescent="0.25">
      <c r="A2" s="85"/>
      <c r="B2" s="714" t="s">
        <v>38</v>
      </c>
      <c r="C2" s="714"/>
      <c r="D2" s="714"/>
      <c r="E2" s="714"/>
      <c r="F2" s="715"/>
    </row>
    <row r="3" spans="1:6" ht="27.75" x14ac:dyDescent="0.25">
      <c r="A3" s="85"/>
      <c r="B3" s="716" t="s">
        <v>150</v>
      </c>
      <c r="C3" s="716"/>
      <c r="D3" s="716"/>
      <c r="E3" s="716"/>
      <c r="F3" s="717"/>
    </row>
    <row r="4" spans="1:6" ht="16.5" thickBot="1" x14ac:dyDescent="0.3">
      <c r="A4" s="86"/>
      <c r="B4" s="718" t="s">
        <v>969</v>
      </c>
      <c r="C4" s="718"/>
      <c r="D4" s="718"/>
      <c r="E4" s="718"/>
      <c r="F4" s="719"/>
    </row>
    <row r="5" spans="1:6" ht="15.75" x14ac:dyDescent="0.25">
      <c r="A5" s="85"/>
      <c r="B5" s="87"/>
      <c r="C5" s="87"/>
      <c r="D5" s="88"/>
      <c r="E5" s="88"/>
      <c r="F5" s="89"/>
    </row>
    <row r="6" spans="1:6" ht="15.75" x14ac:dyDescent="0.25">
      <c r="A6" s="90"/>
      <c r="B6" s="47"/>
      <c r="C6" s="720" t="s">
        <v>21</v>
      </c>
      <c r="D6" s="720"/>
      <c r="E6" s="720"/>
      <c r="F6" s="91"/>
    </row>
    <row r="7" spans="1:6" ht="15" x14ac:dyDescent="0.25">
      <c r="A7" s="90"/>
      <c r="B7" s="92" t="s">
        <v>18</v>
      </c>
      <c r="C7" s="93" t="s">
        <v>22</v>
      </c>
      <c r="D7" s="721" t="s">
        <v>8</v>
      </c>
      <c r="E7" s="722"/>
      <c r="F7" s="94"/>
    </row>
    <row r="8" spans="1:6" ht="24.75" customHeight="1" x14ac:dyDescent="0.25">
      <c r="A8" s="90"/>
      <c r="B8" s="95">
        <v>43468</v>
      </c>
      <c r="C8" s="96" t="s">
        <v>151</v>
      </c>
      <c r="D8" s="723" t="s">
        <v>968</v>
      </c>
      <c r="E8" s="723"/>
      <c r="F8" s="94"/>
    </row>
    <row r="9" spans="1:6" ht="51.75" customHeight="1" x14ac:dyDescent="0.25">
      <c r="A9" s="90"/>
      <c r="B9" s="97">
        <v>43501</v>
      </c>
      <c r="C9" s="424" t="s">
        <v>152</v>
      </c>
      <c r="D9" s="724" t="s">
        <v>967</v>
      </c>
      <c r="E9" s="724"/>
      <c r="F9" s="94"/>
    </row>
    <row r="10" spans="1:6" ht="15" x14ac:dyDescent="0.25">
      <c r="A10" s="98"/>
      <c r="B10" s="100"/>
      <c r="C10" s="101"/>
      <c r="D10" s="102"/>
      <c r="E10" s="102"/>
      <c r="F10" s="99"/>
    </row>
    <row r="11" spans="1:6" ht="26.25" x14ac:dyDescent="0.25">
      <c r="A11" s="709" t="s">
        <v>153</v>
      </c>
      <c r="B11" s="710"/>
      <c r="C11" s="710"/>
      <c r="D11" s="710"/>
      <c r="E11" s="710"/>
      <c r="F11" s="711"/>
    </row>
    <row r="12" spans="1:6" ht="15" x14ac:dyDescent="0.25">
      <c r="A12" s="90"/>
      <c r="B12" s="47"/>
      <c r="C12" s="47"/>
      <c r="D12" s="47"/>
      <c r="E12" s="47"/>
      <c r="F12" s="103"/>
    </row>
    <row r="13" spans="1:6" ht="20.25" x14ac:dyDescent="0.25">
      <c r="A13" s="699" t="s">
        <v>30</v>
      </c>
      <c r="B13" s="700"/>
      <c r="C13" s="700"/>
      <c r="D13" s="700"/>
      <c r="E13" s="700"/>
      <c r="F13" s="701"/>
    </row>
    <row r="14" spans="1:6" ht="324.75" customHeight="1" x14ac:dyDescent="0.25">
      <c r="A14" s="702" t="s">
        <v>154</v>
      </c>
      <c r="B14" s="703"/>
      <c r="C14" s="703"/>
      <c r="D14" s="703"/>
      <c r="E14" s="703"/>
      <c r="F14" s="704"/>
    </row>
    <row r="15" spans="1:6" ht="20.25" x14ac:dyDescent="0.25">
      <c r="A15" s="699" t="s">
        <v>77</v>
      </c>
      <c r="B15" s="700"/>
      <c r="C15" s="700"/>
      <c r="D15" s="700"/>
      <c r="E15" s="700"/>
      <c r="F15" s="701"/>
    </row>
    <row r="16" spans="1:6" ht="163.5" customHeight="1" x14ac:dyDescent="0.25">
      <c r="A16" s="702" t="s">
        <v>573</v>
      </c>
      <c r="B16" s="703"/>
      <c r="C16" s="703"/>
      <c r="D16" s="703"/>
      <c r="E16" s="703"/>
      <c r="F16" s="705"/>
    </row>
    <row r="17" spans="1:6" ht="20.25" x14ac:dyDescent="0.25">
      <c r="A17" s="706" t="s">
        <v>74</v>
      </c>
      <c r="B17" s="707"/>
      <c r="C17" s="221" t="s">
        <v>24</v>
      </c>
      <c r="D17" s="221" t="s">
        <v>23</v>
      </c>
      <c r="E17" s="708" t="s">
        <v>155</v>
      </c>
      <c r="F17" s="707"/>
    </row>
    <row r="18" spans="1:6" ht="182.25" customHeight="1" x14ac:dyDescent="0.25">
      <c r="A18" s="686" t="s">
        <v>156</v>
      </c>
      <c r="B18" s="687"/>
      <c r="C18" s="104" t="s">
        <v>157</v>
      </c>
      <c r="D18" s="104" t="s">
        <v>158</v>
      </c>
      <c r="E18" s="688" t="s">
        <v>159</v>
      </c>
      <c r="F18" s="689"/>
    </row>
    <row r="19" spans="1:6" ht="21" thickBot="1" x14ac:dyDescent="0.3">
      <c r="A19" s="690" t="s">
        <v>574</v>
      </c>
      <c r="B19" s="691"/>
      <c r="C19" s="691"/>
      <c r="D19" s="691"/>
      <c r="E19" s="691"/>
      <c r="F19" s="692"/>
    </row>
    <row r="20" spans="1:6" ht="15" x14ac:dyDescent="0.25">
      <c r="A20" s="693" t="s">
        <v>581</v>
      </c>
      <c r="B20" s="694"/>
      <c r="C20" s="694"/>
      <c r="D20" s="694"/>
      <c r="E20" s="694"/>
      <c r="F20" s="695"/>
    </row>
    <row r="21" spans="1:6" ht="253.5" customHeight="1" x14ac:dyDescent="0.25">
      <c r="A21" s="696"/>
      <c r="B21" s="697"/>
      <c r="C21" s="697"/>
      <c r="D21" s="697"/>
      <c r="E21" s="697"/>
      <c r="F21" s="698"/>
    </row>
    <row r="22" spans="1:6" ht="164.25" customHeight="1" x14ac:dyDescent="0.25">
      <c r="A22" s="696" t="s">
        <v>580</v>
      </c>
      <c r="B22" s="697"/>
      <c r="C22" s="697"/>
      <c r="D22" s="697"/>
      <c r="E22" s="697"/>
      <c r="F22" s="698"/>
    </row>
    <row r="23" spans="1:6" ht="228.75" customHeight="1" x14ac:dyDescent="0.25">
      <c r="A23" s="696" t="s">
        <v>575</v>
      </c>
      <c r="B23" s="697"/>
      <c r="C23" s="697"/>
      <c r="D23" s="697"/>
      <c r="E23" s="697"/>
      <c r="F23" s="698"/>
    </row>
    <row r="24" spans="1:6" ht="40.5" customHeight="1" thickBot="1" x14ac:dyDescent="0.3">
      <c r="A24" s="683" t="s">
        <v>78</v>
      </c>
      <c r="B24" s="684"/>
      <c r="C24" s="684"/>
      <c r="D24" s="684"/>
      <c r="E24" s="684"/>
      <c r="F24" s="685"/>
    </row>
  </sheetData>
  <mergeCells count="22">
    <mergeCell ref="A11:F11"/>
    <mergeCell ref="B1:F1"/>
    <mergeCell ref="B2:F2"/>
    <mergeCell ref="B3:F3"/>
    <mergeCell ref="B4:F4"/>
    <mergeCell ref="C6:E6"/>
    <mergeCell ref="D7:E7"/>
    <mergeCell ref="D8:E8"/>
    <mergeCell ref="D9:E9"/>
    <mergeCell ref="A13:F13"/>
    <mergeCell ref="A14:F14"/>
    <mergeCell ref="A15:F15"/>
    <mergeCell ref="A16:F16"/>
    <mergeCell ref="A17:B17"/>
    <mergeCell ref="E17:F17"/>
    <mergeCell ref="A24:F24"/>
    <mergeCell ref="A18:B18"/>
    <mergeCell ref="E18:F18"/>
    <mergeCell ref="A19:F19"/>
    <mergeCell ref="A20:F21"/>
    <mergeCell ref="A22:F22"/>
    <mergeCell ref="A23:F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Q107"/>
  <sheetViews>
    <sheetView topLeftCell="A25" zoomScale="50" zoomScaleNormal="50" workbookViewId="0">
      <selection activeCell="A30" sqref="A30:A34"/>
    </sheetView>
  </sheetViews>
  <sheetFormatPr baseColWidth="10" defaultColWidth="11.42578125" defaultRowHeight="15.75" x14ac:dyDescent="0.25"/>
  <cols>
    <col min="1" max="1" width="42.28515625" style="227" customWidth="1"/>
    <col min="2" max="2" width="72.7109375" style="227" customWidth="1"/>
    <col min="3" max="3" width="42.85546875" style="227" customWidth="1"/>
    <col min="4" max="4" width="38.7109375" style="227" customWidth="1"/>
    <col min="5" max="5" width="34.42578125" style="227" customWidth="1"/>
    <col min="6" max="6" width="28.5703125" style="227" customWidth="1"/>
    <col min="7" max="7" width="23.85546875" style="227" customWidth="1"/>
    <col min="8" max="8" width="6.140625" style="227" customWidth="1"/>
    <col min="9" max="9" width="7" style="227" customWidth="1"/>
    <col min="10" max="10" width="9.7109375" style="227" customWidth="1"/>
    <col min="11" max="11" width="17.7109375" style="227" customWidth="1"/>
    <col min="12" max="12" width="8.28515625" style="227" customWidth="1"/>
    <col min="13" max="13" width="5.7109375" style="227" customWidth="1"/>
    <col min="14" max="14" width="8.85546875" style="227" customWidth="1"/>
    <col min="15" max="15" width="26.42578125" style="227" customWidth="1"/>
    <col min="16" max="16" width="29.140625" style="227" customWidth="1"/>
    <col min="17" max="17" width="20.85546875" style="227" customWidth="1"/>
    <col min="18" max="18" width="5.5703125" style="227" customWidth="1"/>
    <col min="19" max="16384" width="11.42578125" style="227"/>
  </cols>
  <sheetData>
    <row r="1" spans="1:17" s="223" customFormat="1" ht="31.5" customHeight="1" x14ac:dyDescent="0.25">
      <c r="A1" s="222"/>
      <c r="B1" s="796" t="s">
        <v>37</v>
      </c>
      <c r="C1" s="797"/>
      <c r="D1" s="797"/>
      <c r="E1" s="797"/>
      <c r="F1" s="797"/>
      <c r="G1" s="797"/>
      <c r="H1" s="797"/>
      <c r="I1" s="797"/>
      <c r="J1" s="797"/>
      <c r="K1" s="797"/>
      <c r="L1" s="797"/>
      <c r="M1" s="797"/>
      <c r="N1" s="797"/>
      <c r="O1" s="797"/>
      <c r="P1" s="797"/>
      <c r="Q1" s="798"/>
    </row>
    <row r="2" spans="1:17" s="223" customFormat="1" ht="29.25" customHeight="1" x14ac:dyDescent="0.25">
      <c r="A2" s="224"/>
      <c r="B2" s="799" t="s">
        <v>38</v>
      </c>
      <c r="C2" s="800"/>
      <c r="D2" s="800"/>
      <c r="E2" s="800"/>
      <c r="F2" s="800"/>
      <c r="G2" s="800"/>
      <c r="H2" s="800"/>
      <c r="I2" s="800"/>
      <c r="J2" s="800"/>
      <c r="K2" s="800"/>
      <c r="L2" s="800"/>
      <c r="M2" s="800"/>
      <c r="N2" s="800"/>
      <c r="O2" s="800"/>
      <c r="P2" s="800"/>
      <c r="Q2" s="801"/>
    </row>
    <row r="3" spans="1:17" s="223" customFormat="1" ht="27" customHeight="1" x14ac:dyDescent="0.25">
      <c r="A3" s="224"/>
      <c r="B3" s="802" t="s">
        <v>150</v>
      </c>
      <c r="C3" s="803"/>
      <c r="D3" s="803"/>
      <c r="E3" s="803"/>
      <c r="F3" s="803"/>
      <c r="G3" s="803"/>
      <c r="H3" s="803"/>
      <c r="I3" s="803"/>
      <c r="J3" s="803"/>
      <c r="K3" s="803"/>
      <c r="L3" s="803"/>
      <c r="M3" s="803"/>
      <c r="N3" s="803"/>
      <c r="O3" s="803"/>
      <c r="P3" s="803"/>
      <c r="Q3" s="804"/>
    </row>
    <row r="4" spans="1:17" s="223" customFormat="1" ht="33" customHeight="1" thickBot="1" x14ac:dyDescent="0.3">
      <c r="A4" s="225"/>
      <c r="B4" s="805" t="s">
        <v>969</v>
      </c>
      <c r="C4" s="806"/>
      <c r="D4" s="806"/>
      <c r="E4" s="806"/>
      <c r="F4" s="806"/>
      <c r="G4" s="806"/>
      <c r="H4" s="806"/>
      <c r="I4" s="806"/>
      <c r="J4" s="806"/>
      <c r="K4" s="806"/>
      <c r="L4" s="806"/>
      <c r="M4" s="806"/>
      <c r="N4" s="806"/>
      <c r="O4" s="806"/>
      <c r="P4" s="806"/>
      <c r="Q4" s="807"/>
    </row>
    <row r="5" spans="1:17" x14ac:dyDescent="0.25">
      <c r="A5" s="226"/>
      <c r="B5" s="226"/>
      <c r="C5" s="226"/>
      <c r="D5" s="226"/>
      <c r="E5" s="226"/>
      <c r="F5" s="226"/>
      <c r="G5" s="226"/>
      <c r="H5" s="226"/>
      <c r="I5" s="226"/>
      <c r="J5" s="226"/>
      <c r="K5" s="226"/>
      <c r="L5" s="226"/>
      <c r="M5" s="226"/>
      <c r="N5" s="226"/>
      <c r="O5" s="226"/>
      <c r="P5" s="226"/>
      <c r="Q5" s="226"/>
    </row>
    <row r="6" spans="1:17" ht="66" customHeight="1" x14ac:dyDescent="0.25">
      <c r="A6" s="226"/>
      <c r="B6" s="226"/>
      <c r="C6" s="226"/>
      <c r="D6" s="226"/>
      <c r="E6" s="226"/>
      <c r="F6" s="226"/>
      <c r="G6" s="226"/>
      <c r="H6" s="226"/>
      <c r="I6" s="226"/>
      <c r="J6" s="226"/>
      <c r="K6" s="226"/>
      <c r="L6" s="226"/>
      <c r="M6" s="226"/>
      <c r="N6" s="226"/>
      <c r="O6" s="226"/>
      <c r="P6" s="226"/>
      <c r="Q6" s="226"/>
    </row>
    <row r="7" spans="1:17" ht="45" customHeight="1" x14ac:dyDescent="0.25">
      <c r="A7" s="426" t="s">
        <v>75</v>
      </c>
      <c r="B7" s="808" t="s">
        <v>17</v>
      </c>
      <c r="C7" s="809"/>
      <c r="D7" s="809"/>
      <c r="E7" s="428"/>
      <c r="F7" s="810" t="s">
        <v>160</v>
      </c>
      <c r="G7" s="811"/>
      <c r="H7" s="811"/>
      <c r="I7" s="811"/>
      <c r="J7" s="811"/>
      <c r="K7" s="811"/>
      <c r="L7" s="810" t="s">
        <v>582</v>
      </c>
      <c r="M7" s="811"/>
      <c r="N7" s="811"/>
      <c r="O7" s="811"/>
      <c r="P7" s="811"/>
      <c r="Q7" s="429"/>
    </row>
    <row r="8" spans="1:17" ht="52.5" customHeight="1" x14ac:dyDescent="0.25">
      <c r="A8" s="426" t="s">
        <v>161</v>
      </c>
      <c r="B8" s="427" t="s">
        <v>162</v>
      </c>
      <c r="C8" s="427" t="s">
        <v>163</v>
      </c>
      <c r="D8" s="427" t="s">
        <v>164</v>
      </c>
      <c r="E8" s="430" t="s">
        <v>165</v>
      </c>
      <c r="F8" s="430" t="s">
        <v>0</v>
      </c>
      <c r="G8" s="430" t="s">
        <v>1</v>
      </c>
      <c r="H8" s="430" t="s">
        <v>27</v>
      </c>
      <c r="I8" s="430" t="s">
        <v>28</v>
      </c>
      <c r="J8" s="430" t="s">
        <v>29</v>
      </c>
      <c r="K8" s="430" t="s">
        <v>166</v>
      </c>
      <c r="L8" s="431" t="s">
        <v>27</v>
      </c>
      <c r="M8" s="431" t="s">
        <v>28</v>
      </c>
      <c r="N8" s="431" t="s">
        <v>29</v>
      </c>
      <c r="O8" s="431" t="s">
        <v>0</v>
      </c>
      <c r="P8" s="431" t="s">
        <v>1</v>
      </c>
      <c r="Q8" s="431" t="s">
        <v>167</v>
      </c>
    </row>
    <row r="9" spans="1:17" ht="60.95" customHeight="1" x14ac:dyDescent="0.25">
      <c r="A9" s="737" t="s">
        <v>143</v>
      </c>
      <c r="B9" s="155" t="s">
        <v>973</v>
      </c>
      <c r="C9" s="734" t="s">
        <v>126</v>
      </c>
      <c r="D9" s="155" t="s">
        <v>976</v>
      </c>
      <c r="E9" s="740" t="s">
        <v>25</v>
      </c>
      <c r="F9" s="743" t="s">
        <v>3</v>
      </c>
      <c r="G9" s="743" t="s">
        <v>111</v>
      </c>
      <c r="H9" s="746">
        <f>IF(F9="RARA VEZ (1)",1,IF(F9="IMPROBABLE (2)",2,IF(F9="POSIBLE (3)",3,IF(F9="PROBABLE (4)",4,5))))</f>
        <v>2</v>
      </c>
      <c r="I9" s="746">
        <f>IF(G9="INSIGNIFICANTE (1)",1,IF(G9="MENOR (2)",2,IF(G9="MODERADO (3)",3,IF(G9="MAYOR (4)",4,5))))</f>
        <v>2</v>
      </c>
      <c r="J9" s="749">
        <f>H9*I9</f>
        <v>4</v>
      </c>
      <c r="K9" s="725" t="s">
        <v>109</v>
      </c>
      <c r="L9" s="752">
        <v>1</v>
      </c>
      <c r="M9" s="752">
        <v>1</v>
      </c>
      <c r="N9" s="749">
        <f>L9*M9</f>
        <v>1</v>
      </c>
      <c r="O9" s="749" t="str">
        <f>IF(L9=1,"RARA VEZ",IF(L9=2,"IMPROBABLE",IF(L9=3,"POSIBLE",IF(L9=4,"PROBABLE","CASI SEGURO"))))</f>
        <v>RARA VEZ</v>
      </c>
      <c r="P9" s="749" t="str">
        <f>IF(M9=1,"INSIGNIFICANTE",IF(M9=2,"MENOR",IF(M9=3,"MODERADO",IF(M9=4,"MAYOR","CATASTRÓFICO"))))</f>
        <v>INSIGNIFICANTE</v>
      </c>
      <c r="Q9" s="725" t="s">
        <v>109</v>
      </c>
    </row>
    <row r="10" spans="1:17" ht="45" customHeight="1" x14ac:dyDescent="0.25">
      <c r="A10" s="738"/>
      <c r="B10" s="290" t="s">
        <v>970</v>
      </c>
      <c r="C10" s="735"/>
      <c r="D10" s="290" t="s">
        <v>974</v>
      </c>
      <c r="E10" s="741"/>
      <c r="F10" s="744"/>
      <c r="G10" s="744"/>
      <c r="H10" s="747"/>
      <c r="I10" s="747"/>
      <c r="J10" s="750"/>
      <c r="K10" s="726"/>
      <c r="L10" s="753"/>
      <c r="M10" s="753"/>
      <c r="N10" s="750"/>
      <c r="O10" s="750"/>
      <c r="P10" s="750"/>
      <c r="Q10" s="726"/>
    </row>
    <row r="11" spans="1:17" ht="50.45" customHeight="1" x14ac:dyDescent="0.25">
      <c r="A11" s="738"/>
      <c r="B11" s="290" t="s">
        <v>971</v>
      </c>
      <c r="C11" s="735"/>
      <c r="D11" s="290" t="s">
        <v>975</v>
      </c>
      <c r="E11" s="741"/>
      <c r="F11" s="744"/>
      <c r="G11" s="744"/>
      <c r="H11" s="747"/>
      <c r="I11" s="747"/>
      <c r="J11" s="750"/>
      <c r="K11" s="726"/>
      <c r="L11" s="753"/>
      <c r="M11" s="753"/>
      <c r="N11" s="750"/>
      <c r="O11" s="750"/>
      <c r="P11" s="750"/>
      <c r="Q11" s="726"/>
    </row>
    <row r="12" spans="1:17" ht="53.1" customHeight="1" x14ac:dyDescent="0.25">
      <c r="A12" s="739"/>
      <c r="B12" s="290" t="s">
        <v>972</v>
      </c>
      <c r="C12" s="736"/>
      <c r="D12" s="290"/>
      <c r="E12" s="742"/>
      <c r="F12" s="745"/>
      <c r="G12" s="745"/>
      <c r="H12" s="748"/>
      <c r="I12" s="748"/>
      <c r="J12" s="751"/>
      <c r="K12" s="727"/>
      <c r="L12" s="754"/>
      <c r="M12" s="754"/>
      <c r="N12" s="751"/>
      <c r="O12" s="751"/>
      <c r="P12" s="751"/>
      <c r="Q12" s="727"/>
    </row>
    <row r="13" spans="1:17" s="432" customFormat="1" ht="56.45" customHeight="1" x14ac:dyDescent="0.25">
      <c r="A13" s="752" t="s">
        <v>576</v>
      </c>
      <c r="B13" s="169" t="s">
        <v>981</v>
      </c>
      <c r="C13" s="734" t="s">
        <v>125</v>
      </c>
      <c r="D13" s="169" t="s">
        <v>985</v>
      </c>
      <c r="E13" s="757" t="s">
        <v>25</v>
      </c>
      <c r="F13" s="734" t="s">
        <v>15</v>
      </c>
      <c r="G13" s="734" t="s">
        <v>112</v>
      </c>
      <c r="H13" s="752">
        <f>IF(F13="RARA VEZ (1)",1,IF(F13="IMPROBABLE (2)",2,IF(F13="POSIBLE (3)",3,IF(F13="PROBABLE (4)",4,5))))</f>
        <v>3</v>
      </c>
      <c r="I13" s="752">
        <f>IF(G13="INSIGNIFICANTE (1)",1,IF(G13="MENOR (2)",2,IF(G13="MODERADO (3)",3,IF(G13="MAYOR (4)",4,5))))</f>
        <v>3</v>
      </c>
      <c r="J13" s="728">
        <f>H13*I13</f>
        <v>9</v>
      </c>
      <c r="K13" s="731" t="s">
        <v>108</v>
      </c>
      <c r="L13" s="752">
        <v>1</v>
      </c>
      <c r="M13" s="752">
        <v>1</v>
      </c>
      <c r="N13" s="728">
        <f>L13*M13</f>
        <v>1</v>
      </c>
      <c r="O13" s="728" t="str">
        <f>IF(L13=1,"RARA VEZ",IF(L13=2,"IMPROBABLE",IF(L13=3,"POSIBLE",IF(L13=4,"PROBABLE","CASI SEGURO"))))</f>
        <v>RARA VEZ</v>
      </c>
      <c r="P13" s="728" t="str">
        <f>IF(M13=1,"INSIGNIFICANTE",IF(M13=2,"MENOR",IF(M13=3,"MODERADO",IF(M13=4,"MAYOR","CATASTRÓFICO"))))</f>
        <v>INSIGNIFICANTE</v>
      </c>
      <c r="Q13" s="731" t="s">
        <v>109</v>
      </c>
    </row>
    <row r="14" spans="1:17" s="432" customFormat="1" ht="66.599999999999994" customHeight="1" x14ac:dyDescent="0.25">
      <c r="A14" s="753"/>
      <c r="B14" s="169" t="s">
        <v>977</v>
      </c>
      <c r="C14" s="735"/>
      <c r="D14" s="169" t="s">
        <v>982</v>
      </c>
      <c r="E14" s="758"/>
      <c r="F14" s="735"/>
      <c r="G14" s="735"/>
      <c r="H14" s="753"/>
      <c r="I14" s="753"/>
      <c r="J14" s="729"/>
      <c r="K14" s="732"/>
      <c r="L14" s="753"/>
      <c r="M14" s="753"/>
      <c r="N14" s="729"/>
      <c r="O14" s="729"/>
      <c r="P14" s="729"/>
      <c r="Q14" s="732"/>
    </row>
    <row r="15" spans="1:17" s="432" customFormat="1" ht="30" x14ac:dyDescent="0.25">
      <c r="A15" s="753"/>
      <c r="B15" s="169" t="s">
        <v>978</v>
      </c>
      <c r="C15" s="735"/>
      <c r="D15" s="169" t="s">
        <v>983</v>
      </c>
      <c r="E15" s="758"/>
      <c r="F15" s="735"/>
      <c r="G15" s="735"/>
      <c r="H15" s="753"/>
      <c r="I15" s="753"/>
      <c r="J15" s="729"/>
      <c r="K15" s="732"/>
      <c r="L15" s="753"/>
      <c r="M15" s="753"/>
      <c r="N15" s="729"/>
      <c r="O15" s="729"/>
      <c r="P15" s="729"/>
      <c r="Q15" s="732"/>
    </row>
    <row r="16" spans="1:17" s="432" customFormat="1" ht="30" x14ac:dyDescent="0.25">
      <c r="A16" s="753"/>
      <c r="B16" s="169" t="s">
        <v>979</v>
      </c>
      <c r="C16" s="735"/>
      <c r="D16" s="169" t="s">
        <v>984</v>
      </c>
      <c r="E16" s="758"/>
      <c r="F16" s="735"/>
      <c r="G16" s="735"/>
      <c r="H16" s="753"/>
      <c r="I16" s="753"/>
      <c r="J16" s="729"/>
      <c r="K16" s="732"/>
      <c r="L16" s="753"/>
      <c r="M16" s="753"/>
      <c r="N16" s="729"/>
      <c r="O16" s="729"/>
      <c r="P16" s="729"/>
      <c r="Q16" s="732"/>
    </row>
    <row r="17" spans="1:17" s="432" customFormat="1" ht="45" x14ac:dyDescent="0.25">
      <c r="A17" s="754"/>
      <c r="B17" s="169" t="s">
        <v>980</v>
      </c>
      <c r="C17" s="736"/>
      <c r="D17" s="169"/>
      <c r="E17" s="759"/>
      <c r="F17" s="736"/>
      <c r="G17" s="736"/>
      <c r="H17" s="754"/>
      <c r="I17" s="754"/>
      <c r="J17" s="730"/>
      <c r="K17" s="733"/>
      <c r="L17" s="754"/>
      <c r="M17" s="754"/>
      <c r="N17" s="730"/>
      <c r="O17" s="730"/>
      <c r="P17" s="730"/>
      <c r="Q17" s="733"/>
    </row>
    <row r="18" spans="1:17" ht="53.1" customHeight="1" x14ac:dyDescent="0.25">
      <c r="A18" s="737" t="s">
        <v>72</v>
      </c>
      <c r="B18" s="155" t="s">
        <v>990</v>
      </c>
      <c r="C18" s="734" t="s">
        <v>115</v>
      </c>
      <c r="D18" s="155" t="s">
        <v>998</v>
      </c>
      <c r="E18" s="740" t="s">
        <v>25</v>
      </c>
      <c r="F18" s="743" t="s">
        <v>15</v>
      </c>
      <c r="G18" s="743" t="s">
        <v>112</v>
      </c>
      <c r="H18" s="746">
        <f>IF(F18="RARA VEZ (1)",1,IF(F18="IMPROBABLE (2)",2,IF(F18="POSIBLE (3)",3,IF(F18="PROBABLE (4)",4,5))))</f>
        <v>3</v>
      </c>
      <c r="I18" s="746">
        <f>IF(G18="INSIGNIFICANTE (1)",1,IF(G18="MENOR (2)",2,IF(G18="MODERADO (3)",3,IF(G18="MAYOR (4)",4,5))))</f>
        <v>3</v>
      </c>
      <c r="J18" s="749">
        <f>H18*I18</f>
        <v>9</v>
      </c>
      <c r="K18" s="725" t="s">
        <v>108</v>
      </c>
      <c r="L18" s="752">
        <v>1</v>
      </c>
      <c r="M18" s="752">
        <v>1</v>
      </c>
      <c r="N18" s="749">
        <f>L18*M18</f>
        <v>1</v>
      </c>
      <c r="O18" s="749" t="str">
        <f>IF(L18=1,"RARA VEZ",IF(L18=2,"IMPROBABLE",IF(L18=3,"POSIBLE",IF(L18=4,"PROBABLE","CASI SEGURO"))))</f>
        <v>RARA VEZ</v>
      </c>
      <c r="P18" s="749" t="str">
        <f>IF(M18=1,"INSIGNIFICANTE",IF(M18=2,"MENOR",IF(M18=3,"MODERADO",IF(M18=4,"MAYOR","CATASTRÓFICO"))))</f>
        <v>INSIGNIFICANTE</v>
      </c>
      <c r="Q18" s="725" t="s">
        <v>109</v>
      </c>
    </row>
    <row r="19" spans="1:17" ht="30.6" customHeight="1" x14ac:dyDescent="0.25">
      <c r="A19" s="738"/>
      <c r="B19" s="794" t="s">
        <v>986</v>
      </c>
      <c r="C19" s="735"/>
      <c r="D19" s="290" t="s">
        <v>991</v>
      </c>
      <c r="E19" s="741"/>
      <c r="F19" s="744"/>
      <c r="G19" s="744"/>
      <c r="H19" s="747"/>
      <c r="I19" s="747"/>
      <c r="J19" s="750"/>
      <c r="K19" s="726"/>
      <c r="L19" s="753"/>
      <c r="M19" s="753"/>
      <c r="N19" s="750"/>
      <c r="O19" s="750"/>
      <c r="P19" s="750"/>
      <c r="Q19" s="726"/>
    </row>
    <row r="20" spans="1:17" ht="30.6" customHeight="1" x14ac:dyDescent="0.25">
      <c r="A20" s="738"/>
      <c r="B20" s="795"/>
      <c r="C20" s="735"/>
      <c r="D20" s="290" t="s">
        <v>992</v>
      </c>
      <c r="E20" s="741"/>
      <c r="F20" s="744"/>
      <c r="G20" s="744"/>
      <c r="H20" s="747"/>
      <c r="I20" s="747"/>
      <c r="J20" s="750"/>
      <c r="K20" s="726"/>
      <c r="L20" s="753"/>
      <c r="M20" s="753"/>
      <c r="N20" s="750"/>
      <c r="O20" s="750"/>
      <c r="P20" s="750"/>
      <c r="Q20" s="726"/>
    </row>
    <row r="21" spans="1:17" ht="30.6" customHeight="1" x14ac:dyDescent="0.25">
      <c r="A21" s="738"/>
      <c r="B21" s="794" t="s">
        <v>987</v>
      </c>
      <c r="C21" s="735"/>
      <c r="D21" s="290" t="s">
        <v>993</v>
      </c>
      <c r="E21" s="741"/>
      <c r="F21" s="744"/>
      <c r="G21" s="744"/>
      <c r="H21" s="747"/>
      <c r="I21" s="747"/>
      <c r="J21" s="750"/>
      <c r="K21" s="726"/>
      <c r="L21" s="753"/>
      <c r="M21" s="753"/>
      <c r="N21" s="750"/>
      <c r="O21" s="750"/>
      <c r="P21" s="750"/>
      <c r="Q21" s="726"/>
    </row>
    <row r="22" spans="1:17" ht="30.6" customHeight="1" x14ac:dyDescent="0.25">
      <c r="A22" s="738"/>
      <c r="B22" s="795"/>
      <c r="C22" s="735"/>
      <c r="D22" s="290" t="s">
        <v>994</v>
      </c>
      <c r="E22" s="741"/>
      <c r="F22" s="744"/>
      <c r="G22" s="744"/>
      <c r="H22" s="747"/>
      <c r="I22" s="747"/>
      <c r="J22" s="750"/>
      <c r="K22" s="726"/>
      <c r="L22" s="753"/>
      <c r="M22" s="753"/>
      <c r="N22" s="750"/>
      <c r="O22" s="750"/>
      <c r="P22" s="750"/>
      <c r="Q22" s="726"/>
    </row>
    <row r="23" spans="1:17" ht="30.6" customHeight="1" x14ac:dyDescent="0.25">
      <c r="A23" s="738"/>
      <c r="B23" s="794" t="s">
        <v>988</v>
      </c>
      <c r="C23" s="735"/>
      <c r="D23" s="290" t="s">
        <v>995</v>
      </c>
      <c r="E23" s="741"/>
      <c r="F23" s="744"/>
      <c r="G23" s="744"/>
      <c r="H23" s="747"/>
      <c r="I23" s="747"/>
      <c r="J23" s="750"/>
      <c r="K23" s="726"/>
      <c r="L23" s="753"/>
      <c r="M23" s="753"/>
      <c r="N23" s="750"/>
      <c r="O23" s="750"/>
      <c r="P23" s="750"/>
      <c r="Q23" s="726"/>
    </row>
    <row r="24" spans="1:17" ht="30.6" customHeight="1" x14ac:dyDescent="0.25">
      <c r="A24" s="738"/>
      <c r="B24" s="795"/>
      <c r="C24" s="735"/>
      <c r="D24" s="290" t="s">
        <v>996</v>
      </c>
      <c r="E24" s="741"/>
      <c r="F24" s="744"/>
      <c r="G24" s="744"/>
      <c r="H24" s="747"/>
      <c r="I24" s="747"/>
      <c r="J24" s="750"/>
      <c r="K24" s="726"/>
      <c r="L24" s="753"/>
      <c r="M24" s="753"/>
      <c r="N24" s="750"/>
      <c r="O24" s="750"/>
      <c r="P24" s="750"/>
      <c r="Q24" s="726"/>
    </row>
    <row r="25" spans="1:17" ht="48" customHeight="1" x14ac:dyDescent="0.25">
      <c r="A25" s="738"/>
      <c r="B25" s="433" t="s">
        <v>989</v>
      </c>
      <c r="C25" s="735"/>
      <c r="D25" s="290" t="s">
        <v>997</v>
      </c>
      <c r="E25" s="742"/>
      <c r="F25" s="745"/>
      <c r="G25" s="745"/>
      <c r="H25" s="748"/>
      <c r="I25" s="748"/>
      <c r="J25" s="751"/>
      <c r="K25" s="727"/>
      <c r="L25" s="754"/>
      <c r="M25" s="754"/>
      <c r="N25" s="751"/>
      <c r="O25" s="751"/>
      <c r="P25" s="751"/>
      <c r="Q25" s="727"/>
    </row>
    <row r="26" spans="1:17" s="432" customFormat="1" ht="73.5" customHeight="1" x14ac:dyDescent="0.25">
      <c r="A26" s="752" t="s">
        <v>145</v>
      </c>
      <c r="B26" s="169" t="s">
        <v>1002</v>
      </c>
      <c r="C26" s="734" t="s">
        <v>116</v>
      </c>
      <c r="D26" s="169" t="s">
        <v>1006</v>
      </c>
      <c r="E26" s="757" t="s">
        <v>25</v>
      </c>
      <c r="F26" s="734" t="s">
        <v>3</v>
      </c>
      <c r="G26" s="734" t="s">
        <v>112</v>
      </c>
      <c r="H26" s="752">
        <f>IF(F26="RARA VEZ (1)",1,IF(F26="IMPROBABLE (2)",2,IF(F26="POSIBLE (3)",3,IF(F26="PROBABLE (4)",4,5))))</f>
        <v>2</v>
      </c>
      <c r="I26" s="752">
        <f>IF(G26="INSIGNIFICANTE (1)",1,IF(G26="MENOR (2)",2,IF(G26="MODERADO (3)",3,IF(G26="MAYOR (4)",4,5))))</f>
        <v>3</v>
      </c>
      <c r="J26" s="728">
        <f>H26*I26</f>
        <v>6</v>
      </c>
      <c r="K26" s="731" t="s">
        <v>2</v>
      </c>
      <c r="L26" s="752">
        <v>1</v>
      </c>
      <c r="M26" s="752">
        <v>1</v>
      </c>
      <c r="N26" s="728">
        <f>L26*M26</f>
        <v>1</v>
      </c>
      <c r="O26" s="728" t="str">
        <f>IF(L26=1,"RARA VEZ",IF(L26=2,"IMPROBABLE",IF(L26=3,"POSIBLE",IF(L26=4,"PROBABLE","CASI SEGURO"))))</f>
        <v>RARA VEZ</v>
      </c>
      <c r="P26" s="728" t="str">
        <f>IF(M26=1,"INSIGNIFICANTE",IF(M26=2,"MENOR",IF(M26=3,"MODERADO",IF(M26=4,"MAYOR","CATASTRÓFICO"))))</f>
        <v>INSIGNIFICANTE</v>
      </c>
      <c r="Q26" s="731" t="s">
        <v>109</v>
      </c>
    </row>
    <row r="27" spans="1:17" s="432" customFormat="1" ht="38.450000000000003" customHeight="1" x14ac:dyDescent="0.25">
      <c r="A27" s="753"/>
      <c r="B27" s="169" t="s">
        <v>999</v>
      </c>
      <c r="C27" s="735"/>
      <c r="D27" s="169" t="s">
        <v>1003</v>
      </c>
      <c r="E27" s="758"/>
      <c r="F27" s="735"/>
      <c r="G27" s="735"/>
      <c r="H27" s="753"/>
      <c r="I27" s="753"/>
      <c r="J27" s="729"/>
      <c r="K27" s="732"/>
      <c r="L27" s="753"/>
      <c r="M27" s="753"/>
      <c r="N27" s="729"/>
      <c r="O27" s="729"/>
      <c r="P27" s="729"/>
      <c r="Q27" s="732"/>
    </row>
    <row r="28" spans="1:17" s="432" customFormat="1" ht="41.45" customHeight="1" x14ac:dyDescent="0.25">
      <c r="A28" s="753"/>
      <c r="B28" s="169" t="s">
        <v>1000</v>
      </c>
      <c r="C28" s="735"/>
      <c r="D28" s="169" t="s">
        <v>1004</v>
      </c>
      <c r="E28" s="758"/>
      <c r="F28" s="735"/>
      <c r="G28" s="735"/>
      <c r="H28" s="753"/>
      <c r="I28" s="753"/>
      <c r="J28" s="729"/>
      <c r="K28" s="732"/>
      <c r="L28" s="753"/>
      <c r="M28" s="753"/>
      <c r="N28" s="729"/>
      <c r="O28" s="729"/>
      <c r="P28" s="729"/>
      <c r="Q28" s="732"/>
    </row>
    <row r="29" spans="1:17" s="432" customFormat="1" ht="43.5" customHeight="1" x14ac:dyDescent="0.25">
      <c r="A29" s="754"/>
      <c r="B29" s="169" t="s">
        <v>1001</v>
      </c>
      <c r="C29" s="736"/>
      <c r="D29" s="169" t="s">
        <v>1005</v>
      </c>
      <c r="E29" s="759"/>
      <c r="F29" s="736"/>
      <c r="G29" s="736"/>
      <c r="H29" s="754"/>
      <c r="I29" s="754"/>
      <c r="J29" s="730"/>
      <c r="K29" s="733"/>
      <c r="L29" s="754"/>
      <c r="M29" s="754"/>
      <c r="N29" s="730"/>
      <c r="O29" s="730"/>
      <c r="P29" s="730"/>
      <c r="Q29" s="733"/>
    </row>
    <row r="30" spans="1:17" ht="57.95" customHeight="1" x14ac:dyDescent="0.25">
      <c r="A30" s="737" t="s">
        <v>146</v>
      </c>
      <c r="B30" s="230" t="s">
        <v>1010</v>
      </c>
      <c r="C30" s="783" t="s">
        <v>100</v>
      </c>
      <c r="D30" s="230" t="s">
        <v>1015</v>
      </c>
      <c r="E30" s="773" t="s">
        <v>31</v>
      </c>
      <c r="F30" s="776" t="s">
        <v>3</v>
      </c>
      <c r="G30" s="776" t="s">
        <v>113</v>
      </c>
      <c r="H30" s="746">
        <f>IF(F30="RARA VEZ (1)",1,IF(F30="IMPROBABLE (2)",2,IF(F30="POSIBLE (3)",3,IF(F30="PROBABLE (4)",4,5))))</f>
        <v>2</v>
      </c>
      <c r="I30" s="746">
        <f>IF(G30="INSIGNIFICANTE (1)",1,IF(G30="MENOR (2)",2,IF(G30="MODERADO (3)",3,IF(G30="MAYOR (4)",4,5))))</f>
        <v>4</v>
      </c>
      <c r="J30" s="749">
        <f>H30*I30</f>
        <v>8</v>
      </c>
      <c r="K30" s="725" t="s">
        <v>108</v>
      </c>
      <c r="L30" s="765">
        <v>1</v>
      </c>
      <c r="M30" s="765">
        <v>2</v>
      </c>
      <c r="N30" s="749">
        <v>3</v>
      </c>
      <c r="O30" s="760" t="str">
        <f>IF(L30=1,"RARA VEZ",IF(L30=2,"IMPROBABLE",IF(L30=3,"POSIBLE",IF(L30=4,"PROBABLE","CASI SEGURO"))))</f>
        <v>RARA VEZ</v>
      </c>
      <c r="P30" s="760" t="s">
        <v>2</v>
      </c>
      <c r="Q30" s="725" t="s">
        <v>2</v>
      </c>
    </row>
    <row r="31" spans="1:17" ht="30" x14ac:dyDescent="0.25">
      <c r="A31" s="738"/>
      <c r="B31" s="230" t="s">
        <v>1007</v>
      </c>
      <c r="C31" s="784"/>
      <c r="D31" s="230" t="s">
        <v>1011</v>
      </c>
      <c r="E31" s="774"/>
      <c r="F31" s="777"/>
      <c r="G31" s="777"/>
      <c r="H31" s="747"/>
      <c r="I31" s="747"/>
      <c r="J31" s="750"/>
      <c r="K31" s="726"/>
      <c r="L31" s="766"/>
      <c r="M31" s="766"/>
      <c r="N31" s="750"/>
      <c r="O31" s="761"/>
      <c r="P31" s="761"/>
      <c r="Q31" s="726"/>
    </row>
    <row r="32" spans="1:17" ht="30" x14ac:dyDescent="0.25">
      <c r="A32" s="738"/>
      <c r="B32" s="230" t="s">
        <v>1008</v>
      </c>
      <c r="C32" s="784"/>
      <c r="D32" s="230" t="s">
        <v>1012</v>
      </c>
      <c r="E32" s="774"/>
      <c r="F32" s="777"/>
      <c r="G32" s="777"/>
      <c r="H32" s="747"/>
      <c r="I32" s="747"/>
      <c r="J32" s="750"/>
      <c r="K32" s="726"/>
      <c r="L32" s="766"/>
      <c r="M32" s="766"/>
      <c r="N32" s="750"/>
      <c r="O32" s="761"/>
      <c r="P32" s="761"/>
      <c r="Q32" s="726"/>
    </row>
    <row r="33" spans="1:17" x14ac:dyDescent="0.25">
      <c r="A33" s="738"/>
      <c r="B33" s="768" t="s">
        <v>1009</v>
      </c>
      <c r="C33" s="784"/>
      <c r="D33" s="230" t="s">
        <v>1013</v>
      </c>
      <c r="E33" s="774"/>
      <c r="F33" s="777"/>
      <c r="G33" s="777"/>
      <c r="H33" s="747"/>
      <c r="I33" s="747"/>
      <c r="J33" s="750"/>
      <c r="K33" s="726"/>
      <c r="L33" s="766"/>
      <c r="M33" s="766"/>
      <c r="N33" s="750"/>
      <c r="O33" s="761"/>
      <c r="P33" s="761"/>
      <c r="Q33" s="726"/>
    </row>
    <row r="34" spans="1:17" ht="30" x14ac:dyDescent="0.25">
      <c r="A34" s="739"/>
      <c r="B34" s="769"/>
      <c r="C34" s="785"/>
      <c r="D34" s="230" t="s">
        <v>1014</v>
      </c>
      <c r="E34" s="775"/>
      <c r="F34" s="778"/>
      <c r="G34" s="778"/>
      <c r="H34" s="748"/>
      <c r="I34" s="748"/>
      <c r="J34" s="751"/>
      <c r="K34" s="727"/>
      <c r="L34" s="767"/>
      <c r="M34" s="767"/>
      <c r="N34" s="751"/>
      <c r="O34" s="762"/>
      <c r="P34" s="762"/>
      <c r="Q34" s="727"/>
    </row>
    <row r="35" spans="1:17" s="432" customFormat="1" ht="45" customHeight="1" x14ac:dyDescent="0.25">
      <c r="A35" s="752" t="s">
        <v>146</v>
      </c>
      <c r="B35" s="146" t="s">
        <v>1019</v>
      </c>
      <c r="C35" s="783" t="s">
        <v>101</v>
      </c>
      <c r="D35" s="146" t="s">
        <v>1020</v>
      </c>
      <c r="E35" s="788" t="s">
        <v>32</v>
      </c>
      <c r="F35" s="783" t="s">
        <v>15</v>
      </c>
      <c r="G35" s="783" t="s">
        <v>113</v>
      </c>
      <c r="H35" s="752">
        <f>IF(F35="RARA VEZ (1)",1,IF(F35="IMPROBABLE (2)",2,IF(F35="POSIBLE (3)",3,IF(F35="PROBABLE (4)",4,5))))</f>
        <v>3</v>
      </c>
      <c r="I35" s="752">
        <f>IF(G35="INSIGNIFICANTE (1)",1,IF(G35="MENOR (2)",2,IF(G35="MODERADO (3)",3,IF(G35="MAYOR (4)",4,5))))</f>
        <v>4</v>
      </c>
      <c r="J35" s="728">
        <f>H35*I35</f>
        <v>12</v>
      </c>
      <c r="K35" s="731" t="s">
        <v>107</v>
      </c>
      <c r="L35" s="765">
        <v>1</v>
      </c>
      <c r="M35" s="765">
        <v>3</v>
      </c>
      <c r="N35" s="728">
        <f>L35*M35</f>
        <v>3</v>
      </c>
      <c r="O35" s="791" t="str">
        <f>IF(L35=1,"RARA VEZ",IF(L35=2,"IMPROBABLE",IF(L35=3,"POSIBLE",IF(L35=4,"PROBABLE","CASI SEGURO"))))</f>
        <v>RARA VEZ</v>
      </c>
      <c r="P35" s="791" t="str">
        <f>IF(M35=1,"INSIGNIFICANTE",IF(M35=2,"MENOR",IF(M35=3,"MODERADO",IF(M35=4,"MAYOR","CATASTRÓFICO"))))</f>
        <v>MODERADO</v>
      </c>
      <c r="Q35" s="731" t="s">
        <v>2</v>
      </c>
    </row>
    <row r="36" spans="1:17" s="432" customFormat="1" ht="60" x14ac:dyDescent="0.25">
      <c r="A36" s="753"/>
      <c r="B36" s="146" t="s">
        <v>1016</v>
      </c>
      <c r="C36" s="784"/>
      <c r="D36" s="146" t="s">
        <v>1011</v>
      </c>
      <c r="E36" s="789"/>
      <c r="F36" s="784"/>
      <c r="G36" s="784"/>
      <c r="H36" s="753"/>
      <c r="I36" s="753"/>
      <c r="J36" s="729"/>
      <c r="K36" s="732"/>
      <c r="L36" s="766"/>
      <c r="M36" s="766"/>
      <c r="N36" s="729"/>
      <c r="O36" s="792"/>
      <c r="P36" s="792"/>
      <c r="Q36" s="732"/>
    </row>
    <row r="37" spans="1:17" s="432" customFormat="1" ht="30" x14ac:dyDescent="0.25">
      <c r="A37" s="753"/>
      <c r="B37" s="146" t="s">
        <v>1017</v>
      </c>
      <c r="C37" s="784"/>
      <c r="D37" s="146" t="s">
        <v>1012</v>
      </c>
      <c r="E37" s="789"/>
      <c r="F37" s="784"/>
      <c r="G37" s="784"/>
      <c r="H37" s="753"/>
      <c r="I37" s="753"/>
      <c r="J37" s="729"/>
      <c r="K37" s="732"/>
      <c r="L37" s="766"/>
      <c r="M37" s="766"/>
      <c r="N37" s="729"/>
      <c r="O37" s="792"/>
      <c r="P37" s="792"/>
      <c r="Q37" s="732"/>
    </row>
    <row r="38" spans="1:17" s="432" customFormat="1" ht="45" x14ac:dyDescent="0.25">
      <c r="A38" s="754"/>
      <c r="B38" s="146" t="s">
        <v>1018</v>
      </c>
      <c r="C38" s="785"/>
      <c r="D38" s="146" t="s">
        <v>1013</v>
      </c>
      <c r="E38" s="790"/>
      <c r="F38" s="785"/>
      <c r="G38" s="785"/>
      <c r="H38" s="754"/>
      <c r="I38" s="754"/>
      <c r="J38" s="730"/>
      <c r="K38" s="733"/>
      <c r="L38" s="767"/>
      <c r="M38" s="767"/>
      <c r="N38" s="730"/>
      <c r="O38" s="793"/>
      <c r="P38" s="793"/>
      <c r="Q38" s="733"/>
    </row>
    <row r="39" spans="1:17" ht="98.1" customHeight="1" x14ac:dyDescent="0.25">
      <c r="A39" s="737" t="s">
        <v>577</v>
      </c>
      <c r="B39" s="230" t="s">
        <v>1026</v>
      </c>
      <c r="C39" s="783" t="s">
        <v>117</v>
      </c>
      <c r="D39" s="230" t="s">
        <v>1030</v>
      </c>
      <c r="E39" s="773" t="s">
        <v>34</v>
      </c>
      <c r="F39" s="776" t="s">
        <v>15</v>
      </c>
      <c r="G39" s="776" t="s">
        <v>114</v>
      </c>
      <c r="H39" s="746">
        <f>IF(F39="RARA VEZ (1)",1,IF(F39="IMPROBABLE (2)",2,IF(F39="POSIBLE (3)",3,IF(F39="PROBABLE (4)",4,5))))</f>
        <v>3</v>
      </c>
      <c r="I39" s="746">
        <f>IF(G39="INSIGNIFICANTE (1)",1,IF(G39="MENOR (2)",2,IF(G39="MODERADO (3)",3,IF(G39="MAYOR (4)",4,5))))</f>
        <v>5</v>
      </c>
      <c r="J39" s="749">
        <f>H39*I39</f>
        <v>15</v>
      </c>
      <c r="K39" s="725" t="s">
        <v>107</v>
      </c>
      <c r="L39" s="765">
        <v>1</v>
      </c>
      <c r="M39" s="765">
        <v>3</v>
      </c>
      <c r="N39" s="749">
        <v>3</v>
      </c>
      <c r="O39" s="760" t="str">
        <f>IF(L39=1,"RARA VEZ",IF(L39=2,"IMPROBABLE",IF(L39=3,"POSIBLE",IF(L39=4,"PROBABLE","CASI SEGURO"))))</f>
        <v>RARA VEZ</v>
      </c>
      <c r="P39" s="760" t="str">
        <f>IF(M39=1,"INSIGNIFICANTE",IF(M39=2,"MENOR",IF(M39=3,"MODERADO",IF(M39=4,"MAYOR","CATASTRÓFICO"))))</f>
        <v>MODERADO</v>
      </c>
      <c r="Q39" s="725" t="s">
        <v>2</v>
      </c>
    </row>
    <row r="40" spans="1:17" ht="35.1" customHeight="1" x14ac:dyDescent="0.25">
      <c r="A40" s="738"/>
      <c r="B40" s="230" t="s">
        <v>1021</v>
      </c>
      <c r="C40" s="784"/>
      <c r="D40" s="230" t="s">
        <v>1027</v>
      </c>
      <c r="E40" s="774"/>
      <c r="F40" s="777"/>
      <c r="G40" s="777"/>
      <c r="H40" s="747"/>
      <c r="I40" s="747"/>
      <c r="J40" s="750"/>
      <c r="K40" s="726"/>
      <c r="L40" s="766"/>
      <c r="M40" s="766"/>
      <c r="N40" s="750"/>
      <c r="O40" s="761"/>
      <c r="P40" s="761"/>
      <c r="Q40" s="726"/>
    </row>
    <row r="41" spans="1:17" ht="35.1" customHeight="1" x14ac:dyDescent="0.25">
      <c r="A41" s="738"/>
      <c r="B41" s="230" t="s">
        <v>1022</v>
      </c>
      <c r="C41" s="784"/>
      <c r="D41" s="230" t="s">
        <v>1028</v>
      </c>
      <c r="E41" s="774"/>
      <c r="F41" s="777"/>
      <c r="G41" s="777"/>
      <c r="H41" s="747"/>
      <c r="I41" s="747"/>
      <c r="J41" s="750"/>
      <c r="K41" s="726"/>
      <c r="L41" s="766"/>
      <c r="M41" s="766"/>
      <c r="N41" s="750"/>
      <c r="O41" s="761"/>
      <c r="P41" s="761"/>
      <c r="Q41" s="726"/>
    </row>
    <row r="42" spans="1:17" ht="35.1" customHeight="1" x14ac:dyDescent="0.25">
      <c r="A42" s="738"/>
      <c r="B42" s="230" t="s">
        <v>1023</v>
      </c>
      <c r="C42" s="784"/>
      <c r="D42" s="230" t="s">
        <v>1029</v>
      </c>
      <c r="E42" s="774"/>
      <c r="F42" s="777"/>
      <c r="G42" s="777"/>
      <c r="H42" s="747"/>
      <c r="I42" s="747"/>
      <c r="J42" s="750"/>
      <c r="K42" s="726"/>
      <c r="L42" s="766"/>
      <c r="M42" s="766"/>
      <c r="N42" s="750"/>
      <c r="O42" s="761"/>
      <c r="P42" s="761"/>
      <c r="Q42" s="726"/>
    </row>
    <row r="43" spans="1:17" ht="35.1" customHeight="1" x14ac:dyDescent="0.25">
      <c r="A43" s="738"/>
      <c r="B43" s="230" t="s">
        <v>1024</v>
      </c>
      <c r="C43" s="784"/>
      <c r="D43" s="230"/>
      <c r="E43" s="774"/>
      <c r="F43" s="777"/>
      <c r="G43" s="777"/>
      <c r="H43" s="747"/>
      <c r="I43" s="747"/>
      <c r="J43" s="750"/>
      <c r="K43" s="726"/>
      <c r="L43" s="766"/>
      <c r="M43" s="766"/>
      <c r="N43" s="750"/>
      <c r="O43" s="761"/>
      <c r="P43" s="761"/>
      <c r="Q43" s="726"/>
    </row>
    <row r="44" spans="1:17" ht="30.6" customHeight="1" x14ac:dyDescent="0.25">
      <c r="A44" s="739"/>
      <c r="B44" s="230" t="s">
        <v>1025</v>
      </c>
      <c r="C44" s="785"/>
      <c r="D44" s="230"/>
      <c r="E44" s="775"/>
      <c r="F44" s="778"/>
      <c r="G44" s="778"/>
      <c r="H44" s="748"/>
      <c r="I44" s="748"/>
      <c r="J44" s="751"/>
      <c r="K44" s="727"/>
      <c r="L44" s="767"/>
      <c r="M44" s="767"/>
      <c r="N44" s="751"/>
      <c r="O44" s="762"/>
      <c r="P44" s="762"/>
      <c r="Q44" s="727"/>
    </row>
    <row r="45" spans="1:17" s="432" customFormat="1" ht="49.5" customHeight="1" x14ac:dyDescent="0.25">
      <c r="A45" s="752" t="s">
        <v>146</v>
      </c>
      <c r="B45" s="146" t="s">
        <v>1033</v>
      </c>
      <c r="C45" s="783" t="s">
        <v>149</v>
      </c>
      <c r="D45" s="146" t="s">
        <v>1030</v>
      </c>
      <c r="E45" s="788" t="s">
        <v>34</v>
      </c>
      <c r="F45" s="783" t="s">
        <v>15</v>
      </c>
      <c r="G45" s="783" t="s">
        <v>114</v>
      </c>
      <c r="H45" s="752">
        <f>IF(F45="RARA VEZ (1)",1,IF(F45="IMPROBABLE (2)",2,IF(F45="POSIBLE (3)",3,IF(F45="PROBABLE (4)",4,5))))</f>
        <v>3</v>
      </c>
      <c r="I45" s="752">
        <f>IF(G45="INSIGNIFICANTE (1)",1,IF(G45="MENOR (2)",2,IF(G45="MODERADO (3)",3,IF(G45="MAYOR (4)",4,5))))</f>
        <v>5</v>
      </c>
      <c r="J45" s="728">
        <f>H45*I45</f>
        <v>15</v>
      </c>
      <c r="K45" s="731" t="s">
        <v>107</v>
      </c>
      <c r="L45" s="765">
        <v>1</v>
      </c>
      <c r="M45" s="765">
        <v>3</v>
      </c>
      <c r="N45" s="728">
        <v>3</v>
      </c>
      <c r="O45" s="791" t="str">
        <f>IF(L45=1,"RARA VEZ",IF(L45=2,"IMPROBABLE",IF(L45=3,"POSIBLE",IF(L45=4,"PROBABLE","CASI SEGURO"))))</f>
        <v>RARA VEZ</v>
      </c>
      <c r="P45" s="791" t="str">
        <f>IF(M45=1,"INSIGNIFICANTE",IF(M45=2,"MENOR",IF(M45=3,"MODERADO",IF(M45=4,"MAYOR","CATASTRÓFICO"))))</f>
        <v>MODERADO</v>
      </c>
      <c r="Q45" s="731" t="s">
        <v>2</v>
      </c>
    </row>
    <row r="46" spans="1:17" s="432" customFormat="1" ht="30" x14ac:dyDescent="0.25">
      <c r="A46" s="753"/>
      <c r="B46" s="146" t="s">
        <v>1021</v>
      </c>
      <c r="C46" s="784"/>
      <c r="D46" s="146" t="s">
        <v>1027</v>
      </c>
      <c r="E46" s="789"/>
      <c r="F46" s="784"/>
      <c r="G46" s="784"/>
      <c r="H46" s="753"/>
      <c r="I46" s="753"/>
      <c r="J46" s="729"/>
      <c r="K46" s="732"/>
      <c r="L46" s="766"/>
      <c r="M46" s="766"/>
      <c r="N46" s="729"/>
      <c r="O46" s="792"/>
      <c r="P46" s="792"/>
      <c r="Q46" s="732"/>
    </row>
    <row r="47" spans="1:17" s="432" customFormat="1" ht="30" x14ac:dyDescent="0.25">
      <c r="A47" s="753"/>
      <c r="B47" s="146" t="s">
        <v>1022</v>
      </c>
      <c r="C47" s="784"/>
      <c r="D47" s="146" t="s">
        <v>1028</v>
      </c>
      <c r="E47" s="789"/>
      <c r="F47" s="784"/>
      <c r="G47" s="784"/>
      <c r="H47" s="753"/>
      <c r="I47" s="753"/>
      <c r="J47" s="729"/>
      <c r="K47" s="732"/>
      <c r="L47" s="766"/>
      <c r="M47" s="766"/>
      <c r="N47" s="729"/>
      <c r="O47" s="792"/>
      <c r="P47" s="792"/>
      <c r="Q47" s="732"/>
    </row>
    <row r="48" spans="1:17" s="432" customFormat="1" ht="30" x14ac:dyDescent="0.25">
      <c r="A48" s="753"/>
      <c r="B48" s="146" t="s">
        <v>1023</v>
      </c>
      <c r="C48" s="784"/>
      <c r="D48" s="146" t="s">
        <v>1029</v>
      </c>
      <c r="E48" s="789"/>
      <c r="F48" s="784"/>
      <c r="G48" s="784"/>
      <c r="H48" s="753"/>
      <c r="I48" s="753"/>
      <c r="J48" s="729"/>
      <c r="K48" s="732"/>
      <c r="L48" s="766"/>
      <c r="M48" s="766"/>
      <c r="N48" s="729"/>
      <c r="O48" s="792"/>
      <c r="P48" s="792"/>
      <c r="Q48" s="732"/>
    </row>
    <row r="49" spans="1:17" s="432" customFormat="1" ht="30" x14ac:dyDescent="0.25">
      <c r="A49" s="753"/>
      <c r="B49" s="146" t="s">
        <v>1024</v>
      </c>
      <c r="C49" s="784"/>
      <c r="D49" s="146"/>
      <c r="E49" s="789"/>
      <c r="F49" s="784"/>
      <c r="G49" s="784"/>
      <c r="H49" s="753"/>
      <c r="I49" s="753"/>
      <c r="J49" s="729"/>
      <c r="K49" s="732"/>
      <c r="L49" s="766"/>
      <c r="M49" s="766"/>
      <c r="N49" s="729"/>
      <c r="O49" s="792"/>
      <c r="P49" s="792"/>
      <c r="Q49" s="732"/>
    </row>
    <row r="50" spans="1:17" s="432" customFormat="1" ht="30" x14ac:dyDescent="0.25">
      <c r="A50" s="753"/>
      <c r="B50" s="146" t="s">
        <v>1031</v>
      </c>
      <c r="C50" s="784"/>
      <c r="D50" s="146"/>
      <c r="E50" s="789"/>
      <c r="F50" s="784"/>
      <c r="G50" s="784"/>
      <c r="H50" s="753"/>
      <c r="I50" s="753"/>
      <c r="J50" s="729"/>
      <c r="K50" s="732"/>
      <c r="L50" s="766"/>
      <c r="M50" s="766"/>
      <c r="N50" s="729"/>
      <c r="O50" s="792"/>
      <c r="P50" s="792"/>
      <c r="Q50" s="732"/>
    </row>
    <row r="51" spans="1:17" s="432" customFormat="1" ht="69" customHeight="1" x14ac:dyDescent="0.25">
      <c r="A51" s="754"/>
      <c r="B51" s="146" t="s">
        <v>1032</v>
      </c>
      <c r="C51" s="785"/>
      <c r="D51" s="146"/>
      <c r="E51" s="790"/>
      <c r="F51" s="785"/>
      <c r="G51" s="785"/>
      <c r="H51" s="754"/>
      <c r="I51" s="754"/>
      <c r="J51" s="730"/>
      <c r="K51" s="733"/>
      <c r="L51" s="767"/>
      <c r="M51" s="767"/>
      <c r="N51" s="730"/>
      <c r="O51" s="793"/>
      <c r="P51" s="793"/>
      <c r="Q51" s="733"/>
    </row>
    <row r="52" spans="1:17" ht="135" x14ac:dyDescent="0.25">
      <c r="A52" s="737" t="s">
        <v>36</v>
      </c>
      <c r="B52" s="155" t="s">
        <v>118</v>
      </c>
      <c r="C52" s="734" t="s">
        <v>119</v>
      </c>
      <c r="D52" s="155" t="s">
        <v>1015</v>
      </c>
      <c r="E52" s="740" t="s">
        <v>25</v>
      </c>
      <c r="F52" s="743" t="s">
        <v>15</v>
      </c>
      <c r="G52" s="743" t="s">
        <v>112</v>
      </c>
      <c r="H52" s="746">
        <f>IF(F52="RARA VEZ (1)",1,IF(F52="IMPROBABLE (2)",2,IF(F52="POSIBLE (3)",3,IF(F52="PROBABLE (4)",4,5))))</f>
        <v>3</v>
      </c>
      <c r="I52" s="746">
        <f>IF(G52="INSIGNIFICANTE (1)",1,IF(G52="MENOR (2)",2,IF(G52="MODERADO (3)",3,IF(G52="MAYOR (4)",4,5))))</f>
        <v>3</v>
      </c>
      <c r="J52" s="749">
        <f>H52*I52</f>
        <v>9</v>
      </c>
      <c r="K52" s="725" t="s">
        <v>108</v>
      </c>
      <c r="L52" s="752">
        <v>2</v>
      </c>
      <c r="M52" s="752">
        <v>1</v>
      </c>
      <c r="N52" s="749">
        <f>L52*M52</f>
        <v>2</v>
      </c>
      <c r="O52" s="749" t="str">
        <f>IF(L52=1,"RARA VEZ",IF(L52=2,"IMPROBABLE",IF(L52=3,"POSIBLE",IF(L52=4,"PROBABLE","CASI SEGURO"))))</f>
        <v>IMPROBABLE</v>
      </c>
      <c r="P52" s="749" t="str">
        <f>IF(M52=1,"INSIGNIFICANTE",IF(M52=2,"MENOR",IF(M52=3,"MODERADO",IF(M52=4,"MAYOR","CATASTRÓFICO"))))</f>
        <v>INSIGNIFICANTE</v>
      </c>
      <c r="Q52" s="725" t="s">
        <v>109</v>
      </c>
    </row>
    <row r="53" spans="1:17" ht="62.1" customHeight="1" x14ac:dyDescent="0.25">
      <c r="A53" s="738"/>
      <c r="B53" s="786" t="s">
        <v>1034</v>
      </c>
      <c r="C53" s="735"/>
      <c r="D53" s="290" t="s">
        <v>1035</v>
      </c>
      <c r="E53" s="741"/>
      <c r="F53" s="744"/>
      <c r="G53" s="744"/>
      <c r="H53" s="747"/>
      <c r="I53" s="747"/>
      <c r="J53" s="750"/>
      <c r="K53" s="726"/>
      <c r="L53" s="753"/>
      <c r="M53" s="753"/>
      <c r="N53" s="750"/>
      <c r="O53" s="750"/>
      <c r="P53" s="750"/>
      <c r="Q53" s="726"/>
    </row>
    <row r="54" spans="1:17" x14ac:dyDescent="0.25">
      <c r="A54" s="739"/>
      <c r="B54" s="787"/>
      <c r="C54" s="736"/>
      <c r="D54" s="290" t="s">
        <v>1036</v>
      </c>
      <c r="E54" s="742"/>
      <c r="F54" s="745"/>
      <c r="G54" s="745"/>
      <c r="H54" s="748"/>
      <c r="I54" s="748"/>
      <c r="J54" s="751"/>
      <c r="K54" s="727"/>
      <c r="L54" s="754"/>
      <c r="M54" s="754"/>
      <c r="N54" s="751"/>
      <c r="O54" s="751"/>
      <c r="P54" s="751"/>
      <c r="Q54" s="727"/>
    </row>
    <row r="55" spans="1:17" s="432" customFormat="1" ht="90" x14ac:dyDescent="0.25">
      <c r="A55" s="752" t="s">
        <v>147</v>
      </c>
      <c r="B55" s="169" t="s">
        <v>1041</v>
      </c>
      <c r="C55" s="734" t="s">
        <v>120</v>
      </c>
      <c r="D55" s="763" t="s">
        <v>1042</v>
      </c>
      <c r="E55" s="780" t="s">
        <v>25</v>
      </c>
      <c r="F55" s="734" t="s">
        <v>15</v>
      </c>
      <c r="G55" s="734" t="s">
        <v>113</v>
      </c>
      <c r="H55" s="752">
        <f>IF(F55="RARA VEZ (1)",1,IF(F55="IMPROBABLE (2)",2,IF(F55="POSIBLE (3)",3,IF(F55="PROBABLE (4)",4,5))))</f>
        <v>3</v>
      </c>
      <c r="I55" s="752">
        <f>IF(G55="INSIGNIFICANTE (1)",1,IF(G55="MENOR (2)",2,IF(G55="MODERADO (3)",3,IF(G55="MAYOR (4)",4,5))))</f>
        <v>4</v>
      </c>
      <c r="J55" s="728">
        <f>H55*I55</f>
        <v>12</v>
      </c>
      <c r="K55" s="731" t="s">
        <v>107</v>
      </c>
      <c r="L55" s="752">
        <v>1</v>
      </c>
      <c r="M55" s="752">
        <v>1</v>
      </c>
      <c r="N55" s="728">
        <f>L55*M55</f>
        <v>1</v>
      </c>
      <c r="O55" s="728" t="str">
        <f>IF(L55=1,"RARA VEZ",IF(L55=2,"IMPROBABLE",IF(L55=3,"POSIBLE",IF(L55=4,"PROBABLE","CASI SEGURO"))))</f>
        <v>RARA VEZ</v>
      </c>
      <c r="P55" s="728" t="str">
        <f>IF(M55=1,"INSIGNIFICANTE",IF(M55=2,"MENOR",IF(M55=3,"MODERADO",IF(M55=4,"MAYOR","CATASTRÓFICO"))))</f>
        <v>INSIGNIFICANTE</v>
      </c>
      <c r="Q55" s="731" t="s">
        <v>109</v>
      </c>
    </row>
    <row r="56" spans="1:17" s="432" customFormat="1" ht="45" x14ac:dyDescent="0.25">
      <c r="A56" s="753"/>
      <c r="B56" s="169" t="s">
        <v>1037</v>
      </c>
      <c r="C56" s="735"/>
      <c r="D56" s="764"/>
      <c r="E56" s="781"/>
      <c r="F56" s="735"/>
      <c r="G56" s="735"/>
      <c r="H56" s="753"/>
      <c r="I56" s="753"/>
      <c r="J56" s="729"/>
      <c r="K56" s="732"/>
      <c r="L56" s="753"/>
      <c r="M56" s="753"/>
      <c r="N56" s="729"/>
      <c r="O56" s="729"/>
      <c r="P56" s="729"/>
      <c r="Q56" s="732"/>
    </row>
    <row r="57" spans="1:17" s="432" customFormat="1" ht="45" x14ac:dyDescent="0.25">
      <c r="A57" s="753"/>
      <c r="B57" s="169" t="s">
        <v>1038</v>
      </c>
      <c r="C57" s="735"/>
      <c r="D57" s="763" t="s">
        <v>1043</v>
      </c>
      <c r="E57" s="781"/>
      <c r="F57" s="735"/>
      <c r="G57" s="735"/>
      <c r="H57" s="753"/>
      <c r="I57" s="753"/>
      <c r="J57" s="729"/>
      <c r="K57" s="732"/>
      <c r="L57" s="753"/>
      <c r="M57" s="753"/>
      <c r="N57" s="729"/>
      <c r="O57" s="729"/>
      <c r="P57" s="729"/>
      <c r="Q57" s="732"/>
    </row>
    <row r="58" spans="1:17" s="432" customFormat="1" ht="30" x14ac:dyDescent="0.25">
      <c r="A58" s="753"/>
      <c r="B58" s="169" t="s">
        <v>1039</v>
      </c>
      <c r="C58" s="735"/>
      <c r="D58" s="779"/>
      <c r="E58" s="781"/>
      <c r="F58" s="735"/>
      <c r="G58" s="735"/>
      <c r="H58" s="753"/>
      <c r="I58" s="753"/>
      <c r="J58" s="729"/>
      <c r="K58" s="732"/>
      <c r="L58" s="753"/>
      <c r="M58" s="753"/>
      <c r="N58" s="729"/>
      <c r="O58" s="729"/>
      <c r="P58" s="729"/>
      <c r="Q58" s="732"/>
    </row>
    <row r="59" spans="1:17" s="432" customFormat="1" x14ac:dyDescent="0.25">
      <c r="A59" s="754"/>
      <c r="B59" s="169" t="s">
        <v>1040</v>
      </c>
      <c r="C59" s="736"/>
      <c r="D59" s="764"/>
      <c r="E59" s="782"/>
      <c r="F59" s="736"/>
      <c r="G59" s="736"/>
      <c r="H59" s="754"/>
      <c r="I59" s="754"/>
      <c r="J59" s="730"/>
      <c r="K59" s="733"/>
      <c r="L59" s="754"/>
      <c r="M59" s="754"/>
      <c r="N59" s="730"/>
      <c r="O59" s="730"/>
      <c r="P59" s="730"/>
      <c r="Q59" s="733"/>
    </row>
    <row r="60" spans="1:17" ht="77.099999999999994" customHeight="1" x14ac:dyDescent="0.25">
      <c r="A60" s="737" t="s">
        <v>148</v>
      </c>
      <c r="B60" s="230" t="s">
        <v>1051</v>
      </c>
      <c r="C60" s="770" t="s">
        <v>121</v>
      </c>
      <c r="D60" s="230" t="s">
        <v>1030</v>
      </c>
      <c r="E60" s="773" t="s">
        <v>31</v>
      </c>
      <c r="F60" s="776" t="s">
        <v>3</v>
      </c>
      <c r="G60" s="776" t="s">
        <v>113</v>
      </c>
      <c r="H60" s="746">
        <f>IF(F60="RARA VEZ (1)",1,IF(F60="IMPROBABLE (2)",2,IF(F60="POSIBLE (3)",3,IF(F60="PROBABLE (4)",4,5))))</f>
        <v>2</v>
      </c>
      <c r="I60" s="746">
        <f>IF(G60="INSIGNIFICANTE (1)",1,IF(G60="MENOR (2)",2,IF(G60="MODERADO (3)",3,IF(G60="MAYOR (4)",4,5))))</f>
        <v>4</v>
      </c>
      <c r="J60" s="749">
        <f>H60*I60</f>
        <v>8</v>
      </c>
      <c r="K60" s="725" t="s">
        <v>108</v>
      </c>
      <c r="L60" s="765">
        <v>1</v>
      </c>
      <c r="M60" s="765">
        <v>2</v>
      </c>
      <c r="N60" s="749">
        <v>3</v>
      </c>
      <c r="O60" s="760" t="s">
        <v>9</v>
      </c>
      <c r="P60" s="760" t="s">
        <v>2</v>
      </c>
      <c r="Q60" s="725" t="s">
        <v>2</v>
      </c>
    </row>
    <row r="61" spans="1:17" ht="45" x14ac:dyDescent="0.25">
      <c r="A61" s="738"/>
      <c r="B61" s="230" t="s">
        <v>1044</v>
      </c>
      <c r="C61" s="771"/>
      <c r="D61" s="230" t="s">
        <v>1027</v>
      </c>
      <c r="E61" s="774"/>
      <c r="F61" s="777"/>
      <c r="G61" s="777"/>
      <c r="H61" s="747"/>
      <c r="I61" s="747"/>
      <c r="J61" s="750"/>
      <c r="K61" s="726"/>
      <c r="L61" s="766"/>
      <c r="M61" s="766"/>
      <c r="N61" s="750"/>
      <c r="O61" s="761"/>
      <c r="P61" s="761"/>
      <c r="Q61" s="726"/>
    </row>
    <row r="62" spans="1:17" ht="45" x14ac:dyDescent="0.25">
      <c r="A62" s="738"/>
      <c r="B62" s="230" t="s">
        <v>1045</v>
      </c>
      <c r="C62" s="771"/>
      <c r="D62" s="230" t="s">
        <v>1028</v>
      </c>
      <c r="E62" s="774"/>
      <c r="F62" s="777"/>
      <c r="G62" s="777"/>
      <c r="H62" s="747"/>
      <c r="I62" s="747"/>
      <c r="J62" s="750"/>
      <c r="K62" s="726"/>
      <c r="L62" s="766"/>
      <c r="M62" s="766"/>
      <c r="N62" s="750"/>
      <c r="O62" s="761"/>
      <c r="P62" s="761"/>
      <c r="Q62" s="726"/>
    </row>
    <row r="63" spans="1:17" ht="45" x14ac:dyDescent="0.25">
      <c r="A63" s="738"/>
      <c r="B63" s="230" t="s">
        <v>1046</v>
      </c>
      <c r="C63" s="771"/>
      <c r="D63" s="230" t="s">
        <v>1052</v>
      </c>
      <c r="E63" s="774"/>
      <c r="F63" s="777"/>
      <c r="G63" s="777"/>
      <c r="H63" s="747"/>
      <c r="I63" s="747"/>
      <c r="J63" s="750"/>
      <c r="K63" s="726"/>
      <c r="L63" s="766"/>
      <c r="M63" s="766"/>
      <c r="N63" s="750"/>
      <c r="O63" s="761"/>
      <c r="P63" s="761"/>
      <c r="Q63" s="726"/>
    </row>
    <row r="64" spans="1:17" ht="60" x14ac:dyDescent="0.25">
      <c r="A64" s="738"/>
      <c r="B64" s="230" t="s">
        <v>1047</v>
      </c>
      <c r="C64" s="771"/>
      <c r="D64" s="230" t="s">
        <v>1053</v>
      </c>
      <c r="E64" s="774"/>
      <c r="F64" s="777"/>
      <c r="G64" s="777"/>
      <c r="H64" s="747"/>
      <c r="I64" s="747"/>
      <c r="J64" s="750"/>
      <c r="K64" s="726"/>
      <c r="L64" s="766"/>
      <c r="M64" s="766"/>
      <c r="N64" s="750"/>
      <c r="O64" s="761"/>
      <c r="P64" s="761"/>
      <c r="Q64" s="726"/>
    </row>
    <row r="65" spans="1:17" ht="30" x14ac:dyDescent="0.25">
      <c r="A65" s="738"/>
      <c r="B65" s="230" t="s">
        <v>1048</v>
      </c>
      <c r="C65" s="771"/>
      <c r="D65" s="768" t="s">
        <v>1054</v>
      </c>
      <c r="E65" s="774"/>
      <c r="F65" s="777"/>
      <c r="G65" s="777"/>
      <c r="H65" s="747"/>
      <c r="I65" s="747"/>
      <c r="J65" s="750"/>
      <c r="K65" s="726"/>
      <c r="L65" s="766"/>
      <c r="M65" s="766"/>
      <c r="N65" s="750"/>
      <c r="O65" s="761"/>
      <c r="P65" s="761"/>
      <c r="Q65" s="726"/>
    </row>
    <row r="66" spans="1:17" x14ac:dyDescent="0.25">
      <c r="A66" s="738"/>
      <c r="B66" s="230" t="s">
        <v>1049</v>
      </c>
      <c r="C66" s="771"/>
      <c r="D66" s="769"/>
      <c r="E66" s="774"/>
      <c r="F66" s="777"/>
      <c r="G66" s="777"/>
      <c r="H66" s="747"/>
      <c r="I66" s="747"/>
      <c r="J66" s="750"/>
      <c r="K66" s="726"/>
      <c r="L66" s="766"/>
      <c r="M66" s="766"/>
      <c r="N66" s="750"/>
      <c r="O66" s="761"/>
      <c r="P66" s="761"/>
      <c r="Q66" s="726"/>
    </row>
    <row r="67" spans="1:17" ht="60" x14ac:dyDescent="0.25">
      <c r="A67" s="739"/>
      <c r="B67" s="230" t="s">
        <v>1050</v>
      </c>
      <c r="C67" s="772"/>
      <c r="D67" s="230"/>
      <c r="E67" s="775"/>
      <c r="F67" s="778"/>
      <c r="G67" s="778"/>
      <c r="H67" s="748"/>
      <c r="I67" s="748"/>
      <c r="J67" s="751"/>
      <c r="K67" s="727"/>
      <c r="L67" s="767"/>
      <c r="M67" s="767"/>
      <c r="N67" s="751"/>
      <c r="O67" s="762"/>
      <c r="P67" s="762"/>
      <c r="Q67" s="727"/>
    </row>
    <row r="68" spans="1:17" s="432" customFormat="1" ht="66" customHeight="1" x14ac:dyDescent="0.25">
      <c r="A68" s="752" t="s">
        <v>73</v>
      </c>
      <c r="B68" s="755" t="s">
        <v>1062</v>
      </c>
      <c r="C68" s="734" t="s">
        <v>103</v>
      </c>
      <c r="D68" s="169" t="s">
        <v>1063</v>
      </c>
      <c r="E68" s="757" t="s">
        <v>25</v>
      </c>
      <c r="F68" s="734" t="s">
        <v>15</v>
      </c>
      <c r="G68" s="734" t="s">
        <v>113</v>
      </c>
      <c r="H68" s="752">
        <f>IF(F68="RARA VEZ (1)",1,IF(F68="IMPROBABLE (2)",2,IF(F68="POSIBLE (3)",3,IF(F68="PROBABLE (4)",4,5))))</f>
        <v>3</v>
      </c>
      <c r="I68" s="752">
        <f>IF(G68="INSIGNIFICANTE (1)",1,IF(G68="MENOR (2)",2,IF(G68="MODERADO (3)",3,IF(G68="MAYOR (4)",4,5))))</f>
        <v>4</v>
      </c>
      <c r="J68" s="728">
        <f>H68*I68</f>
        <v>12</v>
      </c>
      <c r="K68" s="731" t="s">
        <v>107</v>
      </c>
      <c r="L68" s="752">
        <v>1</v>
      </c>
      <c r="M68" s="752">
        <v>2</v>
      </c>
      <c r="N68" s="728">
        <v>3</v>
      </c>
      <c r="O68" s="728" t="s">
        <v>9</v>
      </c>
      <c r="P68" s="728" t="s">
        <v>2</v>
      </c>
      <c r="Q68" s="731" t="s">
        <v>2</v>
      </c>
    </row>
    <row r="69" spans="1:17" s="432" customFormat="1" ht="30.6" customHeight="1" x14ac:dyDescent="0.25">
      <c r="A69" s="753"/>
      <c r="B69" s="756"/>
      <c r="C69" s="735"/>
      <c r="D69" s="169" t="s">
        <v>1057</v>
      </c>
      <c r="E69" s="758"/>
      <c r="F69" s="735"/>
      <c r="G69" s="735"/>
      <c r="H69" s="753"/>
      <c r="I69" s="753"/>
      <c r="J69" s="729"/>
      <c r="K69" s="732"/>
      <c r="L69" s="753"/>
      <c r="M69" s="753"/>
      <c r="N69" s="729"/>
      <c r="O69" s="729"/>
      <c r="P69" s="729"/>
      <c r="Q69" s="732"/>
    </row>
    <row r="70" spans="1:17" s="432" customFormat="1" ht="30.6" customHeight="1" x14ac:dyDescent="0.25">
      <c r="A70" s="753"/>
      <c r="B70" s="755" t="s">
        <v>1055</v>
      </c>
      <c r="C70" s="735"/>
      <c r="D70" s="169" t="s">
        <v>1058</v>
      </c>
      <c r="E70" s="758"/>
      <c r="F70" s="735"/>
      <c r="G70" s="735"/>
      <c r="H70" s="753"/>
      <c r="I70" s="753"/>
      <c r="J70" s="729"/>
      <c r="K70" s="732"/>
      <c r="L70" s="753"/>
      <c r="M70" s="753"/>
      <c r="N70" s="729"/>
      <c r="O70" s="729"/>
      <c r="P70" s="729"/>
      <c r="Q70" s="732"/>
    </row>
    <row r="71" spans="1:17" s="432" customFormat="1" ht="30.6" customHeight="1" x14ac:dyDescent="0.25">
      <c r="A71" s="753"/>
      <c r="B71" s="756"/>
      <c r="C71" s="735"/>
      <c r="D71" s="169" t="s">
        <v>1059</v>
      </c>
      <c r="E71" s="758"/>
      <c r="F71" s="735"/>
      <c r="G71" s="735"/>
      <c r="H71" s="753"/>
      <c r="I71" s="753"/>
      <c r="J71" s="729"/>
      <c r="K71" s="732"/>
      <c r="L71" s="753"/>
      <c r="M71" s="753"/>
      <c r="N71" s="729"/>
      <c r="O71" s="729"/>
      <c r="P71" s="729"/>
      <c r="Q71" s="732"/>
    </row>
    <row r="72" spans="1:17" s="432" customFormat="1" ht="30.6" customHeight="1" x14ac:dyDescent="0.25">
      <c r="A72" s="753"/>
      <c r="B72" s="763" t="s">
        <v>1056</v>
      </c>
      <c r="C72" s="735"/>
      <c r="D72" s="169" t="s">
        <v>1060</v>
      </c>
      <c r="E72" s="758"/>
      <c r="F72" s="735"/>
      <c r="G72" s="735"/>
      <c r="H72" s="753"/>
      <c r="I72" s="753"/>
      <c r="J72" s="729"/>
      <c r="K72" s="732"/>
      <c r="L72" s="753"/>
      <c r="M72" s="753"/>
      <c r="N72" s="729"/>
      <c r="O72" s="729"/>
      <c r="P72" s="729"/>
      <c r="Q72" s="732"/>
    </row>
    <row r="73" spans="1:17" s="432" customFormat="1" ht="42" customHeight="1" x14ac:dyDescent="0.25">
      <c r="A73" s="754"/>
      <c r="B73" s="764"/>
      <c r="C73" s="736"/>
      <c r="D73" s="169" t="s">
        <v>1061</v>
      </c>
      <c r="E73" s="759"/>
      <c r="F73" s="736"/>
      <c r="G73" s="736"/>
      <c r="H73" s="754"/>
      <c r="I73" s="754"/>
      <c r="J73" s="730"/>
      <c r="K73" s="733"/>
      <c r="L73" s="754"/>
      <c r="M73" s="754"/>
      <c r="N73" s="730"/>
      <c r="O73" s="730"/>
      <c r="P73" s="730"/>
      <c r="Q73" s="733"/>
    </row>
    <row r="74" spans="1:17" ht="62.1" customHeight="1" x14ac:dyDescent="0.25">
      <c r="A74" s="752" t="s">
        <v>102</v>
      </c>
      <c r="B74" s="169" t="s">
        <v>1068</v>
      </c>
      <c r="C74" s="734" t="s">
        <v>122</v>
      </c>
      <c r="D74" s="169" t="s">
        <v>1071</v>
      </c>
      <c r="E74" s="757" t="s">
        <v>25</v>
      </c>
      <c r="F74" s="743" t="s">
        <v>15</v>
      </c>
      <c r="G74" s="743" t="s">
        <v>112</v>
      </c>
      <c r="H74" s="746">
        <f>IF(F74="RARA VEZ (1)",1,IF(F74="IMPROBABLE (2)",2,IF(F74="POSIBLE (3)",3,IF(F74="PROBABLE (4)",4,5))))</f>
        <v>3</v>
      </c>
      <c r="I74" s="746">
        <f>IF(G74="INSIGNIFICANTE (1)",1,IF(G74="MENOR (2)",2,IF(G74="MODERADO (3)",3,IF(G74="MAYOR (4)",4,5))))</f>
        <v>3</v>
      </c>
      <c r="J74" s="749">
        <f>H74*I74</f>
        <v>9</v>
      </c>
      <c r="K74" s="725" t="s">
        <v>108</v>
      </c>
      <c r="L74" s="752">
        <v>1</v>
      </c>
      <c r="M74" s="752">
        <v>3</v>
      </c>
      <c r="N74" s="749">
        <f>L74*M74</f>
        <v>3</v>
      </c>
      <c r="O74" s="749" t="str">
        <f>IF(L74=1,"RARA VEZ",IF(L74=2,"IMPROBABLE",IF(L74=3,"POSIBLE",IF(L74=4,"PROBABLE","CASI SEGURO"))))</f>
        <v>RARA VEZ</v>
      </c>
      <c r="P74" s="749" t="str">
        <f>IF(M74=1,"INSIGNIFICANTE",IF(M74=2,"MENOR",IF(M74=3,"MODERADO",IF(M74=4,"MAYOR","CATASTRÓFICO"))))</f>
        <v>MODERADO</v>
      </c>
      <c r="Q74" s="725" t="s">
        <v>2</v>
      </c>
    </row>
    <row r="75" spans="1:17" ht="33" customHeight="1" x14ac:dyDescent="0.25">
      <c r="A75" s="753"/>
      <c r="B75" s="169" t="s">
        <v>1064</v>
      </c>
      <c r="C75" s="735"/>
      <c r="D75" s="755" t="s">
        <v>1069</v>
      </c>
      <c r="E75" s="758"/>
      <c r="F75" s="744"/>
      <c r="G75" s="744"/>
      <c r="H75" s="747"/>
      <c r="I75" s="747"/>
      <c r="J75" s="750"/>
      <c r="K75" s="726"/>
      <c r="L75" s="753"/>
      <c r="M75" s="753"/>
      <c r="N75" s="750"/>
      <c r="O75" s="750"/>
      <c r="P75" s="750"/>
      <c r="Q75" s="726"/>
    </row>
    <row r="76" spans="1:17" ht="33.950000000000003" customHeight="1" x14ac:dyDescent="0.25">
      <c r="A76" s="753"/>
      <c r="B76" s="169" t="s">
        <v>1065</v>
      </c>
      <c r="C76" s="735"/>
      <c r="D76" s="756"/>
      <c r="E76" s="758"/>
      <c r="F76" s="744"/>
      <c r="G76" s="744"/>
      <c r="H76" s="747"/>
      <c r="I76" s="747"/>
      <c r="J76" s="750"/>
      <c r="K76" s="726"/>
      <c r="L76" s="753"/>
      <c r="M76" s="753"/>
      <c r="N76" s="750"/>
      <c r="O76" s="750"/>
      <c r="P76" s="750"/>
      <c r="Q76" s="726"/>
    </row>
    <row r="77" spans="1:17" ht="29.1" customHeight="1" x14ac:dyDescent="0.25">
      <c r="A77" s="753"/>
      <c r="B77" s="169" t="s">
        <v>1066</v>
      </c>
      <c r="C77" s="735"/>
      <c r="D77" s="755" t="s">
        <v>1070</v>
      </c>
      <c r="E77" s="758"/>
      <c r="F77" s="744"/>
      <c r="G77" s="744"/>
      <c r="H77" s="747"/>
      <c r="I77" s="747"/>
      <c r="J77" s="750"/>
      <c r="K77" s="726"/>
      <c r="L77" s="753"/>
      <c r="M77" s="753"/>
      <c r="N77" s="750"/>
      <c r="O77" s="750"/>
      <c r="P77" s="750"/>
      <c r="Q77" s="726"/>
    </row>
    <row r="78" spans="1:17" ht="51" customHeight="1" x14ac:dyDescent="0.25">
      <c r="A78" s="754"/>
      <c r="B78" s="169" t="s">
        <v>1067</v>
      </c>
      <c r="C78" s="736"/>
      <c r="D78" s="756"/>
      <c r="E78" s="759"/>
      <c r="F78" s="745"/>
      <c r="G78" s="745"/>
      <c r="H78" s="748"/>
      <c r="I78" s="748"/>
      <c r="J78" s="751"/>
      <c r="K78" s="727"/>
      <c r="L78" s="754"/>
      <c r="M78" s="754"/>
      <c r="N78" s="751"/>
      <c r="O78" s="751"/>
      <c r="P78" s="751"/>
      <c r="Q78" s="727"/>
    </row>
    <row r="79" spans="1:17" s="432" customFormat="1" ht="105" customHeight="1" x14ac:dyDescent="0.25">
      <c r="A79" s="752" t="s">
        <v>102</v>
      </c>
      <c r="B79" s="169" t="s">
        <v>1075</v>
      </c>
      <c r="C79" s="734" t="s">
        <v>123</v>
      </c>
      <c r="D79" s="169" t="s">
        <v>1080</v>
      </c>
      <c r="E79" s="757" t="s">
        <v>25</v>
      </c>
      <c r="F79" s="734" t="s">
        <v>15</v>
      </c>
      <c r="G79" s="734" t="s">
        <v>112</v>
      </c>
      <c r="H79" s="752">
        <f>IF(F79="RARA VEZ (1)",1,IF(F79="IMPROBABLE (2)",2,IF(F79="POSIBLE (3)",3,IF(F79="PROBABLE (4)",4,5))))</f>
        <v>3</v>
      </c>
      <c r="I79" s="752">
        <f>IF(G79="INSIGNIFICANTE (1)",1,IF(G79="MENOR (2)",2,IF(G79="MODERADO (3)",3,IF(G79="MAYOR (4)",4,5))))</f>
        <v>3</v>
      </c>
      <c r="J79" s="728">
        <f>H79*I79</f>
        <v>9</v>
      </c>
      <c r="K79" s="731" t="s">
        <v>108</v>
      </c>
      <c r="L79" s="752">
        <v>1</v>
      </c>
      <c r="M79" s="752">
        <v>3</v>
      </c>
      <c r="N79" s="728">
        <f>L79*M79</f>
        <v>3</v>
      </c>
      <c r="O79" s="728" t="str">
        <f>IF(L79=1,"RARA VEZ",IF(L79=2,"IMPROBABLE",IF(L79=3,"POSIBLE",IF(L79=4,"PROBABLE","CASI SEGURO"))))</f>
        <v>RARA VEZ</v>
      </c>
      <c r="P79" s="728" t="str">
        <f>IF(M79=1,"INSIGNIFICANTE",IF(M79=2,"MENOR",IF(M79=3,"MODERADO",IF(M79=4,"MAYOR","CATASTRÓFICO"))))</f>
        <v>MODERADO</v>
      </c>
      <c r="Q79" s="731" t="s">
        <v>2</v>
      </c>
    </row>
    <row r="80" spans="1:17" s="432" customFormat="1" ht="72" customHeight="1" x14ac:dyDescent="0.25">
      <c r="A80" s="753"/>
      <c r="B80" s="169" t="s">
        <v>1072</v>
      </c>
      <c r="C80" s="735"/>
      <c r="D80" s="169" t="s">
        <v>1076</v>
      </c>
      <c r="E80" s="758"/>
      <c r="F80" s="735"/>
      <c r="G80" s="735"/>
      <c r="H80" s="753"/>
      <c r="I80" s="753"/>
      <c r="J80" s="729"/>
      <c r="K80" s="732"/>
      <c r="L80" s="753"/>
      <c r="M80" s="753"/>
      <c r="N80" s="729"/>
      <c r="O80" s="729"/>
      <c r="P80" s="729"/>
      <c r="Q80" s="732"/>
    </row>
    <row r="81" spans="1:17" s="432" customFormat="1" ht="45.95" customHeight="1" x14ac:dyDescent="0.25">
      <c r="A81" s="753"/>
      <c r="B81" s="169" t="s">
        <v>1073</v>
      </c>
      <c r="C81" s="735"/>
      <c r="D81" s="169" t="s">
        <v>1077</v>
      </c>
      <c r="E81" s="758"/>
      <c r="F81" s="735"/>
      <c r="G81" s="735"/>
      <c r="H81" s="753"/>
      <c r="I81" s="753"/>
      <c r="J81" s="729"/>
      <c r="K81" s="732"/>
      <c r="L81" s="753"/>
      <c r="M81" s="753"/>
      <c r="N81" s="729"/>
      <c r="O81" s="729"/>
      <c r="P81" s="729"/>
      <c r="Q81" s="732"/>
    </row>
    <row r="82" spans="1:17" s="432" customFormat="1" ht="51.95" customHeight="1" x14ac:dyDescent="0.25">
      <c r="A82" s="753"/>
      <c r="B82" s="755" t="s">
        <v>1074</v>
      </c>
      <c r="C82" s="735"/>
      <c r="D82" s="169" t="s">
        <v>1078</v>
      </c>
      <c r="E82" s="758"/>
      <c r="F82" s="735"/>
      <c r="G82" s="735"/>
      <c r="H82" s="753"/>
      <c r="I82" s="753"/>
      <c r="J82" s="729"/>
      <c r="K82" s="732"/>
      <c r="L82" s="753"/>
      <c r="M82" s="753"/>
      <c r="N82" s="729"/>
      <c r="O82" s="729"/>
      <c r="P82" s="729"/>
      <c r="Q82" s="732"/>
    </row>
    <row r="83" spans="1:17" s="432" customFormat="1" ht="39.950000000000003" customHeight="1" x14ac:dyDescent="0.25">
      <c r="A83" s="754"/>
      <c r="B83" s="756"/>
      <c r="C83" s="736"/>
      <c r="D83" s="169" t="s">
        <v>1079</v>
      </c>
      <c r="E83" s="759"/>
      <c r="F83" s="736"/>
      <c r="G83" s="736"/>
      <c r="H83" s="754"/>
      <c r="I83" s="754"/>
      <c r="J83" s="730"/>
      <c r="K83" s="733"/>
      <c r="L83" s="754"/>
      <c r="M83" s="754"/>
      <c r="N83" s="730"/>
      <c r="O83" s="730"/>
      <c r="P83" s="730"/>
      <c r="Q83" s="733"/>
    </row>
    <row r="84" spans="1:17" s="432" customFormat="1" ht="60" customHeight="1" x14ac:dyDescent="0.25">
      <c r="A84" s="737" t="s">
        <v>142</v>
      </c>
      <c r="B84" s="435" t="s">
        <v>1082</v>
      </c>
      <c r="C84" s="734" t="s">
        <v>124</v>
      </c>
      <c r="D84" s="169" t="s">
        <v>1087</v>
      </c>
      <c r="E84" s="740" t="s">
        <v>25</v>
      </c>
      <c r="F84" s="743" t="s">
        <v>3</v>
      </c>
      <c r="G84" s="743" t="s">
        <v>111</v>
      </c>
      <c r="H84" s="746">
        <f>IF(F84="RARA VEZ (1)",1,IF(F84="IMPROBABLE (2)",2,IF(F84="POSIBLE (3)",3,IF(F84="PROBABLE (4)",4,5))))</f>
        <v>2</v>
      </c>
      <c r="I84" s="746">
        <f>IF(G84="INSIGNIFICANTE (1)",1,IF(G84="MENOR (2)",2,IF(G84="MODERADO (3)",3,IF(G84="MAYOR (4)",4,5))))</f>
        <v>2</v>
      </c>
      <c r="J84" s="749">
        <f>H84*I84</f>
        <v>4</v>
      </c>
      <c r="K84" s="725" t="s">
        <v>109</v>
      </c>
      <c r="L84" s="752">
        <v>1</v>
      </c>
      <c r="M84" s="752">
        <v>2</v>
      </c>
      <c r="N84" s="749">
        <f>L84*M84</f>
        <v>2</v>
      </c>
      <c r="O84" s="749" t="str">
        <f>IF(L84=1,"RARA VEZ",IF(L84=2,"IMPROBABLE",IF(L84=3,"POSIBLE",IF(L84=4,"PROBABLE","CASI SEGURO"))))</f>
        <v>RARA VEZ</v>
      </c>
      <c r="P84" s="749" t="str">
        <f>IF(M84=1,"INSIGNIFICANTE",IF(M84=2,"MENOR",IF(M84=3,"MODERADO",IF(M84=4,"MAYOR","CATASTRÓFICO"))))</f>
        <v>MENOR</v>
      </c>
      <c r="Q84" s="725" t="s">
        <v>109</v>
      </c>
    </row>
    <row r="85" spans="1:17" s="432" customFormat="1" ht="62.1" customHeight="1" x14ac:dyDescent="0.25">
      <c r="A85" s="738"/>
      <c r="B85" s="435" t="s">
        <v>1081</v>
      </c>
      <c r="C85" s="735"/>
      <c r="D85" s="169" t="s">
        <v>1088</v>
      </c>
      <c r="E85" s="741"/>
      <c r="F85" s="744"/>
      <c r="G85" s="744"/>
      <c r="H85" s="747"/>
      <c r="I85" s="747"/>
      <c r="J85" s="750"/>
      <c r="K85" s="726"/>
      <c r="L85" s="753"/>
      <c r="M85" s="753"/>
      <c r="N85" s="750"/>
      <c r="O85" s="750"/>
      <c r="P85" s="750"/>
      <c r="Q85" s="726"/>
    </row>
    <row r="86" spans="1:17" s="432" customFormat="1" ht="57.95" customHeight="1" x14ac:dyDescent="0.25">
      <c r="A86" s="738"/>
      <c r="B86" s="435" t="s">
        <v>1083</v>
      </c>
      <c r="C86" s="735"/>
      <c r="D86" s="169" t="s">
        <v>1089</v>
      </c>
      <c r="E86" s="741"/>
      <c r="F86" s="744"/>
      <c r="G86" s="744"/>
      <c r="H86" s="747"/>
      <c r="I86" s="747"/>
      <c r="J86" s="750"/>
      <c r="K86" s="726"/>
      <c r="L86" s="753"/>
      <c r="M86" s="753"/>
      <c r="N86" s="750"/>
      <c r="O86" s="750"/>
      <c r="P86" s="750"/>
      <c r="Q86" s="726"/>
    </row>
    <row r="87" spans="1:17" s="432" customFormat="1" ht="47.1" customHeight="1" x14ac:dyDescent="0.25">
      <c r="A87" s="738"/>
      <c r="B87" s="435" t="s">
        <v>1084</v>
      </c>
      <c r="C87" s="735"/>
      <c r="D87" s="169" t="s">
        <v>1090</v>
      </c>
      <c r="E87" s="741"/>
      <c r="F87" s="744"/>
      <c r="G87" s="744"/>
      <c r="H87" s="747"/>
      <c r="I87" s="747"/>
      <c r="J87" s="750"/>
      <c r="K87" s="726"/>
      <c r="L87" s="753"/>
      <c r="M87" s="753"/>
      <c r="N87" s="750"/>
      <c r="O87" s="750"/>
      <c r="P87" s="750"/>
      <c r="Q87" s="726"/>
    </row>
    <row r="88" spans="1:17" s="432" customFormat="1" ht="56.1" customHeight="1" x14ac:dyDescent="0.25">
      <c r="A88" s="738"/>
      <c r="B88" s="435" t="s">
        <v>1085</v>
      </c>
      <c r="C88" s="735"/>
      <c r="D88" s="169" t="s">
        <v>1091</v>
      </c>
      <c r="E88" s="741"/>
      <c r="F88" s="744"/>
      <c r="G88" s="744"/>
      <c r="H88" s="747"/>
      <c r="I88" s="747"/>
      <c r="J88" s="750"/>
      <c r="K88" s="726"/>
      <c r="L88" s="753"/>
      <c r="M88" s="753"/>
      <c r="N88" s="750"/>
      <c r="O88" s="750"/>
      <c r="P88" s="750"/>
      <c r="Q88" s="726"/>
    </row>
    <row r="89" spans="1:17" ht="97.5" customHeight="1" x14ac:dyDescent="0.25">
      <c r="A89" s="739"/>
      <c r="B89" s="155" t="s">
        <v>1086</v>
      </c>
      <c r="C89" s="736"/>
      <c r="D89" s="155" t="s">
        <v>1092</v>
      </c>
      <c r="E89" s="742"/>
      <c r="F89" s="745"/>
      <c r="G89" s="745"/>
      <c r="H89" s="748"/>
      <c r="I89" s="748"/>
      <c r="J89" s="751"/>
      <c r="K89" s="727"/>
      <c r="L89" s="754"/>
      <c r="M89" s="754"/>
      <c r="N89" s="751"/>
      <c r="O89" s="751"/>
      <c r="P89" s="751"/>
      <c r="Q89" s="727"/>
    </row>
    <row r="90" spans="1:17" x14ac:dyDescent="0.25">
      <c r="A90" s="279"/>
      <c r="B90" s="279"/>
      <c r="C90" s="279"/>
      <c r="D90" s="279"/>
      <c r="E90" s="279"/>
      <c r="F90" s="279"/>
      <c r="G90" s="279"/>
      <c r="K90" s="279"/>
      <c r="L90" s="279"/>
      <c r="M90" s="279"/>
      <c r="N90" s="279"/>
      <c r="O90" s="279"/>
      <c r="P90" s="279"/>
      <c r="Q90" s="279"/>
    </row>
    <row r="91" spans="1:17" x14ac:dyDescent="0.25">
      <c r="A91" s="279"/>
      <c r="B91" s="279"/>
      <c r="C91" s="279"/>
      <c r="D91" s="279"/>
      <c r="E91" s="279"/>
      <c r="F91" s="279"/>
      <c r="G91" s="279"/>
      <c r="K91" s="279"/>
      <c r="L91" s="279"/>
      <c r="M91" s="279"/>
      <c r="N91" s="279"/>
      <c r="O91" s="279"/>
      <c r="P91" s="279"/>
      <c r="Q91" s="279"/>
    </row>
    <row r="92" spans="1:17" x14ac:dyDescent="0.25">
      <c r="A92" s="279"/>
      <c r="B92" s="279"/>
      <c r="C92" s="279"/>
      <c r="D92" s="279"/>
      <c r="E92" s="279"/>
      <c r="F92" s="279"/>
      <c r="G92" s="279"/>
      <c r="K92" s="279"/>
      <c r="L92" s="279"/>
      <c r="M92" s="279"/>
      <c r="N92" s="279"/>
      <c r="O92" s="279"/>
      <c r="P92" s="279"/>
      <c r="Q92" s="279"/>
    </row>
    <row r="93" spans="1:17" x14ac:dyDescent="0.25">
      <c r="A93" s="279"/>
      <c r="B93" s="279"/>
      <c r="C93" s="279"/>
      <c r="D93" s="279"/>
      <c r="E93" s="279"/>
      <c r="F93" s="279"/>
      <c r="G93" s="279"/>
      <c r="K93" s="279"/>
      <c r="L93" s="279"/>
      <c r="M93" s="279"/>
      <c r="N93" s="279"/>
      <c r="O93" s="279"/>
      <c r="P93" s="279"/>
      <c r="Q93" s="279"/>
    </row>
    <row r="94" spans="1:17" x14ac:dyDescent="0.25">
      <c r="A94" s="279"/>
      <c r="B94" s="279"/>
      <c r="C94" s="279"/>
      <c r="D94" s="279"/>
      <c r="E94" s="279"/>
      <c r="F94" s="279"/>
      <c r="G94" s="279"/>
      <c r="K94" s="279"/>
      <c r="L94" s="279"/>
      <c r="M94" s="279"/>
      <c r="N94" s="279"/>
      <c r="O94" s="279"/>
      <c r="P94" s="279"/>
      <c r="Q94" s="279"/>
    </row>
    <row r="95" spans="1:17" x14ac:dyDescent="0.25">
      <c r="A95" s="279"/>
      <c r="B95" s="279"/>
      <c r="C95" s="279"/>
      <c r="D95" s="279"/>
      <c r="E95" s="279"/>
      <c r="F95" s="279"/>
      <c r="G95" s="279"/>
      <c r="K95" s="279"/>
      <c r="L95" s="279"/>
      <c r="M95" s="279"/>
      <c r="N95" s="279"/>
      <c r="O95" s="279"/>
      <c r="P95" s="279"/>
      <c r="Q95" s="279"/>
    </row>
    <row r="96" spans="1:17" x14ac:dyDescent="0.25">
      <c r="A96" s="279"/>
      <c r="B96" s="279"/>
      <c r="C96" s="279"/>
      <c r="D96" s="279"/>
      <c r="E96" s="279"/>
      <c r="F96" s="279"/>
      <c r="G96" s="279"/>
      <c r="K96" s="279"/>
      <c r="L96" s="279"/>
      <c r="M96" s="279"/>
      <c r="N96" s="279"/>
      <c r="O96" s="279"/>
      <c r="P96" s="279"/>
      <c r="Q96" s="279"/>
    </row>
    <row r="97" spans="1:17" x14ac:dyDescent="0.25">
      <c r="A97" s="279"/>
      <c r="B97" s="279"/>
      <c r="C97" s="279"/>
      <c r="D97" s="279"/>
      <c r="E97" s="279"/>
      <c r="F97" s="279"/>
      <c r="G97" s="279"/>
      <c r="K97" s="279"/>
      <c r="L97" s="279"/>
      <c r="M97" s="279"/>
      <c r="N97" s="279"/>
      <c r="O97" s="279"/>
      <c r="P97" s="279"/>
      <c r="Q97" s="279"/>
    </row>
    <row r="98" spans="1:17" x14ac:dyDescent="0.25">
      <c r="A98" s="279"/>
      <c r="B98" s="279"/>
      <c r="C98" s="279"/>
      <c r="D98" s="279"/>
      <c r="E98" s="279"/>
      <c r="F98" s="279"/>
      <c r="G98" s="279"/>
      <c r="K98" s="279"/>
      <c r="L98" s="279"/>
      <c r="M98" s="279"/>
      <c r="N98" s="279"/>
      <c r="O98" s="279"/>
      <c r="P98" s="279"/>
      <c r="Q98" s="279"/>
    </row>
    <row r="99" spans="1:17" x14ac:dyDescent="0.25">
      <c r="A99" s="279"/>
      <c r="B99" s="279"/>
      <c r="C99" s="279"/>
      <c r="D99" s="279"/>
      <c r="E99" s="279"/>
      <c r="F99" s="279"/>
      <c r="G99" s="279"/>
      <c r="K99" s="279"/>
      <c r="L99" s="279"/>
      <c r="M99" s="279"/>
      <c r="N99" s="279"/>
      <c r="O99" s="279"/>
      <c r="P99" s="279"/>
      <c r="Q99" s="279"/>
    </row>
    <row r="102" spans="1:17" ht="16.5" thickBot="1" x14ac:dyDescent="0.3"/>
    <row r="103" spans="1:17" x14ac:dyDescent="0.2">
      <c r="E103" s="232" t="s">
        <v>25</v>
      </c>
      <c r="F103" s="233" t="s">
        <v>110</v>
      </c>
      <c r="G103" s="234" t="s">
        <v>67</v>
      </c>
      <c r="H103" s="235"/>
      <c r="I103" s="235"/>
      <c r="K103" s="227" t="s">
        <v>107</v>
      </c>
      <c r="O103" s="233" t="s">
        <v>110</v>
      </c>
      <c r="P103" s="234" t="s">
        <v>67</v>
      </c>
    </row>
    <row r="104" spans="1:17" x14ac:dyDescent="0.2">
      <c r="E104" s="236" t="s">
        <v>31</v>
      </c>
      <c r="F104" s="237" t="s">
        <v>3</v>
      </c>
      <c r="G104" s="234" t="s">
        <v>111</v>
      </c>
      <c r="H104" s="235"/>
      <c r="I104" s="235"/>
      <c r="K104" s="227" t="s">
        <v>108</v>
      </c>
      <c r="O104" s="237" t="s">
        <v>3</v>
      </c>
      <c r="P104" s="234" t="s">
        <v>111</v>
      </c>
    </row>
    <row r="105" spans="1:17" x14ac:dyDescent="0.25">
      <c r="E105" s="238" t="s">
        <v>32</v>
      </c>
      <c r="F105" s="237" t="s">
        <v>15</v>
      </c>
      <c r="G105" s="234" t="s">
        <v>112</v>
      </c>
      <c r="H105" s="235"/>
      <c r="I105" s="235"/>
      <c r="K105" s="227" t="s">
        <v>2</v>
      </c>
      <c r="O105" s="237" t="s">
        <v>15</v>
      </c>
      <c r="P105" s="234" t="s">
        <v>112</v>
      </c>
    </row>
    <row r="106" spans="1:17" x14ac:dyDescent="0.2">
      <c r="E106" s="236" t="s">
        <v>33</v>
      </c>
      <c r="F106" s="237" t="s">
        <v>4</v>
      </c>
      <c r="G106" s="234" t="s">
        <v>113</v>
      </c>
      <c r="H106" s="235"/>
      <c r="I106" s="235"/>
      <c r="K106" s="227" t="s">
        <v>109</v>
      </c>
      <c r="O106" s="237" t="s">
        <v>4</v>
      </c>
      <c r="P106" s="234" t="s">
        <v>113</v>
      </c>
    </row>
    <row r="107" spans="1:17" ht="16.5" thickBot="1" x14ac:dyDescent="0.25">
      <c r="E107" s="236" t="s">
        <v>34</v>
      </c>
      <c r="F107" s="239" t="s">
        <v>68</v>
      </c>
      <c r="G107" s="240" t="s">
        <v>114</v>
      </c>
      <c r="H107" s="235"/>
      <c r="I107" s="235"/>
      <c r="O107" s="239" t="s">
        <v>68</v>
      </c>
      <c r="P107" s="240" t="s">
        <v>114</v>
      </c>
    </row>
  </sheetData>
  <sheetProtection autoFilter="0"/>
  <autoFilter ref="A8:Q89">
    <filterColumn colId="4">
      <filters>
        <filter val="Corrupción-Delitos de la Admón. Pública"/>
        <filter val="Corrupción-Institucionalidad"/>
        <filter val="Corrupción-Visibilidad"/>
      </filters>
    </filterColumn>
  </autoFilter>
  <mergeCells count="246">
    <mergeCell ref="A9:A12"/>
    <mergeCell ref="C9:C12"/>
    <mergeCell ref="E9:E12"/>
    <mergeCell ref="F9:F12"/>
    <mergeCell ref="G9:G12"/>
    <mergeCell ref="B1:Q1"/>
    <mergeCell ref="B2:Q2"/>
    <mergeCell ref="B3:Q3"/>
    <mergeCell ref="B4:Q4"/>
    <mergeCell ref="B7:D7"/>
    <mergeCell ref="F7:K7"/>
    <mergeCell ref="L7:P7"/>
    <mergeCell ref="M9:M12"/>
    <mergeCell ref="N9:N12"/>
    <mergeCell ref="O9:O12"/>
    <mergeCell ref="P9:P12"/>
    <mergeCell ref="Q9:Q12"/>
    <mergeCell ref="H9:H12"/>
    <mergeCell ref="I9:I12"/>
    <mergeCell ref="J9:J12"/>
    <mergeCell ref="K9:K12"/>
    <mergeCell ref="L9:L12"/>
    <mergeCell ref="O13:O17"/>
    <mergeCell ref="P13:P17"/>
    <mergeCell ref="Q13:Q17"/>
    <mergeCell ref="H13:H17"/>
    <mergeCell ref="I13:I17"/>
    <mergeCell ref="J13:J17"/>
    <mergeCell ref="K13:K17"/>
    <mergeCell ref="L13:L17"/>
    <mergeCell ref="A13:A17"/>
    <mergeCell ref="C13:C17"/>
    <mergeCell ref="E13:E17"/>
    <mergeCell ref="F13:F17"/>
    <mergeCell ref="G13:G17"/>
    <mergeCell ref="H18:H25"/>
    <mergeCell ref="I18:I25"/>
    <mergeCell ref="A18:A25"/>
    <mergeCell ref="C18:C25"/>
    <mergeCell ref="B23:B24"/>
    <mergeCell ref="B19:B20"/>
    <mergeCell ref="B21:B22"/>
    <mergeCell ref="M13:M17"/>
    <mergeCell ref="N13:N17"/>
    <mergeCell ref="O18:O25"/>
    <mergeCell ref="P18:P25"/>
    <mergeCell ref="Q18:Q25"/>
    <mergeCell ref="A26:A29"/>
    <mergeCell ref="C26:C29"/>
    <mergeCell ref="E26:E29"/>
    <mergeCell ref="F26:F29"/>
    <mergeCell ref="G26:G29"/>
    <mergeCell ref="H26:H29"/>
    <mergeCell ref="I26:I29"/>
    <mergeCell ref="J26:J29"/>
    <mergeCell ref="K26:K29"/>
    <mergeCell ref="L26:L29"/>
    <mergeCell ref="M26:M29"/>
    <mergeCell ref="N26:N29"/>
    <mergeCell ref="O26:O29"/>
    <mergeCell ref="J18:J25"/>
    <mergeCell ref="K18:K25"/>
    <mergeCell ref="L18:L25"/>
    <mergeCell ref="M18:M25"/>
    <mergeCell ref="N18:N25"/>
    <mergeCell ref="E18:E25"/>
    <mergeCell ref="F18:F25"/>
    <mergeCell ref="G18:G25"/>
    <mergeCell ref="A30:A34"/>
    <mergeCell ref="C30:C34"/>
    <mergeCell ref="E30:E34"/>
    <mergeCell ref="F30:F34"/>
    <mergeCell ref="G30:G34"/>
    <mergeCell ref="H30:H34"/>
    <mergeCell ref="I30:I34"/>
    <mergeCell ref="J30:J34"/>
    <mergeCell ref="K30:K34"/>
    <mergeCell ref="P35:P38"/>
    <mergeCell ref="P26:P29"/>
    <mergeCell ref="Q26:Q29"/>
    <mergeCell ref="B33:B34"/>
    <mergeCell ref="L30:L34"/>
    <mergeCell ref="M30:M34"/>
    <mergeCell ref="N30:N34"/>
    <mergeCell ref="O30:O34"/>
    <mergeCell ref="P30:P34"/>
    <mergeCell ref="Q30:Q34"/>
    <mergeCell ref="Q35:Q38"/>
    <mergeCell ref="L35:L38"/>
    <mergeCell ref="M35:M38"/>
    <mergeCell ref="N35:N38"/>
    <mergeCell ref="O35:O38"/>
    <mergeCell ref="H35:H38"/>
    <mergeCell ref="I35:I38"/>
    <mergeCell ref="J35:J38"/>
    <mergeCell ref="K35:K38"/>
    <mergeCell ref="H39:H44"/>
    <mergeCell ref="I39:I44"/>
    <mergeCell ref="J39:J44"/>
    <mergeCell ref="K39:K44"/>
    <mergeCell ref="Q45:Q51"/>
    <mergeCell ref="H45:H51"/>
    <mergeCell ref="I45:I51"/>
    <mergeCell ref="J45:J51"/>
    <mergeCell ref="K45:K51"/>
    <mergeCell ref="L45:L51"/>
    <mergeCell ref="L39:L44"/>
    <mergeCell ref="M39:M44"/>
    <mergeCell ref="N39:N44"/>
    <mergeCell ref="O39:O44"/>
    <mergeCell ref="P39:P44"/>
    <mergeCell ref="Q39:Q44"/>
    <mergeCell ref="M45:M51"/>
    <mergeCell ref="N45:N51"/>
    <mergeCell ref="O45:O51"/>
    <mergeCell ref="P45:P51"/>
    <mergeCell ref="C52:C54"/>
    <mergeCell ref="A45:A51"/>
    <mergeCell ref="C45:C51"/>
    <mergeCell ref="E45:E51"/>
    <mergeCell ref="F45:F51"/>
    <mergeCell ref="G45:G51"/>
    <mergeCell ref="A35:A38"/>
    <mergeCell ref="C35:C38"/>
    <mergeCell ref="E35:E38"/>
    <mergeCell ref="F35:F38"/>
    <mergeCell ref="G35:G38"/>
    <mergeCell ref="G39:G44"/>
    <mergeCell ref="P55:P59"/>
    <mergeCell ref="Q55:Q59"/>
    <mergeCell ref="F55:F59"/>
    <mergeCell ref="G55:G59"/>
    <mergeCell ref="H55:H59"/>
    <mergeCell ref="A39:A44"/>
    <mergeCell ref="C39:C44"/>
    <mergeCell ref="E39:E44"/>
    <mergeCell ref="F39:F44"/>
    <mergeCell ref="O52:O54"/>
    <mergeCell ref="P52:P54"/>
    <mergeCell ref="Q52:Q54"/>
    <mergeCell ref="H52:H54"/>
    <mergeCell ref="I52:I54"/>
    <mergeCell ref="J52:J54"/>
    <mergeCell ref="K52:K54"/>
    <mergeCell ref="L52:L54"/>
    <mergeCell ref="M52:M54"/>
    <mergeCell ref="N52:N54"/>
    <mergeCell ref="A52:A54"/>
    <mergeCell ref="B53:B54"/>
    <mergeCell ref="E52:E54"/>
    <mergeCell ref="F52:F54"/>
    <mergeCell ref="G52:G54"/>
    <mergeCell ref="K55:K59"/>
    <mergeCell ref="L55:L59"/>
    <mergeCell ref="M55:M59"/>
    <mergeCell ref="N55:N59"/>
    <mergeCell ref="O55:O59"/>
    <mergeCell ref="D65:D66"/>
    <mergeCell ref="C60:C67"/>
    <mergeCell ref="A60:A67"/>
    <mergeCell ref="E60:E67"/>
    <mergeCell ref="F60:F67"/>
    <mergeCell ref="G60:G67"/>
    <mergeCell ref="H60:H67"/>
    <mergeCell ref="I60:I67"/>
    <mergeCell ref="J60:J67"/>
    <mergeCell ref="I55:I59"/>
    <mergeCell ref="J55:J59"/>
    <mergeCell ref="A55:A59"/>
    <mergeCell ref="C55:C59"/>
    <mergeCell ref="D55:D56"/>
    <mergeCell ref="D57:D59"/>
    <mergeCell ref="E55:E59"/>
    <mergeCell ref="P60:P67"/>
    <mergeCell ref="Q60:Q67"/>
    <mergeCell ref="B68:B69"/>
    <mergeCell ref="B70:B71"/>
    <mergeCell ref="B72:B73"/>
    <mergeCell ref="C68:C73"/>
    <mergeCell ref="I68:I73"/>
    <mergeCell ref="J68:J73"/>
    <mergeCell ref="K68:K73"/>
    <mergeCell ref="L68:L73"/>
    <mergeCell ref="M68:M73"/>
    <mergeCell ref="N68:N73"/>
    <mergeCell ref="O68:O73"/>
    <mergeCell ref="P68:P73"/>
    <mergeCell ref="Q68:Q73"/>
    <mergeCell ref="L60:L67"/>
    <mergeCell ref="K60:K67"/>
    <mergeCell ref="M60:M67"/>
    <mergeCell ref="N60:N67"/>
    <mergeCell ref="O60:O67"/>
    <mergeCell ref="I74:I78"/>
    <mergeCell ref="J74:J78"/>
    <mergeCell ref="D75:D76"/>
    <mergeCell ref="D77:D78"/>
    <mergeCell ref="A74:A78"/>
    <mergeCell ref="C74:C78"/>
    <mergeCell ref="E74:E78"/>
    <mergeCell ref="A68:A73"/>
    <mergeCell ref="E68:E73"/>
    <mergeCell ref="F68:F73"/>
    <mergeCell ref="G68:G73"/>
    <mergeCell ref="H68:H73"/>
    <mergeCell ref="P74:P78"/>
    <mergeCell ref="Q74:Q78"/>
    <mergeCell ref="B82:B83"/>
    <mergeCell ref="A79:A83"/>
    <mergeCell ref="C79:C83"/>
    <mergeCell ref="E79:E83"/>
    <mergeCell ref="F79:F83"/>
    <mergeCell ref="G79:G83"/>
    <mergeCell ref="H79:H83"/>
    <mergeCell ref="I79:I83"/>
    <mergeCell ref="J79:J83"/>
    <mergeCell ref="K79:K83"/>
    <mergeCell ref="L79:L83"/>
    <mergeCell ref="M79:M83"/>
    <mergeCell ref="N79:N83"/>
    <mergeCell ref="O79:O83"/>
    <mergeCell ref="K74:K78"/>
    <mergeCell ref="L74:L78"/>
    <mergeCell ref="M74:M78"/>
    <mergeCell ref="N74:N78"/>
    <mergeCell ref="O74:O78"/>
    <mergeCell ref="F74:F78"/>
    <mergeCell ref="G74:G78"/>
    <mergeCell ref="H74:H78"/>
    <mergeCell ref="Q84:Q89"/>
    <mergeCell ref="P79:P83"/>
    <mergeCell ref="Q79:Q83"/>
    <mergeCell ref="C84:C89"/>
    <mergeCell ref="A84:A89"/>
    <mergeCell ref="E84:E89"/>
    <mergeCell ref="F84:F89"/>
    <mergeCell ref="G84:G89"/>
    <mergeCell ref="H84:H89"/>
    <mergeCell ref="I84:I89"/>
    <mergeCell ref="J84:J89"/>
    <mergeCell ref="K84:K89"/>
    <mergeCell ref="L84:L89"/>
    <mergeCell ref="M84:M89"/>
    <mergeCell ref="N84:N89"/>
    <mergeCell ref="O84:O89"/>
    <mergeCell ref="P84:P89"/>
  </mergeCells>
  <conditionalFormatting sqref="K9 Q18 K18 K26 Q26 K30 Q30 K35 Q35 Q39 Q45 Q52 Q55 Q60 Q68 Q74 Q79 Q84">
    <cfRule type="containsText" dxfId="267" priority="16" operator="containsText" text="EXTREMO">
      <formula>NOT(ISERROR(SEARCH("EXTREMO",K9)))</formula>
    </cfRule>
    <cfRule type="containsText" dxfId="266" priority="17" operator="containsText" text="ALTO">
      <formula>NOT(ISERROR(SEARCH("ALTO",K9)))</formula>
    </cfRule>
    <cfRule type="containsText" dxfId="265" priority="18" operator="containsText" text="MODERADO">
      <formula>NOT(ISERROR(SEARCH("MODERADO",K9)))</formula>
    </cfRule>
    <cfRule type="containsText" dxfId="264" priority="19" operator="containsText" text="BAJO">
      <formula>NOT(ISERROR(SEARCH("BAJO",K9)))</formula>
    </cfRule>
    <cfRule type="expression" dxfId="263" priority="20">
      <formula>"$K$5=""BAJO"""</formula>
    </cfRule>
  </conditionalFormatting>
  <conditionalFormatting sqref="Q9 Q13">
    <cfRule type="containsText" dxfId="262" priority="11" operator="containsText" text="EXTREMO">
      <formula>NOT(ISERROR(SEARCH("EXTREMO",Q9)))</formula>
    </cfRule>
    <cfRule type="containsText" dxfId="261" priority="12" operator="containsText" text="ALTO">
      <formula>NOT(ISERROR(SEARCH("ALTO",Q9)))</formula>
    </cfRule>
    <cfRule type="containsText" dxfId="260" priority="13" operator="containsText" text="MODERADO">
      <formula>NOT(ISERROR(SEARCH("MODERADO",Q9)))</formula>
    </cfRule>
    <cfRule type="containsText" dxfId="259" priority="14" operator="containsText" text="BAJO">
      <formula>NOT(ISERROR(SEARCH("BAJO",Q9)))</formula>
    </cfRule>
    <cfRule type="expression" dxfId="258" priority="15">
      <formula>"$K$5=""BAJO"""</formula>
    </cfRule>
  </conditionalFormatting>
  <conditionalFormatting sqref="K13">
    <cfRule type="containsText" dxfId="257" priority="6" operator="containsText" text="EXTREMO">
      <formula>NOT(ISERROR(SEARCH("EXTREMO",K13)))</formula>
    </cfRule>
    <cfRule type="containsText" dxfId="256" priority="7" operator="containsText" text="ALTO">
      <formula>NOT(ISERROR(SEARCH("ALTO",K13)))</formula>
    </cfRule>
    <cfRule type="containsText" dxfId="255" priority="8" operator="containsText" text="MODERADO">
      <formula>NOT(ISERROR(SEARCH("MODERADO",K13)))</formula>
    </cfRule>
    <cfRule type="containsText" dxfId="254" priority="9" operator="containsText" text="BAJO">
      <formula>NOT(ISERROR(SEARCH("BAJO",K13)))</formula>
    </cfRule>
    <cfRule type="expression" dxfId="253" priority="10">
      <formula>"$K$5=""BAJO"""</formula>
    </cfRule>
  </conditionalFormatting>
  <conditionalFormatting sqref="K39 K45 K52 K55 K60 K68 K74 K79 K84">
    <cfRule type="containsText" dxfId="252" priority="1" operator="containsText" text="EXTREMO">
      <formula>NOT(ISERROR(SEARCH("EXTREMO",K39)))</formula>
    </cfRule>
    <cfRule type="containsText" dxfId="251" priority="2" operator="containsText" text="ALTO">
      <formula>NOT(ISERROR(SEARCH("ALTO",K39)))</formula>
    </cfRule>
    <cfRule type="containsText" dxfId="250" priority="3" operator="containsText" text="MODERADO">
      <formula>NOT(ISERROR(SEARCH("MODERADO",K39)))</formula>
    </cfRule>
    <cfRule type="containsText" dxfId="249" priority="4" operator="containsText" text="BAJO">
      <formula>NOT(ISERROR(SEARCH("BAJO",K39)))</formula>
    </cfRule>
    <cfRule type="expression" dxfId="248" priority="5">
      <formula>"$K$5=""BAJO"""</formula>
    </cfRule>
  </conditionalFormatting>
  <dataValidations count="4">
    <dataValidation type="list" allowBlank="1" showInputMessage="1" showErrorMessage="1" sqref="E9 E84 E79 E74 E68 E55 E35 E18 E26 E30 E39 E45 E52 E60 E13">
      <formula1>$E$103:$E$107</formula1>
    </dataValidation>
    <dataValidation type="list" allowBlank="1" showInputMessage="1" showErrorMessage="1" sqref="F9 F84 F79 F74 F68 F55 F35 F18 F26 F30 F39 F45 F52 F60 F13">
      <formula1>$F$103:$F$107</formula1>
    </dataValidation>
    <dataValidation type="list" allowBlank="1" showInputMessage="1" showErrorMessage="1" sqref="G9 G84 G79 G74 G68 G55 G35 G18 G26 G30 G39 G45 G52 G60 G13">
      <formula1>$G$103:$G$107</formula1>
    </dataValidation>
    <dataValidation type="list" allowBlank="1" showInputMessage="1" showErrorMessage="1" sqref="K9 Q84 Q79 K79 Q74 K74 Q68 K68 Q55 K55 Q35 K35 Q18 K18 Q9 K13 Q13 K26 Q26 K30 Q30 K39 Q39 K45 Q45 K52 Q52 K60 Q60 K84">
      <formula1>$K$103:$K$106</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342"/>
  <sheetViews>
    <sheetView tabSelected="1" topLeftCell="A2" zoomScale="50" zoomScaleNormal="50" workbookViewId="0">
      <pane xSplit="1" ySplit="63" topLeftCell="B65" activePane="bottomRight" state="frozen"/>
      <selection activeCell="A2" sqref="A2"/>
      <selection pane="topRight" activeCell="B2" sqref="B2"/>
      <selection pane="bottomLeft" activeCell="A65" sqref="A65"/>
      <selection pane="bottomRight" activeCell="I70" sqref="I70"/>
    </sheetView>
  </sheetViews>
  <sheetFormatPr baseColWidth="10" defaultColWidth="11.42578125" defaultRowHeight="15" x14ac:dyDescent="0.2"/>
  <cols>
    <col min="1" max="1" width="11.5703125" style="277" customWidth="1"/>
    <col min="2" max="2" width="10.140625" style="277" customWidth="1"/>
    <col min="3" max="3" width="31.42578125" style="445" customWidth="1"/>
    <col min="4" max="4" width="78" style="142" customWidth="1"/>
    <col min="5" max="5" width="48.42578125" style="242" customWidth="1"/>
    <col min="6" max="6" width="41.5703125" style="275" customWidth="1"/>
    <col min="7" max="7" width="47.5703125" style="275" customWidth="1"/>
    <col min="8" max="8" width="38.28515625" style="275" customWidth="1"/>
    <col min="9" max="9" width="37.140625" style="524" customWidth="1"/>
    <col min="10" max="10" width="41.28515625" style="531" customWidth="1"/>
    <col min="11" max="11" width="110.28515625" style="275" customWidth="1"/>
    <col min="12" max="12" width="95.140625" style="173" customWidth="1"/>
    <col min="13" max="46" width="11.42578125" style="142"/>
    <col min="47" max="47" width="13.5703125" style="142" customWidth="1"/>
    <col min="48" max="16384" width="11.42578125" style="142"/>
  </cols>
  <sheetData>
    <row r="1" spans="1:47" ht="84" customHeight="1" x14ac:dyDescent="0.25">
      <c r="A1" s="241"/>
      <c r="B1" s="241"/>
      <c r="C1" s="440"/>
      <c r="F1" s="243"/>
      <c r="G1" s="243"/>
      <c r="H1" s="243"/>
      <c r="I1" s="812" t="s">
        <v>2610</v>
      </c>
      <c r="J1" s="812"/>
      <c r="K1" s="812"/>
      <c r="L1" s="244"/>
    </row>
    <row r="2" spans="1:47" ht="72" customHeight="1" x14ac:dyDescent="0.2">
      <c r="A2" s="461" t="s">
        <v>168</v>
      </c>
      <c r="B2" s="461" t="s">
        <v>195</v>
      </c>
      <c r="C2" s="462" t="s">
        <v>583</v>
      </c>
      <c r="D2" s="463" t="s">
        <v>196</v>
      </c>
      <c r="E2" s="464" t="s">
        <v>76</v>
      </c>
      <c r="F2" s="465" t="s">
        <v>128</v>
      </c>
      <c r="G2" s="466" t="s">
        <v>370</v>
      </c>
      <c r="H2" s="466" t="s">
        <v>371</v>
      </c>
      <c r="I2" s="512" t="s">
        <v>2089</v>
      </c>
      <c r="J2" s="530" t="s">
        <v>2093</v>
      </c>
      <c r="K2" s="512" t="s">
        <v>2094</v>
      </c>
      <c r="L2" s="674" t="s">
        <v>2563</v>
      </c>
      <c r="AU2" s="142" t="s">
        <v>2090</v>
      </c>
    </row>
    <row r="3" spans="1:47" ht="30.6" hidden="1" customHeight="1" x14ac:dyDescent="0.2">
      <c r="A3" s="447" t="s">
        <v>169</v>
      </c>
      <c r="B3" s="448" t="str">
        <f>'IDENTIFICACIÓN Y VALORACIÓN'!$E$9</f>
        <v>Gestión</v>
      </c>
      <c r="C3" s="436" t="s">
        <v>197</v>
      </c>
      <c r="D3" s="169" t="s">
        <v>129</v>
      </c>
      <c r="E3" s="155" t="s">
        <v>275</v>
      </c>
      <c r="F3" s="155" t="s">
        <v>300</v>
      </c>
      <c r="G3" s="196" t="s">
        <v>327</v>
      </c>
      <c r="H3" s="155" t="s">
        <v>344</v>
      </c>
      <c r="I3" s="556" t="s">
        <v>2090</v>
      </c>
      <c r="J3" s="548" t="s">
        <v>2460</v>
      </c>
      <c r="K3" s="632" t="s">
        <v>2439</v>
      </c>
      <c r="L3" s="630"/>
      <c r="AU3" s="142" t="s">
        <v>2091</v>
      </c>
    </row>
    <row r="4" spans="1:47" ht="85.5" hidden="1" customHeight="1" x14ac:dyDescent="0.2">
      <c r="A4" s="246" t="s">
        <v>169</v>
      </c>
      <c r="B4" s="145" t="str">
        <f>'IDENTIFICACIÓN Y VALORACIÓN'!$E$9</f>
        <v>Gestión</v>
      </c>
      <c r="C4" s="813" t="s">
        <v>198</v>
      </c>
      <c r="D4" s="290" t="s">
        <v>1103</v>
      </c>
      <c r="E4" s="439" t="s">
        <v>1132</v>
      </c>
      <c r="F4" s="231" t="s">
        <v>1133</v>
      </c>
      <c r="G4" s="231" t="s">
        <v>1135</v>
      </c>
      <c r="H4" s="425" t="s">
        <v>1146</v>
      </c>
      <c r="I4" s="556" t="s">
        <v>2090</v>
      </c>
      <c r="J4" s="616">
        <v>44074</v>
      </c>
      <c r="K4" s="633" t="s">
        <v>2222</v>
      </c>
      <c r="L4" s="630"/>
      <c r="AU4" s="142" t="s">
        <v>2092</v>
      </c>
    </row>
    <row r="5" spans="1:47" ht="60" hidden="1" x14ac:dyDescent="0.2">
      <c r="A5" s="246"/>
      <c r="B5" s="145"/>
      <c r="C5" s="814"/>
      <c r="D5" s="290" t="s">
        <v>1093</v>
      </c>
      <c r="E5" s="439" t="s">
        <v>1105</v>
      </c>
      <c r="F5" s="231" t="s">
        <v>1110</v>
      </c>
      <c r="G5" s="231" t="s">
        <v>1114</v>
      </c>
      <c r="H5" s="425" t="s">
        <v>1136</v>
      </c>
      <c r="I5" s="556" t="s">
        <v>2090</v>
      </c>
      <c r="J5" s="547" t="s">
        <v>2364</v>
      </c>
      <c r="K5" s="634" t="s">
        <v>2365</v>
      </c>
      <c r="L5" s="630"/>
    </row>
    <row r="6" spans="1:47" ht="45" hidden="1" customHeight="1" x14ac:dyDescent="0.2">
      <c r="A6" s="246"/>
      <c r="B6" s="145"/>
      <c r="C6" s="814"/>
      <c r="D6" s="290" t="s">
        <v>1094</v>
      </c>
      <c r="E6" s="439" t="s">
        <v>1106</v>
      </c>
      <c r="F6" s="231" t="s">
        <v>1111</v>
      </c>
      <c r="G6" s="231" t="s">
        <v>1115</v>
      </c>
      <c r="H6" s="425" t="s">
        <v>1137</v>
      </c>
      <c r="I6" s="556" t="s">
        <v>2090</v>
      </c>
      <c r="J6" s="548" t="s">
        <v>2460</v>
      </c>
      <c r="K6" s="634" t="s">
        <v>2276</v>
      </c>
      <c r="L6" s="630"/>
    </row>
    <row r="7" spans="1:47" ht="49.5" hidden="1" customHeight="1" x14ac:dyDescent="0.2">
      <c r="A7" s="246"/>
      <c r="B7" s="145"/>
      <c r="C7" s="814"/>
      <c r="D7" s="290" t="s">
        <v>1095</v>
      </c>
      <c r="E7" s="439" t="s">
        <v>1107</v>
      </c>
      <c r="F7" s="231" t="s">
        <v>1112</v>
      </c>
      <c r="G7" s="231" t="s">
        <v>1116</v>
      </c>
      <c r="H7" s="425" t="s">
        <v>1138</v>
      </c>
      <c r="I7" s="556" t="s">
        <v>2090</v>
      </c>
      <c r="J7" s="617" t="s">
        <v>2440</v>
      </c>
      <c r="K7" s="634" t="s">
        <v>2441</v>
      </c>
      <c r="L7" s="630"/>
    </row>
    <row r="8" spans="1:47" ht="45.95" hidden="1" customHeight="1" x14ac:dyDescent="0.2">
      <c r="A8" s="246"/>
      <c r="B8" s="145"/>
      <c r="C8" s="814"/>
      <c r="D8" s="740" t="s">
        <v>1096</v>
      </c>
      <c r="E8" s="757" t="s">
        <v>1108</v>
      </c>
      <c r="F8" s="773" t="s">
        <v>1124</v>
      </c>
      <c r="G8" s="816" t="s">
        <v>1117</v>
      </c>
      <c r="H8" s="788" t="s">
        <v>1139</v>
      </c>
      <c r="I8" s="556" t="s">
        <v>2090</v>
      </c>
      <c r="J8" s="548" t="s">
        <v>2460</v>
      </c>
      <c r="K8" s="635" t="s">
        <v>2461</v>
      </c>
      <c r="L8" s="630"/>
    </row>
    <row r="9" spans="1:47" ht="58.5" hidden="1" customHeight="1" x14ac:dyDescent="0.2">
      <c r="A9" s="246"/>
      <c r="B9" s="145"/>
      <c r="C9" s="814"/>
      <c r="D9" s="741"/>
      <c r="E9" s="758"/>
      <c r="F9" s="774"/>
      <c r="G9" s="817"/>
      <c r="H9" s="789"/>
      <c r="I9" s="556" t="s">
        <v>2090</v>
      </c>
      <c r="J9" s="548" t="s">
        <v>2460</v>
      </c>
      <c r="K9" s="635" t="s">
        <v>2462</v>
      </c>
      <c r="L9" s="630"/>
    </row>
    <row r="10" spans="1:47" ht="58.5" hidden="1" customHeight="1" x14ac:dyDescent="0.2">
      <c r="A10" s="246"/>
      <c r="B10" s="145"/>
      <c r="C10" s="814"/>
      <c r="D10" s="741"/>
      <c r="E10" s="758"/>
      <c r="F10" s="774"/>
      <c r="G10" s="817"/>
      <c r="H10" s="789"/>
      <c r="I10" s="556" t="s">
        <v>2090</v>
      </c>
      <c r="J10" s="548" t="s">
        <v>2460</v>
      </c>
      <c r="K10" s="635" t="s">
        <v>2463</v>
      </c>
      <c r="L10" s="630"/>
    </row>
    <row r="11" spans="1:47" ht="58.5" hidden="1" customHeight="1" x14ac:dyDescent="0.2">
      <c r="A11" s="246"/>
      <c r="B11" s="145"/>
      <c r="C11" s="814"/>
      <c r="D11" s="741"/>
      <c r="E11" s="758"/>
      <c r="F11" s="774"/>
      <c r="G11" s="817"/>
      <c r="H11" s="789"/>
      <c r="I11" s="556" t="s">
        <v>2090</v>
      </c>
      <c r="J11" s="548" t="s">
        <v>2460</v>
      </c>
      <c r="K11" s="635" t="s">
        <v>2464</v>
      </c>
      <c r="L11" s="630"/>
    </row>
    <row r="12" spans="1:47" ht="54" hidden="1" customHeight="1" x14ac:dyDescent="0.2">
      <c r="A12" s="246"/>
      <c r="B12" s="145"/>
      <c r="C12" s="814"/>
      <c r="D12" s="741"/>
      <c r="E12" s="758"/>
      <c r="F12" s="774"/>
      <c r="G12" s="817"/>
      <c r="H12" s="789"/>
      <c r="I12" s="556" t="s">
        <v>2090</v>
      </c>
      <c r="J12" s="548" t="s">
        <v>2465</v>
      </c>
      <c r="K12" s="635" t="s">
        <v>2499</v>
      </c>
      <c r="L12" s="630"/>
    </row>
    <row r="13" spans="1:47" ht="57" hidden="1" customHeight="1" x14ac:dyDescent="0.2">
      <c r="A13" s="246"/>
      <c r="B13" s="145"/>
      <c r="C13" s="814"/>
      <c r="D13" s="741"/>
      <c r="E13" s="758"/>
      <c r="F13" s="774"/>
      <c r="G13" s="817"/>
      <c r="H13" s="789"/>
      <c r="I13" s="556" t="s">
        <v>2090</v>
      </c>
      <c r="J13" s="548" t="s">
        <v>2465</v>
      </c>
      <c r="K13" s="635" t="s">
        <v>2500</v>
      </c>
      <c r="L13" s="630"/>
    </row>
    <row r="14" spans="1:47" ht="58.5" hidden="1" customHeight="1" x14ac:dyDescent="0.2">
      <c r="A14" s="246"/>
      <c r="B14" s="145"/>
      <c r="C14" s="814"/>
      <c r="D14" s="742"/>
      <c r="E14" s="759"/>
      <c r="F14" s="775"/>
      <c r="G14" s="818"/>
      <c r="H14" s="790"/>
      <c r="I14" s="556" t="s">
        <v>2090</v>
      </c>
      <c r="J14" s="548" t="s">
        <v>2465</v>
      </c>
      <c r="K14" s="635" t="s">
        <v>2501</v>
      </c>
      <c r="L14" s="630"/>
    </row>
    <row r="15" spans="1:47" ht="120" hidden="1" x14ac:dyDescent="0.2">
      <c r="A15" s="246"/>
      <c r="B15" s="145"/>
      <c r="C15" s="814"/>
      <c r="D15" s="290" t="s">
        <v>1097</v>
      </c>
      <c r="E15" s="278" t="s">
        <v>1119</v>
      </c>
      <c r="F15" s="231"/>
      <c r="G15" s="231" t="s">
        <v>1127</v>
      </c>
      <c r="H15" s="822" t="s">
        <v>1141</v>
      </c>
      <c r="I15" s="556" t="s">
        <v>2090</v>
      </c>
      <c r="J15" s="612" t="s">
        <v>2465</v>
      </c>
      <c r="K15" s="636" t="s">
        <v>2466</v>
      </c>
      <c r="L15" s="630"/>
    </row>
    <row r="16" spans="1:47" ht="120" hidden="1" x14ac:dyDescent="0.2">
      <c r="A16" s="246"/>
      <c r="B16" s="145"/>
      <c r="C16" s="814"/>
      <c r="D16" s="290" t="s">
        <v>1098</v>
      </c>
      <c r="E16" s="278" t="s">
        <v>1118</v>
      </c>
      <c r="F16" s="231"/>
      <c r="G16" s="231" t="s">
        <v>1128</v>
      </c>
      <c r="H16" s="823"/>
      <c r="I16" s="556" t="s">
        <v>2090</v>
      </c>
      <c r="J16" s="612" t="s">
        <v>2465</v>
      </c>
      <c r="K16" s="637" t="s">
        <v>2467</v>
      </c>
      <c r="L16" s="630"/>
    </row>
    <row r="17" spans="1:12" ht="63" hidden="1" customHeight="1" x14ac:dyDescent="0.2">
      <c r="A17" s="246"/>
      <c r="B17" s="145"/>
      <c r="C17" s="814"/>
      <c r="D17" s="290" t="s">
        <v>1099</v>
      </c>
      <c r="E17" s="278" t="s">
        <v>1120</v>
      </c>
      <c r="F17" s="231"/>
      <c r="G17" s="231" t="s">
        <v>1129</v>
      </c>
      <c r="H17" s="425" t="s">
        <v>1142</v>
      </c>
      <c r="I17" s="556" t="s">
        <v>2090</v>
      </c>
      <c r="J17" s="612" t="s">
        <v>2465</v>
      </c>
      <c r="K17" s="635" t="s">
        <v>2178</v>
      </c>
      <c r="L17" s="630"/>
    </row>
    <row r="18" spans="1:12" ht="90" hidden="1" x14ac:dyDescent="0.2">
      <c r="A18" s="246"/>
      <c r="B18" s="145"/>
      <c r="C18" s="814"/>
      <c r="D18" s="290" t="s">
        <v>1100</v>
      </c>
      <c r="E18" s="278" t="s">
        <v>1121</v>
      </c>
      <c r="F18" s="231"/>
      <c r="G18" s="231" t="s">
        <v>1130</v>
      </c>
      <c r="H18" s="425" t="s">
        <v>1143</v>
      </c>
      <c r="I18" s="556" t="s">
        <v>2090</v>
      </c>
      <c r="J18" s="612" t="s">
        <v>2465</v>
      </c>
      <c r="K18" s="635" t="s">
        <v>2179</v>
      </c>
      <c r="L18" s="630"/>
    </row>
    <row r="19" spans="1:12" ht="75" hidden="1" x14ac:dyDescent="0.2">
      <c r="A19" s="246"/>
      <c r="B19" s="145"/>
      <c r="C19" s="814"/>
      <c r="D19" s="290" t="s">
        <v>1101</v>
      </c>
      <c r="E19" s="278" t="s">
        <v>1123</v>
      </c>
      <c r="F19" s="231"/>
      <c r="G19" s="231" t="s">
        <v>1131</v>
      </c>
      <c r="H19" s="425" t="s">
        <v>1144</v>
      </c>
      <c r="I19" s="556" t="s">
        <v>2090</v>
      </c>
      <c r="J19" s="612" t="s">
        <v>2465</v>
      </c>
      <c r="K19" s="635" t="s">
        <v>2180</v>
      </c>
      <c r="L19" s="630"/>
    </row>
    <row r="20" spans="1:12" ht="120" hidden="1" x14ac:dyDescent="0.2">
      <c r="A20" s="246"/>
      <c r="B20" s="145"/>
      <c r="C20" s="814"/>
      <c r="D20" s="290" t="s">
        <v>1102</v>
      </c>
      <c r="E20" s="278" t="s">
        <v>1122</v>
      </c>
      <c r="F20" s="438" t="s">
        <v>1125</v>
      </c>
      <c r="G20" s="231" t="s">
        <v>1126</v>
      </c>
      <c r="H20" s="425" t="s">
        <v>1140</v>
      </c>
      <c r="I20" s="556" t="s">
        <v>2090</v>
      </c>
      <c r="J20" s="612" t="s">
        <v>2465</v>
      </c>
      <c r="K20" s="635" t="s">
        <v>2181</v>
      </c>
      <c r="L20" s="630"/>
    </row>
    <row r="21" spans="1:12" ht="210.75" hidden="1" x14ac:dyDescent="0.2">
      <c r="A21" s="246"/>
      <c r="B21" s="145"/>
      <c r="C21" s="815"/>
      <c r="D21" s="290" t="s">
        <v>1104</v>
      </c>
      <c r="E21" s="169" t="s">
        <v>1109</v>
      </c>
      <c r="F21" s="231" t="s">
        <v>1113</v>
      </c>
      <c r="G21" s="231" t="s">
        <v>1134</v>
      </c>
      <c r="H21" s="425" t="s">
        <v>1145</v>
      </c>
      <c r="I21" s="556" t="s">
        <v>2090</v>
      </c>
      <c r="J21" s="617" t="s">
        <v>2310</v>
      </c>
      <c r="K21" s="634" t="s">
        <v>2311</v>
      </c>
      <c r="L21" s="630"/>
    </row>
    <row r="22" spans="1:12" ht="59.45" hidden="1" customHeight="1" x14ac:dyDescent="0.2">
      <c r="A22" s="246" t="s">
        <v>169</v>
      </c>
      <c r="B22" s="145" t="str">
        <f>'IDENTIFICACIÓN Y VALORACIÓN'!$E$9</f>
        <v>Gestión</v>
      </c>
      <c r="C22" s="813" t="s">
        <v>199</v>
      </c>
      <c r="D22" s="155" t="s">
        <v>1148</v>
      </c>
      <c r="E22" s="247" t="s">
        <v>588</v>
      </c>
      <c r="F22" s="231" t="s">
        <v>1151</v>
      </c>
      <c r="G22" s="231" t="s">
        <v>1153</v>
      </c>
      <c r="H22" s="231" t="s">
        <v>1155</v>
      </c>
      <c r="I22" s="556" t="s">
        <v>2090</v>
      </c>
      <c r="J22" s="548" t="s">
        <v>2460</v>
      </c>
      <c r="K22" s="634" t="s">
        <v>2313</v>
      </c>
      <c r="L22" s="630"/>
    </row>
    <row r="23" spans="1:12" ht="166.5" hidden="1" x14ac:dyDescent="0.2">
      <c r="A23" s="246"/>
      <c r="B23" s="145"/>
      <c r="C23" s="815"/>
      <c r="D23" s="290" t="s">
        <v>1147</v>
      </c>
      <c r="E23" s="247" t="s">
        <v>1149</v>
      </c>
      <c r="F23" s="231" t="s">
        <v>1150</v>
      </c>
      <c r="G23" s="231" t="s">
        <v>1152</v>
      </c>
      <c r="H23" s="231" t="s">
        <v>1154</v>
      </c>
      <c r="I23" s="556" t="s">
        <v>2090</v>
      </c>
      <c r="J23" s="617" t="s">
        <v>2336</v>
      </c>
      <c r="K23" s="634" t="s">
        <v>2335</v>
      </c>
      <c r="L23" s="630"/>
    </row>
    <row r="24" spans="1:12" ht="76.5" hidden="1" customHeight="1" x14ac:dyDescent="0.2">
      <c r="A24" s="246" t="s">
        <v>169</v>
      </c>
      <c r="B24" s="145" t="str">
        <f>'IDENTIFICACIÓN Y VALORACIÓN'!$E$9</f>
        <v>Gestión</v>
      </c>
      <c r="C24" s="813" t="s">
        <v>200</v>
      </c>
      <c r="D24" s="155" t="s">
        <v>1159</v>
      </c>
      <c r="E24" s="247" t="s">
        <v>1163</v>
      </c>
      <c r="F24" s="231" t="s">
        <v>1167</v>
      </c>
      <c r="G24" s="231" t="s">
        <v>1171</v>
      </c>
      <c r="H24" s="231" t="s">
        <v>1175</v>
      </c>
      <c r="I24" s="556" t="s">
        <v>2090</v>
      </c>
      <c r="J24" s="548" t="s">
        <v>2460</v>
      </c>
      <c r="K24" s="638" t="s">
        <v>2533</v>
      </c>
      <c r="L24" s="630"/>
    </row>
    <row r="25" spans="1:12" ht="45" hidden="1" x14ac:dyDescent="0.2">
      <c r="A25" s="246"/>
      <c r="B25" s="145"/>
      <c r="C25" s="814"/>
      <c r="D25" s="290" t="s">
        <v>1156</v>
      </c>
      <c r="E25" s="247" t="s">
        <v>1160</v>
      </c>
      <c r="F25" s="231" t="s">
        <v>1164</v>
      </c>
      <c r="G25" s="446" t="s">
        <v>1168</v>
      </c>
      <c r="H25" s="446" t="s">
        <v>1172</v>
      </c>
      <c r="I25" s="556" t="s">
        <v>2090</v>
      </c>
      <c r="J25" s="612" t="s">
        <v>2465</v>
      </c>
      <c r="K25" s="639" t="s">
        <v>2468</v>
      </c>
      <c r="L25" s="630"/>
    </row>
    <row r="26" spans="1:12" ht="332.25" hidden="1" x14ac:dyDescent="0.2">
      <c r="A26" s="246"/>
      <c r="B26" s="145"/>
      <c r="C26" s="814"/>
      <c r="D26" s="740" t="s">
        <v>1157</v>
      </c>
      <c r="E26" s="740" t="s">
        <v>1161</v>
      </c>
      <c r="F26" s="773" t="s">
        <v>1165</v>
      </c>
      <c r="G26" s="773" t="s">
        <v>1169</v>
      </c>
      <c r="H26" s="773" t="s">
        <v>1173</v>
      </c>
      <c r="I26" s="556" t="s">
        <v>2090</v>
      </c>
      <c r="J26" s="618" t="s">
        <v>2535</v>
      </c>
      <c r="K26" s="640" t="s">
        <v>2534</v>
      </c>
      <c r="L26" s="630"/>
    </row>
    <row r="27" spans="1:12" ht="69" hidden="1" customHeight="1" x14ac:dyDescent="0.2">
      <c r="A27" s="246"/>
      <c r="B27" s="145"/>
      <c r="C27" s="814"/>
      <c r="D27" s="741"/>
      <c r="E27" s="741"/>
      <c r="F27" s="774"/>
      <c r="G27" s="774"/>
      <c r="H27" s="774"/>
      <c r="I27" s="556" t="s">
        <v>2090</v>
      </c>
      <c r="J27" s="548" t="s">
        <v>2460</v>
      </c>
      <c r="K27" s="640" t="s">
        <v>2337</v>
      </c>
      <c r="L27" s="630"/>
    </row>
    <row r="28" spans="1:12" ht="140.25" hidden="1" customHeight="1" x14ac:dyDescent="0.2">
      <c r="A28" s="246"/>
      <c r="B28" s="145"/>
      <c r="C28" s="814"/>
      <c r="D28" s="741"/>
      <c r="E28" s="741"/>
      <c r="F28" s="774"/>
      <c r="G28" s="774"/>
      <c r="H28" s="774"/>
      <c r="I28" s="556" t="s">
        <v>2090</v>
      </c>
      <c r="J28" s="548" t="s">
        <v>2460</v>
      </c>
      <c r="K28" s="641" t="s">
        <v>2469</v>
      </c>
      <c r="L28" s="630"/>
    </row>
    <row r="29" spans="1:12" ht="210.75" hidden="1" x14ac:dyDescent="0.2">
      <c r="A29" s="246"/>
      <c r="B29" s="145"/>
      <c r="C29" s="815"/>
      <c r="D29" s="290" t="s">
        <v>1158</v>
      </c>
      <c r="E29" s="247" t="s">
        <v>1162</v>
      </c>
      <c r="F29" s="231" t="s">
        <v>1166</v>
      </c>
      <c r="G29" s="446" t="s">
        <v>1170</v>
      </c>
      <c r="H29" s="446" t="s">
        <v>1174</v>
      </c>
      <c r="I29" s="556" t="s">
        <v>2090</v>
      </c>
      <c r="J29" s="618" t="s">
        <v>2310</v>
      </c>
      <c r="K29" s="640" t="s">
        <v>2312</v>
      </c>
      <c r="L29" s="630"/>
    </row>
    <row r="30" spans="1:12" s="450" customFormat="1" ht="38.450000000000003" hidden="1" customHeight="1" x14ac:dyDescent="0.2">
      <c r="A30" s="447" t="s">
        <v>170</v>
      </c>
      <c r="B30" s="448" t="str">
        <f>'IDENTIFICACIÓN Y VALORACIÓN'!$E$13</f>
        <v>Gestión</v>
      </c>
      <c r="C30" s="819" t="s">
        <v>201</v>
      </c>
      <c r="D30" s="169" t="s">
        <v>1177</v>
      </c>
      <c r="E30" s="439" t="s">
        <v>1179</v>
      </c>
      <c r="F30" s="169" t="s">
        <v>1181</v>
      </c>
      <c r="G30" s="204" t="s">
        <v>1183</v>
      </c>
      <c r="H30" s="204" t="s">
        <v>1185</v>
      </c>
      <c r="I30" s="556" t="s">
        <v>2090</v>
      </c>
      <c r="J30" s="548" t="s">
        <v>2460</v>
      </c>
      <c r="K30" s="642" t="s">
        <v>2277</v>
      </c>
      <c r="L30" s="630"/>
    </row>
    <row r="31" spans="1:12" s="450" customFormat="1" ht="210" hidden="1" x14ac:dyDescent="0.2">
      <c r="A31" s="455"/>
      <c r="B31" s="456"/>
      <c r="C31" s="821"/>
      <c r="D31" s="169" t="s">
        <v>1176</v>
      </c>
      <c r="E31" s="439" t="s">
        <v>1178</v>
      </c>
      <c r="F31" s="169" t="s">
        <v>1180</v>
      </c>
      <c r="G31" s="204" t="s">
        <v>1182</v>
      </c>
      <c r="H31" s="204" t="s">
        <v>1184</v>
      </c>
      <c r="I31" s="556" t="s">
        <v>2090</v>
      </c>
      <c r="J31" s="548" t="s">
        <v>2460</v>
      </c>
      <c r="K31" s="640" t="s">
        <v>2451</v>
      </c>
      <c r="L31" s="630"/>
    </row>
    <row r="32" spans="1:12" s="450" customFormat="1" ht="113.25" hidden="1" customHeight="1" x14ac:dyDescent="0.2">
      <c r="A32" s="451" t="s">
        <v>170</v>
      </c>
      <c r="B32" s="452" t="str">
        <f>'IDENTIFICACIÓN Y VALORACIÓN'!$E$13</f>
        <v>Gestión</v>
      </c>
      <c r="C32" s="449" t="s">
        <v>202</v>
      </c>
      <c r="D32" s="169" t="s">
        <v>140</v>
      </c>
      <c r="E32" s="439" t="s">
        <v>276</v>
      </c>
      <c r="F32" s="453" t="s">
        <v>301</v>
      </c>
      <c r="G32" s="453" t="s">
        <v>328</v>
      </c>
      <c r="H32" s="425" t="s">
        <v>345</v>
      </c>
      <c r="I32" s="556" t="s">
        <v>2090</v>
      </c>
      <c r="J32" s="548" t="s">
        <v>2460</v>
      </c>
      <c r="K32" s="638" t="s">
        <v>2536</v>
      </c>
      <c r="L32" s="630"/>
    </row>
    <row r="33" spans="1:12" s="450" customFormat="1" ht="105" hidden="1" x14ac:dyDescent="0.2">
      <c r="A33" s="451" t="s">
        <v>170</v>
      </c>
      <c r="B33" s="452" t="str">
        <f>'IDENTIFICACIÓN Y VALORACIÓN'!$E$13</f>
        <v>Gestión</v>
      </c>
      <c r="C33" s="819" t="s">
        <v>203</v>
      </c>
      <c r="D33" s="169" t="s">
        <v>1187</v>
      </c>
      <c r="E33" s="439" t="s">
        <v>1190</v>
      </c>
      <c r="F33" s="425" t="s">
        <v>1191</v>
      </c>
      <c r="G33" s="425" t="s">
        <v>1193</v>
      </c>
      <c r="H33" s="425" t="s">
        <v>1195</v>
      </c>
      <c r="I33" s="556" t="s">
        <v>2090</v>
      </c>
      <c r="J33" s="548" t="s">
        <v>2460</v>
      </c>
      <c r="K33" s="634" t="s">
        <v>2131</v>
      </c>
      <c r="L33" s="630"/>
    </row>
    <row r="34" spans="1:12" s="450" customFormat="1" ht="165" hidden="1" x14ac:dyDescent="0.2">
      <c r="A34" s="451"/>
      <c r="B34" s="452"/>
      <c r="C34" s="821"/>
      <c r="D34" s="169" t="s">
        <v>1186</v>
      </c>
      <c r="E34" s="439" t="s">
        <v>1188</v>
      </c>
      <c r="F34" s="425" t="s">
        <v>1189</v>
      </c>
      <c r="G34" s="425" t="s">
        <v>1192</v>
      </c>
      <c r="H34" s="425" t="s">
        <v>1194</v>
      </c>
      <c r="I34" s="556" t="s">
        <v>2090</v>
      </c>
      <c r="J34" s="548" t="s">
        <v>2460</v>
      </c>
      <c r="K34" s="640" t="s">
        <v>2452</v>
      </c>
      <c r="L34" s="630"/>
    </row>
    <row r="35" spans="1:12" s="450" customFormat="1" ht="32.1" hidden="1" customHeight="1" x14ac:dyDescent="0.2">
      <c r="A35" s="451" t="s">
        <v>170</v>
      </c>
      <c r="B35" s="452" t="str">
        <f>'IDENTIFICACIÓN Y VALORACIÓN'!$E$13</f>
        <v>Gestión</v>
      </c>
      <c r="C35" s="819" t="s">
        <v>204</v>
      </c>
      <c r="D35" s="169" t="s">
        <v>1197</v>
      </c>
      <c r="E35" s="439" t="s">
        <v>1199</v>
      </c>
      <c r="F35" s="425" t="s">
        <v>1201</v>
      </c>
      <c r="G35" s="425" t="s">
        <v>335</v>
      </c>
      <c r="H35" s="425" t="s">
        <v>1203</v>
      </c>
      <c r="I35" s="556" t="s">
        <v>2090</v>
      </c>
      <c r="J35" s="548" t="s">
        <v>2460</v>
      </c>
      <c r="K35" s="634" t="s">
        <v>2314</v>
      </c>
      <c r="L35" s="630"/>
    </row>
    <row r="36" spans="1:12" s="450" customFormat="1" ht="176.45" hidden="1" customHeight="1" x14ac:dyDescent="0.2">
      <c r="A36" s="451"/>
      <c r="B36" s="452"/>
      <c r="C36" s="821"/>
      <c r="D36" s="169" t="s">
        <v>1196</v>
      </c>
      <c r="E36" s="439" t="s">
        <v>1198</v>
      </c>
      <c r="F36" s="425" t="s">
        <v>1200</v>
      </c>
      <c r="G36" s="425" t="s">
        <v>1202</v>
      </c>
      <c r="H36" s="425" t="s">
        <v>1204</v>
      </c>
      <c r="I36" s="615" t="s">
        <v>2090</v>
      </c>
      <c r="J36" s="548" t="s">
        <v>2460</v>
      </c>
      <c r="K36" s="643" t="s">
        <v>2504</v>
      </c>
      <c r="L36" s="630"/>
    </row>
    <row r="37" spans="1:12" s="450" customFormat="1" ht="120" hidden="1" x14ac:dyDescent="0.2">
      <c r="A37" s="451" t="s">
        <v>170</v>
      </c>
      <c r="B37" s="454" t="str">
        <f>'IDENTIFICACIÓN Y VALORACIÓN'!$E$13</f>
        <v>Gestión</v>
      </c>
      <c r="C37" s="449" t="s">
        <v>205</v>
      </c>
      <c r="D37" s="169" t="s">
        <v>141</v>
      </c>
      <c r="E37" s="439" t="s">
        <v>277</v>
      </c>
      <c r="F37" s="453" t="s">
        <v>302</v>
      </c>
      <c r="G37" s="453" t="s">
        <v>329</v>
      </c>
      <c r="H37" s="425" t="s">
        <v>346</v>
      </c>
      <c r="I37" s="556" t="s">
        <v>2090</v>
      </c>
      <c r="J37" s="548" t="s">
        <v>2460</v>
      </c>
      <c r="K37" s="634" t="s">
        <v>2453</v>
      </c>
      <c r="L37" s="630"/>
    </row>
    <row r="38" spans="1:12" ht="95.45" hidden="1" customHeight="1" x14ac:dyDescent="0.2">
      <c r="A38" s="248" t="s">
        <v>171</v>
      </c>
      <c r="B38" s="164" t="str">
        <f>'IDENTIFICACIÓN Y VALORACIÓN'!$E$18</f>
        <v>Gestión</v>
      </c>
      <c r="C38" s="436" t="s">
        <v>206</v>
      </c>
      <c r="D38" s="155" t="s">
        <v>743</v>
      </c>
      <c r="E38" s="247" t="s">
        <v>279</v>
      </c>
      <c r="F38" s="155" t="s">
        <v>303</v>
      </c>
      <c r="G38" s="196" t="s">
        <v>330</v>
      </c>
      <c r="H38" s="196" t="s">
        <v>347</v>
      </c>
      <c r="I38" s="556" t="s">
        <v>2090</v>
      </c>
      <c r="J38" s="548" t="s">
        <v>2460</v>
      </c>
      <c r="K38" s="644" t="s">
        <v>2411</v>
      </c>
      <c r="L38" s="630"/>
    </row>
    <row r="39" spans="1:12" ht="98.1" hidden="1" customHeight="1" x14ac:dyDescent="0.2">
      <c r="A39" s="249" t="s">
        <v>171</v>
      </c>
      <c r="B39" s="145" t="str">
        <f>'IDENTIFICACIÓN Y VALORACIÓN'!$E$18</f>
        <v>Gestión</v>
      </c>
      <c r="C39" s="813" t="s">
        <v>207</v>
      </c>
      <c r="D39" s="155" t="s">
        <v>1208</v>
      </c>
      <c r="E39" s="290" t="s">
        <v>1212</v>
      </c>
      <c r="F39" s="231" t="s">
        <v>1216</v>
      </c>
      <c r="G39" s="231" t="s">
        <v>1220</v>
      </c>
      <c r="H39" s="231" t="s">
        <v>1224</v>
      </c>
      <c r="I39" s="556" t="s">
        <v>2091</v>
      </c>
      <c r="J39" s="548" t="s">
        <v>2460</v>
      </c>
      <c r="K39" s="638" t="s">
        <v>2537</v>
      </c>
      <c r="L39" s="630"/>
    </row>
    <row r="40" spans="1:12" ht="45" hidden="1" x14ac:dyDescent="0.2">
      <c r="A40" s="249"/>
      <c r="B40" s="145"/>
      <c r="C40" s="814"/>
      <c r="D40" s="290" t="s">
        <v>1205</v>
      </c>
      <c r="E40" s="290" t="s">
        <v>1209</v>
      </c>
      <c r="F40" s="231" t="s">
        <v>1213</v>
      </c>
      <c r="G40" s="231" t="s">
        <v>1217</v>
      </c>
      <c r="H40" s="231" t="s">
        <v>1221</v>
      </c>
      <c r="I40" s="559" t="s">
        <v>2090</v>
      </c>
      <c r="J40" s="548" t="s">
        <v>2460</v>
      </c>
      <c r="K40" s="645" t="s">
        <v>2338</v>
      </c>
      <c r="L40" s="630"/>
    </row>
    <row r="41" spans="1:12" ht="60" hidden="1" x14ac:dyDescent="0.2">
      <c r="A41" s="249"/>
      <c r="B41" s="145"/>
      <c r="C41" s="814"/>
      <c r="D41" s="290" t="s">
        <v>1206</v>
      </c>
      <c r="E41" s="290" t="s">
        <v>1210</v>
      </c>
      <c r="F41" s="231" t="s">
        <v>1214</v>
      </c>
      <c r="G41" s="231" t="s">
        <v>1218</v>
      </c>
      <c r="H41" s="231" t="s">
        <v>1222</v>
      </c>
      <c r="I41" s="560" t="s">
        <v>2090</v>
      </c>
      <c r="J41" s="548" t="s">
        <v>2460</v>
      </c>
      <c r="K41" s="646" t="s">
        <v>2098</v>
      </c>
      <c r="L41" s="630"/>
    </row>
    <row r="42" spans="1:12" ht="42" hidden="1" customHeight="1" x14ac:dyDescent="0.2">
      <c r="A42" s="249"/>
      <c r="B42" s="145"/>
      <c r="C42" s="815"/>
      <c r="D42" s="290" t="s">
        <v>1207</v>
      </c>
      <c r="E42" s="290" t="s">
        <v>1211</v>
      </c>
      <c r="F42" s="231" t="s">
        <v>1215</v>
      </c>
      <c r="G42" s="231" t="s">
        <v>1219</v>
      </c>
      <c r="H42" s="231" t="s">
        <v>1223</v>
      </c>
      <c r="I42" s="556" t="s">
        <v>2090</v>
      </c>
      <c r="J42" s="547" t="s">
        <v>2141</v>
      </c>
      <c r="K42" s="634" t="s">
        <v>2519</v>
      </c>
      <c r="L42" s="630"/>
    </row>
    <row r="43" spans="1:12" ht="47.1" hidden="1" customHeight="1" x14ac:dyDescent="0.2">
      <c r="A43" s="249" t="s">
        <v>171</v>
      </c>
      <c r="B43" s="145" t="str">
        <f>'IDENTIFICACIÓN Y VALORACIÓN'!$E$18</f>
        <v>Gestión</v>
      </c>
      <c r="C43" s="813" t="s">
        <v>208</v>
      </c>
      <c r="D43" s="247" t="s">
        <v>1227</v>
      </c>
      <c r="E43" s="290" t="s">
        <v>1230</v>
      </c>
      <c r="F43" s="231" t="s">
        <v>1233</v>
      </c>
      <c r="G43" s="231" t="s">
        <v>1236</v>
      </c>
      <c r="H43" s="231" t="s">
        <v>1239</v>
      </c>
      <c r="I43" s="556" t="s">
        <v>2090</v>
      </c>
      <c r="J43" s="548" t="s">
        <v>2460</v>
      </c>
      <c r="K43" s="634" t="s">
        <v>2370</v>
      </c>
      <c r="L43" s="630"/>
    </row>
    <row r="44" spans="1:12" ht="45" hidden="1" x14ac:dyDescent="0.2">
      <c r="A44" s="249"/>
      <c r="B44" s="145"/>
      <c r="C44" s="814"/>
      <c r="D44" s="247" t="s">
        <v>1225</v>
      </c>
      <c r="E44" s="290" t="s">
        <v>1228</v>
      </c>
      <c r="F44" s="231" t="s">
        <v>1231</v>
      </c>
      <c r="G44" s="231" t="s">
        <v>1234</v>
      </c>
      <c r="H44" s="231" t="s">
        <v>1237</v>
      </c>
      <c r="I44" s="556" t="s">
        <v>2090</v>
      </c>
      <c r="J44" s="548" t="s">
        <v>2460</v>
      </c>
      <c r="K44" s="569" t="s">
        <v>2371</v>
      </c>
      <c r="L44" s="630"/>
    </row>
    <row r="45" spans="1:12" ht="120" hidden="1" x14ac:dyDescent="0.2">
      <c r="A45" s="249"/>
      <c r="B45" s="145"/>
      <c r="C45" s="815"/>
      <c r="D45" s="247" t="s">
        <v>1226</v>
      </c>
      <c r="E45" s="290" t="s">
        <v>1229</v>
      </c>
      <c r="F45" s="231" t="s">
        <v>1232</v>
      </c>
      <c r="G45" s="231" t="s">
        <v>1235</v>
      </c>
      <c r="H45" s="231" t="s">
        <v>1238</v>
      </c>
      <c r="I45" s="559" t="s">
        <v>2090</v>
      </c>
      <c r="J45" s="548" t="s">
        <v>2460</v>
      </c>
      <c r="K45" s="645" t="s">
        <v>2339</v>
      </c>
      <c r="L45" s="630"/>
    </row>
    <row r="46" spans="1:12" ht="59.45" hidden="1" customHeight="1" x14ac:dyDescent="0.2">
      <c r="A46" s="249" t="s">
        <v>171</v>
      </c>
      <c r="B46" s="145" t="str">
        <f>'IDENTIFICACIÓN Y VALORACIÓN'!$E$18</f>
        <v>Gestión</v>
      </c>
      <c r="C46" s="813" t="s">
        <v>209</v>
      </c>
      <c r="D46" s="247" t="s">
        <v>1241</v>
      </c>
      <c r="E46" s="247" t="s">
        <v>1243</v>
      </c>
      <c r="F46" s="231" t="s">
        <v>1245</v>
      </c>
      <c r="G46" s="231" t="s">
        <v>1247</v>
      </c>
      <c r="H46" s="231" t="s">
        <v>1248</v>
      </c>
      <c r="I46" s="573" t="s">
        <v>2183</v>
      </c>
      <c r="J46" s="548" t="s">
        <v>2460</v>
      </c>
      <c r="K46" s="647" t="s">
        <v>2412</v>
      </c>
      <c r="L46" s="630"/>
    </row>
    <row r="47" spans="1:12" ht="90" hidden="1" x14ac:dyDescent="0.2">
      <c r="A47" s="249"/>
      <c r="B47" s="145"/>
      <c r="C47" s="815"/>
      <c r="D47" s="247" t="s">
        <v>1240</v>
      </c>
      <c r="E47" s="247" t="s">
        <v>1242</v>
      </c>
      <c r="F47" s="231" t="s">
        <v>1244</v>
      </c>
      <c r="G47" s="231" t="s">
        <v>1246</v>
      </c>
      <c r="H47" s="231" t="s">
        <v>1249</v>
      </c>
      <c r="I47" s="560" t="s">
        <v>2090</v>
      </c>
      <c r="J47" s="548" t="s">
        <v>2460</v>
      </c>
      <c r="K47" s="648" t="s">
        <v>2340</v>
      </c>
      <c r="L47" s="630"/>
    </row>
    <row r="48" spans="1:12" ht="76.5" hidden="1" customHeight="1" x14ac:dyDescent="0.2">
      <c r="A48" s="249" t="s">
        <v>171</v>
      </c>
      <c r="B48" s="145" t="str">
        <f>'IDENTIFICACIÓN Y VALORACIÓN'!$E$18</f>
        <v>Gestión</v>
      </c>
      <c r="C48" s="813" t="s">
        <v>210</v>
      </c>
      <c r="D48" s="247" t="s">
        <v>1251</v>
      </c>
      <c r="E48" s="247" t="s">
        <v>1253</v>
      </c>
      <c r="F48" s="231" t="s">
        <v>1255</v>
      </c>
      <c r="G48" s="231" t="s">
        <v>332</v>
      </c>
      <c r="H48" s="231" t="s">
        <v>585</v>
      </c>
      <c r="I48" s="552" t="s">
        <v>2090</v>
      </c>
      <c r="J48" s="548" t="s">
        <v>2460</v>
      </c>
      <c r="K48" s="649" t="s">
        <v>2223</v>
      </c>
      <c r="L48" s="630"/>
    </row>
    <row r="49" spans="1:12" ht="58.5" hidden="1" customHeight="1" x14ac:dyDescent="0.2">
      <c r="A49" s="249"/>
      <c r="B49" s="145"/>
      <c r="C49" s="815"/>
      <c r="D49" s="247" t="s">
        <v>1250</v>
      </c>
      <c r="E49" s="247" t="s">
        <v>1252</v>
      </c>
      <c r="F49" s="231" t="s">
        <v>1254</v>
      </c>
      <c r="G49" s="231" t="s">
        <v>1256</v>
      </c>
      <c r="H49" s="231" t="s">
        <v>1257</v>
      </c>
      <c r="I49" s="556" t="s">
        <v>2090</v>
      </c>
      <c r="J49" s="548" t="s">
        <v>2460</v>
      </c>
      <c r="K49" s="634" t="s">
        <v>2363</v>
      </c>
      <c r="L49" s="630"/>
    </row>
    <row r="50" spans="1:12" ht="58.5" hidden="1" customHeight="1" x14ac:dyDescent="0.2">
      <c r="A50" s="249" t="s">
        <v>171</v>
      </c>
      <c r="B50" s="145" t="str">
        <f>'IDENTIFICACIÓN Y VALORACIÓN'!$E$18</f>
        <v>Gestión</v>
      </c>
      <c r="C50" s="436" t="s">
        <v>211</v>
      </c>
      <c r="D50" s="247" t="s">
        <v>130</v>
      </c>
      <c r="E50" s="247" t="s">
        <v>282</v>
      </c>
      <c r="F50" s="231" t="s">
        <v>305</v>
      </c>
      <c r="G50" s="231" t="s">
        <v>331</v>
      </c>
      <c r="H50" s="231" t="s">
        <v>349</v>
      </c>
      <c r="I50" s="556" t="s">
        <v>2090</v>
      </c>
      <c r="J50" s="548" t="s">
        <v>2460</v>
      </c>
      <c r="K50" s="638" t="s">
        <v>2538</v>
      </c>
      <c r="L50" s="630"/>
    </row>
    <row r="51" spans="1:12" ht="39.950000000000003" hidden="1" customHeight="1" x14ac:dyDescent="0.2">
      <c r="A51" s="249" t="s">
        <v>171</v>
      </c>
      <c r="B51" s="145" t="str">
        <f>'IDENTIFICACIÓN Y VALORACIÓN'!$E$18</f>
        <v>Gestión</v>
      </c>
      <c r="C51" s="436" t="s">
        <v>212</v>
      </c>
      <c r="D51" s="247" t="s">
        <v>131</v>
      </c>
      <c r="E51" s="247" t="s">
        <v>281</v>
      </c>
      <c r="F51" s="286" t="s">
        <v>304</v>
      </c>
      <c r="G51" s="231" t="s">
        <v>760</v>
      </c>
      <c r="H51" s="231" t="s">
        <v>348</v>
      </c>
      <c r="I51" s="554" t="s">
        <v>2090</v>
      </c>
      <c r="J51" s="548" t="s">
        <v>2460</v>
      </c>
      <c r="K51" s="650" t="s">
        <v>2131</v>
      </c>
      <c r="L51" s="630"/>
    </row>
    <row r="52" spans="1:12" ht="90" hidden="1" x14ac:dyDescent="0.2">
      <c r="A52" s="249" t="s">
        <v>171</v>
      </c>
      <c r="B52" s="145" t="str">
        <f>'IDENTIFICACIÓN Y VALORACIÓN'!$E$18</f>
        <v>Gestión</v>
      </c>
      <c r="C52" s="813" t="s">
        <v>213</v>
      </c>
      <c r="D52" s="247" t="s">
        <v>1259</v>
      </c>
      <c r="E52" s="247" t="s">
        <v>1261</v>
      </c>
      <c r="F52" s="231" t="s">
        <v>1263</v>
      </c>
      <c r="G52" s="231" t="s">
        <v>1264</v>
      </c>
      <c r="H52" s="231" t="s">
        <v>1266</v>
      </c>
      <c r="I52" s="556" t="s">
        <v>2090</v>
      </c>
      <c r="J52" s="548" t="s">
        <v>2460</v>
      </c>
      <c r="K52" s="634" t="s">
        <v>2366</v>
      </c>
      <c r="L52" s="630"/>
    </row>
    <row r="53" spans="1:12" ht="48" hidden="1" customHeight="1" x14ac:dyDescent="0.2">
      <c r="A53" s="246"/>
      <c r="B53" s="145"/>
      <c r="C53" s="815"/>
      <c r="D53" s="247" t="s">
        <v>1258</v>
      </c>
      <c r="E53" s="247" t="s">
        <v>1260</v>
      </c>
      <c r="F53" s="231" t="s">
        <v>1262</v>
      </c>
      <c r="G53" s="446" t="s">
        <v>1265</v>
      </c>
      <c r="H53" s="446" t="s">
        <v>1267</v>
      </c>
      <c r="I53" s="556" t="s">
        <v>2090</v>
      </c>
      <c r="J53" s="548" t="s">
        <v>2460</v>
      </c>
      <c r="K53" s="640" t="s">
        <v>2367</v>
      </c>
      <c r="L53" s="630"/>
    </row>
    <row r="54" spans="1:12" s="450" customFormat="1" ht="47.45" hidden="1" customHeight="1" x14ac:dyDescent="0.2">
      <c r="A54" s="447" t="s">
        <v>172</v>
      </c>
      <c r="B54" s="448" t="str">
        <f>'IDENTIFICACIÓN Y VALORACIÓN'!$E$26</f>
        <v>Gestión</v>
      </c>
      <c r="C54" s="819" t="s">
        <v>214</v>
      </c>
      <c r="D54" s="439" t="s">
        <v>1271</v>
      </c>
      <c r="E54" s="439" t="s">
        <v>1275</v>
      </c>
      <c r="F54" s="169" t="s">
        <v>1279</v>
      </c>
      <c r="G54" s="204" t="s">
        <v>1283</v>
      </c>
      <c r="H54" s="204" t="s">
        <v>350</v>
      </c>
      <c r="I54" s="615" t="s">
        <v>2090</v>
      </c>
      <c r="J54" s="548" t="s">
        <v>2460</v>
      </c>
      <c r="K54" s="640" t="s">
        <v>2511</v>
      </c>
      <c r="L54" s="630"/>
    </row>
    <row r="55" spans="1:12" s="450" customFormat="1" ht="105" hidden="1" x14ac:dyDescent="0.2">
      <c r="A55" s="455"/>
      <c r="B55" s="456"/>
      <c r="C55" s="820"/>
      <c r="D55" s="439" t="s">
        <v>1268</v>
      </c>
      <c r="E55" s="439" t="s">
        <v>1272</v>
      </c>
      <c r="F55" s="169" t="s">
        <v>1276</v>
      </c>
      <c r="G55" s="204" t="s">
        <v>1280</v>
      </c>
      <c r="H55" s="204" t="s">
        <v>1284</v>
      </c>
      <c r="I55" s="556" t="s">
        <v>2090</v>
      </c>
      <c r="J55" s="548" t="s">
        <v>2460</v>
      </c>
      <c r="K55" s="651" t="s">
        <v>2539</v>
      </c>
      <c r="L55" s="630"/>
    </row>
    <row r="56" spans="1:12" s="450" customFormat="1" ht="35.1" hidden="1" customHeight="1" x14ac:dyDescent="0.2">
      <c r="A56" s="455"/>
      <c r="B56" s="456"/>
      <c r="C56" s="820"/>
      <c r="D56" s="439" t="s">
        <v>1269</v>
      </c>
      <c r="E56" s="439" t="s">
        <v>1273</v>
      </c>
      <c r="F56" s="169" t="s">
        <v>1277</v>
      </c>
      <c r="G56" s="204" t="s">
        <v>1281</v>
      </c>
      <c r="H56" s="204" t="s">
        <v>1285</v>
      </c>
      <c r="I56" s="556" t="s">
        <v>2090</v>
      </c>
      <c r="J56" s="548" t="s">
        <v>2460</v>
      </c>
      <c r="K56" s="642" t="s">
        <v>2278</v>
      </c>
      <c r="L56" s="630"/>
    </row>
    <row r="57" spans="1:12" s="450" customFormat="1" ht="54.6" hidden="1" customHeight="1" x14ac:dyDescent="0.2">
      <c r="A57" s="455"/>
      <c r="B57" s="456"/>
      <c r="C57" s="821"/>
      <c r="D57" s="439" t="s">
        <v>1270</v>
      </c>
      <c r="E57" s="439" t="s">
        <v>1274</v>
      </c>
      <c r="F57" s="169" t="s">
        <v>1278</v>
      </c>
      <c r="G57" s="204" t="s">
        <v>1282</v>
      </c>
      <c r="H57" s="204" t="s">
        <v>1286</v>
      </c>
      <c r="I57" s="556" t="s">
        <v>2090</v>
      </c>
      <c r="J57" s="548" t="s">
        <v>2460</v>
      </c>
      <c r="K57" s="642" t="s">
        <v>2322</v>
      </c>
      <c r="L57" s="630"/>
    </row>
    <row r="58" spans="1:12" s="450" customFormat="1" ht="96" hidden="1" customHeight="1" x14ac:dyDescent="0.2">
      <c r="A58" s="451" t="s">
        <v>172</v>
      </c>
      <c r="B58" s="452" t="str">
        <f>'IDENTIFICACIÓN Y VALORACIÓN'!$E$26</f>
        <v>Gestión</v>
      </c>
      <c r="C58" s="819" t="s">
        <v>215</v>
      </c>
      <c r="D58" s="439" t="s">
        <v>1288</v>
      </c>
      <c r="E58" s="439" t="s">
        <v>1290</v>
      </c>
      <c r="F58" s="425" t="s">
        <v>1292</v>
      </c>
      <c r="G58" s="287" t="s">
        <v>1294</v>
      </c>
      <c r="H58" s="287" t="s">
        <v>1296</v>
      </c>
      <c r="I58" s="556" t="s">
        <v>2090</v>
      </c>
      <c r="J58" s="548" t="s">
        <v>2460</v>
      </c>
      <c r="K58" s="652" t="s">
        <v>2512</v>
      </c>
      <c r="L58" s="630"/>
    </row>
    <row r="59" spans="1:12" s="450" customFormat="1" ht="67.5" hidden="1" customHeight="1" x14ac:dyDescent="0.2">
      <c r="A59" s="451"/>
      <c r="B59" s="452"/>
      <c r="C59" s="821"/>
      <c r="D59" s="439" t="s">
        <v>1287</v>
      </c>
      <c r="E59" s="439" t="s">
        <v>1289</v>
      </c>
      <c r="F59" s="425" t="s">
        <v>1291</v>
      </c>
      <c r="G59" s="287" t="s">
        <v>1293</v>
      </c>
      <c r="H59" s="287" t="s">
        <v>1295</v>
      </c>
      <c r="I59" s="556" t="s">
        <v>2090</v>
      </c>
      <c r="J59" s="548" t="s">
        <v>2460</v>
      </c>
      <c r="K59" s="634" t="s">
        <v>2520</v>
      </c>
      <c r="L59" s="630"/>
    </row>
    <row r="60" spans="1:12" s="450" customFormat="1" ht="45" hidden="1" x14ac:dyDescent="0.2">
      <c r="A60" s="451" t="s">
        <v>172</v>
      </c>
      <c r="B60" s="452" t="str">
        <f>'IDENTIFICACIÓN Y VALORACIÓN'!$E$26</f>
        <v>Gestión</v>
      </c>
      <c r="C60" s="819" t="s">
        <v>216</v>
      </c>
      <c r="D60" s="439" t="s">
        <v>2208</v>
      </c>
      <c r="E60" s="439" t="s">
        <v>1301</v>
      </c>
      <c r="F60" s="425" t="s">
        <v>1304</v>
      </c>
      <c r="G60" s="287" t="s">
        <v>2209</v>
      </c>
      <c r="H60" s="526" t="s">
        <v>2210</v>
      </c>
      <c r="I60" s="615" t="s">
        <v>2090</v>
      </c>
      <c r="J60" s="548" t="s">
        <v>2460</v>
      </c>
      <c r="K60" s="653" t="s">
        <v>2513</v>
      </c>
      <c r="L60" s="630"/>
    </row>
    <row r="61" spans="1:12" s="450" customFormat="1" ht="33.950000000000003" hidden="1" customHeight="1" x14ac:dyDescent="0.2">
      <c r="A61" s="451"/>
      <c r="B61" s="452"/>
      <c r="C61" s="820"/>
      <c r="D61" s="439" t="s">
        <v>1297</v>
      </c>
      <c r="E61" s="439" t="s">
        <v>1299</v>
      </c>
      <c r="F61" s="425" t="s">
        <v>1302</v>
      </c>
      <c r="G61" s="425" t="s">
        <v>1305</v>
      </c>
      <c r="H61" s="425" t="s">
        <v>1307</v>
      </c>
      <c r="I61" s="556" t="s">
        <v>2090</v>
      </c>
      <c r="J61" s="548" t="s">
        <v>2460</v>
      </c>
      <c r="K61" s="634" t="s">
        <v>2131</v>
      </c>
      <c r="L61" s="630"/>
    </row>
    <row r="62" spans="1:12" s="450" customFormat="1" ht="32.1" hidden="1" customHeight="1" x14ac:dyDescent="0.2">
      <c r="A62" s="451"/>
      <c r="B62" s="452"/>
      <c r="C62" s="821"/>
      <c r="D62" s="439" t="s">
        <v>1298</v>
      </c>
      <c r="E62" s="439" t="s">
        <v>1300</v>
      </c>
      <c r="F62" s="425" t="s">
        <v>1303</v>
      </c>
      <c r="G62" s="425" t="s">
        <v>1306</v>
      </c>
      <c r="H62" s="425" t="s">
        <v>1308</v>
      </c>
      <c r="I62" s="556" t="s">
        <v>2090</v>
      </c>
      <c r="J62" s="548" t="s">
        <v>2460</v>
      </c>
      <c r="K62" s="634" t="s">
        <v>2521</v>
      </c>
      <c r="L62" s="630"/>
    </row>
    <row r="63" spans="1:12" s="450" customFormat="1" ht="102" hidden="1" customHeight="1" x14ac:dyDescent="0.2">
      <c r="A63" s="451" t="s">
        <v>172</v>
      </c>
      <c r="B63" s="452" t="str">
        <f>'IDENTIFICACIÓN Y VALORACIÓN'!$E$26</f>
        <v>Gestión</v>
      </c>
      <c r="C63" s="819" t="s">
        <v>217</v>
      </c>
      <c r="D63" s="439" t="s">
        <v>1309</v>
      </c>
      <c r="E63" s="439" t="s">
        <v>1310</v>
      </c>
      <c r="F63" s="425" t="s">
        <v>1313</v>
      </c>
      <c r="G63" s="278" t="s">
        <v>1314</v>
      </c>
      <c r="H63" s="425" t="s">
        <v>1317</v>
      </c>
      <c r="I63" s="556" t="s">
        <v>2090</v>
      </c>
      <c r="J63" s="548" t="s">
        <v>2460</v>
      </c>
      <c r="K63" s="654" t="s">
        <v>2429</v>
      </c>
      <c r="L63" s="630"/>
    </row>
    <row r="64" spans="1:12" s="450" customFormat="1" ht="102" hidden="1" customHeight="1" x14ac:dyDescent="0.2">
      <c r="A64" s="451"/>
      <c r="B64" s="452"/>
      <c r="C64" s="821"/>
      <c r="D64" s="439" t="s">
        <v>870</v>
      </c>
      <c r="E64" s="439" t="s">
        <v>1311</v>
      </c>
      <c r="F64" s="425" t="s">
        <v>1312</v>
      </c>
      <c r="G64" s="459" t="s">
        <v>1315</v>
      </c>
      <c r="H64" s="527" t="s">
        <v>1316</v>
      </c>
      <c r="I64" s="553" t="s">
        <v>2091</v>
      </c>
      <c r="J64" s="548" t="s">
        <v>2460</v>
      </c>
      <c r="K64" s="655" t="s">
        <v>2273</v>
      </c>
      <c r="L64" s="631"/>
    </row>
    <row r="65" spans="1:13" ht="105" x14ac:dyDescent="0.2">
      <c r="A65" s="245" t="s">
        <v>173</v>
      </c>
      <c r="B65" s="143" t="str">
        <f>'IDENTIFICACIÓN Y VALORACIÓN'!$E$30</f>
        <v>Corrupción-Institucionalidad</v>
      </c>
      <c r="C65" s="813" t="s">
        <v>218</v>
      </c>
      <c r="D65" s="250" t="s">
        <v>1323</v>
      </c>
      <c r="E65" s="250" t="s">
        <v>1329</v>
      </c>
      <c r="F65" s="230" t="s">
        <v>1335</v>
      </c>
      <c r="G65" s="196" t="s">
        <v>1341</v>
      </c>
      <c r="H65" s="251" t="s">
        <v>1347</v>
      </c>
      <c r="I65" s="615" t="s">
        <v>2090</v>
      </c>
      <c r="J65" s="548" t="s">
        <v>2460</v>
      </c>
      <c r="K65" s="656" t="s">
        <v>2514</v>
      </c>
      <c r="L65" s="678" t="s">
        <v>2613</v>
      </c>
    </row>
    <row r="66" spans="1:13" ht="52.5" customHeight="1" x14ac:dyDescent="0.2">
      <c r="A66" s="252"/>
      <c r="B66" s="164"/>
      <c r="C66" s="814"/>
      <c r="D66" s="250" t="s">
        <v>1318</v>
      </c>
      <c r="E66" s="250" t="s">
        <v>1324</v>
      </c>
      <c r="F66" s="675" t="s">
        <v>1330</v>
      </c>
      <c r="G66" s="196" t="s">
        <v>1336</v>
      </c>
      <c r="H66" s="191" t="s">
        <v>1342</v>
      </c>
      <c r="I66" s="556" t="s">
        <v>2090</v>
      </c>
      <c r="J66" s="548" t="s">
        <v>2460</v>
      </c>
      <c r="K66" s="657" t="s">
        <v>2540</v>
      </c>
      <c r="L66" s="679" t="s">
        <v>2614</v>
      </c>
    </row>
    <row r="67" spans="1:13" ht="69" customHeight="1" x14ac:dyDescent="0.2">
      <c r="A67" s="252"/>
      <c r="B67" s="164"/>
      <c r="C67" s="814"/>
      <c r="D67" s="250" t="s">
        <v>1319</v>
      </c>
      <c r="E67" s="250" t="s">
        <v>1325</v>
      </c>
      <c r="F67" s="230" t="s">
        <v>1331</v>
      </c>
      <c r="G67" s="196" t="s">
        <v>1337</v>
      </c>
      <c r="H67" s="191" t="s">
        <v>1343</v>
      </c>
      <c r="I67" s="556" t="s">
        <v>2090</v>
      </c>
      <c r="J67" s="548" t="s">
        <v>2460</v>
      </c>
      <c r="K67" s="656" t="s">
        <v>2373</v>
      </c>
      <c r="L67" s="679" t="s">
        <v>2619</v>
      </c>
    </row>
    <row r="68" spans="1:13" ht="150" x14ac:dyDescent="0.2">
      <c r="A68" s="252"/>
      <c r="B68" s="164"/>
      <c r="C68" s="814"/>
      <c r="D68" s="250" t="s">
        <v>1320</v>
      </c>
      <c r="E68" s="250" t="s">
        <v>1326</v>
      </c>
      <c r="F68" s="230" t="s">
        <v>1332</v>
      </c>
      <c r="G68" s="196" t="s">
        <v>1338</v>
      </c>
      <c r="H68" s="251" t="s">
        <v>1344</v>
      </c>
      <c r="I68" s="556" t="s">
        <v>2090</v>
      </c>
      <c r="J68" s="548" t="s">
        <v>2460</v>
      </c>
      <c r="K68" s="656" t="s">
        <v>2131</v>
      </c>
      <c r="L68" s="679" t="s">
        <v>2589</v>
      </c>
    </row>
    <row r="69" spans="1:13" ht="90" x14ac:dyDescent="0.2">
      <c r="A69" s="252"/>
      <c r="B69" s="164"/>
      <c r="C69" s="814"/>
      <c r="D69" s="250" t="s">
        <v>1321</v>
      </c>
      <c r="E69" s="250" t="s">
        <v>1327</v>
      </c>
      <c r="F69" s="230" t="s">
        <v>1333</v>
      </c>
      <c r="G69" s="196" t="s">
        <v>1339</v>
      </c>
      <c r="H69" s="251" t="s">
        <v>1345</v>
      </c>
      <c r="I69" s="560" t="s">
        <v>2090</v>
      </c>
      <c r="J69" s="548" t="s">
        <v>2460</v>
      </c>
      <c r="K69" s="658" t="s">
        <v>2341</v>
      </c>
      <c r="L69" s="678" t="s">
        <v>2620</v>
      </c>
    </row>
    <row r="70" spans="1:13" ht="120" x14ac:dyDescent="0.2">
      <c r="A70" s="252"/>
      <c r="B70" s="164"/>
      <c r="C70" s="815"/>
      <c r="D70" s="250" t="s">
        <v>1322</v>
      </c>
      <c r="E70" s="250" t="s">
        <v>1328</v>
      </c>
      <c r="F70" s="230" t="s">
        <v>1334</v>
      </c>
      <c r="G70" s="196" t="s">
        <v>1340</v>
      </c>
      <c r="H70" s="251" t="s">
        <v>1346</v>
      </c>
      <c r="I70" s="573" t="s">
        <v>2091</v>
      </c>
      <c r="J70" s="558">
        <v>44043</v>
      </c>
      <c r="K70" s="659" t="s">
        <v>2184</v>
      </c>
      <c r="L70" s="679" t="s">
        <v>2621</v>
      </c>
    </row>
    <row r="71" spans="1:13" ht="60" x14ac:dyDescent="0.2">
      <c r="A71" s="246" t="s">
        <v>173</v>
      </c>
      <c r="B71" s="145" t="str">
        <f>'IDENTIFICACIÓN Y VALORACIÓN'!$E$30</f>
        <v>Corrupción-Institucionalidad</v>
      </c>
      <c r="C71" s="813" t="s">
        <v>219</v>
      </c>
      <c r="D71" s="250" t="s">
        <v>1349</v>
      </c>
      <c r="E71" s="250" t="s">
        <v>1351</v>
      </c>
      <c r="F71" s="231" t="s">
        <v>1352</v>
      </c>
      <c r="G71" s="231" t="s">
        <v>1354</v>
      </c>
      <c r="H71" s="231" t="s">
        <v>1355</v>
      </c>
      <c r="I71" s="556" t="s">
        <v>2090</v>
      </c>
      <c r="J71" s="548" t="s">
        <v>2460</v>
      </c>
      <c r="K71" s="634" t="s">
        <v>2380</v>
      </c>
      <c r="L71" s="679" t="s">
        <v>2618</v>
      </c>
    </row>
    <row r="72" spans="1:13" ht="120" x14ac:dyDescent="0.2">
      <c r="A72" s="246"/>
      <c r="B72" s="145"/>
      <c r="C72" s="815"/>
      <c r="D72" s="250" t="s">
        <v>1348</v>
      </c>
      <c r="E72" s="250" t="s">
        <v>1350</v>
      </c>
      <c r="F72" s="231" t="s">
        <v>1291</v>
      </c>
      <c r="G72" s="231" t="s">
        <v>1353</v>
      </c>
      <c r="H72" s="231" t="s">
        <v>1356</v>
      </c>
      <c r="I72" s="556" t="s">
        <v>2090</v>
      </c>
      <c r="J72" s="548" t="s">
        <v>2460</v>
      </c>
      <c r="K72" s="653" t="s">
        <v>2522</v>
      </c>
      <c r="L72" s="678" t="s">
        <v>2590</v>
      </c>
    </row>
    <row r="73" spans="1:13" ht="60" x14ac:dyDescent="0.2">
      <c r="A73" s="246" t="s">
        <v>173</v>
      </c>
      <c r="B73" s="145" t="str">
        <f>'IDENTIFICACIÓN Y VALORACIÓN'!$E$30</f>
        <v>Corrupción-Institucionalidad</v>
      </c>
      <c r="C73" s="813" t="s">
        <v>220</v>
      </c>
      <c r="D73" s="250" t="s">
        <v>1357</v>
      </c>
      <c r="E73" s="250" t="s">
        <v>1359</v>
      </c>
      <c r="F73" s="231" t="s">
        <v>1361</v>
      </c>
      <c r="G73" s="231" t="s">
        <v>1363</v>
      </c>
      <c r="H73" s="231" t="s">
        <v>1365</v>
      </c>
      <c r="I73" s="556" t="s">
        <v>2090</v>
      </c>
      <c r="J73" s="548" t="s">
        <v>2460</v>
      </c>
      <c r="K73" s="634" t="s">
        <v>2381</v>
      </c>
      <c r="L73" s="679" t="s">
        <v>2616</v>
      </c>
    </row>
    <row r="74" spans="1:13" ht="176.25" customHeight="1" x14ac:dyDescent="0.2">
      <c r="A74" s="246"/>
      <c r="B74" s="145"/>
      <c r="C74" s="815"/>
      <c r="D74" s="250" t="s">
        <v>1358</v>
      </c>
      <c r="E74" s="250" t="s">
        <v>1360</v>
      </c>
      <c r="F74" s="231" t="s">
        <v>1362</v>
      </c>
      <c r="G74" s="231" t="s">
        <v>1364</v>
      </c>
      <c r="H74" s="231" t="s">
        <v>1366</v>
      </c>
      <c r="I74" s="556" t="s">
        <v>2090</v>
      </c>
      <c r="J74" s="548" t="s">
        <v>2460</v>
      </c>
      <c r="K74" s="546" t="s">
        <v>2523</v>
      </c>
      <c r="L74" s="678" t="s">
        <v>2591</v>
      </c>
    </row>
    <row r="75" spans="1:13" ht="105" x14ac:dyDescent="0.2">
      <c r="A75" s="246" t="s">
        <v>173</v>
      </c>
      <c r="B75" s="145" t="str">
        <f>'IDENTIFICACIÓN Y VALORACIÓN'!$E$30</f>
        <v>Corrupción-Institucionalidad</v>
      </c>
      <c r="C75" s="813" t="s">
        <v>221</v>
      </c>
      <c r="D75" s="519" t="s">
        <v>2211</v>
      </c>
      <c r="E75" s="250" t="s">
        <v>1371</v>
      </c>
      <c r="F75" s="231" t="s">
        <v>1374</v>
      </c>
      <c r="G75" s="231" t="s">
        <v>1377</v>
      </c>
      <c r="H75" s="519" t="s">
        <v>2212</v>
      </c>
      <c r="I75" s="615" t="s">
        <v>2090</v>
      </c>
      <c r="J75" s="548" t="s">
        <v>2460</v>
      </c>
      <c r="K75" s="653" t="s">
        <v>2514</v>
      </c>
      <c r="L75" s="678" t="s">
        <v>2612</v>
      </c>
    </row>
    <row r="76" spans="1:13" ht="75" x14ac:dyDescent="0.2">
      <c r="A76" s="246"/>
      <c r="B76" s="145"/>
      <c r="C76" s="814"/>
      <c r="D76" s="250" t="s">
        <v>1367</v>
      </c>
      <c r="E76" s="250" t="s">
        <v>1369</v>
      </c>
      <c r="F76" s="231" t="s">
        <v>1372</v>
      </c>
      <c r="G76" s="231" t="s">
        <v>1375</v>
      </c>
      <c r="H76" s="231" t="s">
        <v>1378</v>
      </c>
      <c r="I76" s="556" t="s">
        <v>2090</v>
      </c>
      <c r="J76" s="548" t="s">
        <v>2460</v>
      </c>
      <c r="K76" s="638" t="s">
        <v>2541</v>
      </c>
      <c r="L76" s="679" t="s">
        <v>2615</v>
      </c>
    </row>
    <row r="77" spans="1:13" ht="45" x14ac:dyDescent="0.2">
      <c r="A77" s="246"/>
      <c r="B77" s="145"/>
      <c r="C77" s="815"/>
      <c r="D77" s="250" t="s">
        <v>1368</v>
      </c>
      <c r="E77" s="250" t="s">
        <v>1370</v>
      </c>
      <c r="F77" s="231" t="s">
        <v>1373</v>
      </c>
      <c r="G77" s="231" t="s">
        <v>1376</v>
      </c>
      <c r="H77" s="231" t="s">
        <v>1379</v>
      </c>
      <c r="I77" s="556" t="s">
        <v>2090</v>
      </c>
      <c r="J77" s="547" t="s">
        <v>2095</v>
      </c>
      <c r="K77" s="634" t="s">
        <v>2374</v>
      </c>
      <c r="L77" s="679" t="s">
        <v>2622</v>
      </c>
    </row>
    <row r="78" spans="1:13" ht="60" x14ac:dyDescent="0.2">
      <c r="A78" s="246" t="s">
        <v>173</v>
      </c>
      <c r="B78" s="145" t="str">
        <f>'IDENTIFICACIÓN Y VALORACIÓN'!$E$30</f>
        <v>Corrupción-Institucionalidad</v>
      </c>
      <c r="C78" s="436" t="s">
        <v>222</v>
      </c>
      <c r="D78" s="250" t="s">
        <v>750</v>
      </c>
      <c r="E78" s="250" t="s">
        <v>283</v>
      </c>
      <c r="F78" s="286" t="s">
        <v>306</v>
      </c>
      <c r="G78" s="286" t="s">
        <v>757</v>
      </c>
      <c r="H78" s="231" t="s">
        <v>351</v>
      </c>
      <c r="I78" s="556" t="s">
        <v>2090</v>
      </c>
      <c r="J78" s="548" t="s">
        <v>2460</v>
      </c>
      <c r="K78" s="634" t="s">
        <v>2170</v>
      </c>
      <c r="L78" s="679" t="s">
        <v>2617</v>
      </c>
      <c r="M78" s="142">
        <v>14</v>
      </c>
    </row>
    <row r="79" spans="1:13" s="529" customFormat="1" ht="50.1" customHeight="1" x14ac:dyDescent="0.2">
      <c r="A79" s="528" t="s">
        <v>174</v>
      </c>
      <c r="B79" s="448" t="str">
        <f>'IDENTIFICACIÓN Y VALORACIÓN'!$E$35</f>
        <v>Corrupción-Visibilidad</v>
      </c>
      <c r="C79" s="819" t="s">
        <v>223</v>
      </c>
      <c r="D79" s="439" t="s">
        <v>1389</v>
      </c>
      <c r="E79" s="439" t="s">
        <v>1407</v>
      </c>
      <c r="F79" s="169" t="s">
        <v>1406</v>
      </c>
      <c r="G79" s="204" t="s">
        <v>2226</v>
      </c>
      <c r="H79" s="204" t="s">
        <v>746</v>
      </c>
      <c r="I79" s="556" t="s">
        <v>2090</v>
      </c>
      <c r="J79" s="548" t="s">
        <v>2460</v>
      </c>
      <c r="K79" s="642" t="s">
        <v>2506</v>
      </c>
      <c r="L79" s="676" t="s">
        <v>2623</v>
      </c>
    </row>
    <row r="80" spans="1:13" s="450" customFormat="1" ht="41.25" customHeight="1" x14ac:dyDescent="0.2">
      <c r="A80" s="455"/>
      <c r="B80" s="456"/>
      <c r="C80" s="820"/>
      <c r="D80" s="147" t="s">
        <v>1380</v>
      </c>
      <c r="E80" s="147" t="s">
        <v>1390</v>
      </c>
      <c r="F80" s="146" t="s">
        <v>1399</v>
      </c>
      <c r="G80" s="191" t="s">
        <v>1408</v>
      </c>
      <c r="H80" s="191" t="s">
        <v>1415</v>
      </c>
      <c r="I80" s="556" t="s">
        <v>2090</v>
      </c>
      <c r="J80" s="548" t="s">
        <v>2460</v>
      </c>
      <c r="K80" s="634" t="s">
        <v>2370</v>
      </c>
      <c r="L80" s="676" t="s">
        <v>2624</v>
      </c>
    </row>
    <row r="81" spans="1:13" s="450" customFormat="1" ht="75" x14ac:dyDescent="0.2">
      <c r="A81" s="455"/>
      <c r="B81" s="456"/>
      <c r="C81" s="820"/>
      <c r="D81" s="147" t="s">
        <v>1381</v>
      </c>
      <c r="E81" s="147" t="s">
        <v>1391</v>
      </c>
      <c r="F81" s="146" t="s">
        <v>1400</v>
      </c>
      <c r="G81" s="191" t="s">
        <v>1409</v>
      </c>
      <c r="H81" s="191" t="s">
        <v>1416</v>
      </c>
      <c r="I81" s="556" t="s">
        <v>2090</v>
      </c>
      <c r="J81" s="548" t="s">
        <v>2460</v>
      </c>
      <c r="K81" s="634" t="s">
        <v>2368</v>
      </c>
      <c r="L81" s="676" t="s">
        <v>2625</v>
      </c>
    </row>
    <row r="82" spans="1:13" s="450" customFormat="1" ht="165" x14ac:dyDescent="0.2">
      <c r="A82" s="455"/>
      <c r="B82" s="456"/>
      <c r="C82" s="820"/>
      <c r="D82" s="147" t="s">
        <v>1382</v>
      </c>
      <c r="E82" s="147" t="s">
        <v>1392</v>
      </c>
      <c r="F82" s="146" t="s">
        <v>1401</v>
      </c>
      <c r="G82" s="191" t="s">
        <v>1410</v>
      </c>
      <c r="H82" s="191" t="s">
        <v>1417</v>
      </c>
      <c r="I82" s="556" t="s">
        <v>2090</v>
      </c>
      <c r="J82" s="548" t="s">
        <v>2460</v>
      </c>
      <c r="K82" s="656" t="s">
        <v>2279</v>
      </c>
      <c r="L82" s="680" t="s">
        <v>2592</v>
      </c>
    </row>
    <row r="83" spans="1:13" s="450" customFormat="1" ht="60" x14ac:dyDescent="0.2">
      <c r="A83" s="455"/>
      <c r="B83" s="456"/>
      <c r="C83" s="820"/>
      <c r="D83" s="147" t="s">
        <v>1383</v>
      </c>
      <c r="E83" s="147" t="s">
        <v>1393</v>
      </c>
      <c r="F83" s="146" t="s">
        <v>1402</v>
      </c>
      <c r="G83" s="191" t="s">
        <v>1411</v>
      </c>
      <c r="H83" s="191" t="s">
        <v>1418</v>
      </c>
      <c r="I83" s="556" t="s">
        <v>2090</v>
      </c>
      <c r="J83" s="548" t="s">
        <v>2460</v>
      </c>
      <c r="K83" s="656" t="s">
        <v>2470</v>
      </c>
      <c r="L83" s="676" t="s">
        <v>2626</v>
      </c>
    </row>
    <row r="84" spans="1:13" s="450" customFormat="1" ht="56.25" customHeight="1" x14ac:dyDescent="0.2">
      <c r="A84" s="455"/>
      <c r="B84" s="456"/>
      <c r="C84" s="820"/>
      <c r="D84" s="147" t="s">
        <v>1384</v>
      </c>
      <c r="E84" s="147" t="s">
        <v>1395</v>
      </c>
      <c r="F84" s="146" t="s">
        <v>1402</v>
      </c>
      <c r="G84" s="191" t="s">
        <v>1411</v>
      </c>
      <c r="H84" s="191" t="s">
        <v>1418</v>
      </c>
      <c r="I84" s="556" t="s">
        <v>2090</v>
      </c>
      <c r="J84" s="548" t="s">
        <v>2460</v>
      </c>
      <c r="K84" s="656" t="s">
        <v>2471</v>
      </c>
      <c r="L84" s="676" t="s">
        <v>2627</v>
      </c>
    </row>
    <row r="85" spans="1:13" s="450" customFormat="1" ht="60" customHeight="1" x14ac:dyDescent="0.2">
      <c r="A85" s="455"/>
      <c r="B85" s="456"/>
      <c r="C85" s="820"/>
      <c r="D85" s="147" t="s">
        <v>1385</v>
      </c>
      <c r="E85" s="147" t="s">
        <v>1394</v>
      </c>
      <c r="F85" s="146" t="s">
        <v>1402</v>
      </c>
      <c r="G85" s="191" t="s">
        <v>1411</v>
      </c>
      <c r="H85" s="191" t="s">
        <v>1418</v>
      </c>
      <c r="I85" s="556" t="s">
        <v>2090</v>
      </c>
      <c r="J85" s="548" t="s">
        <v>2460</v>
      </c>
      <c r="K85" s="656" t="s">
        <v>2472</v>
      </c>
      <c r="L85" s="676" t="s">
        <v>2628</v>
      </c>
    </row>
    <row r="86" spans="1:13" s="450" customFormat="1" ht="60" x14ac:dyDescent="0.2">
      <c r="A86" s="455"/>
      <c r="B86" s="456"/>
      <c r="C86" s="820"/>
      <c r="D86" s="147" t="s">
        <v>1386</v>
      </c>
      <c r="E86" s="147" t="s">
        <v>1396</v>
      </c>
      <c r="F86" s="146" t="s">
        <v>1403</v>
      </c>
      <c r="G86" s="191" t="s">
        <v>1412</v>
      </c>
      <c r="H86" s="191" t="s">
        <v>1419</v>
      </c>
      <c r="I86" s="559" t="s">
        <v>2090</v>
      </c>
      <c r="J86" s="548" t="s">
        <v>2460</v>
      </c>
      <c r="K86" s="660" t="s">
        <v>2342</v>
      </c>
      <c r="L86" s="676" t="s">
        <v>2629</v>
      </c>
    </row>
    <row r="87" spans="1:13" s="450" customFormat="1" ht="60" x14ac:dyDescent="0.2">
      <c r="A87" s="455"/>
      <c r="B87" s="456"/>
      <c r="C87" s="820"/>
      <c r="D87" s="147" t="s">
        <v>1387</v>
      </c>
      <c r="E87" s="147" t="s">
        <v>1397</v>
      </c>
      <c r="F87" s="146" t="s">
        <v>1404</v>
      </c>
      <c r="G87" s="191" t="s">
        <v>1413</v>
      </c>
      <c r="H87" s="191" t="s">
        <v>1420</v>
      </c>
      <c r="I87" s="556" t="s">
        <v>2090</v>
      </c>
      <c r="J87" s="558" t="s">
        <v>2323</v>
      </c>
      <c r="K87" s="661" t="s">
        <v>2324</v>
      </c>
      <c r="L87" s="676" t="s">
        <v>2633</v>
      </c>
    </row>
    <row r="88" spans="1:13" s="450" customFormat="1" ht="105" x14ac:dyDescent="0.2">
      <c r="A88" s="455"/>
      <c r="B88" s="456"/>
      <c r="C88" s="821"/>
      <c r="D88" s="147" t="s">
        <v>1388</v>
      </c>
      <c r="E88" s="147" t="s">
        <v>1398</v>
      </c>
      <c r="F88" s="146" t="s">
        <v>1405</v>
      </c>
      <c r="G88" s="191" t="s">
        <v>1414</v>
      </c>
      <c r="H88" s="191" t="s">
        <v>1421</v>
      </c>
      <c r="I88" s="556" t="s">
        <v>2090</v>
      </c>
      <c r="J88" s="548" t="s">
        <v>2460</v>
      </c>
      <c r="K88" s="656" t="s">
        <v>2280</v>
      </c>
      <c r="L88" s="676" t="s">
        <v>2593</v>
      </c>
    </row>
    <row r="89" spans="1:13" s="450" customFormat="1" ht="75" x14ac:dyDescent="0.2">
      <c r="A89" s="451" t="s">
        <v>174</v>
      </c>
      <c r="B89" s="452" t="str">
        <f>'IDENTIFICACIÓN Y VALORACIÓN'!$E$35</f>
        <v>Corrupción-Visibilidad</v>
      </c>
      <c r="C89" s="819" t="s">
        <v>224</v>
      </c>
      <c r="D89" s="147" t="s">
        <v>1423</v>
      </c>
      <c r="E89" s="147" t="s">
        <v>1425</v>
      </c>
      <c r="F89" s="425" t="s">
        <v>1292</v>
      </c>
      <c r="G89" s="425" t="s">
        <v>1428</v>
      </c>
      <c r="H89" s="425" t="s">
        <v>1430</v>
      </c>
      <c r="I89" s="556" t="s">
        <v>2090</v>
      </c>
      <c r="J89" s="548" t="s">
        <v>2460</v>
      </c>
      <c r="K89" s="651" t="s">
        <v>2542</v>
      </c>
      <c r="L89" s="676" t="s">
        <v>2630</v>
      </c>
    </row>
    <row r="90" spans="1:13" s="450" customFormat="1" ht="98.45" customHeight="1" x14ac:dyDescent="0.2">
      <c r="A90" s="451"/>
      <c r="B90" s="452"/>
      <c r="C90" s="821"/>
      <c r="D90" s="147" t="s">
        <v>1422</v>
      </c>
      <c r="E90" s="147" t="s">
        <v>1424</v>
      </c>
      <c r="F90" s="425" t="s">
        <v>1426</v>
      </c>
      <c r="G90" s="425" t="s">
        <v>1427</v>
      </c>
      <c r="H90" s="425" t="s">
        <v>1429</v>
      </c>
      <c r="I90" s="556" t="s">
        <v>2090</v>
      </c>
      <c r="J90" s="617" t="s">
        <v>2287</v>
      </c>
      <c r="K90" s="634" t="s">
        <v>2288</v>
      </c>
      <c r="L90" s="676" t="s">
        <v>2653</v>
      </c>
    </row>
    <row r="91" spans="1:13" s="450" customFormat="1" ht="139.5" customHeight="1" x14ac:dyDescent="0.2">
      <c r="A91" s="451" t="s">
        <v>174</v>
      </c>
      <c r="B91" s="452" t="str">
        <f>'IDENTIFICACIÓN Y VALORACIÓN'!$E$35</f>
        <v>Corrupción-Visibilidad</v>
      </c>
      <c r="C91" s="819" t="s">
        <v>225</v>
      </c>
      <c r="D91" s="147" t="s">
        <v>1433</v>
      </c>
      <c r="E91" s="147" t="s">
        <v>747</v>
      </c>
      <c r="F91" s="425" t="s">
        <v>1437</v>
      </c>
      <c r="G91" s="425" t="s">
        <v>1440</v>
      </c>
      <c r="H91" s="425" t="s">
        <v>1442</v>
      </c>
      <c r="I91" s="556" t="s">
        <v>2090</v>
      </c>
      <c r="J91" s="548" t="s">
        <v>2460</v>
      </c>
      <c r="K91" s="634" t="s">
        <v>2172</v>
      </c>
      <c r="L91" s="676" t="s">
        <v>2654</v>
      </c>
    </row>
    <row r="92" spans="1:13" s="450" customFormat="1" ht="133.5" customHeight="1" x14ac:dyDescent="0.2">
      <c r="A92" s="451"/>
      <c r="B92" s="452"/>
      <c r="C92" s="820"/>
      <c r="D92" s="147" t="s">
        <v>1431</v>
      </c>
      <c r="E92" s="147" t="s">
        <v>1434</v>
      </c>
      <c r="F92" s="425" t="s">
        <v>1436</v>
      </c>
      <c r="G92" s="425" t="s">
        <v>1438</v>
      </c>
      <c r="H92" s="425" t="s">
        <v>1441</v>
      </c>
      <c r="I92" s="556" t="s">
        <v>2090</v>
      </c>
      <c r="J92" s="548" t="s">
        <v>2460</v>
      </c>
      <c r="K92" s="546" t="s">
        <v>2315</v>
      </c>
      <c r="L92" s="678" t="s">
        <v>2652</v>
      </c>
    </row>
    <row r="93" spans="1:13" s="450" customFormat="1" ht="153" customHeight="1" x14ac:dyDescent="0.2">
      <c r="A93" s="451"/>
      <c r="B93" s="452"/>
      <c r="C93" s="821"/>
      <c r="D93" s="147" t="s">
        <v>1432</v>
      </c>
      <c r="E93" s="147" t="s">
        <v>1435</v>
      </c>
      <c r="F93" s="425" t="s">
        <v>1303</v>
      </c>
      <c r="G93" s="425" t="s">
        <v>1439</v>
      </c>
      <c r="H93" s="425" t="s">
        <v>1308</v>
      </c>
      <c r="I93" s="556" t="s">
        <v>2090</v>
      </c>
      <c r="J93" s="548" t="s">
        <v>2460</v>
      </c>
      <c r="K93" s="634" t="s">
        <v>2524</v>
      </c>
      <c r="L93" s="678" t="s">
        <v>2651</v>
      </c>
    </row>
    <row r="94" spans="1:13" s="450" customFormat="1" ht="51.75" customHeight="1" x14ac:dyDescent="0.2">
      <c r="A94" s="460" t="s">
        <v>174</v>
      </c>
      <c r="B94" s="452" t="str">
        <f>'IDENTIFICACIÓN Y VALORACIÓN'!$E$35</f>
        <v>Corrupción-Visibilidad</v>
      </c>
      <c r="C94" s="449" t="s">
        <v>226</v>
      </c>
      <c r="D94" s="147" t="s">
        <v>132</v>
      </c>
      <c r="E94" s="147" t="s">
        <v>285</v>
      </c>
      <c r="F94" s="425" t="s">
        <v>308</v>
      </c>
      <c r="G94" s="453" t="s">
        <v>762</v>
      </c>
      <c r="H94" s="425" t="s">
        <v>352</v>
      </c>
      <c r="I94" s="556" t="s">
        <v>2090</v>
      </c>
      <c r="J94" s="547" t="s">
        <v>2225</v>
      </c>
      <c r="K94" s="634" t="s">
        <v>2382</v>
      </c>
      <c r="L94" s="676" t="s">
        <v>2631</v>
      </c>
      <c r="M94" s="450">
        <v>16</v>
      </c>
    </row>
    <row r="95" spans="1:13" ht="90" customHeight="1" x14ac:dyDescent="0.2">
      <c r="A95" s="252" t="s">
        <v>175</v>
      </c>
      <c r="B95" s="143" t="str">
        <f>'IDENTIFICACIÓN Y VALORACIÓN'!$E$39</f>
        <v>Corrupción-Delitos de la Admón. Pública</v>
      </c>
      <c r="C95" s="813" t="s">
        <v>227</v>
      </c>
      <c r="D95" s="519" t="s">
        <v>2213</v>
      </c>
      <c r="E95" s="250" t="s">
        <v>1455</v>
      </c>
      <c r="F95" s="230" t="s">
        <v>1462</v>
      </c>
      <c r="G95" s="251" t="s">
        <v>1469</v>
      </c>
      <c r="H95" s="518" t="s">
        <v>2214</v>
      </c>
      <c r="I95" s="615" t="s">
        <v>2090</v>
      </c>
      <c r="J95" s="548" t="s">
        <v>2460</v>
      </c>
      <c r="K95" s="662" t="s">
        <v>2514</v>
      </c>
      <c r="L95" s="676" t="s">
        <v>2650</v>
      </c>
    </row>
    <row r="96" spans="1:13" ht="90" customHeight="1" x14ac:dyDescent="0.2">
      <c r="A96" s="252"/>
      <c r="B96" s="164"/>
      <c r="C96" s="814"/>
      <c r="D96" s="250" t="s">
        <v>1443</v>
      </c>
      <c r="E96" s="250" t="s">
        <v>1449</v>
      </c>
      <c r="F96" s="230" t="s">
        <v>1456</v>
      </c>
      <c r="G96" s="251" t="s">
        <v>1463</v>
      </c>
      <c r="H96" s="251" t="s">
        <v>1470</v>
      </c>
      <c r="I96" s="561" t="s">
        <v>2090</v>
      </c>
      <c r="J96" s="548" t="s">
        <v>2460</v>
      </c>
      <c r="K96" s="662" t="s">
        <v>2343</v>
      </c>
      <c r="L96" s="676" t="s">
        <v>2564</v>
      </c>
    </row>
    <row r="97" spans="1:13" ht="113.1" customHeight="1" x14ac:dyDescent="0.2">
      <c r="A97" s="252"/>
      <c r="B97" s="164"/>
      <c r="C97" s="814"/>
      <c r="D97" s="250" t="s">
        <v>1444</v>
      </c>
      <c r="E97" s="250" t="s">
        <v>1450</v>
      </c>
      <c r="F97" s="230" t="s">
        <v>1457</v>
      </c>
      <c r="G97" s="251" t="s">
        <v>1464</v>
      </c>
      <c r="H97" s="251" t="s">
        <v>1471</v>
      </c>
      <c r="I97" s="556" t="s">
        <v>2090</v>
      </c>
      <c r="J97" s="548" t="s">
        <v>2460</v>
      </c>
      <c r="K97" s="632" t="s">
        <v>2473</v>
      </c>
      <c r="L97" s="680" t="s">
        <v>2594</v>
      </c>
    </row>
    <row r="98" spans="1:13" ht="195" x14ac:dyDescent="0.2">
      <c r="A98" s="252"/>
      <c r="B98" s="164"/>
      <c r="C98" s="814"/>
      <c r="D98" s="250" t="s">
        <v>1445</v>
      </c>
      <c r="E98" s="250" t="s">
        <v>1451</v>
      </c>
      <c r="F98" s="230" t="s">
        <v>1458</v>
      </c>
      <c r="G98" s="251" t="s">
        <v>1465</v>
      </c>
      <c r="H98" s="251" t="s">
        <v>1472</v>
      </c>
      <c r="I98" s="556" t="s">
        <v>2090</v>
      </c>
      <c r="J98" s="558" t="s">
        <v>2372</v>
      </c>
      <c r="K98" s="656" t="s">
        <v>2373</v>
      </c>
      <c r="L98" s="680" t="s">
        <v>2639</v>
      </c>
    </row>
    <row r="99" spans="1:13" ht="81" customHeight="1" x14ac:dyDescent="0.2">
      <c r="A99" s="252"/>
      <c r="B99" s="164"/>
      <c r="C99" s="814"/>
      <c r="D99" s="250" t="s">
        <v>1446</v>
      </c>
      <c r="E99" s="250" t="s">
        <v>1452</v>
      </c>
      <c r="F99" s="230" t="s">
        <v>1459</v>
      </c>
      <c r="G99" s="251" t="s">
        <v>1466</v>
      </c>
      <c r="H99" s="251" t="s">
        <v>1473</v>
      </c>
      <c r="I99" s="556" t="s">
        <v>2090</v>
      </c>
      <c r="J99" s="548" t="s">
        <v>2460</v>
      </c>
      <c r="K99" s="656" t="s">
        <v>2173</v>
      </c>
      <c r="L99" s="676" t="s">
        <v>2595</v>
      </c>
    </row>
    <row r="100" spans="1:13" ht="128.44999999999999" customHeight="1" x14ac:dyDescent="0.2">
      <c r="A100" s="252"/>
      <c r="B100" s="164"/>
      <c r="C100" s="814"/>
      <c r="D100" s="250" t="s">
        <v>1447</v>
      </c>
      <c r="E100" s="250" t="s">
        <v>1453</v>
      </c>
      <c r="F100" s="230" t="s">
        <v>1460</v>
      </c>
      <c r="G100" s="251" t="s">
        <v>1467</v>
      </c>
      <c r="H100" s="251" t="s">
        <v>1474</v>
      </c>
      <c r="I100" s="560" t="s">
        <v>2090</v>
      </c>
      <c r="J100" s="548" t="s">
        <v>2460</v>
      </c>
      <c r="K100" s="663" t="s">
        <v>2344</v>
      </c>
      <c r="L100" s="680" t="s">
        <v>2565</v>
      </c>
    </row>
    <row r="101" spans="1:13" ht="120" x14ac:dyDescent="0.2">
      <c r="A101" s="252"/>
      <c r="B101" s="164"/>
      <c r="C101" s="815"/>
      <c r="D101" s="250" t="s">
        <v>1448</v>
      </c>
      <c r="E101" s="250" t="s">
        <v>1454</v>
      </c>
      <c r="F101" s="230" t="s">
        <v>1461</v>
      </c>
      <c r="G101" s="251" t="s">
        <v>1468</v>
      </c>
      <c r="H101" s="251" t="s">
        <v>1475</v>
      </c>
      <c r="I101" s="573" t="s">
        <v>2091</v>
      </c>
      <c r="J101" s="558">
        <v>44043</v>
      </c>
      <c r="K101" s="659" t="s">
        <v>2185</v>
      </c>
      <c r="L101" s="676" t="s">
        <v>2596</v>
      </c>
    </row>
    <row r="102" spans="1:13" ht="214.5" customHeight="1" x14ac:dyDescent="0.2">
      <c r="A102" s="246" t="s">
        <v>175</v>
      </c>
      <c r="B102" s="145" t="str">
        <f>'IDENTIFICACIÓN Y VALORACIÓN'!$E$39</f>
        <v>Corrupción-Delitos de la Admón. Pública</v>
      </c>
      <c r="C102" s="813" t="s">
        <v>228</v>
      </c>
      <c r="D102" s="250" t="s">
        <v>1476</v>
      </c>
      <c r="E102" s="250" t="s">
        <v>1477</v>
      </c>
      <c r="F102" s="231" t="s">
        <v>1478</v>
      </c>
      <c r="G102" s="231" t="s">
        <v>1479</v>
      </c>
      <c r="H102" s="231" t="s">
        <v>1480</v>
      </c>
      <c r="I102" s="556" t="s">
        <v>2090</v>
      </c>
      <c r="J102" s="548" t="s">
        <v>2460</v>
      </c>
      <c r="K102" s="634" t="s">
        <v>2281</v>
      </c>
      <c r="L102" s="679" t="s">
        <v>2597</v>
      </c>
    </row>
    <row r="103" spans="1:13" s="450" customFormat="1" ht="166.5" customHeight="1" x14ac:dyDescent="0.2">
      <c r="A103" s="542"/>
      <c r="B103" s="543"/>
      <c r="C103" s="815"/>
      <c r="D103" s="250" t="s">
        <v>2257</v>
      </c>
      <c r="E103" s="250" t="s">
        <v>1477</v>
      </c>
      <c r="F103" s="231" t="s">
        <v>1478</v>
      </c>
      <c r="G103" s="231" t="s">
        <v>1479</v>
      </c>
      <c r="H103" s="231" t="s">
        <v>1480</v>
      </c>
      <c r="I103" s="556" t="s">
        <v>2090</v>
      </c>
      <c r="J103" s="548" t="s">
        <v>2460</v>
      </c>
      <c r="K103" s="634" t="s">
        <v>2281</v>
      </c>
      <c r="L103" s="679" t="s">
        <v>2597</v>
      </c>
    </row>
    <row r="104" spans="1:13" ht="117" customHeight="1" x14ac:dyDescent="0.2">
      <c r="A104" s="246" t="s">
        <v>175</v>
      </c>
      <c r="B104" s="145" t="str">
        <f>'IDENTIFICACIÓN Y VALORACIÓN'!$E$39</f>
        <v>Corrupción-Delitos de la Admón. Pública</v>
      </c>
      <c r="C104" s="813" t="s">
        <v>229</v>
      </c>
      <c r="D104" s="250" t="s">
        <v>1484</v>
      </c>
      <c r="E104" s="250" t="s">
        <v>1488</v>
      </c>
      <c r="F104" s="231" t="s">
        <v>1492</v>
      </c>
      <c r="G104" s="231" t="s">
        <v>1496</v>
      </c>
      <c r="H104" s="230" t="s">
        <v>1500</v>
      </c>
      <c r="I104" s="556" t="s">
        <v>2090</v>
      </c>
      <c r="J104" s="548" t="s">
        <v>2460</v>
      </c>
      <c r="K104" s="634" t="s">
        <v>2221</v>
      </c>
      <c r="L104" s="676" t="s">
        <v>2598</v>
      </c>
    </row>
    <row r="105" spans="1:13" ht="90" x14ac:dyDescent="0.2">
      <c r="A105" s="246"/>
      <c r="B105" s="145"/>
      <c r="C105" s="814"/>
      <c r="D105" s="250" t="s">
        <v>1481</v>
      </c>
      <c r="E105" s="250" t="s">
        <v>1485</v>
      </c>
      <c r="F105" s="231" t="s">
        <v>1489</v>
      </c>
      <c r="G105" s="231" t="s">
        <v>1493</v>
      </c>
      <c r="H105" s="230" t="s">
        <v>1497</v>
      </c>
      <c r="I105" s="556" t="s">
        <v>2090</v>
      </c>
      <c r="J105" s="548" t="s">
        <v>2460</v>
      </c>
      <c r="K105" s="664" t="s">
        <v>2517</v>
      </c>
      <c r="L105" s="680" t="s">
        <v>2599</v>
      </c>
    </row>
    <row r="106" spans="1:13" ht="165" x14ac:dyDescent="0.2">
      <c r="A106" s="246"/>
      <c r="B106" s="145"/>
      <c r="C106" s="814"/>
      <c r="D106" s="250" t="s">
        <v>1482</v>
      </c>
      <c r="E106" s="250" t="s">
        <v>1486</v>
      </c>
      <c r="F106" s="231" t="s">
        <v>1490</v>
      </c>
      <c r="G106" s="231" t="s">
        <v>1494</v>
      </c>
      <c r="H106" s="230" t="s">
        <v>1498</v>
      </c>
      <c r="I106" s="556" t="s">
        <v>2090</v>
      </c>
      <c r="J106" s="548" t="s">
        <v>2460</v>
      </c>
      <c r="K106" s="665" t="s">
        <v>2102</v>
      </c>
      <c r="L106" s="680" t="s">
        <v>2566</v>
      </c>
    </row>
    <row r="107" spans="1:13" ht="151.5" customHeight="1" x14ac:dyDescent="0.2">
      <c r="A107" s="246"/>
      <c r="B107" s="145"/>
      <c r="C107" s="815"/>
      <c r="D107" s="250" t="s">
        <v>1483</v>
      </c>
      <c r="E107" s="250" t="s">
        <v>1487</v>
      </c>
      <c r="F107" s="231" t="s">
        <v>1491</v>
      </c>
      <c r="G107" s="231" t="s">
        <v>1495</v>
      </c>
      <c r="H107" s="230" t="s">
        <v>1499</v>
      </c>
      <c r="I107" s="561" t="s">
        <v>2090</v>
      </c>
      <c r="J107" s="548" t="s">
        <v>2460</v>
      </c>
      <c r="K107" s="660" t="s">
        <v>2345</v>
      </c>
      <c r="L107" s="676" t="s">
        <v>2600</v>
      </c>
    </row>
    <row r="108" spans="1:13" ht="159" customHeight="1" x14ac:dyDescent="0.2">
      <c r="A108" s="246" t="s">
        <v>175</v>
      </c>
      <c r="B108" s="145" t="str">
        <f>'IDENTIFICACIÓN Y VALORACIÓN'!$E$39</f>
        <v>Corrupción-Delitos de la Admón. Pública</v>
      </c>
      <c r="C108" s="813" t="s">
        <v>230</v>
      </c>
      <c r="D108" s="250" t="s">
        <v>1502</v>
      </c>
      <c r="E108" s="250" t="s">
        <v>1503</v>
      </c>
      <c r="F108" s="231" t="s">
        <v>1505</v>
      </c>
      <c r="G108" s="231" t="s">
        <v>1507</v>
      </c>
      <c r="H108" s="231" t="s">
        <v>1509</v>
      </c>
      <c r="I108" s="556" t="s">
        <v>2090</v>
      </c>
      <c r="J108" s="548" t="s">
        <v>2460</v>
      </c>
      <c r="K108" s="634" t="s">
        <v>2142</v>
      </c>
      <c r="L108" s="678" t="s">
        <v>2601</v>
      </c>
    </row>
    <row r="109" spans="1:13" ht="172.5" customHeight="1" x14ac:dyDescent="0.2">
      <c r="A109" s="246"/>
      <c r="B109" s="145"/>
      <c r="C109" s="815"/>
      <c r="D109" s="250" t="s">
        <v>1501</v>
      </c>
      <c r="E109" s="250" t="s">
        <v>1504</v>
      </c>
      <c r="F109" s="231" t="s">
        <v>1506</v>
      </c>
      <c r="G109" s="231" t="s">
        <v>1508</v>
      </c>
      <c r="H109" s="231" t="s">
        <v>1510</v>
      </c>
      <c r="I109" s="556" t="s">
        <v>2090</v>
      </c>
      <c r="J109" s="548" t="s">
        <v>2460</v>
      </c>
      <c r="K109" s="634" t="s">
        <v>2525</v>
      </c>
      <c r="L109" s="676" t="s">
        <v>2567</v>
      </c>
    </row>
    <row r="110" spans="1:13" ht="120" customHeight="1" x14ac:dyDescent="0.2">
      <c r="A110" s="253" t="s">
        <v>175</v>
      </c>
      <c r="B110" s="145" t="str">
        <f>'IDENTIFICACIÓN Y VALORACIÓN'!$E$39</f>
        <v>Corrupción-Delitos de la Admón. Pública</v>
      </c>
      <c r="C110" s="436" t="s">
        <v>231</v>
      </c>
      <c r="D110" s="250" t="s">
        <v>744</v>
      </c>
      <c r="E110" s="250" t="s">
        <v>286</v>
      </c>
      <c r="F110" s="231" t="s">
        <v>2215</v>
      </c>
      <c r="G110" s="231" t="s">
        <v>753</v>
      </c>
      <c r="H110" s="286" t="s">
        <v>353</v>
      </c>
      <c r="I110" s="615" t="s">
        <v>2090</v>
      </c>
      <c r="J110" s="548" t="s">
        <v>2460</v>
      </c>
      <c r="K110" s="660" t="s">
        <v>2515</v>
      </c>
      <c r="L110" s="676" t="s">
        <v>2602</v>
      </c>
      <c r="M110" s="142">
        <v>16</v>
      </c>
    </row>
    <row r="111" spans="1:13" s="450" customFormat="1" ht="81" customHeight="1" x14ac:dyDescent="0.2">
      <c r="A111" s="447" t="s">
        <v>176</v>
      </c>
      <c r="B111" s="448" t="str">
        <f>'IDENTIFICACIÓN Y VALORACIÓN'!$E$45</f>
        <v>Corrupción-Delitos de la Admón. Pública</v>
      </c>
      <c r="C111" s="819" t="s">
        <v>232</v>
      </c>
      <c r="D111" s="519" t="s">
        <v>2213</v>
      </c>
      <c r="E111" s="147" t="s">
        <v>1526</v>
      </c>
      <c r="F111" s="146" t="s">
        <v>1335</v>
      </c>
      <c r="G111" s="191" t="s">
        <v>1542</v>
      </c>
      <c r="H111" s="518" t="s">
        <v>2216</v>
      </c>
      <c r="I111" s="615" t="s">
        <v>2090</v>
      </c>
      <c r="J111" s="548" t="s">
        <v>2460</v>
      </c>
      <c r="K111" s="660" t="s">
        <v>2516</v>
      </c>
      <c r="L111" s="680" t="s">
        <v>2635</v>
      </c>
    </row>
    <row r="112" spans="1:13" s="450" customFormat="1" ht="75" x14ac:dyDescent="0.2">
      <c r="A112" s="455"/>
      <c r="B112" s="456"/>
      <c r="C112" s="820"/>
      <c r="D112" s="147" t="s">
        <v>1511</v>
      </c>
      <c r="E112" s="147" t="s">
        <v>1518</v>
      </c>
      <c r="F112" s="146" t="s">
        <v>1527</v>
      </c>
      <c r="G112" s="191" t="s">
        <v>1535</v>
      </c>
      <c r="H112" s="191" t="s">
        <v>1543</v>
      </c>
      <c r="I112" s="556" t="s">
        <v>2090</v>
      </c>
      <c r="J112" s="548" t="s">
        <v>2460</v>
      </c>
      <c r="K112" s="651" t="s">
        <v>2542</v>
      </c>
      <c r="L112" s="676" t="s">
        <v>2636</v>
      </c>
    </row>
    <row r="113" spans="1:12" s="450" customFormat="1" ht="75" x14ac:dyDescent="0.2">
      <c r="A113" s="455"/>
      <c r="B113" s="456"/>
      <c r="C113" s="820"/>
      <c r="D113" s="147" t="s">
        <v>1512</v>
      </c>
      <c r="E113" s="147" t="s">
        <v>1519</v>
      </c>
      <c r="F113" s="146" t="s">
        <v>1528</v>
      </c>
      <c r="G113" s="191" t="s">
        <v>1536</v>
      </c>
      <c r="H113" s="191" t="s">
        <v>1544</v>
      </c>
      <c r="I113" s="556" t="s">
        <v>2090</v>
      </c>
      <c r="J113" s="548" t="s">
        <v>2460</v>
      </c>
      <c r="K113" s="634" t="s">
        <v>2366</v>
      </c>
      <c r="L113" s="676" t="s">
        <v>2640</v>
      </c>
    </row>
    <row r="114" spans="1:12" s="450" customFormat="1" ht="195" customHeight="1" x14ac:dyDescent="0.2">
      <c r="A114" s="455"/>
      <c r="B114" s="456"/>
      <c r="C114" s="820"/>
      <c r="D114" s="147" t="s">
        <v>1382</v>
      </c>
      <c r="E114" s="147" t="s">
        <v>1520</v>
      </c>
      <c r="F114" s="146" t="s">
        <v>1529</v>
      </c>
      <c r="G114" s="191" t="s">
        <v>1410</v>
      </c>
      <c r="H114" s="191" t="s">
        <v>1417</v>
      </c>
      <c r="I114" s="556" t="s">
        <v>2090</v>
      </c>
      <c r="J114" s="548" t="s">
        <v>2460</v>
      </c>
      <c r="K114" s="656" t="s">
        <v>2279</v>
      </c>
      <c r="L114" s="676" t="s">
        <v>2592</v>
      </c>
    </row>
    <row r="115" spans="1:12" s="450" customFormat="1" ht="90" x14ac:dyDescent="0.2">
      <c r="A115" s="455"/>
      <c r="B115" s="456"/>
      <c r="C115" s="820"/>
      <c r="D115" s="147" t="s">
        <v>1513</v>
      </c>
      <c r="E115" s="147" t="s">
        <v>1521</v>
      </c>
      <c r="F115" s="146" t="s">
        <v>1530</v>
      </c>
      <c r="G115" s="191" t="s">
        <v>1537</v>
      </c>
      <c r="H115" s="191" t="s">
        <v>1545</v>
      </c>
      <c r="I115" s="556" t="s">
        <v>2090</v>
      </c>
      <c r="J115" s="548" t="s">
        <v>2460</v>
      </c>
      <c r="K115" s="656" t="s">
        <v>2471</v>
      </c>
      <c r="L115" s="680" t="s">
        <v>2647</v>
      </c>
    </row>
    <row r="116" spans="1:12" s="450" customFormat="1" ht="90" x14ac:dyDescent="0.2">
      <c r="A116" s="455"/>
      <c r="B116" s="456"/>
      <c r="C116" s="820"/>
      <c r="D116" s="147" t="s">
        <v>1514</v>
      </c>
      <c r="E116" s="147" t="s">
        <v>1522</v>
      </c>
      <c r="F116" s="146" t="s">
        <v>1531</v>
      </c>
      <c r="G116" s="191" t="s">
        <v>1538</v>
      </c>
      <c r="H116" s="191" t="s">
        <v>1546</v>
      </c>
      <c r="I116" s="556" t="s">
        <v>2090</v>
      </c>
      <c r="J116" s="548" t="s">
        <v>2460</v>
      </c>
      <c r="K116" s="656" t="s">
        <v>2474</v>
      </c>
      <c r="L116" s="676" t="s">
        <v>2646</v>
      </c>
    </row>
    <row r="117" spans="1:12" s="450" customFormat="1" ht="90" x14ac:dyDescent="0.2">
      <c r="A117" s="455"/>
      <c r="B117" s="456"/>
      <c r="C117" s="820"/>
      <c r="D117" s="147" t="s">
        <v>1515</v>
      </c>
      <c r="E117" s="147" t="s">
        <v>1523</v>
      </c>
      <c r="F117" s="146" t="s">
        <v>1532</v>
      </c>
      <c r="G117" s="191" t="s">
        <v>1539</v>
      </c>
      <c r="H117" s="191" t="s">
        <v>1547</v>
      </c>
      <c r="I117" s="556" t="s">
        <v>2090</v>
      </c>
      <c r="J117" s="548" t="s">
        <v>2460</v>
      </c>
      <c r="K117" s="656" t="s">
        <v>2471</v>
      </c>
      <c r="L117" s="680" t="s">
        <v>2648</v>
      </c>
    </row>
    <row r="118" spans="1:12" s="450" customFormat="1" ht="90" x14ac:dyDescent="0.2">
      <c r="A118" s="455"/>
      <c r="B118" s="456"/>
      <c r="C118" s="820"/>
      <c r="D118" s="147" t="s">
        <v>1516</v>
      </c>
      <c r="E118" s="147" t="s">
        <v>1524</v>
      </c>
      <c r="F118" s="146" t="s">
        <v>1533</v>
      </c>
      <c r="G118" s="191" t="s">
        <v>1540</v>
      </c>
      <c r="H118" s="191" t="s">
        <v>1548</v>
      </c>
      <c r="I118" s="556" t="s">
        <v>2090</v>
      </c>
      <c r="J118" s="548" t="s">
        <v>2460</v>
      </c>
      <c r="K118" s="656" t="s">
        <v>2475</v>
      </c>
      <c r="L118" s="676" t="s">
        <v>2649</v>
      </c>
    </row>
    <row r="119" spans="1:12" s="450" customFormat="1" ht="90" x14ac:dyDescent="0.2">
      <c r="A119" s="455"/>
      <c r="B119" s="456"/>
      <c r="C119" s="820"/>
      <c r="D119" s="147" t="s">
        <v>1321</v>
      </c>
      <c r="E119" s="147" t="s">
        <v>1327</v>
      </c>
      <c r="F119" s="146" t="s">
        <v>1333</v>
      </c>
      <c r="G119" s="191" t="s">
        <v>1339</v>
      </c>
      <c r="H119" s="191" t="s">
        <v>1345</v>
      </c>
      <c r="I119" s="560" t="s">
        <v>2090</v>
      </c>
      <c r="J119" s="548" t="s">
        <v>2460</v>
      </c>
      <c r="K119" s="658" t="s">
        <v>2341</v>
      </c>
      <c r="L119" s="676" t="s">
        <v>2632</v>
      </c>
    </row>
    <row r="120" spans="1:12" s="450" customFormat="1" ht="75" x14ac:dyDescent="0.2">
      <c r="A120" s="455"/>
      <c r="B120" s="456"/>
      <c r="C120" s="821"/>
      <c r="D120" s="147" t="s">
        <v>1517</v>
      </c>
      <c r="E120" s="147" t="s">
        <v>1525</v>
      </c>
      <c r="F120" s="146" t="s">
        <v>1534</v>
      </c>
      <c r="G120" s="191" t="s">
        <v>1541</v>
      </c>
      <c r="H120" s="191" t="s">
        <v>1549</v>
      </c>
      <c r="I120" s="556" t="s">
        <v>2090</v>
      </c>
      <c r="J120" s="558" t="s">
        <v>2325</v>
      </c>
      <c r="K120" s="656" t="s">
        <v>2326</v>
      </c>
      <c r="L120" s="676" t="s">
        <v>2634</v>
      </c>
    </row>
    <row r="121" spans="1:12" s="450" customFormat="1" ht="249.6" customHeight="1" x14ac:dyDescent="0.2">
      <c r="A121" s="451" t="s">
        <v>176</v>
      </c>
      <c r="B121" s="452" t="str">
        <f>'IDENTIFICACIÓN Y VALORACIÓN'!$E$45</f>
        <v>Corrupción-Delitos de la Admón. Pública</v>
      </c>
      <c r="C121" s="819" t="s">
        <v>233</v>
      </c>
      <c r="D121" s="147" t="s">
        <v>1551</v>
      </c>
      <c r="E121" s="147" t="s">
        <v>1552</v>
      </c>
      <c r="F121" s="425" t="s">
        <v>1478</v>
      </c>
      <c r="G121" s="425" t="s">
        <v>1479</v>
      </c>
      <c r="H121" s="425" t="s">
        <v>1480</v>
      </c>
      <c r="I121" s="556" t="s">
        <v>2090</v>
      </c>
      <c r="J121" s="548" t="s">
        <v>2460</v>
      </c>
      <c r="K121" s="634" t="s">
        <v>2282</v>
      </c>
      <c r="L121" s="679" t="s">
        <v>2575</v>
      </c>
    </row>
    <row r="122" spans="1:12" s="450" customFormat="1" ht="67.5" customHeight="1" x14ac:dyDescent="0.2">
      <c r="A122" s="451"/>
      <c r="B122" s="452"/>
      <c r="C122" s="821"/>
      <c r="D122" s="147" t="s">
        <v>1550</v>
      </c>
      <c r="E122" s="147" t="s">
        <v>1553</v>
      </c>
      <c r="F122" s="425" t="s">
        <v>1554</v>
      </c>
      <c r="G122" s="425" t="s">
        <v>1555</v>
      </c>
      <c r="H122" s="425" t="s">
        <v>1556</v>
      </c>
      <c r="I122" s="556" t="s">
        <v>2090</v>
      </c>
      <c r="J122" s="548" t="s">
        <v>2460</v>
      </c>
      <c r="K122" s="634" t="s">
        <v>2103</v>
      </c>
      <c r="L122" s="676" t="s">
        <v>2643</v>
      </c>
    </row>
    <row r="123" spans="1:12" s="450" customFormat="1" ht="48.6" customHeight="1" x14ac:dyDescent="0.2">
      <c r="A123" s="451" t="s">
        <v>176</v>
      </c>
      <c r="B123" s="452" t="str">
        <f>'IDENTIFICACIÓN Y VALORACIÓN'!$E$45</f>
        <v>Corrupción-Delitos de la Admón. Pública</v>
      </c>
      <c r="C123" s="819" t="s">
        <v>234</v>
      </c>
      <c r="D123" s="147" t="s">
        <v>1561</v>
      </c>
      <c r="E123" s="147" t="s">
        <v>1566</v>
      </c>
      <c r="F123" s="425" t="s">
        <v>1571</v>
      </c>
      <c r="G123" s="425" t="s">
        <v>1576</v>
      </c>
      <c r="H123" s="146" t="s">
        <v>1581</v>
      </c>
      <c r="I123" s="556" t="s">
        <v>2090</v>
      </c>
      <c r="J123" s="548" t="s">
        <v>2460</v>
      </c>
      <c r="K123" s="666" t="s">
        <v>2543</v>
      </c>
      <c r="L123" s="676" t="s">
        <v>2637</v>
      </c>
    </row>
    <row r="124" spans="1:12" s="450" customFormat="1" ht="45" x14ac:dyDescent="0.2">
      <c r="A124" s="451"/>
      <c r="B124" s="452"/>
      <c r="C124" s="820"/>
      <c r="D124" s="147" t="s">
        <v>1557</v>
      </c>
      <c r="E124" s="147" t="s">
        <v>1562</v>
      </c>
      <c r="F124" s="425" t="s">
        <v>1567</v>
      </c>
      <c r="G124" s="425" t="s">
        <v>1572</v>
      </c>
      <c r="H124" s="146" t="s">
        <v>1577</v>
      </c>
      <c r="I124" s="556" t="s">
        <v>2090</v>
      </c>
      <c r="J124" s="547" t="s">
        <v>2171</v>
      </c>
      <c r="K124" s="665" t="s">
        <v>2174</v>
      </c>
      <c r="L124" s="680" t="s">
        <v>2599</v>
      </c>
    </row>
    <row r="125" spans="1:12" s="450" customFormat="1" ht="45" x14ac:dyDescent="0.2">
      <c r="A125" s="451"/>
      <c r="B125" s="452"/>
      <c r="C125" s="820"/>
      <c r="D125" s="147" t="s">
        <v>1558</v>
      </c>
      <c r="E125" s="147" t="s">
        <v>1563</v>
      </c>
      <c r="F125" s="425" t="s">
        <v>1568</v>
      </c>
      <c r="G125" s="425" t="s">
        <v>1573</v>
      </c>
      <c r="H125" s="146" t="s">
        <v>1578</v>
      </c>
      <c r="I125" s="556" t="s">
        <v>2090</v>
      </c>
      <c r="J125" s="548" t="s">
        <v>2460</v>
      </c>
      <c r="K125" s="665" t="s">
        <v>2375</v>
      </c>
      <c r="L125" s="676" t="s">
        <v>2641</v>
      </c>
    </row>
    <row r="126" spans="1:12" s="450" customFormat="1" ht="33.6" customHeight="1" x14ac:dyDescent="0.2">
      <c r="A126" s="451"/>
      <c r="B126" s="452"/>
      <c r="C126" s="820"/>
      <c r="D126" s="147" t="s">
        <v>1559</v>
      </c>
      <c r="E126" s="147" t="s">
        <v>1564</v>
      </c>
      <c r="F126" s="425" t="s">
        <v>1569</v>
      </c>
      <c r="G126" s="425" t="s">
        <v>1574</v>
      </c>
      <c r="H126" s="146" t="s">
        <v>1579</v>
      </c>
      <c r="I126" s="556" t="s">
        <v>2090</v>
      </c>
      <c r="J126" s="548" t="s">
        <v>2460</v>
      </c>
      <c r="K126" s="665" t="s">
        <v>2376</v>
      </c>
      <c r="L126" s="676" t="s">
        <v>2642</v>
      </c>
    </row>
    <row r="127" spans="1:12" s="450" customFormat="1" ht="49.5" customHeight="1" x14ac:dyDescent="0.2">
      <c r="A127" s="451"/>
      <c r="B127" s="452"/>
      <c r="C127" s="821"/>
      <c r="D127" s="147" t="s">
        <v>1560</v>
      </c>
      <c r="E127" s="147" t="s">
        <v>1565</v>
      </c>
      <c r="F127" s="425" t="s">
        <v>1570</v>
      </c>
      <c r="G127" s="425" t="s">
        <v>1575</v>
      </c>
      <c r="H127" s="146" t="s">
        <v>1580</v>
      </c>
      <c r="I127" s="556" t="s">
        <v>2090</v>
      </c>
      <c r="J127" s="548" t="s">
        <v>2460</v>
      </c>
      <c r="K127" s="665" t="s">
        <v>2104</v>
      </c>
      <c r="L127" s="676" t="s">
        <v>2644</v>
      </c>
    </row>
    <row r="128" spans="1:12" s="450" customFormat="1" ht="154.5" customHeight="1" x14ac:dyDescent="0.2">
      <c r="A128" s="451" t="s">
        <v>176</v>
      </c>
      <c r="B128" s="452" t="str">
        <f>'IDENTIFICACIÓN Y VALORACIÓN'!$E$45</f>
        <v>Corrupción-Delitos de la Admón. Pública</v>
      </c>
      <c r="C128" s="819" t="s">
        <v>235</v>
      </c>
      <c r="D128" s="147" t="s">
        <v>1583</v>
      </c>
      <c r="E128" s="147" t="s">
        <v>1585</v>
      </c>
      <c r="F128" s="425" t="s">
        <v>1586</v>
      </c>
      <c r="G128" s="425" t="s">
        <v>1587</v>
      </c>
      <c r="H128" s="551" t="s">
        <v>1589</v>
      </c>
      <c r="I128" s="556" t="s">
        <v>2090</v>
      </c>
      <c r="J128" s="548" t="s">
        <v>2460</v>
      </c>
      <c r="K128" s="634" t="s">
        <v>2527</v>
      </c>
      <c r="L128" s="678" t="s">
        <v>2601</v>
      </c>
    </row>
    <row r="129" spans="1:13" s="450" customFormat="1" ht="172.5" customHeight="1" x14ac:dyDescent="0.2">
      <c r="A129" s="451"/>
      <c r="B129" s="452"/>
      <c r="C129" s="821"/>
      <c r="D129" s="147" t="s">
        <v>1582</v>
      </c>
      <c r="E129" s="147" t="s">
        <v>1584</v>
      </c>
      <c r="F129" s="425" t="s">
        <v>1506</v>
      </c>
      <c r="G129" s="425" t="s">
        <v>1508</v>
      </c>
      <c r="H129" s="551" t="s">
        <v>1588</v>
      </c>
      <c r="I129" s="556" t="s">
        <v>2090</v>
      </c>
      <c r="J129" s="548" t="s">
        <v>2460</v>
      </c>
      <c r="K129" s="634" t="s">
        <v>2526</v>
      </c>
      <c r="L129" s="678" t="s">
        <v>2603</v>
      </c>
    </row>
    <row r="130" spans="1:13" s="450" customFormat="1" ht="105" x14ac:dyDescent="0.2">
      <c r="A130" s="451" t="s">
        <v>176</v>
      </c>
      <c r="B130" s="452" t="str">
        <f>'IDENTIFICACIÓN Y VALORACIÓN'!$E$45</f>
        <v>Corrupción-Delitos de la Admón. Pública</v>
      </c>
      <c r="C130" s="819" t="s">
        <v>236</v>
      </c>
      <c r="D130" s="147" t="s">
        <v>1592</v>
      </c>
      <c r="E130" s="147" t="s">
        <v>1595</v>
      </c>
      <c r="F130" s="425" t="s">
        <v>1604</v>
      </c>
      <c r="G130" s="425" t="s">
        <v>1600</v>
      </c>
      <c r="H130" s="146" t="s">
        <v>1603</v>
      </c>
      <c r="I130" s="556" t="s">
        <v>2090</v>
      </c>
      <c r="J130" s="548" t="s">
        <v>2460</v>
      </c>
      <c r="K130" s="651" t="s">
        <v>2544</v>
      </c>
      <c r="L130" s="676" t="s">
        <v>2638</v>
      </c>
    </row>
    <row r="131" spans="1:13" s="450" customFormat="1" ht="189" customHeight="1" x14ac:dyDescent="0.2">
      <c r="A131" s="451"/>
      <c r="B131" s="452"/>
      <c r="C131" s="820"/>
      <c r="D131" s="147" t="s">
        <v>1590</v>
      </c>
      <c r="E131" s="147" t="s">
        <v>1593</v>
      </c>
      <c r="F131" s="425" t="s">
        <v>1596</v>
      </c>
      <c r="G131" s="425" t="s">
        <v>1598</v>
      </c>
      <c r="H131" s="146" t="s">
        <v>1601</v>
      </c>
      <c r="I131" s="556" t="s">
        <v>2090</v>
      </c>
      <c r="J131" s="548" t="s">
        <v>2460</v>
      </c>
      <c r="K131" s="634" t="s">
        <v>2526</v>
      </c>
      <c r="L131" s="680" t="s">
        <v>2655</v>
      </c>
    </row>
    <row r="132" spans="1:13" s="450" customFormat="1" ht="90" x14ac:dyDescent="0.2">
      <c r="A132" s="451"/>
      <c r="B132" s="452"/>
      <c r="C132" s="821"/>
      <c r="D132" s="147" t="s">
        <v>1591</v>
      </c>
      <c r="E132" s="147" t="s">
        <v>1594</v>
      </c>
      <c r="F132" s="425" t="s">
        <v>1597</v>
      </c>
      <c r="G132" s="425" t="s">
        <v>1599</v>
      </c>
      <c r="H132" s="146" t="s">
        <v>1602</v>
      </c>
      <c r="I132" s="556" t="s">
        <v>2090</v>
      </c>
      <c r="J132" s="548" t="s">
        <v>2460</v>
      </c>
      <c r="K132" s="665" t="s">
        <v>2454</v>
      </c>
      <c r="L132" s="676" t="s">
        <v>2645</v>
      </c>
    </row>
    <row r="133" spans="1:13" s="450" customFormat="1" ht="61.5" customHeight="1" x14ac:dyDescent="0.2">
      <c r="A133" s="467" t="s">
        <v>176</v>
      </c>
      <c r="B133" s="452" t="str">
        <f>'IDENTIFICACIÓN Y VALORACIÓN'!$E$45</f>
        <v>Corrupción-Delitos de la Admón. Pública</v>
      </c>
      <c r="C133" s="449" t="s">
        <v>237</v>
      </c>
      <c r="D133" s="147" t="s">
        <v>605</v>
      </c>
      <c r="E133" s="147" t="s">
        <v>288</v>
      </c>
      <c r="F133" s="425" t="s">
        <v>310</v>
      </c>
      <c r="G133" s="425" t="s">
        <v>755</v>
      </c>
      <c r="H133" s="425" t="s">
        <v>354</v>
      </c>
      <c r="I133" s="556" t="s">
        <v>2090</v>
      </c>
      <c r="J133" s="548" t="s">
        <v>2460</v>
      </c>
      <c r="K133" s="634" t="s">
        <v>2316</v>
      </c>
      <c r="L133" s="676" t="s">
        <v>2604</v>
      </c>
      <c r="M133" s="450">
        <v>23</v>
      </c>
    </row>
    <row r="134" spans="1:13" ht="105" hidden="1" x14ac:dyDescent="0.2">
      <c r="A134" s="252" t="s">
        <v>177</v>
      </c>
      <c r="B134" s="164" t="str">
        <f>'IDENTIFICACIÓN Y VALORACIÓN'!$E$52</f>
        <v>Gestión</v>
      </c>
      <c r="C134" s="813" t="s">
        <v>238</v>
      </c>
      <c r="D134" s="254" t="s">
        <v>1625</v>
      </c>
      <c r="E134" s="254" t="s">
        <v>1624</v>
      </c>
      <c r="F134" s="255" t="s">
        <v>1623</v>
      </c>
      <c r="G134" s="256" t="s">
        <v>1631</v>
      </c>
      <c r="H134" s="256" t="s">
        <v>1635</v>
      </c>
      <c r="I134" s="556" t="s">
        <v>2090</v>
      </c>
      <c r="J134" s="548" t="s">
        <v>2460</v>
      </c>
      <c r="K134" s="667" t="s">
        <v>2545</v>
      </c>
      <c r="L134" s="681"/>
    </row>
    <row r="135" spans="1:13" ht="213.95" hidden="1" customHeight="1" x14ac:dyDescent="0.2">
      <c r="A135" s="252"/>
      <c r="B135" s="164"/>
      <c r="C135" s="814"/>
      <c r="D135" s="254" t="s">
        <v>1605</v>
      </c>
      <c r="E135" s="254" t="s">
        <v>1612</v>
      </c>
      <c r="F135" s="434" t="s">
        <v>1619</v>
      </c>
      <c r="G135" s="256" t="s">
        <v>1626</v>
      </c>
      <c r="H135" s="256" t="s">
        <v>1632</v>
      </c>
      <c r="I135" s="556" t="s">
        <v>2090</v>
      </c>
      <c r="J135" s="548" t="s">
        <v>2460</v>
      </c>
      <c r="K135" s="668" t="s">
        <v>2131</v>
      </c>
      <c r="L135" s="681"/>
    </row>
    <row r="136" spans="1:13" ht="60" hidden="1" x14ac:dyDescent="0.2">
      <c r="A136" s="252"/>
      <c r="B136" s="164"/>
      <c r="C136" s="814"/>
      <c r="D136" s="254" t="s">
        <v>1606</v>
      </c>
      <c r="E136" s="254" t="s">
        <v>1613</v>
      </c>
      <c r="F136" s="434" t="s">
        <v>1620</v>
      </c>
      <c r="G136" s="256" t="s">
        <v>1627</v>
      </c>
      <c r="H136" s="256" t="s">
        <v>1633</v>
      </c>
      <c r="I136" s="556" t="s">
        <v>2090</v>
      </c>
      <c r="J136" s="548" t="s">
        <v>2460</v>
      </c>
      <c r="K136" s="656" t="s">
        <v>2476</v>
      </c>
      <c r="L136" s="681"/>
    </row>
    <row r="137" spans="1:13" ht="60" hidden="1" x14ac:dyDescent="0.2">
      <c r="A137" s="252"/>
      <c r="B137" s="164"/>
      <c r="C137" s="814"/>
      <c r="D137" s="254" t="s">
        <v>1607</v>
      </c>
      <c r="E137" s="254" t="s">
        <v>1617</v>
      </c>
      <c r="F137" s="434" t="s">
        <v>1620</v>
      </c>
      <c r="G137" s="256" t="s">
        <v>1627</v>
      </c>
      <c r="H137" s="256" t="s">
        <v>1633</v>
      </c>
      <c r="I137" s="556" t="s">
        <v>2090</v>
      </c>
      <c r="J137" s="548" t="s">
        <v>2460</v>
      </c>
      <c r="K137" s="668" t="s">
        <v>2477</v>
      </c>
      <c r="L137" s="681"/>
    </row>
    <row r="138" spans="1:13" ht="60" hidden="1" x14ac:dyDescent="0.2">
      <c r="A138" s="252"/>
      <c r="B138" s="164"/>
      <c r="C138" s="814"/>
      <c r="D138" s="254" t="s">
        <v>1608</v>
      </c>
      <c r="E138" s="254" t="s">
        <v>1616</v>
      </c>
      <c r="F138" s="434" t="s">
        <v>1620</v>
      </c>
      <c r="G138" s="256" t="s">
        <v>1627</v>
      </c>
      <c r="H138" s="256" t="s">
        <v>1633</v>
      </c>
      <c r="I138" s="556" t="s">
        <v>2090</v>
      </c>
      <c r="J138" s="548" t="s">
        <v>2460</v>
      </c>
      <c r="K138" s="668" t="s">
        <v>2528</v>
      </c>
      <c r="L138" s="681"/>
    </row>
    <row r="139" spans="1:13" ht="29.1" hidden="1" customHeight="1" x14ac:dyDescent="0.2">
      <c r="A139" s="252"/>
      <c r="B139" s="164"/>
      <c r="C139" s="814"/>
      <c r="D139" s="254" t="s">
        <v>1609</v>
      </c>
      <c r="E139" s="254" t="s">
        <v>1614</v>
      </c>
      <c r="F139" s="434" t="s">
        <v>1621</v>
      </c>
      <c r="G139" s="256" t="s">
        <v>1628</v>
      </c>
      <c r="H139" s="256" t="s">
        <v>2107</v>
      </c>
      <c r="I139" s="556" t="s">
        <v>2090</v>
      </c>
      <c r="J139" s="548" t="s">
        <v>2460</v>
      </c>
      <c r="K139" s="668" t="s">
        <v>2106</v>
      </c>
      <c r="L139" s="681"/>
    </row>
    <row r="140" spans="1:13" ht="50.45" hidden="1" customHeight="1" x14ac:dyDescent="0.2">
      <c r="A140" s="252"/>
      <c r="B140" s="164"/>
      <c r="C140" s="814"/>
      <c r="D140" s="254" t="s">
        <v>1610</v>
      </c>
      <c r="E140" s="254" t="s">
        <v>1615</v>
      </c>
      <c r="F140" s="434" t="s">
        <v>1620</v>
      </c>
      <c r="G140" s="256" t="s">
        <v>1629</v>
      </c>
      <c r="H140" s="256" t="s">
        <v>2108</v>
      </c>
      <c r="I140" s="556" t="s">
        <v>2090</v>
      </c>
      <c r="J140" s="548" t="s">
        <v>2460</v>
      </c>
      <c r="K140" s="656" t="s">
        <v>2442</v>
      </c>
      <c r="L140" s="681"/>
    </row>
    <row r="141" spans="1:13" ht="69" hidden="1" customHeight="1" x14ac:dyDescent="0.2">
      <c r="A141" s="252"/>
      <c r="B141" s="164"/>
      <c r="C141" s="815"/>
      <c r="D141" s="254" t="s">
        <v>1611</v>
      </c>
      <c r="E141" s="254" t="s">
        <v>1618</v>
      </c>
      <c r="F141" s="434" t="s">
        <v>1622</v>
      </c>
      <c r="G141" s="256" t="s">
        <v>1630</v>
      </c>
      <c r="H141" s="256" t="s">
        <v>1634</v>
      </c>
      <c r="I141" s="556" t="s">
        <v>2090</v>
      </c>
      <c r="J141" s="548" t="s">
        <v>2460</v>
      </c>
      <c r="K141" s="668" t="s">
        <v>2529</v>
      </c>
      <c r="L141" s="681"/>
    </row>
    <row r="142" spans="1:13" ht="38.450000000000003" hidden="1" customHeight="1" x14ac:dyDescent="0.2">
      <c r="A142" s="246" t="s">
        <v>177</v>
      </c>
      <c r="B142" s="145" t="str">
        <f>'IDENTIFICACIÓN Y VALORACIÓN'!$E$52</f>
        <v>Gestión</v>
      </c>
      <c r="C142" s="436" t="s">
        <v>239</v>
      </c>
      <c r="D142" s="247" t="s">
        <v>133</v>
      </c>
      <c r="E142" s="247" t="s">
        <v>289</v>
      </c>
      <c r="F142" s="286" t="s">
        <v>311</v>
      </c>
      <c r="G142" s="286" t="s">
        <v>334</v>
      </c>
      <c r="H142" s="231" t="s">
        <v>355</v>
      </c>
      <c r="I142" s="556" t="s">
        <v>2090</v>
      </c>
      <c r="J142" s="548" t="s">
        <v>2460</v>
      </c>
      <c r="K142" s="634" t="s">
        <v>2369</v>
      </c>
      <c r="L142" s="681"/>
    </row>
    <row r="143" spans="1:13" ht="42.75" hidden="1" customHeight="1" x14ac:dyDescent="0.2">
      <c r="A143" s="253" t="s">
        <v>177</v>
      </c>
      <c r="B143" s="145" t="str">
        <f>'IDENTIFICACIÓN Y VALORACIÓN'!$E$52</f>
        <v>Gestión</v>
      </c>
      <c r="C143" s="436" t="s">
        <v>240</v>
      </c>
      <c r="D143" s="247" t="s">
        <v>134</v>
      </c>
      <c r="E143" s="247" t="s">
        <v>284</v>
      </c>
      <c r="F143" s="286" t="s">
        <v>307</v>
      </c>
      <c r="G143" s="286" t="s">
        <v>333</v>
      </c>
      <c r="H143" s="286" t="s">
        <v>587</v>
      </c>
      <c r="I143" s="556" t="s">
        <v>2090</v>
      </c>
      <c r="J143" s="548" t="s">
        <v>2460</v>
      </c>
      <c r="K143" s="634" t="s">
        <v>2142</v>
      </c>
      <c r="L143" s="681"/>
    </row>
    <row r="144" spans="1:13" s="450" customFormat="1" ht="75" hidden="1" x14ac:dyDescent="0.2">
      <c r="A144" s="455" t="s">
        <v>178</v>
      </c>
      <c r="B144" s="448" t="str">
        <f>'IDENTIFICACIÓN Y VALORACIÓN'!$E$55</f>
        <v>Gestión</v>
      </c>
      <c r="C144" s="819" t="s">
        <v>241</v>
      </c>
      <c r="D144" s="439" t="s">
        <v>1639</v>
      </c>
      <c r="E144" s="439" t="s">
        <v>1643</v>
      </c>
      <c r="F144" s="169" t="s">
        <v>1647</v>
      </c>
      <c r="G144" s="204" t="s">
        <v>1651</v>
      </c>
      <c r="H144" s="204" t="s">
        <v>1655</v>
      </c>
      <c r="I144" s="556" t="s">
        <v>2090</v>
      </c>
      <c r="J144" s="617" t="s">
        <v>2287</v>
      </c>
      <c r="K144" s="642" t="s">
        <v>2289</v>
      </c>
      <c r="L144" s="682"/>
    </row>
    <row r="145" spans="1:12" s="450" customFormat="1" ht="60" hidden="1" x14ac:dyDescent="0.2">
      <c r="A145" s="455"/>
      <c r="B145" s="456"/>
      <c r="C145" s="820"/>
      <c r="D145" s="439" t="s">
        <v>1636</v>
      </c>
      <c r="E145" s="439" t="s">
        <v>1640</v>
      </c>
      <c r="F145" s="169" t="s">
        <v>1644</v>
      </c>
      <c r="G145" s="204" t="s">
        <v>1648</v>
      </c>
      <c r="H145" s="204" t="s">
        <v>1652</v>
      </c>
      <c r="I145" s="556" t="s">
        <v>2090</v>
      </c>
      <c r="J145" s="617" t="s">
        <v>2287</v>
      </c>
      <c r="K145" s="642" t="s">
        <v>2290</v>
      </c>
      <c r="L145" s="682"/>
    </row>
    <row r="146" spans="1:12" s="450" customFormat="1" ht="30.95" hidden="1" customHeight="1" x14ac:dyDescent="0.2">
      <c r="A146" s="455"/>
      <c r="B146" s="456"/>
      <c r="C146" s="820"/>
      <c r="D146" s="439" t="s">
        <v>1637</v>
      </c>
      <c r="E146" s="439" t="s">
        <v>1641</v>
      </c>
      <c r="F146" s="169" t="s">
        <v>1645</v>
      </c>
      <c r="G146" s="204" t="s">
        <v>1649</v>
      </c>
      <c r="H146" s="204" t="s">
        <v>1653</v>
      </c>
      <c r="I146" s="556" t="s">
        <v>2090</v>
      </c>
      <c r="J146" s="548" t="s">
        <v>2460</v>
      </c>
      <c r="K146" s="642" t="s">
        <v>2191</v>
      </c>
      <c r="L146" s="682"/>
    </row>
    <row r="147" spans="1:12" s="450" customFormat="1" ht="40.5" hidden="1" customHeight="1" x14ac:dyDescent="0.2">
      <c r="A147" s="455"/>
      <c r="B147" s="456"/>
      <c r="C147" s="821"/>
      <c r="D147" s="439" t="s">
        <v>1638</v>
      </c>
      <c r="E147" s="439" t="s">
        <v>1642</v>
      </c>
      <c r="F147" s="169" t="s">
        <v>1646</v>
      </c>
      <c r="G147" s="204" t="s">
        <v>1650</v>
      </c>
      <c r="H147" s="204" t="s">
        <v>1654</v>
      </c>
      <c r="I147" s="556" t="s">
        <v>2090</v>
      </c>
      <c r="J147" s="548" t="s">
        <v>2460</v>
      </c>
      <c r="K147" s="642" t="s">
        <v>2192</v>
      </c>
      <c r="L147" s="682"/>
    </row>
    <row r="148" spans="1:12" s="450" customFormat="1" ht="58.5" hidden="1" customHeight="1" x14ac:dyDescent="0.2">
      <c r="A148" s="451" t="s">
        <v>178</v>
      </c>
      <c r="B148" s="452" t="str">
        <f>'IDENTIFICACIÓN Y VALORACIÓN'!$E$55</f>
        <v>Gestión</v>
      </c>
      <c r="C148" s="819" t="s">
        <v>244</v>
      </c>
      <c r="D148" s="439" t="s">
        <v>1657</v>
      </c>
      <c r="E148" s="439" t="s">
        <v>1658</v>
      </c>
      <c r="F148" s="278" t="s">
        <v>1661</v>
      </c>
      <c r="G148" s="278" t="s">
        <v>1663</v>
      </c>
      <c r="H148" s="278" t="s">
        <v>1664</v>
      </c>
      <c r="I148" s="556" t="s">
        <v>2090</v>
      </c>
      <c r="J148" s="617" t="s">
        <v>2287</v>
      </c>
      <c r="K148" s="635" t="s">
        <v>2291</v>
      </c>
      <c r="L148" s="682"/>
    </row>
    <row r="149" spans="1:12" s="450" customFormat="1" ht="55.5" hidden="1" customHeight="1" x14ac:dyDescent="0.2">
      <c r="A149" s="451"/>
      <c r="B149" s="452"/>
      <c r="C149" s="821"/>
      <c r="D149" s="439" t="s">
        <v>1656</v>
      </c>
      <c r="E149" s="439" t="s">
        <v>1659</v>
      </c>
      <c r="F149" s="278" t="s">
        <v>1660</v>
      </c>
      <c r="G149" s="278" t="s">
        <v>1662</v>
      </c>
      <c r="H149" s="278" t="s">
        <v>1665</v>
      </c>
      <c r="I149" s="556" t="s">
        <v>2090</v>
      </c>
      <c r="J149" s="617" t="s">
        <v>2287</v>
      </c>
      <c r="K149" s="635" t="s">
        <v>2292</v>
      </c>
      <c r="L149" s="682"/>
    </row>
    <row r="150" spans="1:12" s="450" customFormat="1" ht="171" hidden="1" customHeight="1" x14ac:dyDescent="0.2">
      <c r="A150" s="451" t="s">
        <v>178</v>
      </c>
      <c r="B150" s="452" t="str">
        <f>'IDENTIFICACIÓN Y VALORACIÓN'!$E$55</f>
        <v>Gestión</v>
      </c>
      <c r="C150" s="819" t="s">
        <v>245</v>
      </c>
      <c r="D150" s="439" t="s">
        <v>1669</v>
      </c>
      <c r="E150" s="439" t="s">
        <v>1673</v>
      </c>
      <c r="F150" s="278" t="s">
        <v>1677</v>
      </c>
      <c r="G150" s="278" t="s">
        <v>1681</v>
      </c>
      <c r="H150" s="278" t="s">
        <v>1685</v>
      </c>
      <c r="I150" s="556" t="s">
        <v>2090</v>
      </c>
      <c r="J150" s="548" t="s">
        <v>2460</v>
      </c>
      <c r="K150" s="664" t="s">
        <v>2509</v>
      </c>
      <c r="L150" s="682"/>
    </row>
    <row r="151" spans="1:12" s="450" customFormat="1" ht="27.6" hidden="1" customHeight="1" x14ac:dyDescent="0.2">
      <c r="A151" s="451"/>
      <c r="B151" s="452"/>
      <c r="C151" s="820"/>
      <c r="D151" s="439" t="s">
        <v>1666</v>
      </c>
      <c r="E151" s="439" t="s">
        <v>1670</v>
      </c>
      <c r="F151" s="278" t="s">
        <v>1674</v>
      </c>
      <c r="G151" s="278" t="s">
        <v>1678</v>
      </c>
      <c r="H151" s="278" t="s">
        <v>1682</v>
      </c>
      <c r="I151" s="556" t="s">
        <v>2090</v>
      </c>
      <c r="J151" s="617" t="s">
        <v>2287</v>
      </c>
      <c r="K151" s="635" t="s">
        <v>2293</v>
      </c>
      <c r="L151" s="682"/>
    </row>
    <row r="152" spans="1:12" s="450" customFormat="1" ht="60" hidden="1" x14ac:dyDescent="0.2">
      <c r="A152" s="451"/>
      <c r="B152" s="452"/>
      <c r="C152" s="820"/>
      <c r="D152" s="439" t="s">
        <v>1667</v>
      </c>
      <c r="E152" s="439" t="s">
        <v>1671</v>
      </c>
      <c r="F152" s="278" t="s">
        <v>1675</v>
      </c>
      <c r="G152" s="278" t="s">
        <v>1679</v>
      </c>
      <c r="H152" s="278" t="s">
        <v>1683</v>
      </c>
      <c r="I152" s="556" t="s">
        <v>2090</v>
      </c>
      <c r="J152" s="548" t="s">
        <v>2327</v>
      </c>
      <c r="K152" s="635" t="s">
        <v>2328</v>
      </c>
      <c r="L152" s="682"/>
    </row>
    <row r="153" spans="1:12" s="450" customFormat="1" ht="31.5" hidden="1" customHeight="1" x14ac:dyDescent="0.2">
      <c r="A153" s="451"/>
      <c r="B153" s="452"/>
      <c r="C153" s="821"/>
      <c r="D153" s="439" t="s">
        <v>1668</v>
      </c>
      <c r="E153" s="439" t="s">
        <v>1672</v>
      </c>
      <c r="F153" s="278" t="s">
        <v>1676</v>
      </c>
      <c r="G153" s="278" t="s">
        <v>1680</v>
      </c>
      <c r="H153" s="278" t="s">
        <v>1684</v>
      </c>
      <c r="I153" s="556" t="s">
        <v>2090</v>
      </c>
      <c r="J153" s="548" t="s">
        <v>2460</v>
      </c>
      <c r="K153" s="634" t="s">
        <v>2530</v>
      </c>
      <c r="L153" s="682"/>
    </row>
    <row r="154" spans="1:12" s="450" customFormat="1" ht="99.75" hidden="1" customHeight="1" x14ac:dyDescent="0.2">
      <c r="A154" s="451" t="s">
        <v>178</v>
      </c>
      <c r="B154" s="452" t="str">
        <f>'IDENTIFICACIÓN Y VALORACIÓN'!$E$55</f>
        <v>Gestión</v>
      </c>
      <c r="C154" s="819" t="s">
        <v>242</v>
      </c>
      <c r="D154" s="439" t="s">
        <v>1687</v>
      </c>
      <c r="E154" s="439" t="s">
        <v>1690</v>
      </c>
      <c r="F154" s="278" t="s">
        <v>1691</v>
      </c>
      <c r="G154" s="278" t="s">
        <v>1693</v>
      </c>
      <c r="H154" s="278" t="s">
        <v>1695</v>
      </c>
      <c r="I154" s="556" t="s">
        <v>2090</v>
      </c>
      <c r="J154" s="548" t="s">
        <v>2460</v>
      </c>
      <c r="K154" s="635" t="s">
        <v>2283</v>
      </c>
      <c r="L154" s="682"/>
    </row>
    <row r="155" spans="1:12" s="450" customFormat="1" ht="99.6" hidden="1" customHeight="1" x14ac:dyDescent="0.2">
      <c r="A155" s="451"/>
      <c r="B155" s="452"/>
      <c r="C155" s="821"/>
      <c r="D155" s="439" t="s">
        <v>1686</v>
      </c>
      <c r="E155" s="439" t="s">
        <v>1688</v>
      </c>
      <c r="F155" s="278" t="s">
        <v>1689</v>
      </c>
      <c r="G155" s="278" t="s">
        <v>1692</v>
      </c>
      <c r="H155" s="278" t="s">
        <v>1694</v>
      </c>
      <c r="I155" s="556" t="s">
        <v>2090</v>
      </c>
      <c r="J155" s="617" t="s">
        <v>2287</v>
      </c>
      <c r="K155" s="635" t="s">
        <v>2294</v>
      </c>
      <c r="L155" s="682"/>
    </row>
    <row r="156" spans="1:12" s="450" customFormat="1" ht="75" hidden="1" x14ac:dyDescent="0.2">
      <c r="A156" s="460" t="s">
        <v>178</v>
      </c>
      <c r="B156" s="452" t="str">
        <f>'IDENTIFICACIÓN Y VALORACIÓN'!$E$55</f>
        <v>Gestión</v>
      </c>
      <c r="C156" s="819" t="s">
        <v>243</v>
      </c>
      <c r="D156" s="439" t="s">
        <v>1697</v>
      </c>
      <c r="E156" s="439" t="s">
        <v>1698</v>
      </c>
      <c r="F156" s="468" t="s">
        <v>313</v>
      </c>
      <c r="G156" s="278" t="s">
        <v>1701</v>
      </c>
      <c r="H156" s="278" t="s">
        <v>1703</v>
      </c>
      <c r="I156" s="556" t="s">
        <v>2090</v>
      </c>
      <c r="J156" s="617" t="s">
        <v>2287</v>
      </c>
      <c r="K156" s="669" t="s">
        <v>2295</v>
      </c>
      <c r="L156" s="682"/>
    </row>
    <row r="157" spans="1:12" s="450" customFormat="1" ht="68.45" hidden="1" customHeight="1" x14ac:dyDescent="0.2">
      <c r="A157" s="469"/>
      <c r="B157" s="470"/>
      <c r="C157" s="821"/>
      <c r="D157" s="439" t="s">
        <v>1696</v>
      </c>
      <c r="E157" s="439" t="s">
        <v>1699</v>
      </c>
      <c r="F157" s="468"/>
      <c r="G157" s="459" t="s">
        <v>1700</v>
      </c>
      <c r="H157" s="459" t="s">
        <v>1702</v>
      </c>
      <c r="I157" s="556" t="s">
        <v>2090</v>
      </c>
      <c r="J157" s="617" t="s">
        <v>2287</v>
      </c>
      <c r="K157" s="669" t="s">
        <v>2296</v>
      </c>
      <c r="L157" s="682"/>
    </row>
    <row r="158" spans="1:12" ht="94.5" customHeight="1" x14ac:dyDescent="0.2">
      <c r="A158" s="248" t="s">
        <v>179</v>
      </c>
      <c r="B158" s="108" t="str">
        <f>'IDENTIFICACIÓN Y VALORACIÓN'!$E$60</f>
        <v>Corrupción-Institucionalidad</v>
      </c>
      <c r="C158" s="813" t="s">
        <v>246</v>
      </c>
      <c r="D158" s="519" t="s">
        <v>2213</v>
      </c>
      <c r="E158" s="250" t="s">
        <v>1726</v>
      </c>
      <c r="F158" s="230" t="s">
        <v>1462</v>
      </c>
      <c r="G158" s="251" t="s">
        <v>1733</v>
      </c>
      <c r="H158" s="518" t="s">
        <v>2214</v>
      </c>
      <c r="I158" s="615" t="s">
        <v>2090</v>
      </c>
      <c r="J158" s="548" t="s">
        <v>2460</v>
      </c>
      <c r="K158" s="653" t="s">
        <v>2514</v>
      </c>
      <c r="L158" s="676" t="s">
        <v>2611</v>
      </c>
    </row>
    <row r="159" spans="1:12" ht="126" customHeight="1" x14ac:dyDescent="0.2">
      <c r="A159" s="437"/>
      <c r="B159" s="281"/>
      <c r="C159" s="814"/>
      <c r="D159" s="250" t="s">
        <v>1704</v>
      </c>
      <c r="E159" s="250" t="s">
        <v>1715</v>
      </c>
      <c r="F159" s="230" t="s">
        <v>1727</v>
      </c>
      <c r="G159" s="251" t="s">
        <v>1730</v>
      </c>
      <c r="H159" s="251" t="s">
        <v>1734</v>
      </c>
      <c r="I159" s="556" t="s">
        <v>2090</v>
      </c>
      <c r="J159" s="548" t="s">
        <v>2460</v>
      </c>
      <c r="K159" s="632" t="s">
        <v>2478</v>
      </c>
      <c r="L159" s="676" t="s">
        <v>2568</v>
      </c>
    </row>
    <row r="160" spans="1:12" ht="133.5" customHeight="1" x14ac:dyDescent="0.2">
      <c r="A160" s="437"/>
      <c r="B160" s="281"/>
      <c r="C160" s="814"/>
      <c r="D160" s="250" t="s">
        <v>2346</v>
      </c>
      <c r="E160" s="250" t="s">
        <v>1716</v>
      </c>
      <c r="F160" s="230" t="s">
        <v>1728</v>
      </c>
      <c r="G160" s="251" t="s">
        <v>1731</v>
      </c>
      <c r="H160" s="251" t="s">
        <v>1735</v>
      </c>
      <c r="I160" s="562" t="s">
        <v>2090</v>
      </c>
      <c r="J160" s="548" t="s">
        <v>2460</v>
      </c>
      <c r="K160" s="663" t="s">
        <v>2099</v>
      </c>
      <c r="L160" s="680" t="s">
        <v>2569</v>
      </c>
    </row>
    <row r="161" spans="1:12" ht="95.25" customHeight="1" x14ac:dyDescent="0.2">
      <c r="A161" s="437"/>
      <c r="B161" s="281"/>
      <c r="C161" s="814"/>
      <c r="D161" s="827" t="s">
        <v>1705</v>
      </c>
      <c r="E161" s="824" t="s">
        <v>1719</v>
      </c>
      <c r="F161" s="824" t="s">
        <v>1729</v>
      </c>
      <c r="G161" s="824" t="s">
        <v>1732</v>
      </c>
      <c r="H161" s="824" t="s">
        <v>1736</v>
      </c>
      <c r="I161" s="556" t="s">
        <v>2090</v>
      </c>
      <c r="J161" s="612" t="s">
        <v>2465</v>
      </c>
      <c r="K161" s="642" t="s">
        <v>2182</v>
      </c>
      <c r="L161" s="826" t="s">
        <v>2570</v>
      </c>
    </row>
    <row r="162" spans="1:12" ht="81.75" customHeight="1" x14ac:dyDescent="0.2">
      <c r="A162" s="513"/>
      <c r="B162" s="281"/>
      <c r="C162" s="814"/>
      <c r="D162" s="828"/>
      <c r="E162" s="829"/>
      <c r="F162" s="829"/>
      <c r="G162" s="829"/>
      <c r="H162" s="829"/>
      <c r="I162" s="556" t="s">
        <v>2090</v>
      </c>
      <c r="J162" s="548" t="s">
        <v>2460</v>
      </c>
      <c r="K162" s="642" t="s">
        <v>2200</v>
      </c>
      <c r="L162" s="826"/>
    </row>
    <row r="163" spans="1:12" ht="72.95" customHeight="1" x14ac:dyDescent="0.2">
      <c r="A163" s="437"/>
      <c r="B163" s="281"/>
      <c r="C163" s="814"/>
      <c r="D163" s="824" t="s">
        <v>1706</v>
      </c>
      <c r="E163" s="824" t="s">
        <v>1718</v>
      </c>
      <c r="F163" s="824" t="s">
        <v>1729</v>
      </c>
      <c r="G163" s="824" t="s">
        <v>1732</v>
      </c>
      <c r="H163" s="824" t="s">
        <v>1736</v>
      </c>
      <c r="I163" s="556" t="s">
        <v>2090</v>
      </c>
      <c r="J163" s="548" t="s">
        <v>2460</v>
      </c>
      <c r="K163" s="642" t="s">
        <v>2479</v>
      </c>
      <c r="L163" s="826" t="s">
        <v>2571</v>
      </c>
    </row>
    <row r="164" spans="1:12" ht="72.95" customHeight="1" x14ac:dyDescent="0.2">
      <c r="A164" s="513"/>
      <c r="B164" s="281"/>
      <c r="C164" s="814"/>
      <c r="D164" s="825"/>
      <c r="E164" s="825"/>
      <c r="F164" s="825"/>
      <c r="G164" s="825"/>
      <c r="H164" s="825"/>
      <c r="I164" s="556" t="s">
        <v>2090</v>
      </c>
      <c r="J164" s="548" t="s">
        <v>2460</v>
      </c>
      <c r="K164" s="642" t="s">
        <v>2480</v>
      </c>
      <c r="L164" s="826"/>
    </row>
    <row r="165" spans="1:12" ht="30" x14ac:dyDescent="0.2">
      <c r="A165" s="513"/>
      <c r="B165" s="281"/>
      <c r="C165" s="814"/>
      <c r="D165" s="825"/>
      <c r="E165" s="825"/>
      <c r="F165" s="825"/>
      <c r="G165" s="825"/>
      <c r="H165" s="825"/>
      <c r="I165" s="556" t="s">
        <v>2090</v>
      </c>
      <c r="J165" s="548" t="s">
        <v>2460</v>
      </c>
      <c r="K165" s="642" t="s">
        <v>2481</v>
      </c>
      <c r="L165" s="826"/>
    </row>
    <row r="166" spans="1:12" ht="72.599999999999994" customHeight="1" x14ac:dyDescent="0.2">
      <c r="A166" s="437"/>
      <c r="B166" s="281"/>
      <c r="C166" s="814"/>
      <c r="D166" s="824" t="s">
        <v>1707</v>
      </c>
      <c r="E166" s="824" t="s">
        <v>1717</v>
      </c>
      <c r="F166" s="824" t="s">
        <v>1729</v>
      </c>
      <c r="G166" s="824" t="s">
        <v>1732</v>
      </c>
      <c r="H166" s="824" t="s">
        <v>1736</v>
      </c>
      <c r="I166" s="556" t="s">
        <v>2090</v>
      </c>
      <c r="J166" s="548" t="s">
        <v>2460</v>
      </c>
      <c r="K166" s="642" t="s">
        <v>2482</v>
      </c>
      <c r="L166" s="826" t="s">
        <v>2605</v>
      </c>
    </row>
    <row r="167" spans="1:12" ht="72.599999999999994" customHeight="1" x14ac:dyDescent="0.2">
      <c r="A167" s="513"/>
      <c r="B167" s="281"/>
      <c r="C167" s="814"/>
      <c r="D167" s="825"/>
      <c r="E167" s="825"/>
      <c r="F167" s="825"/>
      <c r="G167" s="825"/>
      <c r="H167" s="825"/>
      <c r="I167" s="556" t="s">
        <v>2090</v>
      </c>
      <c r="J167" s="548" t="s">
        <v>2460</v>
      </c>
      <c r="K167" s="642" t="s">
        <v>2483</v>
      </c>
      <c r="L167" s="826"/>
    </row>
    <row r="168" spans="1:12" ht="72.599999999999994" customHeight="1" x14ac:dyDescent="0.2">
      <c r="A168" s="513"/>
      <c r="B168" s="281"/>
      <c r="C168" s="814"/>
      <c r="D168" s="825"/>
      <c r="E168" s="825"/>
      <c r="F168" s="825"/>
      <c r="G168" s="825"/>
      <c r="H168" s="825"/>
      <c r="I168" s="556" t="s">
        <v>2090</v>
      </c>
      <c r="J168" s="548" t="s">
        <v>2460</v>
      </c>
      <c r="K168" s="642" t="s">
        <v>2484</v>
      </c>
      <c r="L168" s="826"/>
    </row>
    <row r="169" spans="1:12" ht="72.599999999999994" customHeight="1" x14ac:dyDescent="0.2">
      <c r="A169" s="513"/>
      <c r="B169" s="281"/>
      <c r="C169" s="814"/>
      <c r="D169" s="825"/>
      <c r="E169" s="825"/>
      <c r="F169" s="825"/>
      <c r="G169" s="825"/>
      <c r="H169" s="825"/>
      <c r="I169" s="556" t="s">
        <v>2090</v>
      </c>
      <c r="J169" s="548" t="s">
        <v>2460</v>
      </c>
      <c r="K169" s="642" t="s">
        <v>2485</v>
      </c>
      <c r="L169" s="826"/>
    </row>
    <row r="170" spans="1:12" ht="187.5" customHeight="1" x14ac:dyDescent="0.2">
      <c r="A170" s="437"/>
      <c r="B170" s="281"/>
      <c r="C170" s="814"/>
      <c r="D170" s="250" t="s">
        <v>1708</v>
      </c>
      <c r="E170" s="250" t="s">
        <v>1720</v>
      </c>
      <c r="F170" s="230" t="s">
        <v>1729</v>
      </c>
      <c r="G170" s="251" t="s">
        <v>1732</v>
      </c>
      <c r="H170" s="251" t="s">
        <v>1736</v>
      </c>
      <c r="I170" s="556" t="s">
        <v>2090</v>
      </c>
      <c r="J170" s="548" t="s">
        <v>2460</v>
      </c>
      <c r="K170" s="632" t="s">
        <v>2486</v>
      </c>
      <c r="L170" s="680" t="s">
        <v>2572</v>
      </c>
    </row>
    <row r="171" spans="1:12" ht="225" customHeight="1" x14ac:dyDescent="0.2">
      <c r="A171" s="437"/>
      <c r="B171" s="281"/>
      <c r="C171" s="814"/>
      <c r="D171" s="250" t="s">
        <v>1709</v>
      </c>
      <c r="E171" s="250" t="s">
        <v>1721</v>
      </c>
      <c r="F171" s="230" t="s">
        <v>1729</v>
      </c>
      <c r="G171" s="204" t="s">
        <v>2127</v>
      </c>
      <c r="H171" s="251" t="s">
        <v>1736</v>
      </c>
      <c r="I171" s="556" t="s">
        <v>2090</v>
      </c>
      <c r="J171" s="548" t="s">
        <v>2460</v>
      </c>
      <c r="K171" s="636" t="s">
        <v>2466</v>
      </c>
      <c r="L171" s="680" t="s">
        <v>2573</v>
      </c>
    </row>
    <row r="172" spans="1:12" ht="90.75" customHeight="1" x14ac:dyDescent="0.2">
      <c r="A172" s="437"/>
      <c r="B172" s="281"/>
      <c r="C172" s="814"/>
      <c r="D172" s="250" t="s">
        <v>1710</v>
      </c>
      <c r="E172" s="250" t="s">
        <v>1724</v>
      </c>
      <c r="F172" s="230" t="s">
        <v>1729</v>
      </c>
      <c r="G172" s="204" t="s">
        <v>2126</v>
      </c>
      <c r="H172" s="251" t="s">
        <v>1736</v>
      </c>
      <c r="I172" s="556" t="s">
        <v>2090</v>
      </c>
      <c r="J172" s="548" t="s">
        <v>2502</v>
      </c>
      <c r="K172" s="635" t="s">
        <v>2179</v>
      </c>
      <c r="L172" s="678" t="s">
        <v>2606</v>
      </c>
    </row>
    <row r="173" spans="1:12" ht="72.75" customHeight="1" x14ac:dyDescent="0.2">
      <c r="A173" s="437"/>
      <c r="B173" s="281"/>
      <c r="C173" s="814"/>
      <c r="D173" s="250" t="s">
        <v>1711</v>
      </c>
      <c r="E173" s="250" t="s">
        <v>1724</v>
      </c>
      <c r="F173" s="230" t="s">
        <v>1729</v>
      </c>
      <c r="G173" s="251" t="s">
        <v>1732</v>
      </c>
      <c r="H173" s="251" t="s">
        <v>1736</v>
      </c>
      <c r="I173" s="556" t="s">
        <v>2090</v>
      </c>
      <c r="J173" s="548" t="s">
        <v>2502</v>
      </c>
      <c r="K173" s="635" t="s">
        <v>2179</v>
      </c>
      <c r="L173" s="678" t="s">
        <v>2607</v>
      </c>
    </row>
    <row r="174" spans="1:12" ht="71.25" customHeight="1" x14ac:dyDescent="0.2">
      <c r="A174" s="437"/>
      <c r="B174" s="281"/>
      <c r="C174" s="814"/>
      <c r="D174" s="250" t="s">
        <v>1712</v>
      </c>
      <c r="E174" s="250" t="s">
        <v>1723</v>
      </c>
      <c r="F174" s="230" t="s">
        <v>1729</v>
      </c>
      <c r="G174" s="251" t="s">
        <v>1732</v>
      </c>
      <c r="H174" s="251" t="s">
        <v>1736</v>
      </c>
      <c r="I174" s="556" t="s">
        <v>2090</v>
      </c>
      <c r="J174" s="548" t="s">
        <v>2502</v>
      </c>
      <c r="K174" s="635" t="s">
        <v>2180</v>
      </c>
      <c r="L174" s="678" t="s">
        <v>2608</v>
      </c>
    </row>
    <row r="175" spans="1:12" ht="82.5" customHeight="1" x14ac:dyDescent="0.2">
      <c r="A175" s="437"/>
      <c r="B175" s="281"/>
      <c r="C175" s="814"/>
      <c r="D175" s="250" t="s">
        <v>1713</v>
      </c>
      <c r="E175" s="250" t="s">
        <v>1722</v>
      </c>
      <c r="F175" s="230" t="s">
        <v>1729</v>
      </c>
      <c r="G175" s="251" t="s">
        <v>1732</v>
      </c>
      <c r="H175" s="251" t="s">
        <v>1736</v>
      </c>
      <c r="I175" s="556" t="s">
        <v>2090</v>
      </c>
      <c r="J175" s="548" t="s">
        <v>2502</v>
      </c>
      <c r="K175" s="635" t="s">
        <v>2181</v>
      </c>
      <c r="L175" s="678" t="s">
        <v>2609</v>
      </c>
    </row>
    <row r="176" spans="1:12" ht="285" x14ac:dyDescent="0.2">
      <c r="A176" s="437"/>
      <c r="B176" s="281"/>
      <c r="C176" s="815"/>
      <c r="D176" s="250" t="s">
        <v>1714</v>
      </c>
      <c r="E176" s="250" t="s">
        <v>1725</v>
      </c>
      <c r="F176" s="230" t="s">
        <v>1729</v>
      </c>
      <c r="G176" s="251" t="s">
        <v>1732</v>
      </c>
      <c r="H176" s="251" t="s">
        <v>1736</v>
      </c>
      <c r="I176" s="556" t="s">
        <v>2090</v>
      </c>
      <c r="J176" s="548" t="s">
        <v>2502</v>
      </c>
      <c r="K176" s="642" t="s">
        <v>2200</v>
      </c>
      <c r="L176" s="680" t="s">
        <v>2574</v>
      </c>
    </row>
    <row r="177" spans="1:13" ht="164.25" customHeight="1" x14ac:dyDescent="0.2">
      <c r="A177" s="249" t="s">
        <v>179</v>
      </c>
      <c r="B177" s="109" t="str">
        <f>'IDENTIFICACIÓN Y VALORACIÓN'!$E$60</f>
        <v>Corrupción-Institucionalidad</v>
      </c>
      <c r="C177" s="813" t="s">
        <v>247</v>
      </c>
      <c r="D177" s="250" t="s">
        <v>1551</v>
      </c>
      <c r="E177" s="250" t="s">
        <v>1739</v>
      </c>
      <c r="F177" s="231" t="s">
        <v>1478</v>
      </c>
      <c r="G177" s="231" t="s">
        <v>1479</v>
      </c>
      <c r="H177" s="231" t="s">
        <v>1480</v>
      </c>
      <c r="I177" s="556" t="s">
        <v>2090</v>
      </c>
      <c r="J177" s="548" t="s">
        <v>2460</v>
      </c>
      <c r="K177" s="634" t="s">
        <v>2131</v>
      </c>
      <c r="L177" s="679" t="s">
        <v>2575</v>
      </c>
    </row>
    <row r="178" spans="1:13" ht="130.5" customHeight="1" x14ac:dyDescent="0.2">
      <c r="A178" s="249"/>
      <c r="B178" s="109"/>
      <c r="C178" s="815"/>
      <c r="D178" s="250" t="s">
        <v>1737</v>
      </c>
      <c r="E178" s="250" t="s">
        <v>1738</v>
      </c>
      <c r="F178" s="231" t="s">
        <v>1740</v>
      </c>
      <c r="G178" s="231" t="s">
        <v>1741</v>
      </c>
      <c r="H178" s="231" t="s">
        <v>1742</v>
      </c>
      <c r="I178" s="556" t="s">
        <v>2090</v>
      </c>
      <c r="J178" s="548" t="s">
        <v>2460</v>
      </c>
      <c r="K178" s="634" t="s">
        <v>2109</v>
      </c>
      <c r="L178" s="680" t="s">
        <v>2576</v>
      </c>
    </row>
    <row r="179" spans="1:13" ht="120" customHeight="1" x14ac:dyDescent="0.2">
      <c r="A179" s="249" t="s">
        <v>179</v>
      </c>
      <c r="B179" s="109" t="str">
        <f>'IDENTIFICACIÓN Y VALORACIÓN'!$E$60</f>
        <v>Corrupción-Institucionalidad</v>
      </c>
      <c r="C179" s="813" t="s">
        <v>248</v>
      </c>
      <c r="D179" s="250" t="s">
        <v>1746</v>
      </c>
      <c r="E179" s="250" t="s">
        <v>1750</v>
      </c>
      <c r="F179" s="231" t="s">
        <v>1753</v>
      </c>
      <c r="G179" s="231" t="s">
        <v>1757</v>
      </c>
      <c r="H179" s="231" t="s">
        <v>1761</v>
      </c>
      <c r="I179" s="556" t="s">
        <v>2090</v>
      </c>
      <c r="J179" s="548" t="s">
        <v>2460</v>
      </c>
      <c r="K179" s="634" t="s">
        <v>2122</v>
      </c>
      <c r="L179" s="676" t="s">
        <v>2577</v>
      </c>
    </row>
    <row r="180" spans="1:13" ht="132" customHeight="1" x14ac:dyDescent="0.2">
      <c r="A180" s="249"/>
      <c r="B180" s="109"/>
      <c r="C180" s="814"/>
      <c r="D180" s="250" t="s">
        <v>1743</v>
      </c>
      <c r="E180" s="250" t="s">
        <v>1747</v>
      </c>
      <c r="F180" s="231" t="s">
        <v>1751</v>
      </c>
      <c r="G180" s="231" t="s">
        <v>1754</v>
      </c>
      <c r="H180" s="231" t="s">
        <v>1758</v>
      </c>
      <c r="I180" s="556" t="s">
        <v>2090</v>
      </c>
      <c r="J180" s="547" t="s">
        <v>2437</v>
      </c>
      <c r="K180" s="634" t="s">
        <v>2123</v>
      </c>
      <c r="L180" s="676" t="s">
        <v>2578</v>
      </c>
    </row>
    <row r="181" spans="1:13" ht="115.5" customHeight="1" x14ac:dyDescent="0.2">
      <c r="A181" s="249"/>
      <c r="B181" s="109"/>
      <c r="C181" s="814"/>
      <c r="D181" s="250" t="s">
        <v>1744</v>
      </c>
      <c r="E181" s="250" t="s">
        <v>1748</v>
      </c>
      <c r="F181" s="231" t="s">
        <v>1490</v>
      </c>
      <c r="G181" s="231" t="s">
        <v>1755</v>
      </c>
      <c r="H181" s="231" t="s">
        <v>1759</v>
      </c>
      <c r="I181" s="556" t="s">
        <v>2090</v>
      </c>
      <c r="J181" s="548" t="s">
        <v>2460</v>
      </c>
      <c r="K181" s="634" t="s">
        <v>2169</v>
      </c>
      <c r="L181" s="680" t="s">
        <v>2579</v>
      </c>
    </row>
    <row r="182" spans="1:13" ht="279.75" customHeight="1" x14ac:dyDescent="0.2">
      <c r="A182" s="249"/>
      <c r="B182" s="109"/>
      <c r="C182" s="815"/>
      <c r="D182" s="250" t="s">
        <v>1745</v>
      </c>
      <c r="E182" s="250" t="s">
        <v>1749</v>
      </c>
      <c r="F182" s="231" t="s">
        <v>1752</v>
      </c>
      <c r="G182" s="231" t="s">
        <v>1756</v>
      </c>
      <c r="H182" s="231" t="s">
        <v>1760</v>
      </c>
      <c r="I182" s="556" t="s">
        <v>2090</v>
      </c>
      <c r="J182" s="548" t="s">
        <v>2460</v>
      </c>
      <c r="K182" s="638" t="s">
        <v>2438</v>
      </c>
      <c r="L182" s="680" t="s">
        <v>2580</v>
      </c>
    </row>
    <row r="183" spans="1:13" ht="157.5" customHeight="1" x14ac:dyDescent="0.2">
      <c r="A183" s="249" t="s">
        <v>179</v>
      </c>
      <c r="B183" s="109" t="str">
        <f>'IDENTIFICACIÓN Y VALORACIÓN'!$E$60</f>
        <v>Corrupción-Institucionalidad</v>
      </c>
      <c r="C183" s="436" t="s">
        <v>249</v>
      </c>
      <c r="D183" s="250" t="s">
        <v>136</v>
      </c>
      <c r="E183" s="250" t="s">
        <v>586</v>
      </c>
      <c r="F183" s="231" t="s">
        <v>316</v>
      </c>
      <c r="G183" s="286" t="s">
        <v>335</v>
      </c>
      <c r="H183" s="231" t="s">
        <v>358</v>
      </c>
      <c r="I183" s="556" t="s">
        <v>2090</v>
      </c>
      <c r="J183" s="548" t="s">
        <v>2460</v>
      </c>
      <c r="K183" s="634" t="s">
        <v>2317</v>
      </c>
      <c r="L183" s="676" t="s">
        <v>2581</v>
      </c>
    </row>
    <row r="184" spans="1:13" ht="108" customHeight="1" x14ac:dyDescent="0.2">
      <c r="A184" s="249" t="s">
        <v>179</v>
      </c>
      <c r="B184" s="109" t="str">
        <f>'IDENTIFICACIÓN Y VALORACIÓN'!$E$60</f>
        <v>Corrupción-Institucionalidad</v>
      </c>
      <c r="C184" s="813" t="s">
        <v>250</v>
      </c>
      <c r="D184" s="250" t="s">
        <v>1763</v>
      </c>
      <c r="E184" s="250" t="s">
        <v>1764</v>
      </c>
      <c r="F184" s="231" t="s">
        <v>1767</v>
      </c>
      <c r="G184" s="231" t="s">
        <v>1768</v>
      </c>
      <c r="H184" s="231" t="s">
        <v>1771</v>
      </c>
      <c r="I184" s="556" t="s">
        <v>2090</v>
      </c>
      <c r="J184" s="548" t="s">
        <v>2460</v>
      </c>
      <c r="K184" s="634" t="s">
        <v>2383</v>
      </c>
      <c r="L184" s="680" t="s">
        <v>2582</v>
      </c>
    </row>
    <row r="185" spans="1:13" ht="132" customHeight="1" x14ac:dyDescent="0.2">
      <c r="A185" s="249"/>
      <c r="B185" s="109"/>
      <c r="C185" s="815"/>
      <c r="D185" s="250" t="s">
        <v>1762</v>
      </c>
      <c r="E185" s="250" t="s">
        <v>1765</v>
      </c>
      <c r="F185" s="231" t="s">
        <v>1766</v>
      </c>
      <c r="G185" s="231" t="s">
        <v>1769</v>
      </c>
      <c r="H185" s="231" t="s">
        <v>1770</v>
      </c>
      <c r="I185" s="556" t="s">
        <v>2090</v>
      </c>
      <c r="J185" s="548" t="s">
        <v>2460</v>
      </c>
      <c r="K185" s="546" t="s">
        <v>2531</v>
      </c>
      <c r="L185" s="678" t="s">
        <v>2583</v>
      </c>
    </row>
    <row r="186" spans="1:13" ht="114" customHeight="1" x14ac:dyDescent="0.2">
      <c r="A186" s="249" t="s">
        <v>179</v>
      </c>
      <c r="B186" s="109" t="str">
        <f>'IDENTIFICACIÓN Y VALORACIÓN'!$E$60</f>
        <v>Corrupción-Institucionalidad</v>
      </c>
      <c r="C186" s="436" t="s">
        <v>251</v>
      </c>
      <c r="D186" s="250" t="s">
        <v>135</v>
      </c>
      <c r="E186" s="250" t="s">
        <v>291</v>
      </c>
      <c r="F186" s="286" t="s">
        <v>315</v>
      </c>
      <c r="G186" s="231" t="s">
        <v>758</v>
      </c>
      <c r="H186" s="286" t="s">
        <v>356</v>
      </c>
      <c r="I186" s="556" t="s">
        <v>2090</v>
      </c>
      <c r="J186" s="548" t="s">
        <v>2460</v>
      </c>
      <c r="K186" s="634" t="s">
        <v>2170</v>
      </c>
      <c r="L186" s="680" t="s">
        <v>2584</v>
      </c>
    </row>
    <row r="187" spans="1:13" ht="117" customHeight="1" x14ac:dyDescent="0.2">
      <c r="A187" s="249" t="s">
        <v>179</v>
      </c>
      <c r="B187" s="109" t="str">
        <f>'IDENTIFICACIÓN Y VALORACIÓN'!$E$60</f>
        <v>Corrupción-Institucionalidad</v>
      </c>
      <c r="C187" s="436" t="s">
        <v>252</v>
      </c>
      <c r="D187" s="250" t="s">
        <v>137</v>
      </c>
      <c r="E187" s="250" t="s">
        <v>290</v>
      </c>
      <c r="F187" s="231" t="s">
        <v>314</v>
      </c>
      <c r="G187" s="286" t="s">
        <v>336</v>
      </c>
      <c r="H187" s="286" t="s">
        <v>357</v>
      </c>
      <c r="I187" s="556" t="s">
        <v>2090</v>
      </c>
      <c r="J187" s="548" t="s">
        <v>2460</v>
      </c>
      <c r="K187" s="667" t="s">
        <v>2545</v>
      </c>
      <c r="L187" s="676" t="s">
        <v>2585</v>
      </c>
    </row>
    <row r="188" spans="1:13" ht="93.75" customHeight="1" x14ac:dyDescent="0.2">
      <c r="A188" s="253" t="s">
        <v>179</v>
      </c>
      <c r="B188" s="114" t="str">
        <f>'IDENTIFICACIÓN Y VALORACIÓN'!$E$60</f>
        <v>Corrupción-Institucionalidad</v>
      </c>
      <c r="C188" s="813" t="s">
        <v>253</v>
      </c>
      <c r="D188" s="250" t="s">
        <v>1774</v>
      </c>
      <c r="E188" s="250" t="s">
        <v>1777</v>
      </c>
      <c r="F188" s="231" t="s">
        <v>1780</v>
      </c>
      <c r="G188" s="231" t="s">
        <v>1783</v>
      </c>
      <c r="H188" s="231" t="s">
        <v>1786</v>
      </c>
      <c r="I188" s="556" t="s">
        <v>2090</v>
      </c>
      <c r="J188" s="548" t="s">
        <v>2460</v>
      </c>
      <c r="K188" s="638" t="s">
        <v>2546</v>
      </c>
      <c r="L188" s="676" t="s">
        <v>2586</v>
      </c>
    </row>
    <row r="189" spans="1:13" ht="89.25" customHeight="1" x14ac:dyDescent="0.2">
      <c r="A189" s="249"/>
      <c r="B189" s="109"/>
      <c r="C189" s="814"/>
      <c r="D189" s="250" t="s">
        <v>1772</v>
      </c>
      <c r="E189" s="250" t="s">
        <v>1775</v>
      </c>
      <c r="F189" s="231" t="s">
        <v>1778</v>
      </c>
      <c r="G189" s="446" t="s">
        <v>1781</v>
      </c>
      <c r="H189" s="446" t="s">
        <v>1784</v>
      </c>
      <c r="I189" s="556" t="s">
        <v>2090</v>
      </c>
      <c r="J189" s="548" t="s">
        <v>2460</v>
      </c>
      <c r="K189" s="640" t="s">
        <v>2116</v>
      </c>
      <c r="L189" s="676" t="s">
        <v>2587</v>
      </c>
    </row>
    <row r="190" spans="1:13" ht="120" x14ac:dyDescent="0.2">
      <c r="A190" s="249"/>
      <c r="B190" s="109"/>
      <c r="C190" s="815"/>
      <c r="D190" s="250" t="s">
        <v>1773</v>
      </c>
      <c r="E190" s="250" t="s">
        <v>1776</v>
      </c>
      <c r="F190" s="231" t="s">
        <v>1779</v>
      </c>
      <c r="G190" s="446" t="s">
        <v>1782</v>
      </c>
      <c r="H190" s="446" t="s">
        <v>1785</v>
      </c>
      <c r="I190" s="556" t="s">
        <v>2090</v>
      </c>
      <c r="J190" s="548" t="s">
        <v>2460</v>
      </c>
      <c r="K190" s="640" t="s">
        <v>2459</v>
      </c>
      <c r="L190" s="676" t="s">
        <v>2588</v>
      </c>
      <c r="M190" s="142">
        <v>27</v>
      </c>
    </row>
    <row r="191" spans="1:13" s="450" customFormat="1" ht="43.5" hidden="1" customHeight="1" x14ac:dyDescent="0.2">
      <c r="A191" s="457" t="s">
        <v>180</v>
      </c>
      <c r="B191" s="471" t="str">
        <f>'IDENTIFICACIÓN Y VALORACIÓN'!$E$68</f>
        <v>Gestión</v>
      </c>
      <c r="C191" s="819" t="s">
        <v>254</v>
      </c>
      <c r="D191" s="439" t="s">
        <v>1789</v>
      </c>
      <c r="E191" s="439" t="s">
        <v>1792</v>
      </c>
      <c r="F191" s="169" t="s">
        <v>1795</v>
      </c>
      <c r="G191" s="204" t="s">
        <v>1798</v>
      </c>
      <c r="H191" s="204" t="s">
        <v>1801</v>
      </c>
      <c r="I191" s="556" t="s">
        <v>2090</v>
      </c>
      <c r="J191" s="548" t="s">
        <v>2460</v>
      </c>
      <c r="K191" s="642" t="s">
        <v>2455</v>
      </c>
    </row>
    <row r="192" spans="1:13" s="450" customFormat="1" ht="38.450000000000003" hidden="1" customHeight="1" x14ac:dyDescent="0.2">
      <c r="A192" s="458"/>
      <c r="B192" s="473"/>
      <c r="C192" s="820"/>
      <c r="D192" s="439" t="s">
        <v>1787</v>
      </c>
      <c r="E192" s="439" t="s">
        <v>1790</v>
      </c>
      <c r="F192" s="169" t="s">
        <v>1793</v>
      </c>
      <c r="G192" s="204" t="s">
        <v>1796</v>
      </c>
      <c r="H192" s="204" t="s">
        <v>1799</v>
      </c>
      <c r="I192" s="559" t="s">
        <v>2090</v>
      </c>
      <c r="J192" s="548" t="s">
        <v>2460</v>
      </c>
      <c r="K192" s="662" t="s">
        <v>2456</v>
      </c>
    </row>
    <row r="193" spans="1:12" s="450" customFormat="1" ht="174.95" hidden="1" customHeight="1" x14ac:dyDescent="0.2">
      <c r="A193" s="458"/>
      <c r="B193" s="473"/>
      <c r="C193" s="821"/>
      <c r="D193" s="439" t="s">
        <v>1788</v>
      </c>
      <c r="E193" s="439" t="s">
        <v>1791</v>
      </c>
      <c r="F193" s="169" t="s">
        <v>1794</v>
      </c>
      <c r="G193" s="204" t="s">
        <v>1797</v>
      </c>
      <c r="H193" s="204" t="s">
        <v>1800</v>
      </c>
      <c r="I193" s="560" t="s">
        <v>2090</v>
      </c>
      <c r="J193" s="548" t="s">
        <v>2460</v>
      </c>
      <c r="K193" s="658" t="s">
        <v>2457</v>
      </c>
      <c r="L193" s="630"/>
    </row>
    <row r="194" spans="1:12" s="450" customFormat="1" ht="39" hidden="1" customHeight="1" x14ac:dyDescent="0.2">
      <c r="A194" s="469" t="s">
        <v>180</v>
      </c>
      <c r="B194" s="472" t="str">
        <f>'IDENTIFICACIÓN Y VALORACIÓN'!$E$68</f>
        <v>Gestión</v>
      </c>
      <c r="C194" s="819" t="s">
        <v>255</v>
      </c>
      <c r="D194" s="439" t="s">
        <v>1802</v>
      </c>
      <c r="E194" s="439" t="s">
        <v>1804</v>
      </c>
      <c r="F194" s="425" t="s">
        <v>1807</v>
      </c>
      <c r="G194" s="425" t="s">
        <v>1808</v>
      </c>
      <c r="H194" s="425" t="s">
        <v>1810</v>
      </c>
      <c r="I194" s="556" t="s">
        <v>2090</v>
      </c>
      <c r="J194" s="548" t="s">
        <v>2460</v>
      </c>
      <c r="K194" s="634" t="s">
        <v>2458</v>
      </c>
      <c r="L194" s="630"/>
    </row>
    <row r="195" spans="1:12" s="450" customFormat="1" ht="53.1" hidden="1" customHeight="1" x14ac:dyDescent="0.2">
      <c r="A195" s="469"/>
      <c r="B195" s="472"/>
      <c r="C195" s="821"/>
      <c r="D195" s="439" t="s">
        <v>1803</v>
      </c>
      <c r="E195" s="439" t="s">
        <v>1805</v>
      </c>
      <c r="F195" s="425" t="s">
        <v>1806</v>
      </c>
      <c r="G195" s="425" t="s">
        <v>1809</v>
      </c>
      <c r="H195" s="425" t="s">
        <v>1811</v>
      </c>
      <c r="I195" s="556" t="s">
        <v>2090</v>
      </c>
      <c r="J195" s="548" t="s">
        <v>2460</v>
      </c>
      <c r="K195" s="634" t="s">
        <v>2110</v>
      </c>
      <c r="L195" s="630"/>
    </row>
    <row r="196" spans="1:12" s="450" customFormat="1" ht="42.95" hidden="1" customHeight="1" x14ac:dyDescent="0.2">
      <c r="A196" s="469" t="s">
        <v>180</v>
      </c>
      <c r="B196" s="472" t="str">
        <f>'IDENTIFICACIÓN Y VALORACIÓN'!$E$68</f>
        <v>Gestión</v>
      </c>
      <c r="C196" s="819" t="s">
        <v>256</v>
      </c>
      <c r="D196" s="439" t="s">
        <v>1813</v>
      </c>
      <c r="E196" s="439" t="s">
        <v>1815</v>
      </c>
      <c r="F196" s="425" t="s">
        <v>1233</v>
      </c>
      <c r="G196" s="425" t="s">
        <v>1818</v>
      </c>
      <c r="H196" s="425" t="s">
        <v>1819</v>
      </c>
      <c r="I196" s="556" t="s">
        <v>2090</v>
      </c>
      <c r="J196" s="548" t="s">
        <v>2460</v>
      </c>
      <c r="K196" s="642" t="s">
        <v>2377</v>
      </c>
      <c r="L196" s="630"/>
    </row>
    <row r="197" spans="1:12" s="450" customFormat="1" ht="42" hidden="1" customHeight="1" x14ac:dyDescent="0.2">
      <c r="A197" s="469"/>
      <c r="B197" s="472"/>
      <c r="C197" s="821"/>
      <c r="D197" s="439" t="s">
        <v>1812</v>
      </c>
      <c r="E197" s="439" t="s">
        <v>1814</v>
      </c>
      <c r="F197" s="425" t="s">
        <v>1816</v>
      </c>
      <c r="G197" s="425" t="s">
        <v>1817</v>
      </c>
      <c r="H197" s="425" t="s">
        <v>1817</v>
      </c>
      <c r="I197" s="556" t="s">
        <v>2090</v>
      </c>
      <c r="J197" s="548" t="s">
        <v>2460</v>
      </c>
      <c r="K197" s="647" t="s">
        <v>2413</v>
      </c>
      <c r="L197" s="630"/>
    </row>
    <row r="198" spans="1:12" s="450" customFormat="1" ht="36.6" hidden="1" customHeight="1" x14ac:dyDescent="0.2">
      <c r="A198" s="469" t="s">
        <v>180</v>
      </c>
      <c r="B198" s="472" t="str">
        <f>'IDENTIFICACIÓN Y VALORACIÓN'!$E$68</f>
        <v>Gestión</v>
      </c>
      <c r="C198" s="819" t="s">
        <v>257</v>
      </c>
      <c r="D198" s="439" t="s">
        <v>1821</v>
      </c>
      <c r="E198" s="439" t="s">
        <v>1826</v>
      </c>
      <c r="F198" s="425" t="s">
        <v>1828</v>
      </c>
      <c r="G198" s="425" t="s">
        <v>1832</v>
      </c>
      <c r="H198" s="425" t="s">
        <v>1833</v>
      </c>
      <c r="I198" s="556" t="s">
        <v>2090</v>
      </c>
      <c r="J198" s="548" t="s">
        <v>2460</v>
      </c>
      <c r="K198" s="647" t="s">
        <v>2413</v>
      </c>
      <c r="L198" s="630"/>
    </row>
    <row r="199" spans="1:12" s="450" customFormat="1" ht="75" hidden="1" x14ac:dyDescent="0.2">
      <c r="A199" s="469"/>
      <c r="B199" s="472"/>
      <c r="C199" s="820"/>
      <c r="D199" s="439" t="s">
        <v>1820</v>
      </c>
      <c r="E199" s="439" t="s">
        <v>1823</v>
      </c>
      <c r="F199" s="425" t="s">
        <v>1827</v>
      </c>
      <c r="G199" s="425" t="s">
        <v>1830</v>
      </c>
      <c r="H199" s="425" t="s">
        <v>1835</v>
      </c>
      <c r="I199" s="556" t="s">
        <v>2090</v>
      </c>
      <c r="J199" s="548" t="s">
        <v>2460</v>
      </c>
      <c r="K199" s="647" t="s">
        <v>2413</v>
      </c>
      <c r="L199" s="630"/>
    </row>
    <row r="200" spans="1:12" s="450" customFormat="1" ht="60" hidden="1" x14ac:dyDescent="0.2">
      <c r="A200" s="469"/>
      <c r="B200" s="472"/>
      <c r="C200" s="821"/>
      <c r="D200" s="439" t="s">
        <v>1822</v>
      </c>
      <c r="E200" s="439" t="s">
        <v>1825</v>
      </c>
      <c r="F200" s="425" t="s">
        <v>1829</v>
      </c>
      <c r="G200" s="425" t="s">
        <v>1831</v>
      </c>
      <c r="H200" s="425" t="s">
        <v>1834</v>
      </c>
      <c r="I200" s="556" t="s">
        <v>2090</v>
      </c>
      <c r="J200" s="548" t="s">
        <v>2460</v>
      </c>
      <c r="K200" s="634" t="s">
        <v>2532</v>
      </c>
      <c r="L200" s="630"/>
    </row>
    <row r="201" spans="1:12" s="450" customFormat="1" ht="33" hidden="1" customHeight="1" x14ac:dyDescent="0.2">
      <c r="A201" s="460" t="s">
        <v>180</v>
      </c>
      <c r="B201" s="472" t="str">
        <f>'IDENTIFICACIÓN Y VALORACIÓN'!$E$68</f>
        <v>Gestión</v>
      </c>
      <c r="C201" s="449" t="s">
        <v>258</v>
      </c>
      <c r="D201" s="439" t="s">
        <v>598</v>
      </c>
      <c r="E201" s="439" t="s">
        <v>292</v>
      </c>
      <c r="F201" s="453" t="s">
        <v>317</v>
      </c>
      <c r="G201" s="453" t="s">
        <v>596</v>
      </c>
      <c r="H201" s="425" t="s">
        <v>597</v>
      </c>
      <c r="I201" s="556" t="s">
        <v>2090</v>
      </c>
      <c r="J201" s="548" t="s">
        <v>2460</v>
      </c>
      <c r="K201" s="634" t="s">
        <v>2111</v>
      </c>
      <c r="L201" s="630"/>
    </row>
    <row r="202" spans="1:12" ht="56.1" hidden="1" customHeight="1" x14ac:dyDescent="0.2">
      <c r="A202" s="248" t="s">
        <v>181</v>
      </c>
      <c r="B202" s="108" t="str">
        <f>'IDENTIFICACIÓN Y VALORACIÓN'!$E$74</f>
        <v>Gestión</v>
      </c>
      <c r="C202" s="436" t="s">
        <v>259</v>
      </c>
      <c r="D202" s="257" t="s">
        <v>738</v>
      </c>
      <c r="E202" s="257" t="s">
        <v>295</v>
      </c>
      <c r="F202" s="229" t="s">
        <v>319</v>
      </c>
      <c r="G202" s="258" t="s">
        <v>369</v>
      </c>
      <c r="H202" s="258" t="s">
        <v>360</v>
      </c>
      <c r="I202" s="573" t="s">
        <v>2183</v>
      </c>
      <c r="J202" s="548" t="s">
        <v>2460</v>
      </c>
      <c r="K202" s="647" t="s">
        <v>2412</v>
      </c>
      <c r="L202" s="630"/>
    </row>
    <row r="203" spans="1:12" ht="72" hidden="1" customHeight="1" x14ac:dyDescent="0.2">
      <c r="A203" s="249" t="s">
        <v>181</v>
      </c>
      <c r="B203" s="109" t="str">
        <f>'IDENTIFICACIÓN Y VALORACIÓN'!$E$74</f>
        <v>Gestión</v>
      </c>
      <c r="C203" s="813" t="s">
        <v>260</v>
      </c>
      <c r="D203" s="257" t="s">
        <v>1840</v>
      </c>
      <c r="E203" s="257" t="s">
        <v>1845</v>
      </c>
      <c r="F203" s="287" t="s">
        <v>2274</v>
      </c>
      <c r="G203" s="287" t="s">
        <v>1854</v>
      </c>
      <c r="H203" s="287" t="s">
        <v>2275</v>
      </c>
      <c r="I203" s="556" t="s">
        <v>2090</v>
      </c>
      <c r="J203" s="548" t="s">
        <v>2460</v>
      </c>
      <c r="K203" s="634" t="s">
        <v>2124</v>
      </c>
      <c r="L203" s="630"/>
    </row>
    <row r="204" spans="1:12" ht="135" hidden="1" x14ac:dyDescent="0.2">
      <c r="A204" s="249"/>
      <c r="B204" s="109"/>
      <c r="C204" s="814"/>
      <c r="D204" s="257" t="s">
        <v>1836</v>
      </c>
      <c r="E204" s="229" t="s">
        <v>1841</v>
      </c>
      <c r="F204" s="544" t="s">
        <v>1849</v>
      </c>
      <c r="G204" s="287" t="s">
        <v>1850</v>
      </c>
      <c r="H204" s="287" t="s">
        <v>1855</v>
      </c>
      <c r="I204" s="573" t="s">
        <v>2090</v>
      </c>
      <c r="J204" s="548" t="s">
        <v>2460</v>
      </c>
      <c r="K204" s="647" t="s">
        <v>2414</v>
      </c>
      <c r="L204" s="630"/>
    </row>
    <row r="205" spans="1:12" ht="30" hidden="1" x14ac:dyDescent="0.2">
      <c r="A205" s="249"/>
      <c r="B205" s="109"/>
      <c r="C205" s="814"/>
      <c r="D205" s="257" t="s">
        <v>1837</v>
      </c>
      <c r="E205" s="257" t="s">
        <v>1842</v>
      </c>
      <c r="F205" s="287" t="s">
        <v>1846</v>
      </c>
      <c r="G205" s="287" t="s">
        <v>1851</v>
      </c>
      <c r="H205" s="287" t="s">
        <v>1856</v>
      </c>
      <c r="I205" s="573" t="s">
        <v>2090</v>
      </c>
      <c r="J205" s="548" t="s">
        <v>2460</v>
      </c>
      <c r="K205" s="670" t="s">
        <v>2415</v>
      </c>
      <c r="L205" s="630"/>
    </row>
    <row r="206" spans="1:12" ht="30" hidden="1" x14ac:dyDescent="0.2">
      <c r="A206" s="249"/>
      <c r="B206" s="109"/>
      <c r="C206" s="814"/>
      <c r="D206" s="257" t="s">
        <v>1838</v>
      </c>
      <c r="E206" s="257" t="s">
        <v>1843</v>
      </c>
      <c r="F206" s="287" t="s">
        <v>1847</v>
      </c>
      <c r="G206" s="287" t="s">
        <v>1852</v>
      </c>
      <c r="H206" s="287" t="s">
        <v>1857</v>
      </c>
      <c r="I206" s="573" t="s">
        <v>2090</v>
      </c>
      <c r="J206" s="548" t="s">
        <v>2460</v>
      </c>
      <c r="K206" s="670" t="s">
        <v>2415</v>
      </c>
      <c r="L206" s="630"/>
    </row>
    <row r="207" spans="1:12" ht="45" hidden="1" x14ac:dyDescent="0.2">
      <c r="A207" s="249"/>
      <c r="B207" s="109"/>
      <c r="C207" s="815"/>
      <c r="D207" s="257" t="s">
        <v>1839</v>
      </c>
      <c r="E207" s="257" t="s">
        <v>1844</v>
      </c>
      <c r="F207" s="287" t="s">
        <v>1848</v>
      </c>
      <c r="G207" s="287" t="s">
        <v>1853</v>
      </c>
      <c r="H207" s="287" t="s">
        <v>1858</v>
      </c>
      <c r="I207" s="556" t="s">
        <v>2090</v>
      </c>
      <c r="J207" s="547" t="s">
        <v>2204</v>
      </c>
      <c r="K207" s="634" t="s">
        <v>2205</v>
      </c>
      <c r="L207" s="630"/>
    </row>
    <row r="208" spans="1:12" ht="30.75" hidden="1" customHeight="1" x14ac:dyDescent="0.2">
      <c r="A208" s="249" t="s">
        <v>181</v>
      </c>
      <c r="B208" s="109" t="str">
        <f>'IDENTIFICACIÓN Y VALORACIÓN'!$E$74</f>
        <v>Gestión</v>
      </c>
      <c r="C208" s="436" t="s">
        <v>261</v>
      </c>
      <c r="D208" s="257" t="s">
        <v>739</v>
      </c>
      <c r="E208" s="257" t="s">
        <v>294</v>
      </c>
      <c r="F208" s="288" t="s">
        <v>318</v>
      </c>
      <c r="G208" s="287" t="s">
        <v>337</v>
      </c>
      <c r="H208" s="288" t="s">
        <v>359</v>
      </c>
      <c r="I208" s="556" t="s">
        <v>2090</v>
      </c>
      <c r="J208" s="548" t="s">
        <v>2460</v>
      </c>
      <c r="K208" s="671" t="s">
        <v>2186</v>
      </c>
      <c r="L208" s="630"/>
    </row>
    <row r="209" spans="1:12" ht="60.6" hidden="1" customHeight="1" x14ac:dyDescent="0.2">
      <c r="A209" s="249" t="s">
        <v>181</v>
      </c>
      <c r="B209" s="109" t="str">
        <f>'IDENTIFICACIÓN Y VALORACIÓN'!$E$74</f>
        <v>Gestión</v>
      </c>
      <c r="C209" s="436" t="s">
        <v>262</v>
      </c>
      <c r="D209" s="289" t="s">
        <v>740</v>
      </c>
      <c r="E209" s="257" t="s">
        <v>589</v>
      </c>
      <c r="F209" s="287" t="s">
        <v>599</v>
      </c>
      <c r="G209" s="288" t="s">
        <v>600</v>
      </c>
      <c r="H209" s="288" t="s">
        <v>590</v>
      </c>
      <c r="I209" s="556" t="s">
        <v>2091</v>
      </c>
      <c r="J209" s="555" t="s">
        <v>2095</v>
      </c>
      <c r="K209" s="672" t="s">
        <v>2187</v>
      </c>
      <c r="L209" s="630"/>
    </row>
    <row r="210" spans="1:12" ht="68.099999999999994" hidden="1" customHeight="1" x14ac:dyDescent="0.2">
      <c r="A210" s="253" t="s">
        <v>181</v>
      </c>
      <c r="B210" s="109" t="str">
        <f>'IDENTIFICACIÓN Y VALORACIÓN'!$E$74</f>
        <v>Gestión</v>
      </c>
      <c r="C210" s="813" t="s">
        <v>263</v>
      </c>
      <c r="D210" s="257" t="s">
        <v>1862</v>
      </c>
      <c r="E210" s="257" t="s">
        <v>1866</v>
      </c>
      <c r="F210" s="287" t="s">
        <v>309</v>
      </c>
      <c r="G210" s="287" t="s">
        <v>1873</v>
      </c>
      <c r="H210" s="287" t="s">
        <v>1877</v>
      </c>
      <c r="I210" s="556" t="s">
        <v>2090</v>
      </c>
      <c r="J210" s="548" t="s">
        <v>2460</v>
      </c>
      <c r="K210" s="642" t="s">
        <v>2377</v>
      </c>
      <c r="L210" s="630"/>
    </row>
    <row r="211" spans="1:12" ht="135" hidden="1" x14ac:dyDescent="0.2">
      <c r="A211" s="249"/>
      <c r="B211" s="109"/>
      <c r="C211" s="814"/>
      <c r="D211" s="257" t="s">
        <v>1859</v>
      </c>
      <c r="E211" s="257" t="s">
        <v>1863</v>
      </c>
      <c r="F211" s="287" t="s">
        <v>1867</v>
      </c>
      <c r="G211" s="477" t="s">
        <v>1870</v>
      </c>
      <c r="H211" s="477" t="s">
        <v>1874</v>
      </c>
      <c r="I211" s="573" t="s">
        <v>2183</v>
      </c>
      <c r="J211" s="548" t="s">
        <v>2460</v>
      </c>
      <c r="K211" s="647" t="s">
        <v>2414</v>
      </c>
      <c r="L211" s="630"/>
    </row>
    <row r="212" spans="1:12" ht="60" hidden="1" x14ac:dyDescent="0.2">
      <c r="A212" s="249"/>
      <c r="B212" s="109"/>
      <c r="C212" s="814"/>
      <c r="D212" s="257" t="s">
        <v>1860</v>
      </c>
      <c r="E212" s="257" t="s">
        <v>1864</v>
      </c>
      <c r="F212" s="287" t="s">
        <v>1868</v>
      </c>
      <c r="G212" s="477" t="s">
        <v>1871</v>
      </c>
      <c r="H212" s="477" t="s">
        <v>1875</v>
      </c>
      <c r="I212" s="573" t="s">
        <v>2183</v>
      </c>
      <c r="J212" s="548" t="s">
        <v>2460</v>
      </c>
      <c r="K212" s="647" t="s">
        <v>2413</v>
      </c>
      <c r="L212" s="630"/>
    </row>
    <row r="213" spans="1:12" ht="120" hidden="1" x14ac:dyDescent="0.2">
      <c r="A213" s="249"/>
      <c r="B213" s="109"/>
      <c r="C213" s="815"/>
      <c r="D213" s="257" t="s">
        <v>1861</v>
      </c>
      <c r="E213" s="257" t="s">
        <v>1865</v>
      </c>
      <c r="F213" s="287" t="s">
        <v>1869</v>
      </c>
      <c r="G213" s="477" t="s">
        <v>1872</v>
      </c>
      <c r="H213" s="477" t="s">
        <v>1876</v>
      </c>
      <c r="I213" s="556" t="s">
        <v>2090</v>
      </c>
      <c r="J213" s="548" t="s">
        <v>2460</v>
      </c>
      <c r="K213" s="642" t="s">
        <v>2377</v>
      </c>
      <c r="L213" s="630"/>
    </row>
    <row r="214" spans="1:12" s="450" customFormat="1" ht="105" hidden="1" x14ac:dyDescent="0.2">
      <c r="A214" s="457" t="s">
        <v>182</v>
      </c>
      <c r="B214" s="474" t="str">
        <f>'IDENTIFICACIÓN Y VALORACIÓN'!$E$79</f>
        <v>Gestión</v>
      </c>
      <c r="C214" s="819" t="s">
        <v>264</v>
      </c>
      <c r="D214" s="439" t="s">
        <v>1878</v>
      </c>
      <c r="E214" s="439" t="s">
        <v>1880</v>
      </c>
      <c r="F214" s="169" t="s">
        <v>1882</v>
      </c>
      <c r="G214" s="204" t="s">
        <v>1884</v>
      </c>
      <c r="H214" s="204" t="s">
        <v>1886</v>
      </c>
      <c r="I214" s="556" t="s">
        <v>2090</v>
      </c>
      <c r="J214" s="548" t="s">
        <v>2227</v>
      </c>
      <c r="K214" s="639" t="s">
        <v>2188</v>
      </c>
      <c r="L214" s="630"/>
    </row>
    <row r="215" spans="1:12" s="450" customFormat="1" ht="64.5" hidden="1" customHeight="1" x14ac:dyDescent="0.2">
      <c r="A215" s="458"/>
      <c r="B215" s="478"/>
      <c r="C215" s="821"/>
      <c r="D215" s="439" t="s">
        <v>1879</v>
      </c>
      <c r="E215" s="439" t="s">
        <v>1881</v>
      </c>
      <c r="F215" s="169" t="s">
        <v>1883</v>
      </c>
      <c r="G215" s="204" t="s">
        <v>1885</v>
      </c>
      <c r="H215" s="204" t="s">
        <v>1887</v>
      </c>
      <c r="I215" s="556" t="s">
        <v>2090</v>
      </c>
      <c r="J215" s="548" t="s">
        <v>2460</v>
      </c>
      <c r="K215" s="642" t="s">
        <v>2378</v>
      </c>
      <c r="L215" s="630"/>
    </row>
    <row r="216" spans="1:12" s="450" customFormat="1" ht="90" hidden="1" x14ac:dyDescent="0.2">
      <c r="A216" s="469" t="s">
        <v>182</v>
      </c>
      <c r="B216" s="475" t="str">
        <f>'IDENTIFICACIÓN Y VALORACIÓN'!$E$79</f>
        <v>Gestión</v>
      </c>
      <c r="C216" s="449" t="s">
        <v>265</v>
      </c>
      <c r="D216" s="439" t="s">
        <v>138</v>
      </c>
      <c r="E216" s="439" t="s">
        <v>299</v>
      </c>
      <c r="F216" s="453" t="s">
        <v>323</v>
      </c>
      <c r="G216" s="453" t="s">
        <v>339</v>
      </c>
      <c r="H216" s="453" t="s">
        <v>362</v>
      </c>
      <c r="I216" s="556" t="s">
        <v>2090</v>
      </c>
      <c r="J216" s="548" t="s">
        <v>2460</v>
      </c>
      <c r="K216" s="648" t="s">
        <v>2347</v>
      </c>
      <c r="L216" s="630"/>
    </row>
    <row r="217" spans="1:12" s="450" customFormat="1" ht="42.95" hidden="1" customHeight="1" x14ac:dyDescent="0.2">
      <c r="A217" s="469" t="s">
        <v>182</v>
      </c>
      <c r="B217" s="475" t="str">
        <f>'IDENTIFICACIÓN Y VALORACIÓN'!$E$79</f>
        <v>Gestión</v>
      </c>
      <c r="C217" s="449" t="s">
        <v>266</v>
      </c>
      <c r="D217" s="439" t="s">
        <v>139</v>
      </c>
      <c r="E217" s="439" t="s">
        <v>298</v>
      </c>
      <c r="F217" s="453" t="s">
        <v>322</v>
      </c>
      <c r="G217" s="425" t="s">
        <v>338</v>
      </c>
      <c r="H217" s="425" t="s">
        <v>361</v>
      </c>
      <c r="I217" s="556" t="s">
        <v>2090</v>
      </c>
      <c r="J217" s="548" t="s">
        <v>2460</v>
      </c>
      <c r="K217" s="670" t="s">
        <v>2415</v>
      </c>
      <c r="L217" s="630"/>
    </row>
    <row r="218" spans="1:12" s="450" customFormat="1" ht="70.5" hidden="1" customHeight="1" x14ac:dyDescent="0.2">
      <c r="A218" s="469" t="s">
        <v>182</v>
      </c>
      <c r="B218" s="475" t="str">
        <f>'IDENTIFICACIÓN Y VALORACIÓN'!$E$79</f>
        <v>Gestión</v>
      </c>
      <c r="C218" s="449" t="s">
        <v>267</v>
      </c>
      <c r="D218" s="439" t="s">
        <v>742</v>
      </c>
      <c r="E218" s="439" t="s">
        <v>296</v>
      </c>
      <c r="F218" s="453" t="s">
        <v>321</v>
      </c>
      <c r="G218" s="425" t="s">
        <v>340</v>
      </c>
      <c r="H218" s="425" t="s">
        <v>363</v>
      </c>
      <c r="I218" s="573" t="s">
        <v>2090</v>
      </c>
      <c r="J218" s="548" t="s">
        <v>2460</v>
      </c>
      <c r="K218" s="670" t="s">
        <v>2189</v>
      </c>
      <c r="L218" s="630"/>
    </row>
    <row r="219" spans="1:12" s="450" customFormat="1" ht="39" hidden="1" customHeight="1" x14ac:dyDescent="0.2">
      <c r="A219" s="460" t="s">
        <v>182</v>
      </c>
      <c r="B219" s="476" t="str">
        <f>'IDENTIFICACIÓN Y VALORACIÓN'!$E$79</f>
        <v>Gestión</v>
      </c>
      <c r="C219" s="449" t="s">
        <v>268</v>
      </c>
      <c r="D219" s="439" t="s">
        <v>741</v>
      </c>
      <c r="E219" s="439" t="s">
        <v>297</v>
      </c>
      <c r="F219" s="453" t="s">
        <v>320</v>
      </c>
      <c r="G219" s="425" t="s">
        <v>341</v>
      </c>
      <c r="H219" s="425" t="s">
        <v>364</v>
      </c>
      <c r="I219" s="573" t="s">
        <v>2090</v>
      </c>
      <c r="J219" s="548" t="s">
        <v>2460</v>
      </c>
      <c r="K219" s="670" t="s">
        <v>2189</v>
      </c>
      <c r="L219" s="630"/>
    </row>
    <row r="220" spans="1:12" ht="75.75" hidden="1" customHeight="1" x14ac:dyDescent="0.2">
      <c r="A220" s="252" t="s">
        <v>183</v>
      </c>
      <c r="B220" s="106" t="str">
        <f>'IDENTIFICACIÓN Y VALORACIÓN'!$E$84</f>
        <v>Gestión</v>
      </c>
      <c r="C220" s="813" t="s">
        <v>269</v>
      </c>
      <c r="D220" s="254" t="s">
        <v>1888</v>
      </c>
      <c r="E220" s="259" t="s">
        <v>1890</v>
      </c>
      <c r="F220" s="229" t="s">
        <v>1892</v>
      </c>
      <c r="G220" s="260" t="s">
        <v>343</v>
      </c>
      <c r="H220" s="260" t="s">
        <v>365</v>
      </c>
      <c r="I220" s="556" t="s">
        <v>2090</v>
      </c>
      <c r="J220" s="548" t="s">
        <v>2460</v>
      </c>
      <c r="K220" s="634" t="s">
        <v>2317</v>
      </c>
      <c r="L220" s="630"/>
    </row>
    <row r="221" spans="1:12" ht="75.75" hidden="1" customHeight="1" x14ac:dyDescent="0.2">
      <c r="A221" s="252"/>
      <c r="B221" s="106"/>
      <c r="C221" s="815"/>
      <c r="D221" s="254" t="s">
        <v>1889</v>
      </c>
      <c r="E221" s="259" t="s">
        <v>1891</v>
      </c>
      <c r="F221" s="229" t="s">
        <v>1893</v>
      </c>
      <c r="G221" s="260" t="s">
        <v>1894</v>
      </c>
      <c r="H221" s="260" t="s">
        <v>1895</v>
      </c>
      <c r="I221" s="556" t="s">
        <v>2090</v>
      </c>
      <c r="J221" s="548" t="s">
        <v>2460</v>
      </c>
      <c r="K221" s="668" t="s">
        <v>2224</v>
      </c>
      <c r="L221" s="630"/>
    </row>
    <row r="222" spans="1:12" ht="43.5" hidden="1" customHeight="1" x14ac:dyDescent="0.2">
      <c r="A222" s="246" t="s">
        <v>183</v>
      </c>
      <c r="B222" s="105" t="str">
        <f>'IDENTIFICACIÓN Y VALORACIÓN'!$E$84</f>
        <v>Gestión</v>
      </c>
      <c r="C222" s="813" t="s">
        <v>270</v>
      </c>
      <c r="D222" s="247" t="s">
        <v>1897</v>
      </c>
      <c r="E222" s="247" t="s">
        <v>1899</v>
      </c>
      <c r="F222" s="231" t="s">
        <v>1900</v>
      </c>
      <c r="G222" s="155" t="s">
        <v>1902</v>
      </c>
      <c r="H222" s="231" t="s">
        <v>1904</v>
      </c>
      <c r="I222" s="550" t="s">
        <v>2091</v>
      </c>
      <c r="J222" s="588" t="s">
        <v>2095</v>
      </c>
      <c r="K222" s="673" t="s">
        <v>2430</v>
      </c>
      <c r="L222" s="630"/>
    </row>
    <row r="223" spans="1:12" ht="102" hidden="1" customHeight="1" x14ac:dyDescent="0.2">
      <c r="A223" s="246"/>
      <c r="B223" s="105"/>
      <c r="C223" s="815"/>
      <c r="D223" s="247" t="s">
        <v>1896</v>
      </c>
      <c r="E223" s="247" t="s">
        <v>1898</v>
      </c>
      <c r="F223" s="231" t="s">
        <v>1901</v>
      </c>
      <c r="G223" s="290" t="s">
        <v>1903</v>
      </c>
      <c r="H223" s="231" t="s">
        <v>1905</v>
      </c>
      <c r="I223" s="556" t="s">
        <v>2090</v>
      </c>
      <c r="J223" s="548" t="s">
        <v>2460</v>
      </c>
      <c r="K223" s="634" t="s">
        <v>2433</v>
      </c>
      <c r="L223" s="630"/>
    </row>
    <row r="224" spans="1:12" ht="88.5" hidden="1" customHeight="1" x14ac:dyDescent="0.2">
      <c r="A224" s="246" t="s">
        <v>183</v>
      </c>
      <c r="B224" s="105" t="str">
        <f>'IDENTIFICACIÓN Y VALORACIÓN'!$E$84</f>
        <v>Gestión</v>
      </c>
      <c r="C224" s="436" t="s">
        <v>271</v>
      </c>
      <c r="D224" s="247" t="s">
        <v>578</v>
      </c>
      <c r="E224" s="247" t="s">
        <v>591</v>
      </c>
      <c r="F224" s="231" t="s">
        <v>325</v>
      </c>
      <c r="G224" s="155" t="s">
        <v>594</v>
      </c>
      <c r="H224" s="286" t="s">
        <v>366</v>
      </c>
      <c r="I224" s="556" t="s">
        <v>2090</v>
      </c>
      <c r="J224" s="573" t="s">
        <v>2096</v>
      </c>
      <c r="K224" s="634" t="s">
        <v>2431</v>
      </c>
      <c r="L224" s="630"/>
    </row>
    <row r="225" spans="1:13" ht="84" hidden="1" customHeight="1" x14ac:dyDescent="0.2">
      <c r="A225" s="246" t="s">
        <v>183</v>
      </c>
      <c r="B225" s="105" t="str">
        <f>'IDENTIFICACIÓN Y VALORACIÓN'!$E$84</f>
        <v>Gestión</v>
      </c>
      <c r="C225" s="436" t="s">
        <v>272</v>
      </c>
      <c r="D225" s="247" t="s">
        <v>579</v>
      </c>
      <c r="E225" s="247" t="s">
        <v>592</v>
      </c>
      <c r="F225" s="231" t="s">
        <v>326</v>
      </c>
      <c r="G225" s="479" t="s">
        <v>595</v>
      </c>
      <c r="H225" s="286" t="s">
        <v>367</v>
      </c>
      <c r="I225" s="556" t="s">
        <v>2090</v>
      </c>
      <c r="J225" s="573" t="s">
        <v>2096</v>
      </c>
      <c r="K225" s="634" t="s">
        <v>2097</v>
      </c>
      <c r="L225" s="630"/>
    </row>
    <row r="226" spans="1:13" ht="56.45" hidden="1" customHeight="1" x14ac:dyDescent="0.2">
      <c r="A226" s="246" t="s">
        <v>183</v>
      </c>
      <c r="B226" s="105" t="str">
        <f>'IDENTIFICACIÓN Y VALORACIÓN'!$E$84</f>
        <v>Gestión</v>
      </c>
      <c r="C226" s="813" t="s">
        <v>273</v>
      </c>
      <c r="D226" s="247" t="s">
        <v>1906</v>
      </c>
      <c r="E226" s="247" t="s">
        <v>1908</v>
      </c>
      <c r="F226" s="231" t="s">
        <v>1911</v>
      </c>
      <c r="G226" s="228" t="s">
        <v>1912</v>
      </c>
      <c r="H226" s="231" t="s">
        <v>1914</v>
      </c>
      <c r="I226" s="556" t="s">
        <v>2090</v>
      </c>
      <c r="J226" s="548" t="s">
        <v>2460</v>
      </c>
      <c r="K226" s="634" t="s">
        <v>2433</v>
      </c>
      <c r="L226" s="630"/>
    </row>
    <row r="227" spans="1:13" ht="139.5" hidden="1" customHeight="1" x14ac:dyDescent="0.2">
      <c r="A227" s="246"/>
      <c r="B227" s="105"/>
      <c r="C227" s="815"/>
      <c r="D227" s="247" t="s">
        <v>1907</v>
      </c>
      <c r="E227" s="247" t="s">
        <v>1909</v>
      </c>
      <c r="F227" s="231" t="s">
        <v>1910</v>
      </c>
      <c r="G227" s="228" t="s">
        <v>1913</v>
      </c>
      <c r="H227" s="231" t="s">
        <v>1915</v>
      </c>
      <c r="I227" s="556" t="s">
        <v>2090</v>
      </c>
      <c r="J227" s="548" t="s">
        <v>2460</v>
      </c>
      <c r="K227" s="643" t="s">
        <v>2510</v>
      </c>
      <c r="L227" s="630"/>
    </row>
    <row r="228" spans="1:13" ht="63" hidden="1" customHeight="1" x14ac:dyDescent="0.2">
      <c r="A228" s="253" t="s">
        <v>183</v>
      </c>
      <c r="B228" s="107" t="str">
        <f>'IDENTIFICACIÓN Y VALORACIÓN'!$E$84</f>
        <v>Gestión</v>
      </c>
      <c r="C228" s="436" t="s">
        <v>274</v>
      </c>
      <c r="D228" s="247" t="s">
        <v>144</v>
      </c>
      <c r="E228" s="247" t="s">
        <v>593</v>
      </c>
      <c r="F228" s="286" t="s">
        <v>324</v>
      </c>
      <c r="G228" s="286" t="s">
        <v>342</v>
      </c>
      <c r="H228" s="231" t="s">
        <v>368</v>
      </c>
      <c r="I228" s="556" t="s">
        <v>2090</v>
      </c>
      <c r="J228" s="573" t="s">
        <v>2095</v>
      </c>
      <c r="K228" s="634" t="s">
        <v>2432</v>
      </c>
      <c r="L228" s="630"/>
    </row>
    <row r="229" spans="1:13" s="209" customFormat="1" x14ac:dyDescent="0.2">
      <c r="A229" s="261"/>
      <c r="B229" s="261"/>
      <c r="C229" s="441"/>
      <c r="E229" s="218"/>
      <c r="F229" s="262"/>
      <c r="G229" s="262"/>
      <c r="H229" s="262"/>
      <c r="I229" s="520"/>
      <c r="J229" s="532"/>
      <c r="K229" s="262"/>
      <c r="L229" s="208"/>
      <c r="M229" s="677">
        <f>SUM(M75:M190)</f>
        <v>96</v>
      </c>
    </row>
    <row r="230" spans="1:13" s="209" customFormat="1" x14ac:dyDescent="0.2">
      <c r="A230" s="263"/>
      <c r="B230" s="263"/>
      <c r="C230" s="442"/>
      <c r="E230" s="218"/>
      <c r="F230" s="262"/>
      <c r="G230" s="262"/>
      <c r="H230" s="262"/>
      <c r="I230" s="520"/>
      <c r="J230" s="532"/>
      <c r="K230" s="262"/>
      <c r="L230" s="208"/>
    </row>
    <row r="231" spans="1:13" s="209" customFormat="1" x14ac:dyDescent="0.2">
      <c r="A231" s="264"/>
      <c r="B231" s="264"/>
      <c r="C231" s="443"/>
      <c r="E231" s="218"/>
      <c r="F231" s="262"/>
      <c r="G231" s="262"/>
      <c r="H231" s="262"/>
      <c r="I231" s="520"/>
      <c r="J231" s="532"/>
      <c r="K231" s="262"/>
      <c r="L231" s="208"/>
    </row>
    <row r="232" spans="1:13" s="209" customFormat="1" x14ac:dyDescent="0.2">
      <c r="A232" s="264"/>
      <c r="B232" s="264"/>
      <c r="C232" s="443"/>
      <c r="E232" s="218"/>
      <c r="F232" s="262"/>
      <c r="G232" s="262"/>
      <c r="H232" s="262"/>
      <c r="I232" s="520"/>
      <c r="J232" s="532"/>
      <c r="K232" s="262"/>
      <c r="L232" s="208"/>
    </row>
    <row r="233" spans="1:13" s="209" customFormat="1" x14ac:dyDescent="0.2">
      <c r="A233" s="264"/>
      <c r="B233" s="264"/>
      <c r="C233" s="443"/>
      <c r="E233" s="218"/>
      <c r="F233" s="262"/>
      <c r="G233" s="262"/>
      <c r="H233" s="262"/>
      <c r="I233" s="520"/>
      <c r="J233" s="532"/>
      <c r="K233" s="262"/>
      <c r="L233" s="208"/>
    </row>
    <row r="234" spans="1:13" s="209" customFormat="1" x14ac:dyDescent="0.2">
      <c r="A234" s="264"/>
      <c r="B234" s="264"/>
      <c r="C234" s="443"/>
      <c r="E234" s="218"/>
      <c r="F234" s="262"/>
      <c r="G234" s="262"/>
      <c r="H234" s="262"/>
      <c r="I234" s="520"/>
      <c r="J234" s="532"/>
      <c r="K234" s="262"/>
      <c r="L234" s="208"/>
    </row>
    <row r="235" spans="1:13" s="209" customFormat="1" x14ac:dyDescent="0.2">
      <c r="A235" s="264"/>
      <c r="B235" s="264"/>
      <c r="C235" s="443"/>
      <c r="E235" s="218"/>
      <c r="F235" s="262"/>
      <c r="G235" s="262"/>
      <c r="H235" s="262"/>
      <c r="I235" s="520"/>
      <c r="J235" s="532"/>
      <c r="K235" s="262"/>
      <c r="L235" s="208"/>
    </row>
    <row r="236" spans="1:13" s="209" customFormat="1" x14ac:dyDescent="0.2">
      <c r="A236" s="264"/>
      <c r="B236" s="264"/>
      <c r="C236" s="443"/>
      <c r="E236" s="218"/>
      <c r="F236" s="262"/>
      <c r="G236" s="262"/>
      <c r="H236" s="262"/>
      <c r="I236" s="520"/>
      <c r="J236" s="532"/>
      <c r="K236" s="262"/>
      <c r="L236" s="208"/>
    </row>
    <row r="237" spans="1:13" s="209" customFormat="1" x14ac:dyDescent="0.2">
      <c r="A237" s="264"/>
      <c r="B237" s="264"/>
      <c r="C237" s="443"/>
      <c r="E237" s="218"/>
      <c r="F237" s="262"/>
      <c r="G237" s="262"/>
      <c r="H237" s="262"/>
      <c r="I237" s="520"/>
      <c r="J237" s="532"/>
      <c r="K237" s="262"/>
      <c r="L237" s="208"/>
    </row>
    <row r="238" spans="1:13" s="209" customFormat="1" x14ac:dyDescent="0.2">
      <c r="A238" s="264"/>
      <c r="B238" s="264"/>
      <c r="C238" s="443"/>
      <c r="E238" s="218"/>
      <c r="F238" s="262"/>
      <c r="G238" s="262"/>
      <c r="H238" s="262"/>
      <c r="I238" s="520"/>
      <c r="J238" s="532"/>
      <c r="K238" s="262"/>
      <c r="L238" s="208"/>
    </row>
    <row r="239" spans="1:13" s="209" customFormat="1" x14ac:dyDescent="0.2">
      <c r="A239" s="264"/>
      <c r="B239" s="264"/>
      <c r="C239" s="443"/>
      <c r="E239" s="218"/>
      <c r="F239" s="262"/>
      <c r="G239" s="262"/>
      <c r="H239" s="262"/>
      <c r="I239" s="520"/>
      <c r="J239" s="532"/>
      <c r="K239" s="262"/>
      <c r="L239" s="208"/>
    </row>
    <row r="240" spans="1:13" s="209" customFormat="1" x14ac:dyDescent="0.2">
      <c r="A240" s="264"/>
      <c r="B240" s="264"/>
      <c r="C240" s="443"/>
      <c r="E240" s="218"/>
      <c r="F240" s="262"/>
      <c r="G240" s="262"/>
      <c r="H240" s="262"/>
      <c r="I240" s="520"/>
      <c r="J240" s="532"/>
      <c r="K240" s="262"/>
      <c r="L240" s="208"/>
    </row>
    <row r="241" spans="1:12" s="209" customFormat="1" x14ac:dyDescent="0.2">
      <c r="A241" s="264"/>
      <c r="B241" s="264"/>
      <c r="C241" s="443"/>
      <c r="E241" s="218"/>
      <c r="F241" s="262"/>
      <c r="G241" s="262"/>
      <c r="H241" s="262"/>
      <c r="I241" s="520"/>
      <c r="J241" s="532"/>
      <c r="K241" s="262"/>
      <c r="L241" s="208"/>
    </row>
    <row r="242" spans="1:12" s="209" customFormat="1" x14ac:dyDescent="0.2">
      <c r="A242" s="264"/>
      <c r="B242" s="264"/>
      <c r="C242" s="443"/>
      <c r="E242" s="218"/>
      <c r="F242" s="262"/>
      <c r="G242" s="262"/>
      <c r="H242" s="262"/>
      <c r="I242" s="520"/>
      <c r="J242" s="532"/>
      <c r="K242" s="262"/>
      <c r="L242" s="208"/>
    </row>
    <row r="243" spans="1:12" s="209" customFormat="1" x14ac:dyDescent="0.2">
      <c r="A243" s="264"/>
      <c r="B243" s="264"/>
      <c r="C243" s="443"/>
      <c r="E243" s="218"/>
      <c r="F243" s="262"/>
      <c r="G243" s="262"/>
      <c r="H243" s="262"/>
      <c r="I243" s="520"/>
      <c r="J243" s="532"/>
      <c r="K243" s="262"/>
      <c r="L243" s="208"/>
    </row>
    <row r="244" spans="1:12" s="209" customFormat="1" x14ac:dyDescent="0.2">
      <c r="A244" s="264"/>
      <c r="B244" s="264"/>
      <c r="C244" s="443"/>
      <c r="E244" s="218"/>
      <c r="F244" s="262"/>
      <c r="G244" s="262"/>
      <c r="H244" s="262"/>
      <c r="I244" s="520"/>
      <c r="J244" s="532"/>
      <c r="K244" s="262"/>
      <c r="L244" s="208"/>
    </row>
    <row r="245" spans="1:12" s="209" customFormat="1" x14ac:dyDescent="0.2">
      <c r="A245" s="264"/>
      <c r="B245" s="264"/>
      <c r="C245" s="443"/>
      <c r="E245" s="218"/>
      <c r="F245" s="262"/>
      <c r="G245" s="262"/>
      <c r="H245" s="262"/>
      <c r="I245" s="520"/>
      <c r="J245" s="532"/>
      <c r="K245" s="262"/>
      <c r="L245" s="208"/>
    </row>
    <row r="246" spans="1:12" s="209" customFormat="1" x14ac:dyDescent="0.2">
      <c r="A246" s="264"/>
      <c r="B246" s="264"/>
      <c r="C246" s="443"/>
      <c r="E246" s="218"/>
      <c r="F246" s="262"/>
      <c r="G246" s="262"/>
      <c r="H246" s="262"/>
      <c r="I246" s="520"/>
      <c r="J246" s="532"/>
      <c r="K246" s="262"/>
      <c r="L246" s="208"/>
    </row>
    <row r="247" spans="1:12" s="209" customFormat="1" x14ac:dyDescent="0.2">
      <c r="A247" s="264"/>
      <c r="B247" s="264"/>
      <c r="C247" s="443"/>
      <c r="E247" s="218"/>
      <c r="F247" s="262"/>
      <c r="G247" s="262"/>
      <c r="H247" s="262"/>
      <c r="I247" s="520"/>
      <c r="J247" s="532"/>
      <c r="K247" s="262"/>
      <c r="L247" s="208"/>
    </row>
    <row r="248" spans="1:12" s="209" customFormat="1" x14ac:dyDescent="0.2">
      <c r="A248" s="264"/>
      <c r="B248" s="264"/>
      <c r="C248" s="443"/>
      <c r="E248" s="218"/>
      <c r="F248" s="262"/>
      <c r="G248" s="262"/>
      <c r="H248" s="262"/>
      <c r="I248" s="520"/>
      <c r="J248" s="532"/>
      <c r="K248" s="262"/>
      <c r="L248" s="208"/>
    </row>
    <row r="249" spans="1:12" s="209" customFormat="1" x14ac:dyDescent="0.2">
      <c r="A249" s="264"/>
      <c r="B249" s="264"/>
      <c r="C249" s="443"/>
      <c r="E249" s="218"/>
      <c r="F249" s="262"/>
      <c r="G249" s="262"/>
      <c r="H249" s="262"/>
      <c r="I249" s="520"/>
      <c r="J249" s="532"/>
      <c r="K249" s="262"/>
      <c r="L249" s="208"/>
    </row>
    <row r="250" spans="1:12" s="209" customFormat="1" x14ac:dyDescent="0.2">
      <c r="A250" s="264"/>
      <c r="B250" s="264"/>
      <c r="C250" s="443"/>
      <c r="E250" s="218"/>
      <c r="F250" s="262"/>
      <c r="G250" s="262"/>
      <c r="H250" s="262"/>
      <c r="I250" s="520"/>
      <c r="J250" s="532"/>
      <c r="K250" s="262"/>
      <c r="L250" s="208"/>
    </row>
    <row r="251" spans="1:12" s="209" customFormat="1" x14ac:dyDescent="0.2">
      <c r="A251" s="264"/>
      <c r="B251" s="264"/>
      <c r="C251" s="443"/>
      <c r="E251" s="218"/>
      <c r="F251" s="262"/>
      <c r="G251" s="262"/>
      <c r="H251" s="262"/>
      <c r="I251" s="520"/>
      <c r="J251" s="532"/>
      <c r="K251" s="262"/>
      <c r="L251" s="208"/>
    </row>
    <row r="252" spans="1:12" s="209" customFormat="1" x14ac:dyDescent="0.2">
      <c r="A252" s="264"/>
      <c r="B252" s="264"/>
      <c r="C252" s="443"/>
      <c r="E252" s="218"/>
      <c r="F252" s="262"/>
      <c r="G252" s="262"/>
      <c r="H252" s="262"/>
      <c r="I252" s="520"/>
      <c r="J252" s="532"/>
      <c r="K252" s="262"/>
      <c r="L252" s="208"/>
    </row>
    <row r="253" spans="1:12" s="209" customFormat="1" x14ac:dyDescent="0.2">
      <c r="A253" s="264"/>
      <c r="B253" s="264"/>
      <c r="C253" s="443"/>
      <c r="E253" s="218"/>
      <c r="F253" s="262"/>
      <c r="G253" s="262"/>
      <c r="H253" s="262"/>
      <c r="I253" s="520"/>
      <c r="J253" s="532"/>
      <c r="K253" s="262"/>
      <c r="L253" s="208"/>
    </row>
    <row r="254" spans="1:12" s="209" customFormat="1" x14ac:dyDescent="0.2">
      <c r="A254" s="264"/>
      <c r="B254" s="264"/>
      <c r="C254" s="443"/>
      <c r="E254" s="218"/>
      <c r="F254" s="262"/>
      <c r="G254" s="262"/>
      <c r="H254" s="262"/>
      <c r="I254" s="520"/>
      <c r="J254" s="532"/>
      <c r="K254" s="262"/>
      <c r="L254" s="208"/>
    </row>
    <row r="255" spans="1:12" s="209" customFormat="1" x14ac:dyDescent="0.2">
      <c r="A255" s="264"/>
      <c r="B255" s="264"/>
      <c r="C255" s="443"/>
      <c r="E255" s="218"/>
      <c r="F255" s="262"/>
      <c r="G255" s="262"/>
      <c r="H255" s="262"/>
      <c r="I255" s="520"/>
      <c r="J255" s="532"/>
      <c r="K255" s="262"/>
      <c r="L255" s="208"/>
    </row>
    <row r="256" spans="1:12" s="209" customFormat="1" x14ac:dyDescent="0.2">
      <c r="A256" s="264"/>
      <c r="B256" s="264"/>
      <c r="C256" s="443"/>
      <c r="E256" s="218"/>
      <c r="F256" s="262"/>
      <c r="G256" s="262"/>
      <c r="H256" s="262"/>
      <c r="I256" s="520"/>
      <c r="J256" s="532"/>
      <c r="K256" s="262"/>
      <c r="L256" s="208"/>
    </row>
    <row r="257" spans="1:12" s="209" customFormat="1" x14ac:dyDescent="0.2">
      <c r="A257" s="264"/>
      <c r="B257" s="264"/>
      <c r="C257" s="443"/>
      <c r="E257" s="218"/>
      <c r="F257" s="262"/>
      <c r="G257" s="262"/>
      <c r="H257" s="262"/>
      <c r="I257" s="520"/>
      <c r="J257" s="532"/>
      <c r="K257" s="262"/>
      <c r="L257" s="208"/>
    </row>
    <row r="258" spans="1:12" s="209" customFormat="1" x14ac:dyDescent="0.2">
      <c r="A258" s="264"/>
      <c r="B258" s="264"/>
      <c r="C258" s="443"/>
      <c r="E258" s="218"/>
      <c r="F258" s="262"/>
      <c r="G258" s="262"/>
      <c r="H258" s="262"/>
      <c r="I258" s="520"/>
      <c r="J258" s="532"/>
      <c r="K258" s="262"/>
      <c r="L258" s="208"/>
    </row>
    <row r="259" spans="1:12" s="209" customFormat="1" x14ac:dyDescent="0.2">
      <c r="A259" s="264"/>
      <c r="B259" s="264"/>
      <c r="C259" s="443"/>
      <c r="E259" s="218"/>
      <c r="F259" s="262"/>
      <c r="G259" s="262"/>
      <c r="H259" s="262"/>
      <c r="I259" s="520"/>
      <c r="J259" s="532"/>
      <c r="K259" s="262"/>
      <c r="L259" s="208"/>
    </row>
    <row r="260" spans="1:12" s="209" customFormat="1" x14ac:dyDescent="0.2">
      <c r="A260" s="264"/>
      <c r="B260" s="264"/>
      <c r="C260" s="443"/>
      <c r="E260" s="218"/>
      <c r="F260" s="262"/>
      <c r="G260" s="262"/>
      <c r="H260" s="262"/>
      <c r="I260" s="520"/>
      <c r="J260" s="532"/>
      <c r="K260" s="262"/>
      <c r="L260" s="208"/>
    </row>
    <row r="261" spans="1:12" s="209" customFormat="1" x14ac:dyDescent="0.2">
      <c r="A261" s="264"/>
      <c r="B261" s="264"/>
      <c r="C261" s="443"/>
      <c r="E261" s="218"/>
      <c r="F261" s="262"/>
      <c r="G261" s="262"/>
      <c r="H261" s="262"/>
      <c r="I261" s="520"/>
      <c r="J261" s="532"/>
      <c r="K261" s="262"/>
      <c r="L261" s="208"/>
    </row>
    <row r="262" spans="1:12" s="209" customFormat="1" x14ac:dyDescent="0.2">
      <c r="A262" s="264"/>
      <c r="B262" s="264"/>
      <c r="C262" s="443"/>
      <c r="E262" s="218"/>
      <c r="F262" s="262"/>
      <c r="G262" s="262"/>
      <c r="H262" s="262"/>
      <c r="I262" s="520"/>
      <c r="J262" s="532"/>
      <c r="K262" s="262"/>
      <c r="L262" s="208"/>
    </row>
    <row r="263" spans="1:12" s="209" customFormat="1" x14ac:dyDescent="0.2">
      <c r="A263" s="264"/>
      <c r="B263" s="264"/>
      <c r="C263" s="443"/>
      <c r="E263" s="218"/>
      <c r="F263" s="262"/>
      <c r="G263" s="262"/>
      <c r="H263" s="262"/>
      <c r="I263" s="520"/>
      <c r="J263" s="532"/>
      <c r="K263" s="262"/>
      <c r="L263" s="208"/>
    </row>
    <row r="264" spans="1:12" s="209" customFormat="1" x14ac:dyDescent="0.2">
      <c r="A264" s="264"/>
      <c r="B264" s="264"/>
      <c r="C264" s="443"/>
      <c r="E264" s="218"/>
      <c r="F264" s="262"/>
      <c r="G264" s="262"/>
      <c r="H264" s="262"/>
      <c r="I264" s="520"/>
      <c r="J264" s="532"/>
      <c r="K264" s="262"/>
      <c r="L264" s="208"/>
    </row>
    <row r="265" spans="1:12" s="209" customFormat="1" x14ac:dyDescent="0.2">
      <c r="A265" s="264"/>
      <c r="B265" s="264"/>
      <c r="C265" s="443"/>
      <c r="E265" s="218"/>
      <c r="F265" s="262"/>
      <c r="G265" s="262"/>
      <c r="H265" s="262"/>
      <c r="I265" s="520"/>
      <c r="J265" s="532"/>
      <c r="K265" s="262"/>
      <c r="L265" s="208"/>
    </row>
    <row r="266" spans="1:12" s="209" customFormat="1" x14ac:dyDescent="0.2">
      <c r="A266" s="264"/>
      <c r="B266" s="264"/>
      <c r="C266" s="443"/>
      <c r="E266" s="218"/>
      <c r="F266" s="262"/>
      <c r="G266" s="262"/>
      <c r="H266" s="262"/>
      <c r="I266" s="520"/>
      <c r="J266" s="532"/>
      <c r="K266" s="262"/>
      <c r="L266" s="208"/>
    </row>
    <row r="267" spans="1:12" s="209" customFormat="1" x14ac:dyDescent="0.2">
      <c r="A267" s="264"/>
      <c r="B267" s="264"/>
      <c r="C267" s="443"/>
      <c r="E267" s="218"/>
      <c r="F267" s="262"/>
      <c r="G267" s="262"/>
      <c r="H267" s="262"/>
      <c r="I267" s="520"/>
      <c r="J267" s="532"/>
      <c r="K267" s="262"/>
      <c r="L267" s="208"/>
    </row>
    <row r="268" spans="1:12" s="209" customFormat="1" x14ac:dyDescent="0.2">
      <c r="A268" s="264"/>
      <c r="B268" s="264"/>
      <c r="C268" s="443"/>
      <c r="E268" s="218"/>
      <c r="F268" s="262"/>
      <c r="G268" s="262"/>
      <c r="H268" s="262"/>
      <c r="I268" s="520"/>
      <c r="J268" s="532"/>
      <c r="K268" s="262"/>
      <c r="L268" s="208"/>
    </row>
    <row r="269" spans="1:12" s="209" customFormat="1" ht="15.75" thickBot="1" x14ac:dyDescent="0.25">
      <c r="A269" s="264"/>
      <c r="B269" s="264"/>
      <c r="C269" s="443"/>
      <c r="E269" s="218"/>
      <c r="F269" s="262" t="s">
        <v>35</v>
      </c>
      <c r="G269" s="262"/>
      <c r="H269" s="262"/>
      <c r="I269" s="520"/>
      <c r="J269" s="532"/>
      <c r="K269" s="262"/>
      <c r="L269" s="208"/>
    </row>
    <row r="270" spans="1:12" s="209" customFormat="1" ht="15.75" x14ac:dyDescent="0.2">
      <c r="A270" s="264"/>
      <c r="B270" s="264"/>
      <c r="C270" s="443"/>
      <c r="E270" s="218"/>
      <c r="F270" s="265" t="s">
        <v>19</v>
      </c>
      <c r="G270" s="266"/>
      <c r="H270" s="266"/>
      <c r="I270" s="521"/>
      <c r="J270" s="533"/>
      <c r="K270" s="266"/>
      <c r="L270" s="267"/>
    </row>
    <row r="271" spans="1:12" s="209" customFormat="1" ht="15.75" x14ac:dyDescent="0.2">
      <c r="A271" s="264"/>
      <c r="B271" s="264"/>
      <c r="C271" s="443"/>
      <c r="E271" s="218"/>
      <c r="F271" s="268" t="s">
        <v>9</v>
      </c>
      <c r="G271" s="266"/>
      <c r="H271" s="266"/>
      <c r="I271" s="521"/>
      <c r="J271" s="533"/>
      <c r="K271" s="266"/>
      <c r="L271" s="267"/>
    </row>
    <row r="272" spans="1:12" s="209" customFormat="1" ht="15.75" x14ac:dyDescent="0.2">
      <c r="A272" s="264"/>
      <c r="B272" s="264"/>
      <c r="C272" s="443"/>
      <c r="E272" s="218"/>
      <c r="F272" s="268" t="s">
        <v>10</v>
      </c>
      <c r="G272" s="269"/>
      <c r="H272" s="269"/>
      <c r="I272" s="522"/>
      <c r="J272" s="534"/>
      <c r="K272" s="269"/>
      <c r="L272" s="270"/>
    </row>
    <row r="273" spans="1:12" s="209" customFormat="1" ht="15.75" x14ac:dyDescent="0.2">
      <c r="A273" s="264"/>
      <c r="B273" s="264"/>
      <c r="C273" s="443"/>
      <c r="E273" s="218"/>
      <c r="F273" s="268" t="s">
        <v>11</v>
      </c>
      <c r="G273" s="269"/>
      <c r="H273" s="269"/>
      <c r="I273" s="522"/>
      <c r="J273" s="534"/>
      <c r="K273" s="269"/>
      <c r="L273" s="270"/>
    </row>
    <row r="274" spans="1:12" s="209" customFormat="1" ht="16.5" thickBot="1" x14ac:dyDescent="0.25">
      <c r="A274" s="264"/>
      <c r="B274" s="264"/>
      <c r="C274" s="443"/>
      <c r="E274" s="218"/>
      <c r="F274" s="271" t="s">
        <v>12</v>
      </c>
      <c r="G274" s="272"/>
      <c r="H274" s="272"/>
      <c r="I274" s="523"/>
      <c r="J274" s="535"/>
      <c r="K274" s="272"/>
      <c r="L274" s="273"/>
    </row>
    <row r="275" spans="1:12" s="209" customFormat="1" x14ac:dyDescent="0.2">
      <c r="A275" s="264"/>
      <c r="B275" s="264"/>
      <c r="C275" s="443"/>
      <c r="E275" s="218"/>
      <c r="F275" s="262"/>
      <c r="G275" s="262"/>
      <c r="H275" s="262"/>
      <c r="I275" s="520"/>
      <c r="J275" s="532"/>
      <c r="K275" s="262"/>
      <c r="L275" s="208"/>
    </row>
    <row r="276" spans="1:12" s="209" customFormat="1" x14ac:dyDescent="0.2">
      <c r="A276" s="264"/>
      <c r="B276" s="264"/>
      <c r="C276" s="443"/>
      <c r="E276" s="218"/>
      <c r="F276" s="262"/>
      <c r="G276" s="262"/>
      <c r="H276" s="262"/>
      <c r="I276" s="520"/>
      <c r="J276" s="532"/>
      <c r="K276" s="262"/>
      <c r="L276" s="208"/>
    </row>
    <row r="277" spans="1:12" s="209" customFormat="1" x14ac:dyDescent="0.2">
      <c r="A277" s="264"/>
      <c r="B277" s="264"/>
      <c r="C277" s="443"/>
      <c r="E277" s="218"/>
      <c r="F277" s="262"/>
      <c r="G277" s="262"/>
      <c r="H277" s="262"/>
      <c r="I277" s="520"/>
      <c r="J277" s="532"/>
      <c r="K277" s="262"/>
      <c r="L277" s="208"/>
    </row>
    <row r="278" spans="1:12" s="209" customFormat="1" x14ac:dyDescent="0.2">
      <c r="A278" s="264"/>
      <c r="B278" s="264"/>
      <c r="C278" s="443"/>
      <c r="E278" s="218"/>
      <c r="F278" s="262"/>
      <c r="G278" s="262"/>
      <c r="H278" s="262"/>
      <c r="I278" s="520"/>
      <c r="J278" s="532"/>
      <c r="K278" s="262"/>
      <c r="L278" s="208"/>
    </row>
    <row r="279" spans="1:12" s="209" customFormat="1" x14ac:dyDescent="0.2">
      <c r="A279" s="264"/>
      <c r="B279" s="264"/>
      <c r="C279" s="443"/>
      <c r="E279" s="218"/>
      <c r="F279" s="262"/>
      <c r="G279" s="262"/>
      <c r="H279" s="262"/>
      <c r="I279" s="520"/>
      <c r="J279" s="532"/>
      <c r="K279" s="262"/>
      <c r="L279" s="208"/>
    </row>
    <row r="280" spans="1:12" s="209" customFormat="1" x14ac:dyDescent="0.2">
      <c r="A280" s="264"/>
      <c r="C280" s="443"/>
      <c r="E280" s="218"/>
      <c r="F280" s="262"/>
      <c r="G280" s="262"/>
      <c r="H280" s="262"/>
      <c r="I280" s="520"/>
      <c r="J280" s="532"/>
      <c r="K280" s="262"/>
      <c r="L280" s="208"/>
    </row>
    <row r="281" spans="1:12" s="209" customFormat="1" x14ac:dyDescent="0.2">
      <c r="A281" s="264"/>
      <c r="B281" s="264"/>
      <c r="C281" s="443"/>
      <c r="E281" s="218"/>
      <c r="F281" s="262"/>
      <c r="G281" s="262"/>
      <c r="H281" s="262"/>
      <c r="I281" s="520"/>
      <c r="J281" s="532"/>
      <c r="K281" s="262"/>
      <c r="L281" s="208"/>
    </row>
    <row r="282" spans="1:12" s="209" customFormat="1" x14ac:dyDescent="0.2">
      <c r="A282" s="264"/>
      <c r="B282" s="264"/>
      <c r="C282" s="443"/>
      <c r="E282" s="218"/>
      <c r="F282" s="262"/>
      <c r="G282" s="262"/>
      <c r="H282" s="262"/>
      <c r="I282" s="520"/>
      <c r="J282" s="532"/>
      <c r="K282" s="262"/>
      <c r="L282" s="208"/>
    </row>
    <row r="283" spans="1:12" s="209" customFormat="1" x14ac:dyDescent="0.2">
      <c r="A283" s="264"/>
      <c r="B283" s="264"/>
      <c r="C283" s="443"/>
      <c r="E283" s="218"/>
      <c r="F283" s="262"/>
      <c r="G283" s="262"/>
      <c r="H283" s="262"/>
      <c r="I283" s="520"/>
      <c r="J283" s="532"/>
      <c r="K283" s="262"/>
      <c r="L283" s="208"/>
    </row>
    <row r="284" spans="1:12" s="209" customFormat="1" x14ac:dyDescent="0.2">
      <c r="A284" s="264"/>
      <c r="B284" s="264"/>
      <c r="C284" s="443"/>
      <c r="E284" s="218"/>
      <c r="F284" s="262"/>
      <c r="G284" s="262"/>
      <c r="H284" s="262"/>
      <c r="I284" s="520"/>
      <c r="J284" s="532"/>
      <c r="K284" s="262"/>
      <c r="L284" s="208"/>
    </row>
    <row r="285" spans="1:12" s="209" customFormat="1" x14ac:dyDescent="0.2">
      <c r="A285" s="264"/>
      <c r="B285" s="264"/>
      <c r="C285" s="443"/>
      <c r="E285" s="218"/>
      <c r="F285" s="262"/>
      <c r="G285" s="262"/>
      <c r="H285" s="262"/>
      <c r="I285" s="520"/>
      <c r="J285" s="532"/>
      <c r="K285" s="262"/>
      <c r="L285" s="208"/>
    </row>
    <row r="286" spans="1:12" s="209" customFormat="1" x14ac:dyDescent="0.2">
      <c r="A286" s="264"/>
      <c r="B286" s="264"/>
      <c r="C286" s="443"/>
      <c r="E286" s="218"/>
      <c r="F286" s="262"/>
      <c r="G286" s="262"/>
      <c r="H286" s="262"/>
      <c r="I286" s="520"/>
      <c r="J286" s="532"/>
      <c r="K286" s="262"/>
      <c r="L286" s="208"/>
    </row>
    <row r="287" spans="1:12" s="209" customFormat="1" x14ac:dyDescent="0.2">
      <c r="A287" s="264"/>
      <c r="B287" s="264"/>
      <c r="C287" s="443"/>
      <c r="E287" s="218"/>
      <c r="F287" s="262"/>
      <c r="G287" s="262"/>
      <c r="H287" s="262"/>
      <c r="I287" s="520"/>
      <c r="J287" s="532"/>
      <c r="K287" s="262"/>
      <c r="L287" s="208"/>
    </row>
    <row r="288" spans="1:12" s="209" customFormat="1" x14ac:dyDescent="0.2">
      <c r="A288" s="264"/>
      <c r="B288" s="264"/>
      <c r="C288" s="443"/>
      <c r="E288" s="218"/>
      <c r="F288" s="262"/>
      <c r="G288" s="262"/>
      <c r="H288" s="262"/>
      <c r="I288" s="520"/>
      <c r="J288" s="532"/>
      <c r="K288" s="262"/>
      <c r="L288" s="208"/>
    </row>
    <row r="289" spans="1:12" s="209" customFormat="1" x14ac:dyDescent="0.2">
      <c r="A289" s="264"/>
      <c r="B289" s="264"/>
      <c r="C289" s="443"/>
      <c r="E289" s="218"/>
      <c r="F289" s="262"/>
      <c r="G289" s="262"/>
      <c r="H289" s="262"/>
      <c r="I289" s="520"/>
      <c r="J289" s="532"/>
      <c r="K289" s="262"/>
      <c r="L289" s="208"/>
    </row>
    <row r="290" spans="1:12" s="209" customFormat="1" x14ac:dyDescent="0.2">
      <c r="A290" s="264"/>
      <c r="B290" s="264"/>
      <c r="C290" s="443"/>
      <c r="E290" s="218"/>
      <c r="F290" s="262"/>
      <c r="G290" s="262"/>
      <c r="H290" s="262"/>
      <c r="I290" s="520"/>
      <c r="J290" s="532"/>
      <c r="K290" s="262"/>
      <c r="L290" s="208"/>
    </row>
    <row r="291" spans="1:12" s="209" customFormat="1" x14ac:dyDescent="0.2">
      <c r="A291" s="264"/>
      <c r="B291" s="264"/>
      <c r="C291" s="443"/>
      <c r="E291" s="218"/>
      <c r="F291" s="262"/>
      <c r="G291" s="262"/>
      <c r="H291" s="262"/>
      <c r="I291" s="520"/>
      <c r="J291" s="532"/>
      <c r="K291" s="262"/>
      <c r="L291" s="208"/>
    </row>
    <row r="292" spans="1:12" s="209" customFormat="1" x14ac:dyDescent="0.2">
      <c r="A292" s="264"/>
      <c r="B292" s="264"/>
      <c r="C292" s="443"/>
      <c r="E292" s="218"/>
      <c r="F292" s="262"/>
      <c r="G292" s="262"/>
      <c r="H292" s="262"/>
      <c r="I292" s="520"/>
      <c r="J292" s="532"/>
      <c r="K292" s="262"/>
      <c r="L292" s="208"/>
    </row>
    <row r="293" spans="1:12" s="209" customFormat="1" x14ac:dyDescent="0.2">
      <c r="A293" s="264"/>
      <c r="B293" s="264"/>
      <c r="C293" s="443"/>
      <c r="E293" s="218"/>
      <c r="F293" s="262"/>
      <c r="G293" s="262"/>
      <c r="H293" s="262"/>
      <c r="I293" s="520"/>
      <c r="J293" s="532"/>
      <c r="K293" s="262"/>
      <c r="L293" s="208"/>
    </row>
    <row r="294" spans="1:12" s="209" customFormat="1" x14ac:dyDescent="0.2">
      <c r="A294" s="264"/>
      <c r="B294" s="264"/>
      <c r="C294" s="443"/>
      <c r="E294" s="218"/>
      <c r="F294" s="262"/>
      <c r="G294" s="262"/>
      <c r="H294" s="262"/>
      <c r="I294" s="520"/>
      <c r="J294" s="532"/>
      <c r="K294" s="262"/>
      <c r="L294" s="208"/>
    </row>
    <row r="295" spans="1:12" s="209" customFormat="1" x14ac:dyDescent="0.2">
      <c r="A295" s="264"/>
      <c r="B295" s="264"/>
      <c r="C295" s="443"/>
      <c r="E295" s="218"/>
      <c r="F295" s="262"/>
      <c r="G295" s="262"/>
      <c r="H295" s="262"/>
      <c r="I295" s="520"/>
      <c r="J295" s="532"/>
      <c r="K295" s="262"/>
      <c r="L295" s="208"/>
    </row>
    <row r="296" spans="1:12" s="209" customFormat="1" x14ac:dyDescent="0.2">
      <c r="A296" s="264"/>
      <c r="B296" s="264"/>
      <c r="C296" s="443"/>
      <c r="E296" s="218"/>
      <c r="F296" s="262"/>
      <c r="G296" s="262"/>
      <c r="H296" s="262"/>
      <c r="I296" s="520"/>
      <c r="J296" s="532"/>
      <c r="K296" s="262"/>
      <c r="L296" s="208"/>
    </row>
    <row r="297" spans="1:12" s="209" customFormat="1" x14ac:dyDescent="0.2">
      <c r="A297" s="264"/>
      <c r="B297" s="264"/>
      <c r="C297" s="443"/>
      <c r="E297" s="218"/>
      <c r="F297" s="262"/>
      <c r="G297" s="262"/>
      <c r="H297" s="262"/>
      <c r="I297" s="520"/>
      <c r="J297" s="532"/>
      <c r="K297" s="262"/>
      <c r="L297" s="208"/>
    </row>
    <row r="298" spans="1:12" s="209" customFormat="1" x14ac:dyDescent="0.2">
      <c r="A298" s="264"/>
      <c r="B298" s="264"/>
      <c r="C298" s="443"/>
      <c r="E298" s="218"/>
      <c r="F298" s="262"/>
      <c r="G298" s="262"/>
      <c r="H298" s="262"/>
      <c r="I298" s="520"/>
      <c r="J298" s="532"/>
      <c r="K298" s="262"/>
      <c r="L298" s="208"/>
    </row>
    <row r="299" spans="1:12" s="209" customFormat="1" x14ac:dyDescent="0.2">
      <c r="A299" s="264"/>
      <c r="B299" s="264"/>
      <c r="C299" s="443"/>
      <c r="E299" s="218"/>
      <c r="F299" s="262"/>
      <c r="G299" s="262"/>
      <c r="H299" s="262"/>
      <c r="I299" s="520"/>
      <c r="J299" s="532"/>
      <c r="K299" s="262"/>
      <c r="L299" s="208"/>
    </row>
    <row r="300" spans="1:12" s="209" customFormat="1" x14ac:dyDescent="0.2">
      <c r="A300" s="264"/>
      <c r="B300" s="264"/>
      <c r="C300" s="443"/>
      <c r="E300" s="218"/>
      <c r="F300" s="262"/>
      <c r="G300" s="262"/>
      <c r="H300" s="262"/>
      <c r="I300" s="520"/>
      <c r="J300" s="532"/>
      <c r="K300" s="262"/>
      <c r="L300" s="208"/>
    </row>
    <row r="301" spans="1:12" s="209" customFormat="1" x14ac:dyDescent="0.2">
      <c r="A301" s="264"/>
      <c r="B301" s="264"/>
      <c r="C301" s="443"/>
      <c r="E301" s="218"/>
      <c r="F301" s="262"/>
      <c r="G301" s="262"/>
      <c r="H301" s="262"/>
      <c r="I301" s="520"/>
      <c r="J301" s="532"/>
      <c r="K301" s="262"/>
      <c r="L301" s="208"/>
    </row>
    <row r="302" spans="1:12" s="209" customFormat="1" x14ac:dyDescent="0.2">
      <c r="A302" s="264"/>
      <c r="B302" s="264"/>
      <c r="C302" s="443"/>
      <c r="E302" s="218"/>
      <c r="F302" s="262"/>
      <c r="G302" s="262"/>
      <c r="H302" s="262"/>
      <c r="I302" s="520"/>
      <c r="J302" s="532"/>
      <c r="K302" s="262"/>
      <c r="L302" s="208"/>
    </row>
    <row r="303" spans="1:12" s="209" customFormat="1" x14ac:dyDescent="0.2">
      <c r="A303" s="264"/>
      <c r="B303" s="264"/>
      <c r="C303" s="443"/>
      <c r="E303" s="218"/>
      <c r="F303" s="262"/>
      <c r="G303" s="262"/>
      <c r="H303" s="262"/>
      <c r="I303" s="520"/>
      <c r="J303" s="532"/>
      <c r="K303" s="262"/>
      <c r="L303" s="208"/>
    </row>
    <row r="304" spans="1:12" s="209" customFormat="1" x14ac:dyDescent="0.2">
      <c r="A304" s="264"/>
      <c r="B304" s="264"/>
      <c r="C304" s="443"/>
      <c r="E304" s="218"/>
      <c r="F304" s="262"/>
      <c r="G304" s="262"/>
      <c r="H304" s="262"/>
      <c r="I304" s="520"/>
      <c r="J304" s="532"/>
      <c r="K304" s="262"/>
      <c r="L304" s="208"/>
    </row>
    <row r="305" spans="1:12" s="209" customFormat="1" x14ac:dyDescent="0.2">
      <c r="A305" s="264"/>
      <c r="B305" s="264"/>
      <c r="C305" s="443"/>
      <c r="E305" s="218"/>
      <c r="F305" s="262"/>
      <c r="G305" s="262"/>
      <c r="H305" s="262"/>
      <c r="I305" s="520"/>
      <c r="J305" s="532"/>
      <c r="K305" s="262"/>
      <c r="L305" s="208"/>
    </row>
    <row r="306" spans="1:12" s="209" customFormat="1" x14ac:dyDescent="0.2">
      <c r="A306" s="264"/>
      <c r="B306" s="264"/>
      <c r="C306" s="443"/>
      <c r="E306" s="218"/>
      <c r="F306" s="262"/>
      <c r="G306" s="262"/>
      <c r="H306" s="262"/>
      <c r="I306" s="520"/>
      <c r="J306" s="532"/>
      <c r="K306" s="262"/>
      <c r="L306" s="208"/>
    </row>
    <row r="307" spans="1:12" s="209" customFormat="1" x14ac:dyDescent="0.2">
      <c r="A307" s="264"/>
      <c r="B307" s="264"/>
      <c r="C307" s="443"/>
      <c r="E307" s="218"/>
      <c r="F307" s="262"/>
      <c r="G307" s="262"/>
      <c r="H307" s="262"/>
      <c r="I307" s="520"/>
      <c r="J307" s="532"/>
      <c r="K307" s="262"/>
      <c r="L307" s="208"/>
    </row>
    <row r="308" spans="1:12" s="209" customFormat="1" x14ac:dyDescent="0.2">
      <c r="A308" s="264"/>
      <c r="B308" s="264"/>
      <c r="C308" s="443"/>
      <c r="E308" s="218"/>
      <c r="F308" s="262"/>
      <c r="G308" s="262"/>
      <c r="H308" s="262"/>
      <c r="I308" s="520"/>
      <c r="J308" s="532"/>
      <c r="K308" s="262"/>
      <c r="L308" s="208"/>
    </row>
    <row r="309" spans="1:12" s="209" customFormat="1" x14ac:dyDescent="0.2">
      <c r="A309" s="264"/>
      <c r="B309" s="264"/>
      <c r="C309" s="443"/>
      <c r="E309" s="218"/>
      <c r="F309" s="262"/>
      <c r="G309" s="262"/>
      <c r="H309" s="262"/>
      <c r="I309" s="520"/>
      <c r="J309" s="532"/>
      <c r="K309" s="262"/>
      <c r="L309" s="208"/>
    </row>
    <row r="310" spans="1:12" x14ac:dyDescent="0.2">
      <c r="A310" s="274"/>
      <c r="B310" s="274"/>
      <c r="C310" s="444"/>
    </row>
    <row r="311" spans="1:12" x14ac:dyDescent="0.2">
      <c r="A311" s="274"/>
      <c r="B311" s="274"/>
      <c r="C311" s="444"/>
    </row>
    <row r="312" spans="1:12" x14ac:dyDescent="0.2">
      <c r="A312" s="274"/>
      <c r="B312" s="274"/>
      <c r="C312" s="444"/>
    </row>
    <row r="313" spans="1:12" x14ac:dyDescent="0.2">
      <c r="A313" s="274"/>
      <c r="B313" s="274"/>
      <c r="C313" s="444"/>
    </row>
    <row r="314" spans="1:12" x14ac:dyDescent="0.2">
      <c r="A314" s="274"/>
      <c r="B314" s="274"/>
      <c r="C314" s="444"/>
    </row>
    <row r="315" spans="1:12" x14ac:dyDescent="0.2">
      <c r="A315" s="274"/>
      <c r="B315" s="274"/>
      <c r="C315" s="444"/>
    </row>
    <row r="316" spans="1:12" x14ac:dyDescent="0.2">
      <c r="A316" s="274"/>
      <c r="B316" s="274"/>
      <c r="C316" s="444"/>
    </row>
    <row r="317" spans="1:12" x14ac:dyDescent="0.2">
      <c r="A317" s="274"/>
      <c r="B317" s="274"/>
      <c r="C317" s="444"/>
    </row>
    <row r="318" spans="1:12" x14ac:dyDescent="0.2">
      <c r="A318" s="274"/>
      <c r="B318" s="274"/>
      <c r="C318" s="444"/>
    </row>
    <row r="319" spans="1:12" x14ac:dyDescent="0.2">
      <c r="A319" s="274"/>
      <c r="B319" s="274"/>
      <c r="C319" s="444"/>
    </row>
    <row r="320" spans="1:12" x14ac:dyDescent="0.2">
      <c r="A320" s="274"/>
      <c r="B320" s="274"/>
      <c r="C320" s="444"/>
    </row>
    <row r="321" spans="1:12" x14ac:dyDescent="0.2">
      <c r="A321" s="274"/>
      <c r="B321" s="274"/>
      <c r="C321" s="444"/>
    </row>
    <row r="322" spans="1:12" x14ac:dyDescent="0.2">
      <c r="A322" s="274"/>
      <c r="B322" s="274"/>
      <c r="C322" s="444"/>
    </row>
    <row r="323" spans="1:12" x14ac:dyDescent="0.2">
      <c r="A323" s="274"/>
      <c r="B323" s="274"/>
      <c r="C323" s="444"/>
    </row>
    <row r="324" spans="1:12" x14ac:dyDescent="0.2">
      <c r="A324" s="274"/>
      <c r="B324" s="274"/>
      <c r="C324" s="444"/>
      <c r="E324" s="142"/>
      <c r="F324" s="142"/>
      <c r="G324" s="142"/>
      <c r="H324" s="142"/>
      <c r="I324" s="525"/>
      <c r="J324" s="536"/>
      <c r="K324" s="142"/>
      <c r="L324" s="142"/>
    </row>
    <row r="325" spans="1:12" x14ac:dyDescent="0.2">
      <c r="A325" s="276"/>
      <c r="B325" s="276"/>
      <c r="E325" s="142"/>
      <c r="F325" s="142"/>
      <c r="G325" s="142"/>
      <c r="H325" s="142"/>
      <c r="I325" s="525"/>
      <c r="J325" s="536"/>
      <c r="K325" s="142"/>
      <c r="L325" s="142"/>
    </row>
    <row r="326" spans="1:12" x14ac:dyDescent="0.2">
      <c r="A326" s="276"/>
      <c r="B326" s="276"/>
      <c r="E326" s="142"/>
      <c r="F326" s="142"/>
      <c r="G326" s="142"/>
      <c r="H326" s="142"/>
      <c r="I326" s="525"/>
      <c r="J326" s="536"/>
      <c r="K326" s="142"/>
      <c r="L326" s="142"/>
    </row>
    <row r="327" spans="1:12" x14ac:dyDescent="0.2">
      <c r="A327" s="276"/>
      <c r="B327" s="276"/>
      <c r="E327" s="142"/>
      <c r="F327" s="142"/>
      <c r="G327" s="142"/>
      <c r="H327" s="142"/>
      <c r="I327" s="525"/>
      <c r="J327" s="536"/>
      <c r="K327" s="142"/>
      <c r="L327" s="142"/>
    </row>
    <row r="328" spans="1:12" x14ac:dyDescent="0.2">
      <c r="A328" s="276"/>
      <c r="B328" s="276"/>
      <c r="E328" s="142"/>
      <c r="F328" s="142"/>
      <c r="G328" s="142"/>
      <c r="H328" s="142"/>
      <c r="I328" s="525"/>
      <c r="J328" s="536"/>
      <c r="K328" s="142"/>
      <c r="L328" s="142"/>
    </row>
    <row r="329" spans="1:12" x14ac:dyDescent="0.2">
      <c r="A329" s="276"/>
      <c r="B329" s="276"/>
      <c r="E329" s="142"/>
      <c r="F329" s="142"/>
      <c r="G329" s="142"/>
      <c r="H329" s="142"/>
      <c r="I329" s="525"/>
      <c r="J329" s="536"/>
      <c r="K329" s="142"/>
      <c r="L329" s="142"/>
    </row>
    <row r="330" spans="1:12" x14ac:dyDescent="0.2">
      <c r="A330" s="276"/>
      <c r="B330" s="276"/>
      <c r="E330" s="142"/>
      <c r="F330" s="142"/>
      <c r="G330" s="142"/>
      <c r="H330" s="142"/>
      <c r="I330" s="525"/>
      <c r="J330" s="536"/>
      <c r="K330" s="142"/>
      <c r="L330" s="142"/>
    </row>
    <row r="331" spans="1:12" x14ac:dyDescent="0.2">
      <c r="A331" s="276" t="s">
        <v>184</v>
      </c>
      <c r="B331" s="276"/>
      <c r="E331" s="142"/>
      <c r="F331" s="142"/>
      <c r="G331" s="142"/>
      <c r="H331" s="142"/>
      <c r="I331" s="525"/>
      <c r="J331" s="536"/>
      <c r="K331" s="142"/>
      <c r="L331" s="142"/>
    </row>
    <row r="332" spans="1:12" x14ac:dyDescent="0.2">
      <c r="A332" s="276" t="s">
        <v>185</v>
      </c>
      <c r="B332" s="276"/>
      <c r="E332" s="142"/>
      <c r="F332" s="142"/>
      <c r="G332" s="142"/>
      <c r="H332" s="142"/>
      <c r="I332" s="525"/>
      <c r="J332" s="536"/>
      <c r="K332" s="142"/>
      <c r="L332" s="142"/>
    </row>
    <row r="333" spans="1:12" x14ac:dyDescent="0.2">
      <c r="A333" s="276" t="s">
        <v>186</v>
      </c>
      <c r="B333" s="276"/>
      <c r="E333" s="142"/>
      <c r="F333" s="142"/>
      <c r="G333" s="142"/>
      <c r="H333" s="142"/>
      <c r="I333" s="525"/>
      <c r="J333" s="536"/>
      <c r="K333" s="142"/>
      <c r="L333" s="142"/>
    </row>
    <row r="334" spans="1:12" x14ac:dyDescent="0.2">
      <c r="A334" s="276" t="s">
        <v>187</v>
      </c>
      <c r="B334" s="276"/>
      <c r="E334" s="142"/>
      <c r="F334" s="142"/>
      <c r="G334" s="142"/>
      <c r="H334" s="142"/>
      <c r="I334" s="525"/>
      <c r="J334" s="536"/>
      <c r="K334" s="142"/>
      <c r="L334" s="142"/>
    </row>
    <row r="335" spans="1:12" x14ac:dyDescent="0.2">
      <c r="A335" s="276" t="s">
        <v>188</v>
      </c>
      <c r="B335" s="276"/>
      <c r="E335" s="142"/>
      <c r="F335" s="142"/>
      <c r="G335" s="142"/>
      <c r="H335" s="142"/>
      <c r="I335" s="525"/>
      <c r="J335" s="536"/>
      <c r="K335" s="142"/>
      <c r="L335" s="142"/>
    </row>
    <row r="336" spans="1:12" x14ac:dyDescent="0.2">
      <c r="A336" s="276" t="s">
        <v>189</v>
      </c>
      <c r="B336" s="276"/>
      <c r="E336" s="142"/>
      <c r="F336" s="142"/>
      <c r="G336" s="142"/>
      <c r="H336" s="142"/>
      <c r="I336" s="525"/>
      <c r="J336" s="536"/>
      <c r="K336" s="142"/>
      <c r="L336" s="142"/>
    </row>
    <row r="337" spans="1:12" x14ac:dyDescent="0.2">
      <c r="A337" s="276" t="s">
        <v>190</v>
      </c>
      <c r="B337" s="276"/>
      <c r="E337" s="142"/>
      <c r="F337" s="142"/>
      <c r="G337" s="142"/>
      <c r="H337" s="142"/>
      <c r="I337" s="525"/>
      <c r="J337" s="536"/>
      <c r="K337" s="142"/>
      <c r="L337" s="142"/>
    </row>
    <row r="338" spans="1:12" x14ac:dyDescent="0.2">
      <c r="A338" s="276" t="s">
        <v>191</v>
      </c>
      <c r="B338" s="276"/>
      <c r="E338" s="142"/>
      <c r="F338" s="142"/>
      <c r="G338" s="142"/>
      <c r="H338" s="142"/>
      <c r="I338" s="525"/>
      <c r="J338" s="536"/>
      <c r="K338" s="142"/>
      <c r="L338" s="142"/>
    </row>
    <row r="339" spans="1:12" x14ac:dyDescent="0.2">
      <c r="A339" s="276" t="s">
        <v>192</v>
      </c>
      <c r="B339" s="276"/>
      <c r="E339" s="142"/>
      <c r="F339" s="142"/>
      <c r="G339" s="142"/>
      <c r="H339" s="142"/>
      <c r="I339" s="525"/>
      <c r="J339" s="536"/>
      <c r="K339" s="142"/>
      <c r="L339" s="142"/>
    </row>
    <row r="340" spans="1:12" x14ac:dyDescent="0.2">
      <c r="A340" s="276" t="s">
        <v>187</v>
      </c>
      <c r="B340" s="276"/>
      <c r="E340" s="142"/>
      <c r="F340" s="142"/>
      <c r="G340" s="142"/>
      <c r="H340" s="142"/>
      <c r="I340" s="525"/>
      <c r="J340" s="536"/>
      <c r="K340" s="142"/>
      <c r="L340" s="142"/>
    </row>
    <row r="341" spans="1:12" x14ac:dyDescent="0.2">
      <c r="A341" s="276" t="s">
        <v>193</v>
      </c>
      <c r="B341" s="276"/>
      <c r="E341" s="142"/>
      <c r="F341" s="142"/>
      <c r="G341" s="142"/>
      <c r="H341" s="142"/>
      <c r="I341" s="525"/>
      <c r="J341" s="536"/>
      <c r="K341" s="142"/>
      <c r="L341" s="142"/>
    </row>
    <row r="342" spans="1:12" x14ac:dyDescent="0.2">
      <c r="A342" s="276" t="s">
        <v>194</v>
      </c>
      <c r="B342" s="276"/>
      <c r="E342" s="142"/>
      <c r="F342" s="142"/>
      <c r="G342" s="142"/>
      <c r="H342" s="142"/>
      <c r="I342" s="525"/>
      <c r="J342" s="536"/>
      <c r="K342" s="142"/>
      <c r="L342" s="142"/>
    </row>
  </sheetData>
  <sheetProtection autoFilter="0"/>
  <autoFilter ref="A2:AU228">
    <filterColumn colId="11" showButton="0"/>
  </autoFilter>
  <mergeCells count="82">
    <mergeCell ref="L161:L162"/>
    <mergeCell ref="L163:L165"/>
    <mergeCell ref="L166:L169"/>
    <mergeCell ref="D161:D162"/>
    <mergeCell ref="E161:E162"/>
    <mergeCell ref="F161:F162"/>
    <mergeCell ref="G161:G162"/>
    <mergeCell ref="H161:H162"/>
    <mergeCell ref="D163:D165"/>
    <mergeCell ref="E163:E165"/>
    <mergeCell ref="F163:F165"/>
    <mergeCell ref="G163:G165"/>
    <mergeCell ref="H163:H165"/>
    <mergeCell ref="D166:D169"/>
    <mergeCell ref="E166:E169"/>
    <mergeCell ref="F166:F169"/>
    <mergeCell ref="G166:G169"/>
    <mergeCell ref="H166:H169"/>
    <mergeCell ref="C210:C213"/>
    <mergeCell ref="C214:C215"/>
    <mergeCell ref="C220:C221"/>
    <mergeCell ref="C177:C178"/>
    <mergeCell ref="C179:C182"/>
    <mergeCell ref="C184:C185"/>
    <mergeCell ref="C188:C190"/>
    <mergeCell ref="C191:C193"/>
    <mergeCell ref="C158:C176"/>
    <mergeCell ref="C222:C223"/>
    <mergeCell ref="C226:C227"/>
    <mergeCell ref="C194:C195"/>
    <mergeCell ref="C196:C197"/>
    <mergeCell ref="C198:C200"/>
    <mergeCell ref="C203:C207"/>
    <mergeCell ref="C144:C147"/>
    <mergeCell ref="C148:C149"/>
    <mergeCell ref="C150:C153"/>
    <mergeCell ref="C154:C155"/>
    <mergeCell ref="C156:C157"/>
    <mergeCell ref="C43:C45"/>
    <mergeCell ref="C123:C127"/>
    <mergeCell ref="C128:C129"/>
    <mergeCell ref="C130:C132"/>
    <mergeCell ref="C134:C141"/>
    <mergeCell ref="C111:C120"/>
    <mergeCell ref="C89:C90"/>
    <mergeCell ref="C91:C93"/>
    <mergeCell ref="C95:C101"/>
    <mergeCell ref="C102:C103"/>
    <mergeCell ref="C104:C107"/>
    <mergeCell ref="C108:C109"/>
    <mergeCell ref="F26:F28"/>
    <mergeCell ref="G26:G28"/>
    <mergeCell ref="H26:H28"/>
    <mergeCell ref="C121:C122"/>
    <mergeCell ref="C24:C29"/>
    <mergeCell ref="C30:C31"/>
    <mergeCell ref="C33:C34"/>
    <mergeCell ref="C35:C36"/>
    <mergeCell ref="C39:C42"/>
    <mergeCell ref="C79:C88"/>
    <mergeCell ref="C46:C47"/>
    <mergeCell ref="C48:C49"/>
    <mergeCell ref="C52:C53"/>
    <mergeCell ref="C54:C57"/>
    <mergeCell ref="C58:C59"/>
    <mergeCell ref="C73:C74"/>
    <mergeCell ref="I1:K1"/>
    <mergeCell ref="C75:C77"/>
    <mergeCell ref="D8:D14"/>
    <mergeCell ref="E8:E14"/>
    <mergeCell ref="F8:F14"/>
    <mergeCell ref="G8:G14"/>
    <mergeCell ref="H8:H14"/>
    <mergeCell ref="D26:D28"/>
    <mergeCell ref="E26:E28"/>
    <mergeCell ref="C60:C62"/>
    <mergeCell ref="C63:C64"/>
    <mergeCell ref="C65:C70"/>
    <mergeCell ref="C71:C72"/>
    <mergeCell ref="C4:C21"/>
    <mergeCell ref="H15:H16"/>
    <mergeCell ref="C22:C23"/>
  </mergeCells>
  <dataValidations count="4">
    <dataValidation type="list" allowBlank="1" showInputMessage="1" showErrorMessage="1" sqref="I48:I49 I131:I133 I124:I129 I25:I31 I3:I23 I194:I228 I135 I108:I109 I97:I99 I67:I68 I61:I64 I137:I139 I51:I53 I141:I157 I37:I38 I113:I114 I33:I35 I77:I82 I120:I122 I46 I42:I44 I189:I191 I161:I186 I101:I106 I56:I59 I159 I70:I74 I87:I88 I90:I94">
      <formula1>$AU$2:$AU$4</formula1>
    </dataValidation>
    <dataValidation type="list" allowBlank="1" showInputMessage="1" showErrorMessage="1" sqref="I136 I187:I188 I123 I115:I118 I83:I85 I130 I140 I112 I89 I76 I66 I55 I50 I39 I32 I24 I134">
      <formula1>$AV$2:$AV$4</formula1>
    </dataValidation>
    <dataValidation type="list" allowBlank="1" showInputMessage="1" showErrorMessage="1" sqref="I54 I36 I158 I95 I75 I65 I60 I110:I111">
      <formula1>$S$2:$S$4</formula1>
    </dataValidation>
    <dataValidation type="list" allowBlank="1" showErrorMessage="1" sqref="I40:I41 I192:I193 I160 I119 I107 I100 I96 I86 I69 I47 I45">
      <formula1>$AU$2:$AU$4</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354"/>
  <sheetViews>
    <sheetView topLeftCell="A8" zoomScale="60" zoomScaleNormal="60" workbookViewId="0">
      <selection activeCell="A8" sqref="A8:A27"/>
    </sheetView>
  </sheetViews>
  <sheetFormatPr baseColWidth="10" defaultColWidth="11.42578125" defaultRowHeight="15" x14ac:dyDescent="0.25"/>
  <cols>
    <col min="1" max="1" width="8.42578125" style="124" customWidth="1"/>
    <col min="2" max="2" width="6.7109375" style="124" hidden="1" customWidth="1"/>
    <col min="3" max="3" width="7.140625" style="124" hidden="1" customWidth="1"/>
    <col min="4" max="4" width="18.85546875" style="124" customWidth="1"/>
    <col min="5" max="5" width="8.140625" style="491" customWidth="1"/>
    <col min="6" max="6" width="11" style="124" customWidth="1"/>
    <col min="7" max="7" width="18.28515625" style="124" customWidth="1"/>
    <col min="8" max="8" width="43.85546875" style="124" customWidth="1"/>
    <col min="9" max="9" width="61.28515625" style="124" customWidth="1"/>
    <col min="10" max="10" width="29" style="541" customWidth="1"/>
    <col min="11" max="11" width="47.7109375" style="124" customWidth="1"/>
    <col min="12" max="13" width="36.7109375" style="124" customWidth="1"/>
    <col min="14" max="17" width="36.7109375" style="124" hidden="1" customWidth="1"/>
    <col min="18" max="18" width="8.140625" style="122" customWidth="1"/>
    <col min="19" max="19" width="27.85546875" style="122" hidden="1" customWidth="1"/>
    <col min="20" max="20" width="47.5703125" style="122" hidden="1" customWidth="1"/>
    <col min="21" max="21" width="14.7109375" style="123" hidden="1" customWidth="1"/>
    <col min="22" max="22" width="31.7109375" style="122" hidden="1" customWidth="1"/>
    <col min="23" max="23" width="6.140625" style="122" hidden="1" customWidth="1"/>
    <col min="24" max="24" width="27.85546875" style="122" hidden="1" customWidth="1"/>
    <col min="25" max="25" width="43.28515625" style="122" hidden="1" customWidth="1"/>
    <col min="26" max="26" width="14.140625" style="123" hidden="1" customWidth="1"/>
    <col min="27" max="27" width="31.7109375" style="122" hidden="1" customWidth="1"/>
    <col min="28" max="28" width="47" style="124" hidden="1" customWidth="1"/>
    <col min="29" max="29" width="51.85546875" style="124" customWidth="1"/>
    <col min="30" max="16384" width="11.42578125" style="124"/>
  </cols>
  <sheetData>
    <row r="2" spans="1:33" ht="36" customHeight="1" x14ac:dyDescent="0.25">
      <c r="A2" s="121"/>
      <c r="B2" s="121"/>
      <c r="C2" s="121"/>
      <c r="D2" s="121"/>
      <c r="E2" s="480"/>
      <c r="F2" s="121"/>
      <c r="G2" s="121"/>
      <c r="H2" s="121"/>
      <c r="I2" s="121"/>
      <c r="J2" s="537"/>
      <c r="K2" s="121"/>
      <c r="L2" s="121"/>
      <c r="M2" s="121"/>
      <c r="N2" s="121"/>
      <c r="O2" s="121"/>
      <c r="P2" s="121"/>
      <c r="Q2" s="121"/>
      <c r="AG2" s="124" t="s">
        <v>2087</v>
      </c>
    </row>
    <row r="3" spans="1:33" ht="28.5" customHeight="1" x14ac:dyDescent="0.25">
      <c r="A3" s="121"/>
      <c r="B3" s="121"/>
      <c r="C3" s="121"/>
      <c r="D3" s="121"/>
      <c r="E3" s="480"/>
      <c r="F3" s="121"/>
      <c r="G3" s="121"/>
      <c r="H3" s="121"/>
      <c r="I3" s="121"/>
      <c r="J3" s="537"/>
      <c r="K3" s="121"/>
      <c r="L3" s="121"/>
      <c r="M3" s="121"/>
      <c r="N3" s="121"/>
      <c r="O3" s="121"/>
      <c r="P3" s="121"/>
      <c r="Q3" s="121"/>
      <c r="AG3" s="124" t="s">
        <v>16</v>
      </c>
    </row>
    <row r="4" spans="1:33" ht="45" customHeight="1" x14ac:dyDescent="0.25">
      <c r="A4" s="830" t="s">
        <v>2088</v>
      </c>
      <c r="B4" s="831"/>
      <c r="C4" s="831"/>
      <c r="D4" s="830"/>
      <c r="E4" s="830"/>
      <c r="F4" s="830"/>
      <c r="G4" s="830"/>
      <c r="H4" s="830"/>
      <c r="I4" s="830"/>
      <c r="J4" s="538"/>
      <c r="K4" s="125"/>
      <c r="L4" s="125"/>
      <c r="M4" s="125"/>
      <c r="N4" s="125"/>
      <c r="O4" s="125"/>
      <c r="P4" s="125"/>
      <c r="Q4" s="125"/>
      <c r="R4" s="126"/>
      <c r="S4" s="126"/>
      <c r="T4" s="126"/>
      <c r="U4" s="126"/>
      <c r="V4" s="126"/>
      <c r="W4" s="126"/>
      <c r="X4" s="126"/>
      <c r="Y4" s="126"/>
      <c r="Z4" s="126"/>
      <c r="AA4" s="126"/>
    </row>
    <row r="5" spans="1:33" ht="58.5" customHeight="1" x14ac:dyDescent="0.25">
      <c r="A5" s="841" t="s">
        <v>127</v>
      </c>
      <c r="B5" s="842"/>
      <c r="C5" s="842"/>
      <c r="D5" s="843"/>
      <c r="E5" s="843"/>
      <c r="F5" s="843"/>
      <c r="G5" s="843"/>
      <c r="H5" s="843"/>
      <c r="I5" s="844"/>
      <c r="J5" s="840" t="s">
        <v>379</v>
      </c>
      <c r="K5" s="840"/>
      <c r="L5" s="840"/>
      <c r="M5" s="840"/>
      <c r="N5" s="840" t="s">
        <v>379</v>
      </c>
      <c r="O5" s="840"/>
      <c r="P5" s="840"/>
      <c r="Q5" s="840"/>
      <c r="R5" s="126"/>
      <c r="S5" s="115"/>
      <c r="T5" s="116"/>
      <c r="U5" s="117"/>
      <c r="V5" s="118"/>
      <c r="W5" s="127"/>
      <c r="X5" s="115"/>
      <c r="Y5" s="116"/>
      <c r="Z5" s="117"/>
      <c r="AA5" s="118"/>
    </row>
    <row r="6" spans="1:33" ht="51" customHeight="1" x14ac:dyDescent="0.25">
      <c r="A6" s="846" t="s">
        <v>168</v>
      </c>
      <c r="B6" s="139" t="s">
        <v>27</v>
      </c>
      <c r="C6" s="139" t="s">
        <v>28</v>
      </c>
      <c r="D6" s="848" t="s">
        <v>372</v>
      </c>
      <c r="E6" s="848" t="s">
        <v>373</v>
      </c>
      <c r="F6" s="848" t="s">
        <v>378</v>
      </c>
      <c r="G6" s="848" t="s">
        <v>380</v>
      </c>
      <c r="H6" s="838" t="s">
        <v>381</v>
      </c>
      <c r="I6" s="845" t="s">
        <v>382</v>
      </c>
      <c r="J6" s="836" t="s">
        <v>433</v>
      </c>
      <c r="K6" s="837" t="s">
        <v>374</v>
      </c>
      <c r="L6" s="837" t="s">
        <v>375</v>
      </c>
      <c r="M6" s="837"/>
      <c r="N6" s="837" t="s">
        <v>433</v>
      </c>
      <c r="O6" s="837" t="s">
        <v>374</v>
      </c>
      <c r="P6" s="837" t="s">
        <v>375</v>
      </c>
      <c r="Q6" s="837"/>
      <c r="R6" s="128"/>
      <c r="S6" s="834"/>
      <c r="T6" s="834"/>
      <c r="U6" s="832"/>
      <c r="V6" s="835"/>
      <c r="W6" s="481"/>
      <c r="X6" s="833"/>
      <c r="Y6" s="834"/>
      <c r="Z6" s="832"/>
      <c r="AA6" s="833"/>
    </row>
    <row r="7" spans="1:33" ht="13.5" customHeight="1" x14ac:dyDescent="0.25">
      <c r="A7" s="847"/>
      <c r="B7" s="139"/>
      <c r="C7" s="139"/>
      <c r="D7" s="849"/>
      <c r="E7" s="850"/>
      <c r="F7" s="850"/>
      <c r="G7" s="850"/>
      <c r="H7" s="839"/>
      <c r="I7" s="839"/>
      <c r="J7" s="836"/>
      <c r="K7" s="837"/>
      <c r="L7" s="497" t="s">
        <v>376</v>
      </c>
      <c r="M7" s="497" t="s">
        <v>377</v>
      </c>
      <c r="N7" s="837"/>
      <c r="O7" s="837"/>
      <c r="P7" s="497" t="s">
        <v>376</v>
      </c>
      <c r="Q7" s="497" t="s">
        <v>377</v>
      </c>
      <c r="R7" s="128"/>
      <c r="S7" s="834"/>
      <c r="T7" s="834"/>
      <c r="W7" s="481"/>
      <c r="X7" s="833"/>
      <c r="Y7" s="834"/>
      <c r="Z7" s="482"/>
      <c r="AA7" s="482"/>
    </row>
    <row r="8" spans="1:33" ht="76.5" x14ac:dyDescent="0.25">
      <c r="A8" s="870" t="s">
        <v>169</v>
      </c>
      <c r="B8" s="506">
        <f>'IDENTIFICACIÓN Y VALORACIÓN'!L9</f>
        <v>1</v>
      </c>
      <c r="C8" s="112">
        <f>'IDENTIFICACIÓN Y VALORACIÓN'!M9</f>
        <v>1</v>
      </c>
      <c r="D8" s="852" t="str">
        <f>'IDENTIFICACIÓN Y VALORACIÓN'!$Q$9</f>
        <v>BAJO</v>
      </c>
      <c r="E8" s="861" t="str">
        <f>'IDENTIFICACIÓN Y VALORACIÓN'!$E$9</f>
        <v>Gestión</v>
      </c>
      <c r="F8" s="858" t="s">
        <v>74</v>
      </c>
      <c r="G8" s="856" t="str">
        <f>IF(F8="Aceptar el riesgo","No se adopta ninguna medida que afecte probabilidad o impacto del riesgo, se mantienen los controles y se les hará seguimiento periódico.",IF(F8="Evitar el riesgo","Se abandonan las actividades que dan lugar al riesgo y no se inician o no continúan las actividades que lo causan",IF(F8="Compartir / transferir el riesgo","Se transfiere o comparte una parte del riesgo. Ej.: seguros y tercerización para reducir probabilidad o impacto del riesgo",IF(F8="Reducir el riesgo","Se adoptan medidas para reducir probabilidad o impacto o ambos, se implementarán controles adicionales."))))</f>
        <v>No se adopta ninguna medida que afecte probabilidad o impacto del riesgo, se mantienen los controles y se les hará seguimiento periódico.</v>
      </c>
      <c r="H8" s="492" t="s">
        <v>1916</v>
      </c>
      <c r="I8" s="492" t="s">
        <v>275</v>
      </c>
      <c r="J8" s="548">
        <v>44064</v>
      </c>
      <c r="K8" s="548" t="s">
        <v>2206</v>
      </c>
      <c r="L8" s="548" t="s">
        <v>2087</v>
      </c>
      <c r="M8" s="548" t="s">
        <v>2207</v>
      </c>
      <c r="N8" s="492"/>
      <c r="O8" s="492"/>
      <c r="P8" s="483"/>
      <c r="Q8" s="492"/>
      <c r="R8" s="129"/>
      <c r="S8" s="119"/>
      <c r="T8" s="119"/>
      <c r="V8" s="119"/>
      <c r="W8" s="130"/>
      <c r="X8" s="119"/>
      <c r="Y8" s="119"/>
      <c r="Z8" s="124"/>
      <c r="AA8" s="119"/>
    </row>
    <row r="9" spans="1:33" ht="38.25" x14ac:dyDescent="0.25">
      <c r="A9" s="871"/>
      <c r="B9" s="502"/>
      <c r="C9" s="113"/>
      <c r="D9" s="852"/>
      <c r="E9" s="862"/>
      <c r="F9" s="859"/>
      <c r="G9" s="856"/>
      <c r="H9" s="493" t="s">
        <v>1927</v>
      </c>
      <c r="I9" s="492" t="s">
        <v>1132</v>
      </c>
      <c r="J9" s="548" t="s">
        <v>2095</v>
      </c>
      <c r="K9" s="548" t="s">
        <v>2095</v>
      </c>
      <c r="L9" s="548" t="s">
        <v>2095</v>
      </c>
      <c r="M9" s="548" t="s">
        <v>2095</v>
      </c>
      <c r="N9" s="492"/>
      <c r="O9" s="492"/>
      <c r="P9" s="483"/>
      <c r="Q9" s="492"/>
      <c r="R9" s="129"/>
      <c r="S9" s="119"/>
      <c r="T9" s="119"/>
      <c r="U9" s="120"/>
      <c r="V9" s="119"/>
      <c r="W9" s="130"/>
      <c r="X9" s="119"/>
      <c r="Y9" s="119"/>
      <c r="Z9" s="483"/>
      <c r="AA9" s="119"/>
    </row>
    <row r="10" spans="1:33" ht="63.75" x14ac:dyDescent="0.25">
      <c r="A10" s="871"/>
      <c r="B10" s="502"/>
      <c r="C10" s="113"/>
      <c r="D10" s="852"/>
      <c r="E10" s="862"/>
      <c r="F10" s="859"/>
      <c r="G10" s="856"/>
      <c r="H10" s="493" t="s">
        <v>1919</v>
      </c>
      <c r="I10" s="492" t="s">
        <v>1105</v>
      </c>
      <c r="J10" s="611" t="s">
        <v>2175</v>
      </c>
      <c r="K10" s="611" t="s">
        <v>2384</v>
      </c>
      <c r="L10" s="570" t="s">
        <v>2087</v>
      </c>
      <c r="M10" s="611" t="s">
        <v>2385</v>
      </c>
      <c r="N10" s="492"/>
      <c r="O10" s="492"/>
      <c r="P10" s="483"/>
      <c r="Q10" s="492"/>
      <c r="R10" s="129"/>
      <c r="S10" s="119"/>
      <c r="T10" s="119"/>
      <c r="U10" s="120"/>
      <c r="V10" s="119"/>
      <c r="W10" s="130"/>
      <c r="X10" s="119"/>
      <c r="Y10" s="119"/>
      <c r="Z10" s="483"/>
      <c r="AA10" s="119"/>
    </row>
    <row r="11" spans="1:33" x14ac:dyDescent="0.25">
      <c r="A11" s="871"/>
      <c r="B11" s="502"/>
      <c r="C11" s="113"/>
      <c r="D11" s="852"/>
      <c r="E11" s="862"/>
      <c r="F11" s="859"/>
      <c r="G11" s="856"/>
      <c r="H11" s="493" t="s">
        <v>1920</v>
      </c>
      <c r="I11" s="492" t="s">
        <v>1106</v>
      </c>
      <c r="J11" s="548" t="s">
        <v>2095</v>
      </c>
      <c r="K11" s="548" t="s">
        <v>2095</v>
      </c>
      <c r="L11" s="548" t="s">
        <v>2095</v>
      </c>
      <c r="M11" s="548" t="s">
        <v>2095</v>
      </c>
      <c r="N11" s="492"/>
      <c r="O11" s="492"/>
      <c r="P11" s="483"/>
      <c r="Q11" s="492"/>
      <c r="R11" s="129"/>
      <c r="S11" s="119"/>
      <c r="T11" s="119"/>
      <c r="U11" s="120"/>
      <c r="V11" s="119"/>
      <c r="W11" s="130"/>
      <c r="X11" s="119"/>
      <c r="Y11" s="119"/>
      <c r="Z11" s="483"/>
      <c r="AA11" s="119"/>
    </row>
    <row r="12" spans="1:33" x14ac:dyDescent="0.25">
      <c r="A12" s="871"/>
      <c r="B12" s="502"/>
      <c r="C12" s="113"/>
      <c r="D12" s="852"/>
      <c r="E12" s="862"/>
      <c r="F12" s="859"/>
      <c r="G12" s="856"/>
      <c r="H12" s="493" t="s">
        <v>1921</v>
      </c>
      <c r="I12" s="492" t="s">
        <v>1107</v>
      </c>
      <c r="J12" s="548" t="s">
        <v>2095</v>
      </c>
      <c r="K12" s="548" t="s">
        <v>2095</v>
      </c>
      <c r="L12" s="548" t="s">
        <v>2095</v>
      </c>
      <c r="M12" s="548" t="s">
        <v>2095</v>
      </c>
      <c r="N12" s="492"/>
      <c r="O12" s="492"/>
      <c r="P12" s="483"/>
      <c r="Q12" s="492"/>
      <c r="R12" s="129"/>
      <c r="S12" s="119"/>
      <c r="T12" s="119"/>
      <c r="U12" s="120"/>
      <c r="V12" s="119"/>
      <c r="W12" s="130"/>
      <c r="X12" s="119"/>
      <c r="Y12" s="119"/>
      <c r="Z12" s="483"/>
      <c r="AA12" s="119"/>
    </row>
    <row r="13" spans="1:33" ht="51.6" customHeight="1" x14ac:dyDescent="0.25">
      <c r="A13" s="871"/>
      <c r="B13" s="502"/>
      <c r="C13" s="113"/>
      <c r="D13" s="852"/>
      <c r="E13" s="862"/>
      <c r="F13" s="859"/>
      <c r="G13" s="856"/>
      <c r="H13" s="884" t="s">
        <v>1922</v>
      </c>
      <c r="I13" s="887" t="s">
        <v>1926</v>
      </c>
      <c r="J13" s="548" t="s">
        <v>2460</v>
      </c>
      <c r="K13" s="556" t="s">
        <v>2461</v>
      </c>
      <c r="L13" s="613" t="s">
        <v>2087</v>
      </c>
      <c r="M13" s="621" t="s">
        <v>2139</v>
      </c>
      <c r="N13" s="492"/>
      <c r="O13" s="492"/>
      <c r="P13" s="483"/>
      <c r="Q13" s="492"/>
      <c r="R13" s="129"/>
      <c r="S13" s="119"/>
      <c r="T13" s="119"/>
      <c r="U13" s="120"/>
      <c r="V13" s="119"/>
      <c r="W13" s="130"/>
      <c r="X13" s="119"/>
      <c r="Y13" s="119"/>
      <c r="Z13" s="483"/>
      <c r="AA13" s="119"/>
    </row>
    <row r="14" spans="1:33" ht="51.6" customHeight="1" x14ac:dyDescent="0.25">
      <c r="A14" s="871"/>
      <c r="B14" s="502"/>
      <c r="C14" s="113"/>
      <c r="D14" s="852"/>
      <c r="E14" s="862"/>
      <c r="F14" s="859"/>
      <c r="G14" s="856"/>
      <c r="H14" s="885"/>
      <c r="I14" s="888"/>
      <c r="J14" s="548" t="s">
        <v>2460</v>
      </c>
      <c r="K14" s="556" t="s">
        <v>2462</v>
      </c>
      <c r="L14" s="613" t="s">
        <v>2087</v>
      </c>
      <c r="M14" s="621" t="s">
        <v>2139</v>
      </c>
      <c r="N14" s="492"/>
      <c r="O14" s="492"/>
      <c r="P14" s="483"/>
      <c r="Q14" s="492"/>
      <c r="R14" s="129"/>
      <c r="S14" s="119"/>
      <c r="T14" s="119"/>
      <c r="U14" s="120"/>
      <c r="V14" s="119"/>
      <c r="W14" s="130"/>
      <c r="X14" s="119"/>
      <c r="Y14" s="119"/>
      <c r="Z14" s="483"/>
      <c r="AA14" s="119"/>
    </row>
    <row r="15" spans="1:33" ht="51.6" customHeight="1" x14ac:dyDescent="0.25">
      <c r="A15" s="871"/>
      <c r="B15" s="502"/>
      <c r="C15" s="113"/>
      <c r="D15" s="852"/>
      <c r="E15" s="862"/>
      <c r="F15" s="859"/>
      <c r="G15" s="856"/>
      <c r="H15" s="885"/>
      <c r="I15" s="888"/>
      <c r="J15" s="548" t="s">
        <v>2198</v>
      </c>
      <c r="K15" s="548" t="s">
        <v>2199</v>
      </c>
      <c r="L15" s="548" t="s">
        <v>2087</v>
      </c>
      <c r="M15" s="548" t="s">
        <v>2201</v>
      </c>
      <c r="N15" s="492"/>
      <c r="O15" s="492"/>
      <c r="P15" s="483"/>
      <c r="Q15" s="492"/>
      <c r="R15" s="129"/>
      <c r="S15" s="119"/>
      <c r="T15" s="119"/>
      <c r="U15" s="120"/>
      <c r="V15" s="119"/>
      <c r="W15" s="130"/>
      <c r="X15" s="119"/>
      <c r="Y15" s="119"/>
      <c r="Z15" s="483"/>
      <c r="AA15" s="119"/>
    </row>
    <row r="16" spans="1:33" ht="51.6" customHeight="1" x14ac:dyDescent="0.25">
      <c r="A16" s="871"/>
      <c r="B16" s="502"/>
      <c r="C16" s="113"/>
      <c r="D16" s="852"/>
      <c r="E16" s="862"/>
      <c r="F16" s="859"/>
      <c r="G16" s="856"/>
      <c r="H16" s="886"/>
      <c r="I16" s="889"/>
      <c r="J16" s="548" t="s">
        <v>2460</v>
      </c>
      <c r="K16" s="556" t="s">
        <v>2463</v>
      </c>
      <c r="L16" s="613" t="s">
        <v>2087</v>
      </c>
      <c r="M16" s="621" t="s">
        <v>2139</v>
      </c>
      <c r="N16" s="492"/>
      <c r="O16" s="492"/>
      <c r="P16" s="483"/>
      <c r="Q16" s="492"/>
      <c r="R16" s="129"/>
      <c r="S16" s="119"/>
      <c r="T16" s="119"/>
      <c r="U16" s="120"/>
      <c r="V16" s="119"/>
      <c r="W16" s="130"/>
      <c r="X16" s="119"/>
      <c r="Y16" s="119"/>
      <c r="Z16" s="483"/>
      <c r="AA16" s="119"/>
    </row>
    <row r="17" spans="1:27" ht="180" x14ac:dyDescent="0.25">
      <c r="A17" s="871"/>
      <c r="B17" s="502"/>
      <c r="C17" s="113"/>
      <c r="D17" s="852"/>
      <c r="E17" s="862"/>
      <c r="F17" s="859"/>
      <c r="G17" s="856"/>
      <c r="H17" s="493" t="s">
        <v>1923</v>
      </c>
      <c r="I17" s="492" t="s">
        <v>1925</v>
      </c>
      <c r="J17" s="612" t="s">
        <v>2465</v>
      </c>
      <c r="K17" s="556" t="s">
        <v>2487</v>
      </c>
      <c r="L17" s="613" t="s">
        <v>2087</v>
      </c>
      <c r="M17" s="621" t="s">
        <v>2129</v>
      </c>
      <c r="N17" s="492"/>
      <c r="O17" s="492"/>
      <c r="P17" s="483"/>
      <c r="Q17" s="492"/>
      <c r="R17" s="129"/>
      <c r="S17" s="119"/>
      <c r="T17" s="119"/>
      <c r="U17" s="120"/>
      <c r="V17" s="119"/>
      <c r="W17" s="130"/>
      <c r="X17" s="119"/>
      <c r="Y17" s="119"/>
      <c r="Z17" s="483"/>
      <c r="AA17" s="119"/>
    </row>
    <row r="18" spans="1:27" ht="26.45" customHeight="1" x14ac:dyDescent="0.25">
      <c r="A18" s="871"/>
      <c r="B18" s="502"/>
      <c r="C18" s="113"/>
      <c r="D18" s="852"/>
      <c r="E18" s="862"/>
      <c r="F18" s="859"/>
      <c r="G18" s="856"/>
      <c r="H18" s="493" t="s">
        <v>1924</v>
      </c>
      <c r="I18" s="492" t="s">
        <v>1109</v>
      </c>
      <c r="J18" s="548" t="s">
        <v>2095</v>
      </c>
      <c r="K18" s="548" t="s">
        <v>2095</v>
      </c>
      <c r="L18" s="548" t="s">
        <v>2095</v>
      </c>
      <c r="M18" s="548" t="s">
        <v>2095</v>
      </c>
      <c r="N18" s="492"/>
      <c r="O18" s="492"/>
      <c r="P18" s="483"/>
      <c r="Q18" s="492"/>
      <c r="R18" s="129"/>
      <c r="S18" s="119"/>
      <c r="T18" s="119"/>
      <c r="U18" s="120"/>
      <c r="V18" s="119"/>
      <c r="W18" s="130"/>
      <c r="X18" s="119"/>
      <c r="Y18" s="119"/>
      <c r="Z18" s="483"/>
      <c r="AA18" s="119"/>
    </row>
    <row r="19" spans="1:27" ht="24" customHeight="1" x14ac:dyDescent="0.25">
      <c r="A19" s="871"/>
      <c r="B19" s="502"/>
      <c r="C19" s="113"/>
      <c r="D19" s="852"/>
      <c r="E19" s="862"/>
      <c r="F19" s="859"/>
      <c r="G19" s="856"/>
      <c r="H19" s="493" t="s">
        <v>1929</v>
      </c>
      <c r="I19" s="492" t="s">
        <v>588</v>
      </c>
      <c r="J19" s="548" t="s">
        <v>2143</v>
      </c>
      <c r="K19" s="548" t="s">
        <v>2143</v>
      </c>
      <c r="L19" s="548" t="s">
        <v>2087</v>
      </c>
      <c r="M19" s="548" t="s">
        <v>2144</v>
      </c>
      <c r="N19" s="492"/>
      <c r="O19" s="492"/>
      <c r="P19" s="483"/>
      <c r="Q19" s="492"/>
      <c r="R19" s="129"/>
      <c r="S19" s="119"/>
      <c r="T19" s="119"/>
      <c r="U19" s="120"/>
      <c r="V19" s="119"/>
      <c r="W19" s="130"/>
      <c r="X19" s="119"/>
      <c r="Y19" s="119"/>
      <c r="Z19" s="483"/>
      <c r="AA19" s="119"/>
    </row>
    <row r="20" spans="1:27" ht="33" customHeight="1" x14ac:dyDescent="0.25">
      <c r="A20" s="871"/>
      <c r="B20" s="502"/>
      <c r="C20" s="113"/>
      <c r="D20" s="852"/>
      <c r="E20" s="862"/>
      <c r="F20" s="859"/>
      <c r="G20" s="856"/>
      <c r="H20" s="493" t="s">
        <v>1928</v>
      </c>
      <c r="I20" s="492" t="s">
        <v>1149</v>
      </c>
      <c r="J20" s="548" t="s">
        <v>2095</v>
      </c>
      <c r="K20" s="548" t="s">
        <v>2095</v>
      </c>
      <c r="L20" s="548" t="s">
        <v>2095</v>
      </c>
      <c r="M20" s="548" t="s">
        <v>2095</v>
      </c>
      <c r="N20" s="492"/>
      <c r="O20" s="492"/>
      <c r="P20" s="483"/>
      <c r="Q20" s="492"/>
      <c r="R20" s="129"/>
      <c r="S20" s="119"/>
      <c r="T20" s="119"/>
      <c r="U20" s="120"/>
      <c r="V20" s="119"/>
      <c r="W20" s="130"/>
      <c r="X20" s="119"/>
      <c r="Y20" s="119"/>
      <c r="Z20" s="483"/>
      <c r="AA20" s="119"/>
    </row>
    <row r="21" spans="1:27" ht="102" x14ac:dyDescent="0.25">
      <c r="A21" s="871"/>
      <c r="B21" s="502"/>
      <c r="C21" s="113"/>
      <c r="D21" s="852"/>
      <c r="E21" s="862"/>
      <c r="F21" s="859"/>
      <c r="G21" s="856"/>
      <c r="H21" s="493" t="s">
        <v>1933</v>
      </c>
      <c r="I21" s="492" t="s">
        <v>1163</v>
      </c>
      <c r="J21" s="611" t="s">
        <v>2547</v>
      </c>
      <c r="K21" s="620" t="s">
        <v>2533</v>
      </c>
      <c r="L21" s="611" t="s">
        <v>5</v>
      </c>
      <c r="M21" s="619" t="s">
        <v>2548</v>
      </c>
      <c r="N21" s="492"/>
      <c r="O21" s="492"/>
      <c r="P21" s="483"/>
      <c r="Q21" s="492"/>
      <c r="R21" s="129"/>
      <c r="S21" s="119"/>
      <c r="T21" s="119"/>
      <c r="U21" s="120"/>
      <c r="V21" s="119"/>
      <c r="W21" s="130"/>
      <c r="X21" s="119"/>
      <c r="Y21" s="119"/>
      <c r="Z21" s="483"/>
      <c r="AA21" s="119"/>
    </row>
    <row r="22" spans="1:27" ht="120" x14ac:dyDescent="0.25">
      <c r="A22" s="871"/>
      <c r="B22" s="502"/>
      <c r="C22" s="113"/>
      <c r="D22" s="852"/>
      <c r="E22" s="862"/>
      <c r="F22" s="859"/>
      <c r="G22" s="856"/>
      <c r="H22" s="493" t="s">
        <v>1930</v>
      </c>
      <c r="I22" s="492" t="s">
        <v>1934</v>
      </c>
      <c r="J22" s="613" t="s">
        <v>2465</v>
      </c>
      <c r="K22" s="621" t="s">
        <v>2488</v>
      </c>
      <c r="L22" s="613" t="s">
        <v>2087</v>
      </c>
      <c r="M22" s="621" t="s">
        <v>2489</v>
      </c>
      <c r="N22" s="492"/>
      <c r="O22" s="492"/>
      <c r="P22" s="483"/>
      <c r="Q22" s="492"/>
      <c r="R22" s="129"/>
      <c r="S22" s="119"/>
      <c r="T22" s="119"/>
      <c r="U22" s="120"/>
      <c r="V22" s="119"/>
      <c r="W22" s="130"/>
      <c r="X22" s="119"/>
      <c r="Y22" s="119"/>
      <c r="Z22" s="483"/>
      <c r="AA22" s="119"/>
    </row>
    <row r="23" spans="1:27" ht="90.95" customHeight="1" x14ac:dyDescent="0.25">
      <c r="A23" s="871"/>
      <c r="B23" s="502"/>
      <c r="C23" s="113"/>
      <c r="D23" s="852"/>
      <c r="E23" s="862"/>
      <c r="F23" s="859"/>
      <c r="G23" s="856"/>
      <c r="H23" s="890" t="s">
        <v>1931</v>
      </c>
      <c r="I23" s="893" t="s">
        <v>1161</v>
      </c>
      <c r="J23" s="904" t="s">
        <v>2465</v>
      </c>
      <c r="K23" s="907" t="s">
        <v>2469</v>
      </c>
      <c r="L23" s="910" t="s">
        <v>2087</v>
      </c>
      <c r="M23" s="913" t="s">
        <v>2490</v>
      </c>
      <c r="N23" s="492"/>
      <c r="O23" s="492"/>
      <c r="P23" s="483"/>
      <c r="Q23" s="492"/>
      <c r="R23" s="129"/>
      <c r="S23" s="119"/>
      <c r="T23" s="119"/>
      <c r="U23" s="120"/>
      <c r="V23" s="119"/>
      <c r="W23" s="130"/>
      <c r="X23" s="119"/>
      <c r="Y23" s="119"/>
      <c r="Z23" s="483"/>
      <c r="AA23" s="119"/>
    </row>
    <row r="24" spans="1:27" x14ac:dyDescent="0.25">
      <c r="A24" s="871"/>
      <c r="B24" s="502"/>
      <c r="C24" s="113"/>
      <c r="D24" s="852"/>
      <c r="E24" s="862"/>
      <c r="F24" s="859"/>
      <c r="G24" s="856"/>
      <c r="H24" s="891"/>
      <c r="I24" s="894"/>
      <c r="J24" s="905"/>
      <c r="K24" s="908"/>
      <c r="L24" s="911"/>
      <c r="M24" s="914"/>
      <c r="N24" s="492"/>
      <c r="O24" s="492"/>
      <c r="P24" s="483"/>
      <c r="Q24" s="492"/>
      <c r="R24" s="129"/>
      <c r="S24" s="119"/>
      <c r="T24" s="119"/>
      <c r="U24" s="120"/>
      <c r="V24" s="119"/>
      <c r="W24" s="130"/>
      <c r="X24" s="119"/>
      <c r="Y24" s="119"/>
      <c r="Z24" s="483"/>
      <c r="AA24" s="119"/>
    </row>
    <row r="25" spans="1:27" x14ac:dyDescent="0.25">
      <c r="A25" s="871"/>
      <c r="B25" s="502"/>
      <c r="C25" s="113"/>
      <c r="D25" s="852"/>
      <c r="E25" s="862"/>
      <c r="F25" s="859"/>
      <c r="G25" s="856"/>
      <c r="H25" s="891"/>
      <c r="I25" s="894"/>
      <c r="J25" s="905"/>
      <c r="K25" s="908"/>
      <c r="L25" s="911"/>
      <c r="M25" s="914"/>
      <c r="N25" s="492"/>
      <c r="O25" s="492"/>
      <c r="P25" s="483"/>
      <c r="Q25" s="492"/>
      <c r="R25" s="129"/>
      <c r="S25" s="119"/>
      <c r="T25" s="119"/>
      <c r="U25" s="120"/>
      <c r="V25" s="119"/>
      <c r="W25" s="130"/>
      <c r="X25" s="119"/>
      <c r="Y25" s="119"/>
      <c r="Z25" s="483"/>
      <c r="AA25" s="119"/>
    </row>
    <row r="26" spans="1:27" x14ac:dyDescent="0.25">
      <c r="A26" s="871"/>
      <c r="B26" s="502"/>
      <c r="C26" s="113"/>
      <c r="D26" s="852"/>
      <c r="E26" s="862"/>
      <c r="F26" s="859"/>
      <c r="G26" s="856"/>
      <c r="H26" s="892"/>
      <c r="I26" s="895"/>
      <c r="J26" s="906"/>
      <c r="K26" s="909"/>
      <c r="L26" s="912"/>
      <c r="M26" s="915"/>
      <c r="N26" s="492"/>
      <c r="O26" s="492"/>
      <c r="P26" s="483"/>
      <c r="Q26" s="492"/>
      <c r="R26" s="129"/>
      <c r="S26" s="119"/>
      <c r="T26" s="119"/>
      <c r="U26" s="120"/>
      <c r="V26" s="119"/>
      <c r="W26" s="130"/>
      <c r="X26" s="119"/>
      <c r="Y26" s="119"/>
      <c r="Z26" s="483"/>
      <c r="AA26" s="119"/>
    </row>
    <row r="27" spans="1:27" ht="38.25" x14ac:dyDescent="0.25">
      <c r="A27" s="872"/>
      <c r="B27" s="502"/>
      <c r="C27" s="113"/>
      <c r="D27" s="852"/>
      <c r="E27" s="863"/>
      <c r="F27" s="860"/>
      <c r="G27" s="856"/>
      <c r="H27" s="493" t="s">
        <v>1932</v>
      </c>
      <c r="I27" s="496" t="s">
        <v>1162</v>
      </c>
      <c r="J27" s="548" t="s">
        <v>2095</v>
      </c>
      <c r="K27" s="548" t="s">
        <v>2095</v>
      </c>
      <c r="L27" s="548" t="s">
        <v>2095</v>
      </c>
      <c r="M27" s="548" t="s">
        <v>2095</v>
      </c>
      <c r="N27" s="496"/>
      <c r="O27" s="496"/>
      <c r="P27" s="483"/>
      <c r="Q27" s="496"/>
      <c r="R27" s="129"/>
      <c r="S27" s="119"/>
      <c r="T27" s="119"/>
      <c r="U27" s="120"/>
      <c r="V27" s="119"/>
      <c r="W27" s="130"/>
      <c r="X27" s="119"/>
      <c r="Y27" s="119"/>
      <c r="Z27" s="483"/>
      <c r="AA27" s="119"/>
    </row>
    <row r="28" spans="1:27" s="122" customFormat="1" ht="23.1" customHeight="1" x14ac:dyDescent="0.25">
      <c r="A28" s="882" t="s">
        <v>170</v>
      </c>
      <c r="B28" s="507">
        <f>'IDENTIFICACIÓN Y VALORACIÓN'!L13</f>
        <v>1</v>
      </c>
      <c r="C28" s="110">
        <f>'IDENTIFICACIÓN Y VALORACIÓN'!M13</f>
        <v>1</v>
      </c>
      <c r="D28" s="851" t="str">
        <f>'IDENTIFICACIÓN Y VALORACIÓN'!$Q$13</f>
        <v>BAJO</v>
      </c>
      <c r="E28" s="855" t="str">
        <f>'IDENTIFICACIÓN Y VALORACIÓN'!$E$13</f>
        <v>Gestión</v>
      </c>
      <c r="F28" s="857" t="s">
        <v>74</v>
      </c>
      <c r="G28" s="916" t="str">
        <f>IF(F28="Aceptar el riesgo","No se adopta ninguna medida que afecte probabilidad o impacto del riesgo, se mantienen los controles y se les hará seguimiento periódico.",IF(F28="Evitar el riesgo","Se abandonan las actividades que dan lugar al riesgo y no se inician o no continúan las actividades que lo causan",IF(F28="Compartir / transferir el riesgo","Se transfiere o comparte una parte del riesgo. Ej.: seguros y tercerización para reducir probabilidad o impacto del riesgo",IF(F28="Reducir el riesgo","Se adoptan medidas para reducir probabilidad o impacto o ambos, se implementarán controles adicionales."))))</f>
        <v>No se adopta ninguna medida que afecte probabilidad o impacto del riesgo, se mantienen los controles y se les hará seguimiento periódico.</v>
      </c>
      <c r="H28" s="495" t="s">
        <v>1936</v>
      </c>
      <c r="I28" s="495" t="s">
        <v>1938</v>
      </c>
      <c r="J28" s="548" t="s">
        <v>2095</v>
      </c>
      <c r="K28" s="548" t="s">
        <v>2095</v>
      </c>
      <c r="L28" s="548" t="s">
        <v>2095</v>
      </c>
      <c r="M28" s="548" t="s">
        <v>2095</v>
      </c>
      <c r="N28" s="495"/>
      <c r="O28" s="495"/>
      <c r="P28" s="483"/>
      <c r="Q28" s="495"/>
      <c r="R28" s="129"/>
      <c r="S28" s="498"/>
      <c r="T28" s="498"/>
      <c r="U28" s="499"/>
      <c r="V28" s="498"/>
      <c r="W28" s="130"/>
      <c r="X28" s="498"/>
      <c r="Y28" s="498"/>
      <c r="Z28" s="484"/>
      <c r="AA28" s="498"/>
    </row>
    <row r="29" spans="1:27" s="122" customFormat="1" ht="306" x14ac:dyDescent="0.25">
      <c r="A29" s="882"/>
      <c r="B29" s="504"/>
      <c r="C29" s="280"/>
      <c r="D29" s="851"/>
      <c r="E29" s="855"/>
      <c r="F29" s="857"/>
      <c r="G29" s="917"/>
      <c r="H29" s="495" t="s">
        <v>1935</v>
      </c>
      <c r="I29" s="495" t="s">
        <v>1937</v>
      </c>
      <c r="J29" s="611" t="s">
        <v>2443</v>
      </c>
      <c r="K29" s="611" t="s">
        <v>2444</v>
      </c>
      <c r="L29" s="570" t="s">
        <v>2087</v>
      </c>
      <c r="M29" s="611" t="s">
        <v>2445</v>
      </c>
      <c r="N29" s="495"/>
      <c r="O29" s="495"/>
      <c r="P29" s="483"/>
      <c r="Q29" s="495"/>
      <c r="R29" s="129"/>
      <c r="S29" s="498"/>
      <c r="T29" s="498"/>
      <c r="U29" s="499"/>
      <c r="V29" s="498"/>
      <c r="W29" s="130"/>
      <c r="X29" s="498"/>
      <c r="Y29" s="498"/>
      <c r="Z29" s="484"/>
      <c r="AA29" s="498"/>
    </row>
    <row r="30" spans="1:27" s="122" customFormat="1" ht="89.25" x14ac:dyDescent="0.25">
      <c r="A30" s="882"/>
      <c r="B30" s="285"/>
      <c r="C30" s="111"/>
      <c r="D30" s="851"/>
      <c r="E30" s="855"/>
      <c r="F30" s="857"/>
      <c r="G30" s="917"/>
      <c r="H30" s="495" t="s">
        <v>422</v>
      </c>
      <c r="I30" s="495" t="s">
        <v>276</v>
      </c>
      <c r="J30" s="611" t="s">
        <v>2547</v>
      </c>
      <c r="K30" s="620" t="s">
        <v>2536</v>
      </c>
      <c r="L30" s="611" t="s">
        <v>5</v>
      </c>
      <c r="M30" s="619" t="s">
        <v>2549</v>
      </c>
      <c r="N30" s="495"/>
      <c r="O30" s="495"/>
      <c r="P30" s="483"/>
      <c r="Q30" s="495"/>
      <c r="R30" s="129"/>
      <c r="S30" s="498"/>
      <c r="T30" s="498"/>
      <c r="U30" s="499"/>
      <c r="V30" s="498"/>
      <c r="W30" s="130"/>
      <c r="X30" s="498"/>
      <c r="Y30" s="498"/>
      <c r="Z30" s="484"/>
      <c r="AA30" s="498"/>
    </row>
    <row r="31" spans="1:27" s="122" customFormat="1" ht="174" customHeight="1" x14ac:dyDescent="0.25">
      <c r="A31" s="882"/>
      <c r="B31" s="285"/>
      <c r="C31" s="111"/>
      <c r="D31" s="851"/>
      <c r="E31" s="855"/>
      <c r="F31" s="857"/>
      <c r="G31" s="917"/>
      <c r="H31" s="495" t="s">
        <v>1940</v>
      </c>
      <c r="I31" s="495" t="s">
        <v>1190</v>
      </c>
      <c r="J31" s="548" t="s">
        <v>2133</v>
      </c>
      <c r="K31" s="548" t="s">
        <v>2134</v>
      </c>
      <c r="L31" s="548" t="s">
        <v>2087</v>
      </c>
      <c r="M31" s="548" t="s">
        <v>2135</v>
      </c>
      <c r="N31" s="495"/>
      <c r="O31" s="495"/>
      <c r="P31" s="483"/>
      <c r="Q31" s="495"/>
      <c r="R31" s="129"/>
      <c r="S31" s="498"/>
      <c r="T31" s="498"/>
      <c r="U31" s="499"/>
      <c r="V31" s="498"/>
      <c r="W31" s="130"/>
      <c r="X31" s="498"/>
      <c r="Y31" s="498"/>
      <c r="Z31" s="484"/>
      <c r="AA31" s="498"/>
    </row>
    <row r="32" spans="1:27" s="122" customFormat="1" ht="267.75" x14ac:dyDescent="0.25">
      <c r="A32" s="882"/>
      <c r="B32" s="285"/>
      <c r="C32" s="111"/>
      <c r="D32" s="851"/>
      <c r="E32" s="855"/>
      <c r="F32" s="857"/>
      <c r="G32" s="917"/>
      <c r="H32" s="495" t="s">
        <v>1939</v>
      </c>
      <c r="I32" s="495" t="s">
        <v>1188</v>
      </c>
      <c r="J32" s="611" t="s">
        <v>2443</v>
      </c>
      <c r="K32" s="611" t="s">
        <v>2446</v>
      </c>
      <c r="L32" s="570" t="s">
        <v>2087</v>
      </c>
      <c r="M32" s="611" t="s">
        <v>2447</v>
      </c>
      <c r="N32" s="495"/>
      <c r="O32" s="495"/>
      <c r="P32" s="483"/>
      <c r="Q32" s="495"/>
      <c r="R32" s="129"/>
      <c r="S32" s="498"/>
      <c r="T32" s="498"/>
      <c r="U32" s="499"/>
      <c r="V32" s="498"/>
      <c r="W32" s="130"/>
      <c r="X32" s="498"/>
      <c r="Y32" s="498"/>
      <c r="Z32" s="484"/>
      <c r="AA32" s="498"/>
    </row>
    <row r="33" spans="1:27" s="122" customFormat="1" ht="72" customHeight="1" x14ac:dyDescent="0.25">
      <c r="A33" s="882"/>
      <c r="B33" s="285"/>
      <c r="C33" s="111"/>
      <c r="D33" s="851"/>
      <c r="E33" s="855"/>
      <c r="F33" s="857"/>
      <c r="G33" s="917"/>
      <c r="H33" s="495" t="s">
        <v>423</v>
      </c>
      <c r="I33" s="495" t="s">
        <v>278</v>
      </c>
      <c r="J33" s="548" t="s">
        <v>2145</v>
      </c>
      <c r="K33" s="548" t="s">
        <v>2505</v>
      </c>
      <c r="L33" s="548" t="s">
        <v>2087</v>
      </c>
      <c r="M33" s="548" t="s">
        <v>2220</v>
      </c>
      <c r="N33" s="495"/>
      <c r="O33" s="495"/>
      <c r="P33" s="483"/>
      <c r="Q33" s="495"/>
      <c r="R33" s="129"/>
      <c r="S33" s="498"/>
      <c r="T33" s="498"/>
      <c r="U33" s="499"/>
      <c r="V33" s="498"/>
      <c r="W33" s="130"/>
      <c r="X33" s="498"/>
      <c r="Y33" s="498"/>
      <c r="Z33" s="484"/>
      <c r="AA33" s="498"/>
    </row>
    <row r="34" spans="1:27" s="122" customFormat="1" ht="178.5" x14ac:dyDescent="0.25">
      <c r="A34" s="882"/>
      <c r="B34" s="508"/>
      <c r="C34" s="283"/>
      <c r="D34" s="851"/>
      <c r="E34" s="855"/>
      <c r="F34" s="857"/>
      <c r="G34" s="918"/>
      <c r="H34" s="495" t="s">
        <v>424</v>
      </c>
      <c r="I34" s="495" t="s">
        <v>277</v>
      </c>
      <c r="J34" s="611" t="s">
        <v>2443</v>
      </c>
      <c r="K34" s="611" t="s">
        <v>2448</v>
      </c>
      <c r="L34" s="570" t="s">
        <v>2087</v>
      </c>
      <c r="M34" s="611" t="s">
        <v>2449</v>
      </c>
      <c r="N34" s="495"/>
      <c r="O34" s="495"/>
      <c r="P34" s="483"/>
      <c r="Q34" s="495"/>
      <c r="R34" s="129"/>
      <c r="S34" s="498"/>
      <c r="T34" s="498"/>
      <c r="U34" s="499"/>
      <c r="V34" s="498"/>
      <c r="W34" s="130"/>
      <c r="X34" s="498"/>
      <c r="Y34" s="498"/>
      <c r="Z34" s="484"/>
      <c r="AA34" s="498"/>
    </row>
    <row r="35" spans="1:27" ht="300" x14ac:dyDescent="0.25">
      <c r="A35" s="870" t="s">
        <v>171</v>
      </c>
      <c r="B35" s="506">
        <f>'IDENTIFICACIÓN Y VALORACIÓN'!L18</f>
        <v>1</v>
      </c>
      <c r="C35" s="112">
        <f>'IDENTIFICACIÓN Y VALORACIÓN'!M18</f>
        <v>1</v>
      </c>
      <c r="D35" s="876" t="str">
        <f>'IDENTIFICACIÓN Y VALORACIÓN'!$Q$18</f>
        <v>BAJO</v>
      </c>
      <c r="E35" s="861" t="str">
        <f>'IDENTIFICACIÓN Y VALORACIÓN'!$E$18</f>
        <v>Gestión</v>
      </c>
      <c r="F35" s="858" t="s">
        <v>74</v>
      </c>
      <c r="G35" s="864" t="str">
        <f>IF(F35="Aceptar el riesgo","No se adopta ninguna medida que afecte probabilidad o impacto del riesgo, se mantienen los controles y se les hará seguimiento periódico.",IF(F35="Evitar el riesgo","Se abandonan las actividades que dan lugar al riesgo y no se inician o no continúan las actividades que lo causan",IF(F35="Compartir / transferir el riesgo","Se transfiere o comparte una parte del riesgo. Ej.: seguros y tercerización para reducir probabilidad o impacto del riesgo",IF(F35="Reducir el riesgo","Se adoptan medidas para reducir probabilidad o impacto o ambos, se implementarán controles adicionales."))))</f>
        <v>No se adopta ninguna medida que afecte probabilidad o impacto del riesgo, se mantienen los controles y se les hará seguimiento periódico.</v>
      </c>
      <c r="H35" s="493" t="s">
        <v>601</v>
      </c>
      <c r="I35" s="492" t="s">
        <v>279</v>
      </c>
      <c r="J35" s="548" t="s">
        <v>2228</v>
      </c>
      <c r="K35" s="548" t="s">
        <v>2234</v>
      </c>
      <c r="L35" s="548" t="s">
        <v>2087</v>
      </c>
      <c r="M35" s="548" t="s">
        <v>2235</v>
      </c>
      <c r="N35" s="492"/>
      <c r="O35" s="492"/>
      <c r="P35" s="483"/>
      <c r="Q35" s="492"/>
      <c r="R35" s="129"/>
      <c r="S35" s="119"/>
      <c r="T35" s="119"/>
      <c r="U35" s="120"/>
      <c r="V35" s="119"/>
      <c r="W35" s="130"/>
      <c r="X35" s="119"/>
      <c r="Y35" s="119"/>
      <c r="Z35" s="483"/>
      <c r="AA35" s="119"/>
    </row>
    <row r="36" spans="1:27" ht="56.45" customHeight="1" x14ac:dyDescent="0.25">
      <c r="A36" s="871"/>
      <c r="B36" s="502"/>
      <c r="C36" s="113"/>
      <c r="D36" s="877"/>
      <c r="E36" s="862"/>
      <c r="F36" s="859"/>
      <c r="G36" s="865"/>
      <c r="H36" s="493" t="s">
        <v>1944</v>
      </c>
      <c r="I36" s="492" t="s">
        <v>1212</v>
      </c>
      <c r="J36" s="611" t="s">
        <v>2547</v>
      </c>
      <c r="K36" s="620" t="s">
        <v>2537</v>
      </c>
      <c r="L36" s="611" t="s">
        <v>5</v>
      </c>
      <c r="M36" s="619" t="s">
        <v>2550</v>
      </c>
      <c r="N36" s="492"/>
      <c r="O36" s="492"/>
      <c r="P36" s="483"/>
      <c r="Q36" s="492"/>
      <c r="R36" s="129"/>
      <c r="S36" s="119"/>
      <c r="T36" s="119"/>
      <c r="U36" s="120"/>
      <c r="V36" s="119"/>
      <c r="W36" s="130"/>
      <c r="X36" s="119"/>
      <c r="Y36" s="119"/>
      <c r="Z36" s="483"/>
      <c r="AA36" s="119"/>
    </row>
    <row r="37" spans="1:27" ht="25.5" x14ac:dyDescent="0.25">
      <c r="A37" s="871"/>
      <c r="B37" s="502"/>
      <c r="C37" s="113"/>
      <c r="D37" s="877"/>
      <c r="E37" s="862"/>
      <c r="F37" s="859"/>
      <c r="G37" s="865"/>
      <c r="H37" s="493" t="s">
        <v>1941</v>
      </c>
      <c r="I37" s="492" t="s">
        <v>1209</v>
      </c>
      <c r="J37" s="548" t="s">
        <v>2095</v>
      </c>
      <c r="K37" s="548" t="s">
        <v>2095</v>
      </c>
      <c r="L37" s="548" t="s">
        <v>2095</v>
      </c>
      <c r="M37" s="548" t="s">
        <v>2095</v>
      </c>
      <c r="N37" s="492"/>
      <c r="O37" s="492"/>
      <c r="P37" s="483"/>
      <c r="Q37" s="492"/>
      <c r="R37" s="129"/>
      <c r="S37" s="119"/>
      <c r="T37" s="119"/>
      <c r="U37" s="120"/>
      <c r="V37" s="119"/>
      <c r="W37" s="130"/>
      <c r="X37" s="119"/>
      <c r="Y37" s="119"/>
      <c r="Z37" s="483"/>
      <c r="AA37" s="119"/>
    </row>
    <row r="38" spans="1:27" ht="76.5" x14ac:dyDescent="0.25">
      <c r="A38" s="871"/>
      <c r="B38" s="502"/>
      <c r="C38" s="113"/>
      <c r="D38" s="877"/>
      <c r="E38" s="862"/>
      <c r="F38" s="859"/>
      <c r="G38" s="865"/>
      <c r="H38" s="493" t="s">
        <v>1942</v>
      </c>
      <c r="I38" s="492" t="s">
        <v>1210</v>
      </c>
      <c r="J38" s="622" t="s">
        <v>2348</v>
      </c>
      <c r="K38" s="623" t="s">
        <v>2349</v>
      </c>
      <c r="L38" s="563" t="s">
        <v>2087</v>
      </c>
      <c r="M38" s="623" t="s">
        <v>2350</v>
      </c>
      <c r="N38" s="492"/>
      <c r="O38" s="492"/>
      <c r="P38" s="483"/>
      <c r="Q38" s="492"/>
      <c r="R38" s="129"/>
      <c r="S38" s="119"/>
      <c r="T38" s="119"/>
      <c r="U38" s="120"/>
      <c r="V38" s="119"/>
      <c r="W38" s="130"/>
      <c r="X38" s="119"/>
      <c r="Y38" s="119"/>
      <c r="Z38" s="483"/>
      <c r="AA38" s="119"/>
    </row>
    <row r="39" spans="1:27" ht="38.25" x14ac:dyDescent="0.25">
      <c r="A39" s="871"/>
      <c r="B39" s="502"/>
      <c r="C39" s="113"/>
      <c r="D39" s="877"/>
      <c r="E39" s="862"/>
      <c r="F39" s="859"/>
      <c r="G39" s="865"/>
      <c r="H39" s="493" t="s">
        <v>1943</v>
      </c>
      <c r="I39" s="492" t="s">
        <v>1211</v>
      </c>
      <c r="J39" s="548" t="s">
        <v>2146</v>
      </c>
      <c r="K39" s="548" t="s">
        <v>2146</v>
      </c>
      <c r="L39" s="548" t="s">
        <v>2087</v>
      </c>
      <c r="M39" s="548" t="s">
        <v>2147</v>
      </c>
      <c r="N39" s="492"/>
      <c r="O39" s="492"/>
      <c r="P39" s="483"/>
      <c r="Q39" s="492"/>
      <c r="R39" s="129"/>
      <c r="S39" s="119"/>
      <c r="T39" s="119"/>
      <c r="U39" s="120"/>
      <c r="V39" s="119"/>
      <c r="W39" s="130"/>
      <c r="X39" s="119"/>
      <c r="Y39" s="119"/>
      <c r="Z39" s="483"/>
      <c r="AA39" s="119"/>
    </row>
    <row r="40" spans="1:27" ht="44.1" customHeight="1" x14ac:dyDescent="0.25">
      <c r="A40" s="871"/>
      <c r="B40" s="502"/>
      <c r="C40" s="113"/>
      <c r="D40" s="877"/>
      <c r="E40" s="862"/>
      <c r="F40" s="859"/>
      <c r="G40" s="865"/>
      <c r="H40" s="493" t="s">
        <v>1947</v>
      </c>
      <c r="I40" s="492" t="s">
        <v>280</v>
      </c>
      <c r="J40" s="548" t="s">
        <v>2391</v>
      </c>
      <c r="K40" s="573" t="s">
        <v>2392</v>
      </c>
      <c r="L40" s="570" t="s">
        <v>2087</v>
      </c>
      <c r="M40" s="611" t="s">
        <v>2393</v>
      </c>
      <c r="N40" s="492"/>
      <c r="O40" s="492"/>
      <c r="P40" s="483"/>
      <c r="Q40" s="492"/>
      <c r="R40" s="129"/>
      <c r="S40" s="119"/>
      <c r="T40" s="119"/>
      <c r="U40" s="120"/>
      <c r="V40" s="119"/>
      <c r="W40" s="130"/>
      <c r="X40" s="119"/>
      <c r="Y40" s="119"/>
      <c r="Z40" s="483"/>
      <c r="AA40" s="119"/>
    </row>
    <row r="41" spans="1:27" ht="89.25" x14ac:dyDescent="0.25">
      <c r="A41" s="871"/>
      <c r="B41" s="502"/>
      <c r="C41" s="113"/>
      <c r="D41" s="877"/>
      <c r="E41" s="862"/>
      <c r="F41" s="859"/>
      <c r="G41" s="865"/>
      <c r="H41" s="493" t="s">
        <v>1945</v>
      </c>
      <c r="I41" s="492" t="s">
        <v>1228</v>
      </c>
      <c r="J41" s="548" t="s">
        <v>2391</v>
      </c>
      <c r="K41" s="573" t="s">
        <v>2392</v>
      </c>
      <c r="L41" s="570" t="s">
        <v>2087</v>
      </c>
      <c r="M41" s="611" t="s">
        <v>2393</v>
      </c>
      <c r="N41" s="492"/>
      <c r="O41" s="492"/>
      <c r="P41" s="483"/>
      <c r="Q41" s="492"/>
      <c r="R41" s="129"/>
      <c r="S41" s="119"/>
      <c r="T41" s="119"/>
      <c r="U41" s="120"/>
      <c r="V41" s="119"/>
      <c r="W41" s="130"/>
      <c r="X41" s="119"/>
      <c r="Y41" s="119"/>
      <c r="Z41" s="483"/>
      <c r="AA41" s="119"/>
    </row>
    <row r="42" spans="1:27" ht="25.5" x14ac:dyDescent="0.25">
      <c r="A42" s="871"/>
      <c r="B42" s="502"/>
      <c r="C42" s="113"/>
      <c r="D42" s="877"/>
      <c r="E42" s="862"/>
      <c r="F42" s="859"/>
      <c r="G42" s="865"/>
      <c r="H42" s="493" t="s">
        <v>1946</v>
      </c>
      <c r="I42" s="492" t="s">
        <v>1229</v>
      </c>
      <c r="J42" s="548" t="s">
        <v>2095</v>
      </c>
      <c r="K42" s="548" t="s">
        <v>2095</v>
      </c>
      <c r="L42" s="548" t="s">
        <v>2095</v>
      </c>
      <c r="M42" s="548" t="s">
        <v>2095</v>
      </c>
      <c r="N42" s="492"/>
      <c r="O42" s="492"/>
      <c r="P42" s="483"/>
      <c r="Q42" s="492"/>
      <c r="R42" s="129"/>
      <c r="S42" s="119"/>
      <c r="T42" s="119"/>
      <c r="U42" s="120"/>
      <c r="V42" s="119"/>
      <c r="W42" s="130"/>
      <c r="X42" s="119"/>
      <c r="Y42" s="119"/>
      <c r="Z42" s="483"/>
      <c r="AA42" s="119"/>
    </row>
    <row r="43" spans="1:27" ht="210" x14ac:dyDescent="0.25">
      <c r="A43" s="871"/>
      <c r="B43" s="502"/>
      <c r="C43" s="113"/>
      <c r="D43" s="877"/>
      <c r="E43" s="862"/>
      <c r="F43" s="859"/>
      <c r="G43" s="865"/>
      <c r="H43" s="493" t="s">
        <v>1949</v>
      </c>
      <c r="I43" s="492" t="s">
        <v>1243</v>
      </c>
      <c r="J43" s="548" t="s">
        <v>2416</v>
      </c>
      <c r="K43" s="548" t="s">
        <v>2236</v>
      </c>
      <c r="L43" s="548" t="s">
        <v>2087</v>
      </c>
      <c r="M43" s="548" t="s">
        <v>2417</v>
      </c>
      <c r="N43" s="492"/>
      <c r="O43" s="492"/>
      <c r="P43" s="483"/>
      <c r="Q43" s="492"/>
      <c r="R43" s="129"/>
      <c r="S43" s="119"/>
      <c r="T43" s="119"/>
      <c r="U43" s="120"/>
      <c r="V43" s="119"/>
      <c r="W43" s="130"/>
      <c r="X43" s="119"/>
      <c r="Y43" s="119"/>
      <c r="Z43" s="483"/>
      <c r="AA43" s="119"/>
    </row>
    <row r="44" spans="1:27" ht="89.25" x14ac:dyDescent="0.25">
      <c r="A44" s="871"/>
      <c r="B44" s="502"/>
      <c r="C44" s="113"/>
      <c r="D44" s="877"/>
      <c r="E44" s="862"/>
      <c r="F44" s="859"/>
      <c r="G44" s="865"/>
      <c r="H44" s="493" t="s">
        <v>1948</v>
      </c>
      <c r="I44" s="492" t="s">
        <v>1952</v>
      </c>
      <c r="J44" s="622" t="s">
        <v>2348</v>
      </c>
      <c r="K44" s="622" t="s">
        <v>2351</v>
      </c>
      <c r="L44" s="568" t="s">
        <v>2087</v>
      </c>
      <c r="M44" s="622" t="s">
        <v>2352</v>
      </c>
      <c r="N44" s="492"/>
      <c r="O44" s="492"/>
      <c r="P44" s="483"/>
      <c r="Q44" s="492"/>
      <c r="R44" s="129"/>
      <c r="S44" s="119"/>
      <c r="T44" s="119"/>
      <c r="U44" s="120"/>
      <c r="V44" s="119"/>
      <c r="W44" s="130"/>
      <c r="X44" s="119"/>
      <c r="Y44" s="119"/>
      <c r="Z44" s="483"/>
      <c r="AA44" s="119"/>
    </row>
    <row r="45" spans="1:27" ht="30.95" customHeight="1" x14ac:dyDescent="0.25">
      <c r="A45" s="871"/>
      <c r="B45" s="502"/>
      <c r="C45" s="113"/>
      <c r="D45" s="877"/>
      <c r="E45" s="862"/>
      <c r="F45" s="859"/>
      <c r="G45" s="865"/>
      <c r="H45" s="495" t="s">
        <v>1951</v>
      </c>
      <c r="I45" s="495" t="s">
        <v>1253</v>
      </c>
      <c r="J45" s="548" t="s">
        <v>2271</v>
      </c>
      <c r="K45" s="548" t="s">
        <v>2223</v>
      </c>
      <c r="L45" s="548" t="s">
        <v>2087</v>
      </c>
      <c r="M45" s="548" t="s">
        <v>2272</v>
      </c>
      <c r="N45" s="492"/>
      <c r="O45" s="492"/>
      <c r="P45" s="483"/>
      <c r="Q45" s="492"/>
      <c r="R45" s="129"/>
      <c r="S45" s="119"/>
      <c r="T45" s="119"/>
      <c r="U45" s="120"/>
      <c r="V45" s="119"/>
      <c r="W45" s="130"/>
      <c r="X45" s="119"/>
      <c r="Y45" s="119"/>
      <c r="Z45" s="483"/>
      <c r="AA45" s="119"/>
    </row>
    <row r="46" spans="1:27" ht="20.45" customHeight="1" x14ac:dyDescent="0.25">
      <c r="A46" s="871"/>
      <c r="B46" s="502"/>
      <c r="C46" s="113"/>
      <c r="D46" s="877"/>
      <c r="E46" s="862"/>
      <c r="F46" s="859"/>
      <c r="G46" s="865"/>
      <c r="H46" s="493" t="s">
        <v>1950</v>
      </c>
      <c r="I46" s="492" t="s">
        <v>1252</v>
      </c>
      <c r="J46" s="548" t="s">
        <v>2095</v>
      </c>
      <c r="K46" s="548" t="s">
        <v>2095</v>
      </c>
      <c r="L46" s="548" t="s">
        <v>2095</v>
      </c>
      <c r="M46" s="548" t="s">
        <v>2095</v>
      </c>
      <c r="N46" s="492"/>
      <c r="O46" s="492"/>
      <c r="P46" s="483"/>
      <c r="Q46" s="492"/>
      <c r="R46" s="129"/>
      <c r="S46" s="119"/>
      <c r="T46" s="119"/>
      <c r="U46" s="120"/>
      <c r="V46" s="119"/>
      <c r="W46" s="130"/>
      <c r="X46" s="119"/>
      <c r="Y46" s="119"/>
      <c r="Z46" s="483"/>
      <c r="AA46" s="119"/>
    </row>
    <row r="47" spans="1:27" ht="63.75" x14ac:dyDescent="0.25">
      <c r="A47" s="871"/>
      <c r="B47" s="502"/>
      <c r="C47" s="113"/>
      <c r="D47" s="877"/>
      <c r="E47" s="862"/>
      <c r="F47" s="859"/>
      <c r="G47" s="865"/>
      <c r="H47" s="493" t="s">
        <v>602</v>
      </c>
      <c r="I47" s="492" t="s">
        <v>282</v>
      </c>
      <c r="J47" s="611" t="s">
        <v>2547</v>
      </c>
      <c r="K47" s="620" t="s">
        <v>2538</v>
      </c>
      <c r="L47" s="611" t="s">
        <v>5</v>
      </c>
      <c r="M47" s="619" t="s">
        <v>2550</v>
      </c>
      <c r="N47" s="492"/>
      <c r="O47" s="492"/>
      <c r="P47" s="483"/>
      <c r="Q47" s="492"/>
      <c r="R47" s="129"/>
      <c r="S47" s="119"/>
      <c r="T47" s="119"/>
      <c r="U47" s="120"/>
      <c r="V47" s="119"/>
      <c r="W47" s="130"/>
      <c r="X47" s="119"/>
      <c r="Y47" s="119"/>
      <c r="Z47" s="483"/>
      <c r="AA47" s="119"/>
    </row>
    <row r="48" spans="1:27" ht="21.6" customHeight="1" x14ac:dyDescent="0.25">
      <c r="A48" s="871"/>
      <c r="B48" s="502"/>
      <c r="C48" s="113"/>
      <c r="D48" s="877"/>
      <c r="E48" s="862"/>
      <c r="F48" s="859"/>
      <c r="G48" s="865"/>
      <c r="H48" s="493" t="s">
        <v>603</v>
      </c>
      <c r="I48" s="492" t="s">
        <v>281</v>
      </c>
      <c r="J48" s="548" t="s">
        <v>2095</v>
      </c>
      <c r="K48" s="548" t="s">
        <v>2095</v>
      </c>
      <c r="L48" s="548" t="s">
        <v>2095</v>
      </c>
      <c r="M48" s="548" t="s">
        <v>2095</v>
      </c>
      <c r="N48" s="492"/>
      <c r="O48" s="492"/>
      <c r="P48" s="483"/>
      <c r="Q48" s="492"/>
      <c r="R48" s="129"/>
      <c r="S48" s="119"/>
      <c r="T48" s="119"/>
      <c r="U48" s="120"/>
      <c r="V48" s="119"/>
      <c r="W48" s="130"/>
      <c r="X48" s="119"/>
      <c r="Y48" s="119"/>
      <c r="Z48" s="483"/>
      <c r="AA48" s="119"/>
    </row>
    <row r="49" spans="1:27" ht="89.25" x14ac:dyDescent="0.25">
      <c r="A49" s="871"/>
      <c r="B49" s="502"/>
      <c r="C49" s="113"/>
      <c r="D49" s="877"/>
      <c r="E49" s="862"/>
      <c r="F49" s="859"/>
      <c r="G49" s="865"/>
      <c r="H49" s="493" t="s">
        <v>1954</v>
      </c>
      <c r="I49" s="492" t="s">
        <v>1261</v>
      </c>
      <c r="J49" s="611" t="s">
        <v>2175</v>
      </c>
      <c r="K49" s="611" t="s">
        <v>2384</v>
      </c>
      <c r="L49" s="570" t="s">
        <v>2087</v>
      </c>
      <c r="M49" s="611" t="s">
        <v>2385</v>
      </c>
      <c r="N49" s="492"/>
      <c r="O49" s="492"/>
      <c r="P49" s="483"/>
      <c r="Q49" s="492"/>
      <c r="R49" s="129"/>
      <c r="S49" s="119"/>
      <c r="T49" s="119"/>
      <c r="U49" s="120"/>
      <c r="V49" s="119"/>
      <c r="W49" s="130"/>
      <c r="X49" s="119"/>
      <c r="Y49" s="119"/>
      <c r="Z49" s="483"/>
      <c r="AA49" s="119"/>
    </row>
    <row r="50" spans="1:27" ht="63.75" x14ac:dyDescent="0.25">
      <c r="A50" s="872"/>
      <c r="B50" s="502"/>
      <c r="C50" s="113"/>
      <c r="D50" s="878"/>
      <c r="E50" s="863"/>
      <c r="F50" s="860"/>
      <c r="G50" s="866"/>
      <c r="H50" s="493" t="s">
        <v>1953</v>
      </c>
      <c r="I50" s="495" t="s">
        <v>1260</v>
      </c>
      <c r="J50" s="611" t="s">
        <v>2386</v>
      </c>
      <c r="K50" s="611" t="s">
        <v>2387</v>
      </c>
      <c r="L50" s="570" t="s">
        <v>2388</v>
      </c>
      <c r="M50" s="611" t="s">
        <v>2389</v>
      </c>
      <c r="N50" s="492"/>
      <c r="O50" s="492"/>
      <c r="P50" s="483"/>
      <c r="Q50" s="492"/>
      <c r="R50" s="129"/>
      <c r="S50" s="119"/>
      <c r="T50" s="119"/>
      <c r="U50" s="120"/>
      <c r="V50" s="119"/>
      <c r="W50" s="130"/>
      <c r="X50" s="119"/>
      <c r="Y50" s="119"/>
      <c r="Z50" s="483"/>
      <c r="AA50" s="119"/>
    </row>
    <row r="51" spans="1:27" s="122" customFormat="1" ht="33.6" customHeight="1" x14ac:dyDescent="0.25">
      <c r="A51" s="882" t="s">
        <v>172</v>
      </c>
      <c r="B51" s="509">
        <f>'IDENTIFICACIÓN Y VALORACIÓN'!L26</f>
        <v>1</v>
      </c>
      <c r="C51" s="110">
        <f>'IDENTIFICACIÓN Y VALORACIÓN'!M26</f>
        <v>1</v>
      </c>
      <c r="D51" s="873" t="str">
        <f>'IDENTIFICACIÓN Y VALORACIÓN'!$Q$26</f>
        <v>BAJO</v>
      </c>
      <c r="E51" s="879" t="str">
        <f>'IDENTIFICACIÓN Y VALORACIÓN'!$E$26</f>
        <v>Gestión</v>
      </c>
      <c r="F51" s="857" t="s">
        <v>74</v>
      </c>
      <c r="G51" s="853" t="str">
        <f>IF(F51="Aceptar el riesgo","No se adopta ninguna medida que afecte probabilidad o impacto del riesgo, se mantienen los controles y se les hará seguimiento periódico.",IF(F51="Evitar el riesgo","Se abandonan las actividades que dan lugar al riesgo y no se inician o no continúan las actividades que lo causan",IF(F51="Compartir / transferir el riesgo","Se transfiere o comparte una parte del riesgo. Ej.: seguros y tercerización para reducir probabilidad o impacto del riesgo",IF(F51="Reducir el riesgo","Se adoptan medidas para reducir probabilidad o impacto o ambos, se implementarán controles adicionales."))))</f>
        <v>No se adopta ninguna medida que afecte probabilidad o impacto del riesgo, se mantienen los controles y se les hará seguimiento periódico.</v>
      </c>
      <c r="H51" s="495" t="s">
        <v>1958</v>
      </c>
      <c r="I51" s="495" t="s">
        <v>1275</v>
      </c>
      <c r="J51" s="548" t="s">
        <v>2095</v>
      </c>
      <c r="K51" s="548" t="s">
        <v>2095</v>
      </c>
      <c r="L51" s="548" t="s">
        <v>2095</v>
      </c>
      <c r="M51" s="548" t="s">
        <v>2095</v>
      </c>
      <c r="N51" s="495"/>
      <c r="O51" s="495"/>
      <c r="P51" s="483"/>
      <c r="Q51" s="495"/>
      <c r="R51" s="129"/>
      <c r="S51" s="498"/>
      <c r="T51" s="498"/>
      <c r="U51" s="499"/>
      <c r="V51" s="498"/>
      <c r="W51" s="130"/>
      <c r="X51" s="498"/>
      <c r="Y51" s="498"/>
      <c r="Z51" s="484"/>
      <c r="AA51" s="498"/>
    </row>
    <row r="52" spans="1:27" s="122" customFormat="1" ht="114.75" x14ac:dyDescent="0.25">
      <c r="A52" s="882"/>
      <c r="B52" s="503"/>
      <c r="C52" s="280"/>
      <c r="D52" s="874"/>
      <c r="E52" s="880"/>
      <c r="F52" s="857"/>
      <c r="G52" s="853"/>
      <c r="H52" s="495" t="s">
        <v>1955</v>
      </c>
      <c r="I52" s="495" t="s">
        <v>1272</v>
      </c>
      <c r="J52" s="611" t="s">
        <v>2547</v>
      </c>
      <c r="K52" s="620" t="s">
        <v>2539</v>
      </c>
      <c r="L52" s="611" t="s">
        <v>5</v>
      </c>
      <c r="M52" s="619" t="s">
        <v>2551</v>
      </c>
      <c r="N52" s="495"/>
      <c r="O52" s="495"/>
      <c r="P52" s="483"/>
      <c r="Q52" s="495"/>
      <c r="R52" s="129"/>
      <c r="S52" s="498"/>
      <c r="T52" s="498"/>
      <c r="U52" s="499"/>
      <c r="V52" s="498"/>
      <c r="W52" s="130"/>
      <c r="X52" s="498"/>
      <c r="Y52" s="498"/>
      <c r="Z52" s="484"/>
      <c r="AA52" s="498"/>
    </row>
    <row r="53" spans="1:27" s="122" customFormat="1" x14ac:dyDescent="0.25">
      <c r="A53" s="882"/>
      <c r="B53" s="503"/>
      <c r="C53" s="280"/>
      <c r="D53" s="874"/>
      <c r="E53" s="880"/>
      <c r="F53" s="857"/>
      <c r="G53" s="853"/>
      <c r="H53" s="495" t="s">
        <v>1956</v>
      </c>
      <c r="I53" s="495" t="s">
        <v>1273</v>
      </c>
      <c r="J53" s="548" t="s">
        <v>2095</v>
      </c>
      <c r="K53" s="548" t="s">
        <v>2095</v>
      </c>
      <c r="L53" s="548" t="s">
        <v>2095</v>
      </c>
      <c r="M53" s="548" t="s">
        <v>2095</v>
      </c>
      <c r="N53" s="495"/>
      <c r="O53" s="495"/>
      <c r="P53" s="483"/>
      <c r="Q53" s="495"/>
      <c r="R53" s="129"/>
      <c r="S53" s="498"/>
      <c r="T53" s="498"/>
      <c r="U53" s="499"/>
      <c r="V53" s="498"/>
      <c r="W53" s="130"/>
      <c r="X53" s="498"/>
      <c r="Y53" s="498"/>
      <c r="Z53" s="484"/>
      <c r="AA53" s="498"/>
    </row>
    <row r="54" spans="1:27" s="122" customFormat="1" ht="42.95" customHeight="1" x14ac:dyDescent="0.25">
      <c r="A54" s="882"/>
      <c r="B54" s="503"/>
      <c r="C54" s="280"/>
      <c r="D54" s="874"/>
      <c r="E54" s="880"/>
      <c r="F54" s="857"/>
      <c r="G54" s="853"/>
      <c r="H54" s="495" t="s">
        <v>1957</v>
      </c>
      <c r="I54" s="495" t="s">
        <v>1959</v>
      </c>
      <c r="J54" s="548" t="s">
        <v>2095</v>
      </c>
      <c r="K54" s="548" t="s">
        <v>2095</v>
      </c>
      <c r="L54" s="548" t="s">
        <v>2095</v>
      </c>
      <c r="M54" s="548" t="s">
        <v>2095</v>
      </c>
      <c r="N54" s="495"/>
      <c r="O54" s="495"/>
      <c r="P54" s="483"/>
      <c r="Q54" s="495"/>
      <c r="R54" s="129"/>
      <c r="S54" s="498"/>
      <c r="T54" s="498"/>
      <c r="U54" s="499"/>
      <c r="V54" s="498"/>
      <c r="W54" s="130"/>
      <c r="X54" s="498"/>
      <c r="Y54" s="498"/>
      <c r="Z54" s="484"/>
      <c r="AA54" s="498"/>
    </row>
    <row r="55" spans="1:27" s="122" customFormat="1" ht="31.5" customHeight="1" x14ac:dyDescent="0.25">
      <c r="A55" s="882"/>
      <c r="B55" s="505"/>
      <c r="C55" s="111"/>
      <c r="D55" s="874"/>
      <c r="E55" s="880"/>
      <c r="F55" s="857"/>
      <c r="G55" s="853"/>
      <c r="H55" s="495" t="s">
        <v>1961</v>
      </c>
      <c r="I55" s="495" t="s">
        <v>1290</v>
      </c>
      <c r="J55" s="548" t="s">
        <v>2095</v>
      </c>
      <c r="K55" s="548" t="s">
        <v>2095</v>
      </c>
      <c r="L55" s="548" t="s">
        <v>2095</v>
      </c>
      <c r="M55" s="548" t="s">
        <v>2095</v>
      </c>
      <c r="N55" s="495"/>
      <c r="O55" s="495"/>
      <c r="P55" s="483"/>
      <c r="Q55" s="495"/>
      <c r="R55" s="129"/>
      <c r="S55" s="498"/>
      <c r="T55" s="498"/>
      <c r="U55" s="499"/>
      <c r="V55" s="498"/>
      <c r="W55" s="130"/>
      <c r="X55" s="498"/>
      <c r="Y55" s="498"/>
      <c r="Z55" s="484"/>
      <c r="AA55" s="498"/>
    </row>
    <row r="56" spans="1:27" s="122" customFormat="1" ht="30" x14ac:dyDescent="0.25">
      <c r="A56" s="882"/>
      <c r="B56" s="505"/>
      <c r="C56" s="111"/>
      <c r="D56" s="874"/>
      <c r="E56" s="880"/>
      <c r="F56" s="857"/>
      <c r="G56" s="853"/>
      <c r="H56" s="495" t="s">
        <v>1960</v>
      </c>
      <c r="I56" s="495" t="s">
        <v>1289</v>
      </c>
      <c r="J56" s="548" t="s">
        <v>1740</v>
      </c>
      <c r="K56" s="548" t="s">
        <v>2229</v>
      </c>
      <c r="L56" s="548" t="s">
        <v>2087</v>
      </c>
      <c r="M56" s="548" t="s">
        <v>2148</v>
      </c>
      <c r="N56" s="495"/>
      <c r="O56" s="495"/>
      <c r="P56" s="483"/>
      <c r="Q56" s="495"/>
      <c r="R56" s="129"/>
      <c r="S56" s="498"/>
      <c r="T56" s="498"/>
      <c r="U56" s="499"/>
      <c r="V56" s="498"/>
      <c r="W56" s="130"/>
      <c r="X56" s="498"/>
      <c r="Y56" s="498"/>
      <c r="Z56" s="484"/>
      <c r="AA56" s="498"/>
    </row>
    <row r="57" spans="1:27" s="122" customFormat="1" ht="17.100000000000001" customHeight="1" x14ac:dyDescent="0.25">
      <c r="A57" s="882"/>
      <c r="B57" s="505"/>
      <c r="C57" s="111"/>
      <c r="D57" s="874"/>
      <c r="E57" s="880"/>
      <c r="F57" s="857"/>
      <c r="G57" s="853"/>
      <c r="H57" s="495" t="s">
        <v>1964</v>
      </c>
      <c r="I57" s="495" t="s">
        <v>1301</v>
      </c>
      <c r="J57" s="548" t="s">
        <v>2095</v>
      </c>
      <c r="K57" s="548" t="s">
        <v>2095</v>
      </c>
      <c r="L57" s="548" t="s">
        <v>2095</v>
      </c>
      <c r="M57" s="548" t="s">
        <v>2095</v>
      </c>
      <c r="N57" s="495"/>
      <c r="O57" s="495"/>
      <c r="P57" s="483"/>
      <c r="Q57" s="495"/>
      <c r="R57" s="129"/>
      <c r="S57" s="498"/>
      <c r="T57" s="498"/>
      <c r="U57" s="499"/>
      <c r="V57" s="498"/>
      <c r="W57" s="130"/>
      <c r="X57" s="498"/>
      <c r="Y57" s="498"/>
      <c r="Z57" s="484"/>
      <c r="AA57" s="498"/>
    </row>
    <row r="58" spans="1:27" s="122" customFormat="1" x14ac:dyDescent="0.25">
      <c r="A58" s="882"/>
      <c r="B58" s="505"/>
      <c r="C58" s="111"/>
      <c r="D58" s="874"/>
      <c r="E58" s="880"/>
      <c r="F58" s="857"/>
      <c r="G58" s="853"/>
      <c r="H58" s="495" t="s">
        <v>1962</v>
      </c>
      <c r="I58" s="495" t="s">
        <v>1299</v>
      </c>
      <c r="J58" s="548" t="s">
        <v>2095</v>
      </c>
      <c r="K58" s="548" t="s">
        <v>2095</v>
      </c>
      <c r="L58" s="548" t="s">
        <v>2095</v>
      </c>
      <c r="M58" s="548" t="s">
        <v>2095</v>
      </c>
      <c r="N58" s="495"/>
      <c r="O58" s="495"/>
      <c r="P58" s="483"/>
      <c r="Q58" s="495"/>
      <c r="R58" s="129"/>
      <c r="S58" s="498"/>
      <c r="T58" s="498"/>
      <c r="U58" s="499"/>
      <c r="V58" s="498"/>
      <c r="W58" s="130"/>
      <c r="X58" s="498"/>
      <c r="Y58" s="498"/>
      <c r="Z58" s="484"/>
      <c r="AA58" s="498"/>
    </row>
    <row r="59" spans="1:27" s="122" customFormat="1" ht="30" x14ac:dyDescent="0.25">
      <c r="A59" s="882"/>
      <c r="B59" s="505"/>
      <c r="C59" s="111"/>
      <c r="D59" s="874"/>
      <c r="E59" s="880"/>
      <c r="F59" s="857"/>
      <c r="G59" s="853"/>
      <c r="H59" s="495" t="s">
        <v>1963</v>
      </c>
      <c r="I59" s="495" t="s">
        <v>1300</v>
      </c>
      <c r="J59" s="548" t="s">
        <v>2149</v>
      </c>
      <c r="K59" s="548" t="s">
        <v>2229</v>
      </c>
      <c r="L59" s="548" t="s">
        <v>2087</v>
      </c>
      <c r="M59" s="548" t="s">
        <v>2150</v>
      </c>
      <c r="N59" s="495"/>
      <c r="O59" s="495"/>
      <c r="P59" s="483"/>
      <c r="Q59" s="495"/>
      <c r="R59" s="129"/>
      <c r="S59" s="498"/>
      <c r="T59" s="498"/>
      <c r="U59" s="499"/>
      <c r="V59" s="498"/>
      <c r="W59" s="130"/>
      <c r="X59" s="498"/>
      <c r="Y59" s="498"/>
      <c r="Z59" s="484"/>
      <c r="AA59" s="498"/>
    </row>
    <row r="60" spans="1:27" s="122" customFormat="1" ht="114.75" x14ac:dyDescent="0.25">
      <c r="A60" s="882"/>
      <c r="B60" s="505"/>
      <c r="C60" s="111"/>
      <c r="D60" s="874"/>
      <c r="E60" s="880"/>
      <c r="F60" s="857"/>
      <c r="G60" s="853"/>
      <c r="H60" s="495" t="s">
        <v>1965</v>
      </c>
      <c r="I60" s="495" t="s">
        <v>1967</v>
      </c>
      <c r="J60" s="624">
        <v>44136</v>
      </c>
      <c r="K60" s="611" t="s">
        <v>2434</v>
      </c>
      <c r="L60" s="549" t="s">
        <v>2087</v>
      </c>
      <c r="M60" s="611" t="s">
        <v>2202</v>
      </c>
      <c r="N60" s="495"/>
      <c r="O60" s="495"/>
      <c r="P60" s="483"/>
      <c r="Q60" s="495"/>
      <c r="R60" s="129"/>
      <c r="S60" s="498"/>
      <c r="T60" s="498"/>
      <c r="U60" s="499"/>
      <c r="V60" s="498"/>
      <c r="W60" s="130"/>
      <c r="X60" s="498"/>
      <c r="Y60" s="498"/>
      <c r="Z60" s="484"/>
      <c r="AA60" s="498"/>
    </row>
    <row r="61" spans="1:27" s="122" customFormat="1" ht="63.75" x14ac:dyDescent="0.25">
      <c r="A61" s="882"/>
      <c r="B61" s="505"/>
      <c r="C61" s="111"/>
      <c r="D61" s="875"/>
      <c r="E61" s="881"/>
      <c r="F61" s="857"/>
      <c r="G61" s="853"/>
      <c r="H61" s="495" t="s">
        <v>1966</v>
      </c>
      <c r="I61" s="495" t="s">
        <v>1311</v>
      </c>
      <c r="J61" s="624" t="s">
        <v>2435</v>
      </c>
      <c r="K61" s="611" t="s">
        <v>2436</v>
      </c>
      <c r="L61" s="549" t="s">
        <v>2087</v>
      </c>
      <c r="M61" s="611" t="s">
        <v>2203</v>
      </c>
      <c r="N61" s="495"/>
      <c r="O61" s="495"/>
      <c r="P61" s="483"/>
      <c r="Q61" s="495"/>
      <c r="R61" s="129"/>
      <c r="S61" s="498"/>
      <c r="T61" s="498"/>
      <c r="U61" s="499"/>
      <c r="V61" s="498"/>
      <c r="W61" s="130"/>
      <c r="X61" s="498"/>
      <c r="Y61" s="498"/>
      <c r="Z61" s="484"/>
      <c r="AA61" s="498"/>
    </row>
    <row r="62" spans="1:27" ht="23.1" customHeight="1" x14ac:dyDescent="0.25">
      <c r="A62" s="870" t="s">
        <v>173</v>
      </c>
      <c r="B62" s="506">
        <f>'IDENTIFICACIÓN Y VALORACIÓN'!L30</f>
        <v>1</v>
      </c>
      <c r="C62" s="112">
        <f>'IDENTIFICACIÓN Y VALORACIÓN'!M30</f>
        <v>2</v>
      </c>
      <c r="D62" s="852" t="str">
        <f>'IDENTIFICACIÓN Y VALORACIÓN'!$Q$30</f>
        <v>MODERADO</v>
      </c>
      <c r="E62" s="861" t="str">
        <f>'IDENTIFICACIÓN Y VALORACIÓN'!$E$30</f>
        <v>Corrupción-Institucionalidad</v>
      </c>
      <c r="F62" s="867" t="s">
        <v>23</v>
      </c>
      <c r="G62" s="856" t="str">
        <f>IF(F62="Aceptar el riesgo","No se adopta ninguna medida que afecte probabilidad o impacto del riesgo, se mantienen los controles y se les hará seguimiento periódico.",IF(F62="Evitar el riesgo","Se abandonan las actividades que dan lugar al riesgo y no se inician o no continúan las actividades que lo causan",IF(F62="Compartir / transferir el riesgo","Se transfiere o comparte una parte del riesgo. Ej.: seguros y tercerización para reducir probabilidad o impacto del riesgo",IF(F62="Reducir el riesgo","Se adoptan medidas para reducir probabilidad o impacto o ambos, se implementarán controles adicionales."))))</f>
        <v>Se adoptan medidas para reducir probabilidad o impacto o ambos, se implementarán controles adicionales.</v>
      </c>
      <c r="H62" s="494" t="s">
        <v>1974</v>
      </c>
      <c r="I62" s="494" t="s">
        <v>1976</v>
      </c>
      <c r="J62" s="548" t="s">
        <v>2095</v>
      </c>
      <c r="K62" s="548" t="s">
        <v>2095</v>
      </c>
      <c r="L62" s="548" t="s">
        <v>2095</v>
      </c>
      <c r="M62" s="548" t="s">
        <v>2095</v>
      </c>
      <c r="N62" s="494"/>
      <c r="O62" s="494"/>
      <c r="P62" s="483"/>
      <c r="Q62" s="494"/>
      <c r="R62" s="129"/>
      <c r="S62" s="119"/>
      <c r="T62" s="119"/>
      <c r="U62" s="120"/>
      <c r="V62" s="119"/>
      <c r="W62" s="130"/>
      <c r="X62" s="119"/>
      <c r="Y62" s="119"/>
      <c r="Z62" s="483"/>
      <c r="AA62" s="119"/>
    </row>
    <row r="63" spans="1:27" ht="112.5" customHeight="1" x14ac:dyDescent="0.25">
      <c r="A63" s="871"/>
      <c r="B63" s="501"/>
      <c r="C63" s="136"/>
      <c r="D63" s="852"/>
      <c r="E63" s="862"/>
      <c r="F63" s="868"/>
      <c r="G63" s="856"/>
      <c r="H63" s="494" t="s">
        <v>1968</v>
      </c>
      <c r="I63" s="494" t="s">
        <v>1324</v>
      </c>
      <c r="J63" s="611" t="s">
        <v>2547</v>
      </c>
      <c r="K63" s="620" t="s">
        <v>2540</v>
      </c>
      <c r="L63" s="611" t="s">
        <v>5</v>
      </c>
      <c r="M63" s="629" t="s">
        <v>2552</v>
      </c>
      <c r="N63" s="494"/>
      <c r="O63" s="494"/>
      <c r="P63" s="483"/>
      <c r="Q63" s="494"/>
      <c r="R63" s="129"/>
      <c r="S63" s="119"/>
      <c r="T63" s="119"/>
      <c r="U63" s="120"/>
      <c r="V63" s="119"/>
      <c r="W63" s="130"/>
      <c r="X63" s="119"/>
      <c r="Y63" s="119"/>
      <c r="Z63" s="483"/>
      <c r="AA63" s="119"/>
    </row>
    <row r="64" spans="1:27" ht="89.25" x14ac:dyDescent="0.25">
      <c r="A64" s="871"/>
      <c r="B64" s="501"/>
      <c r="C64" s="136"/>
      <c r="D64" s="852"/>
      <c r="E64" s="862"/>
      <c r="F64" s="868"/>
      <c r="G64" s="856"/>
      <c r="H64" s="494" t="s">
        <v>1969</v>
      </c>
      <c r="I64" s="898" t="s">
        <v>1325</v>
      </c>
      <c r="J64" s="548" t="s">
        <v>2391</v>
      </c>
      <c r="K64" s="573" t="s">
        <v>2392</v>
      </c>
      <c r="L64" s="570" t="s">
        <v>2087</v>
      </c>
      <c r="M64" s="611" t="s">
        <v>2393</v>
      </c>
      <c r="N64" s="494"/>
      <c r="O64" s="494"/>
      <c r="P64" s="483"/>
      <c r="Q64" s="494"/>
      <c r="R64" s="129"/>
      <c r="S64" s="119"/>
      <c r="T64" s="119"/>
      <c r="U64" s="120"/>
      <c r="V64" s="119"/>
      <c r="W64" s="130"/>
      <c r="X64" s="119"/>
      <c r="Y64" s="119"/>
      <c r="Z64" s="483"/>
      <c r="AA64" s="119"/>
    </row>
    <row r="65" spans="1:27" ht="90" x14ac:dyDescent="0.25">
      <c r="A65" s="871"/>
      <c r="B65" s="501"/>
      <c r="C65" s="136"/>
      <c r="D65" s="852"/>
      <c r="E65" s="862"/>
      <c r="F65" s="868"/>
      <c r="G65" s="856"/>
      <c r="H65" s="494" t="s">
        <v>1970</v>
      </c>
      <c r="I65" s="898"/>
      <c r="J65" s="548" t="s">
        <v>2262</v>
      </c>
      <c r="K65" s="573" t="s">
        <v>2260</v>
      </c>
      <c r="L65" s="573" t="s">
        <v>2087</v>
      </c>
      <c r="M65" s="573" t="s">
        <v>2261</v>
      </c>
      <c r="N65" s="494"/>
      <c r="O65" s="494"/>
      <c r="P65" s="483"/>
      <c r="Q65" s="494"/>
      <c r="R65" s="129"/>
      <c r="S65" s="119"/>
      <c r="T65" s="119"/>
      <c r="U65" s="120"/>
      <c r="V65" s="119"/>
      <c r="W65" s="130"/>
      <c r="X65" s="119"/>
      <c r="Y65" s="119"/>
      <c r="Z65" s="483"/>
      <c r="AA65" s="119"/>
    </row>
    <row r="66" spans="1:27" x14ac:dyDescent="0.25">
      <c r="A66" s="871"/>
      <c r="B66" s="501"/>
      <c r="C66" s="136"/>
      <c r="D66" s="852"/>
      <c r="E66" s="862"/>
      <c r="F66" s="868"/>
      <c r="G66" s="856"/>
      <c r="H66" s="494" t="s">
        <v>1972</v>
      </c>
      <c r="I66" s="494" t="s">
        <v>1326</v>
      </c>
      <c r="J66" s="548" t="s">
        <v>2095</v>
      </c>
      <c r="K66" s="548" t="s">
        <v>2095</v>
      </c>
      <c r="L66" s="548" t="s">
        <v>2095</v>
      </c>
      <c r="M66" s="548" t="s">
        <v>2095</v>
      </c>
      <c r="N66" s="494"/>
      <c r="O66" s="494"/>
      <c r="P66" s="483"/>
      <c r="Q66" s="494"/>
      <c r="R66" s="129"/>
      <c r="S66" s="119"/>
      <c r="T66" s="119"/>
      <c r="U66" s="120"/>
      <c r="V66" s="119"/>
      <c r="W66" s="130"/>
      <c r="X66" s="119"/>
      <c r="Y66" s="119"/>
      <c r="Z66" s="483"/>
      <c r="AA66" s="119"/>
    </row>
    <row r="67" spans="1:27" ht="127.5" x14ac:dyDescent="0.25">
      <c r="A67" s="871"/>
      <c r="B67" s="501"/>
      <c r="C67" s="136"/>
      <c r="D67" s="852"/>
      <c r="E67" s="862"/>
      <c r="F67" s="868"/>
      <c r="G67" s="856"/>
      <c r="H67" s="494" t="s">
        <v>1971</v>
      </c>
      <c r="I67" s="494" t="s">
        <v>1327</v>
      </c>
      <c r="J67" s="625" t="s">
        <v>2353</v>
      </c>
      <c r="K67" s="622" t="s">
        <v>2354</v>
      </c>
      <c r="L67" s="564" t="s">
        <v>2087</v>
      </c>
      <c r="M67" s="622" t="s">
        <v>2355</v>
      </c>
      <c r="N67" s="494"/>
      <c r="O67" s="494"/>
      <c r="P67" s="483"/>
      <c r="Q67" s="494"/>
      <c r="R67" s="129"/>
      <c r="S67" s="119"/>
      <c r="T67" s="119"/>
      <c r="U67" s="120"/>
      <c r="V67" s="119"/>
      <c r="W67" s="130"/>
      <c r="X67" s="119"/>
      <c r="Y67" s="119"/>
      <c r="Z67" s="483"/>
      <c r="AA67" s="119"/>
    </row>
    <row r="68" spans="1:27" ht="409.5" x14ac:dyDescent="0.25">
      <c r="A68" s="871"/>
      <c r="B68" s="501"/>
      <c r="C68" s="136"/>
      <c r="D68" s="852"/>
      <c r="E68" s="862"/>
      <c r="F68" s="868"/>
      <c r="G68" s="856"/>
      <c r="H68" s="494" t="s">
        <v>1973</v>
      </c>
      <c r="I68" s="494" t="s">
        <v>1975</v>
      </c>
      <c r="J68" s="548" t="s">
        <v>2418</v>
      </c>
      <c r="K68" s="548" t="s">
        <v>2419</v>
      </c>
      <c r="L68" s="548" t="s">
        <v>2087</v>
      </c>
      <c r="M68" s="548" t="s">
        <v>2237</v>
      </c>
      <c r="N68" s="494"/>
      <c r="O68" s="494"/>
      <c r="P68" s="483"/>
      <c r="Q68" s="494"/>
      <c r="R68" s="129"/>
      <c r="S68" s="119"/>
      <c r="T68" s="119"/>
      <c r="U68" s="120"/>
      <c r="V68" s="119"/>
      <c r="W68" s="130"/>
      <c r="X68" s="119"/>
      <c r="Y68" s="119"/>
      <c r="Z68" s="483"/>
      <c r="AA68" s="119"/>
    </row>
    <row r="69" spans="1:27" ht="29.45" customHeight="1" x14ac:dyDescent="0.25">
      <c r="A69" s="871"/>
      <c r="B69" s="284"/>
      <c r="C69" s="113"/>
      <c r="D69" s="852"/>
      <c r="E69" s="862"/>
      <c r="F69" s="868"/>
      <c r="G69" s="856"/>
      <c r="H69" s="493" t="s">
        <v>1979</v>
      </c>
      <c r="I69" s="898" t="s">
        <v>1351</v>
      </c>
      <c r="J69" s="549" t="s">
        <v>2400</v>
      </c>
      <c r="K69" s="549" t="s">
        <v>2401</v>
      </c>
      <c r="L69" s="570" t="s">
        <v>2087</v>
      </c>
      <c r="M69" s="549" t="s">
        <v>2402</v>
      </c>
      <c r="N69" s="494"/>
      <c r="O69" s="494"/>
      <c r="P69" s="483"/>
      <c r="Q69" s="494"/>
      <c r="R69" s="129"/>
      <c r="S69" s="119"/>
      <c r="T69" s="119"/>
      <c r="U69" s="120"/>
      <c r="V69" s="119"/>
      <c r="W69" s="130"/>
      <c r="X69" s="119"/>
      <c r="Y69" s="119"/>
      <c r="Z69" s="483"/>
      <c r="AA69" s="119"/>
    </row>
    <row r="70" spans="1:27" ht="60" x14ac:dyDescent="0.25">
      <c r="A70" s="871"/>
      <c r="B70" s="284"/>
      <c r="C70" s="113"/>
      <c r="D70" s="852"/>
      <c r="E70" s="862"/>
      <c r="F70" s="868"/>
      <c r="G70" s="856"/>
      <c r="H70" s="493" t="s">
        <v>1977</v>
      </c>
      <c r="I70" s="898"/>
      <c r="J70" s="548" t="s">
        <v>2168</v>
      </c>
      <c r="K70" s="548" t="s">
        <v>2176</v>
      </c>
      <c r="L70" s="548" t="s">
        <v>2087</v>
      </c>
      <c r="M70" s="548" t="s">
        <v>2177</v>
      </c>
      <c r="N70" s="494"/>
      <c r="O70" s="494"/>
      <c r="P70" s="483"/>
      <c r="Q70" s="494"/>
      <c r="R70" s="129"/>
      <c r="S70" s="119"/>
      <c r="T70" s="119"/>
      <c r="U70" s="120"/>
      <c r="V70" s="119"/>
      <c r="W70" s="130"/>
      <c r="X70" s="119"/>
      <c r="Y70" s="119"/>
      <c r="Z70" s="483"/>
      <c r="AA70" s="119"/>
    </row>
    <row r="71" spans="1:27" ht="30" x14ac:dyDescent="0.25">
      <c r="A71" s="871"/>
      <c r="B71" s="284"/>
      <c r="C71" s="113"/>
      <c r="D71" s="852"/>
      <c r="E71" s="862"/>
      <c r="F71" s="868"/>
      <c r="G71" s="856"/>
      <c r="H71" s="493" t="s">
        <v>1978</v>
      </c>
      <c r="I71" s="494" t="s">
        <v>1350</v>
      </c>
      <c r="J71" s="548" t="s">
        <v>1740</v>
      </c>
      <c r="K71" s="548" t="s">
        <v>2230</v>
      </c>
      <c r="L71" s="548" t="s">
        <v>2087</v>
      </c>
      <c r="M71" s="548" t="s">
        <v>2148</v>
      </c>
      <c r="N71" s="494"/>
      <c r="O71" s="494"/>
      <c r="P71" s="483"/>
      <c r="Q71" s="494"/>
      <c r="R71" s="129"/>
      <c r="S71" s="119"/>
      <c r="T71" s="119"/>
      <c r="U71" s="120"/>
      <c r="V71" s="119"/>
      <c r="W71" s="130"/>
      <c r="X71" s="119"/>
      <c r="Y71" s="119"/>
      <c r="Z71" s="483"/>
      <c r="AA71" s="119"/>
    </row>
    <row r="72" spans="1:27" ht="33" customHeight="1" x14ac:dyDescent="0.25">
      <c r="A72" s="871"/>
      <c r="B72" s="284"/>
      <c r="C72" s="113"/>
      <c r="D72" s="852"/>
      <c r="E72" s="862"/>
      <c r="F72" s="868"/>
      <c r="G72" s="856"/>
      <c r="H72" s="493" t="s">
        <v>1982</v>
      </c>
      <c r="I72" s="494" t="s">
        <v>1981</v>
      </c>
      <c r="J72" s="549" t="s">
        <v>2400</v>
      </c>
      <c r="K72" s="549" t="s">
        <v>2401</v>
      </c>
      <c r="L72" s="570" t="s">
        <v>2087</v>
      </c>
      <c r="M72" s="549" t="s">
        <v>2402</v>
      </c>
      <c r="N72" s="494"/>
      <c r="O72" s="494"/>
      <c r="P72" s="483"/>
      <c r="Q72" s="494"/>
      <c r="R72" s="129"/>
      <c r="S72" s="119"/>
      <c r="T72" s="119"/>
      <c r="U72" s="120"/>
      <c r="V72" s="119"/>
      <c r="W72" s="130"/>
      <c r="X72" s="119"/>
      <c r="Y72" s="119"/>
      <c r="Z72" s="483"/>
      <c r="AA72" s="119"/>
    </row>
    <row r="73" spans="1:27" ht="30" x14ac:dyDescent="0.25">
      <c r="A73" s="871"/>
      <c r="B73" s="284"/>
      <c r="C73" s="113"/>
      <c r="D73" s="852"/>
      <c r="E73" s="862"/>
      <c r="F73" s="868"/>
      <c r="G73" s="856"/>
      <c r="H73" s="493" t="s">
        <v>1980</v>
      </c>
      <c r="I73" s="494" t="s">
        <v>1360</v>
      </c>
      <c r="J73" s="548" t="s">
        <v>2151</v>
      </c>
      <c r="K73" s="548" t="s">
        <v>2230</v>
      </c>
      <c r="L73" s="548" t="s">
        <v>2087</v>
      </c>
      <c r="M73" s="548" t="s">
        <v>2152</v>
      </c>
      <c r="N73" s="494"/>
      <c r="O73" s="494"/>
      <c r="P73" s="483"/>
      <c r="Q73" s="494"/>
      <c r="R73" s="129"/>
      <c r="S73" s="119"/>
      <c r="T73" s="119"/>
      <c r="U73" s="120"/>
      <c r="V73" s="119"/>
      <c r="W73" s="130"/>
      <c r="X73" s="119"/>
      <c r="Y73" s="119"/>
      <c r="Z73" s="483"/>
      <c r="AA73" s="119"/>
    </row>
    <row r="74" spans="1:27" ht="21" customHeight="1" x14ac:dyDescent="0.25">
      <c r="A74" s="871"/>
      <c r="B74" s="284"/>
      <c r="C74" s="113"/>
      <c r="D74" s="852"/>
      <c r="E74" s="862"/>
      <c r="F74" s="868"/>
      <c r="G74" s="856"/>
      <c r="H74" s="493" t="s">
        <v>1985</v>
      </c>
      <c r="I74" s="494" t="s">
        <v>1371</v>
      </c>
      <c r="J74" s="548" t="s">
        <v>2095</v>
      </c>
      <c r="K74" s="548" t="s">
        <v>2095</v>
      </c>
      <c r="L74" s="548" t="s">
        <v>2095</v>
      </c>
      <c r="M74" s="548" t="s">
        <v>2095</v>
      </c>
      <c r="N74" s="494"/>
      <c r="O74" s="494"/>
      <c r="P74" s="483"/>
      <c r="Q74" s="494"/>
      <c r="R74" s="129"/>
      <c r="S74" s="119"/>
      <c r="T74" s="119"/>
      <c r="U74" s="120"/>
      <c r="V74" s="119"/>
      <c r="W74" s="130"/>
      <c r="X74" s="119"/>
      <c r="Y74" s="119"/>
      <c r="Z74" s="483"/>
      <c r="AA74" s="119"/>
    </row>
    <row r="75" spans="1:27" ht="63.75" x14ac:dyDescent="0.25">
      <c r="A75" s="871"/>
      <c r="B75" s="284"/>
      <c r="C75" s="113"/>
      <c r="D75" s="852"/>
      <c r="E75" s="862"/>
      <c r="F75" s="868"/>
      <c r="G75" s="856"/>
      <c r="H75" s="493" t="s">
        <v>1983</v>
      </c>
      <c r="I75" s="494" t="s">
        <v>1369</v>
      </c>
      <c r="J75" s="611" t="s">
        <v>2547</v>
      </c>
      <c r="K75" s="620" t="s">
        <v>2541</v>
      </c>
      <c r="L75" s="611" t="s">
        <v>5</v>
      </c>
      <c r="M75" s="549" t="s">
        <v>2553</v>
      </c>
      <c r="N75" s="494"/>
      <c r="O75" s="494"/>
      <c r="P75" s="483"/>
      <c r="Q75" s="494"/>
      <c r="R75" s="129"/>
      <c r="S75" s="119"/>
      <c r="T75" s="119"/>
      <c r="U75" s="120"/>
      <c r="V75" s="119"/>
      <c r="W75" s="130"/>
      <c r="X75" s="119"/>
      <c r="Y75" s="119"/>
      <c r="Z75" s="483"/>
      <c r="AA75" s="119"/>
    </row>
    <row r="76" spans="1:27" ht="102" x14ac:dyDescent="0.25">
      <c r="A76" s="871"/>
      <c r="B76" s="284"/>
      <c r="C76" s="113"/>
      <c r="D76" s="852"/>
      <c r="E76" s="862"/>
      <c r="F76" s="868"/>
      <c r="G76" s="856"/>
      <c r="H76" s="493" t="s">
        <v>1984</v>
      </c>
      <c r="I76" s="494" t="s">
        <v>1370</v>
      </c>
      <c r="J76" s="548" t="s">
        <v>2394</v>
      </c>
      <c r="K76" s="549" t="s">
        <v>2395</v>
      </c>
      <c r="L76" s="570" t="s">
        <v>2087</v>
      </c>
      <c r="M76" s="549" t="s">
        <v>2396</v>
      </c>
      <c r="N76" s="494"/>
      <c r="O76" s="494"/>
      <c r="P76" s="483"/>
      <c r="Q76" s="494"/>
      <c r="R76" s="129"/>
      <c r="S76" s="119"/>
      <c r="T76" s="119"/>
      <c r="U76" s="120"/>
      <c r="V76" s="119"/>
      <c r="W76" s="130"/>
      <c r="X76" s="119"/>
      <c r="Y76" s="119"/>
      <c r="Z76" s="483"/>
      <c r="AA76" s="119"/>
    </row>
    <row r="77" spans="1:27" ht="150" x14ac:dyDescent="0.25">
      <c r="A77" s="872"/>
      <c r="B77" s="284"/>
      <c r="C77" s="113"/>
      <c r="D77" s="852"/>
      <c r="E77" s="863"/>
      <c r="F77" s="869"/>
      <c r="G77" s="856"/>
      <c r="H77" s="493" t="s">
        <v>1917</v>
      </c>
      <c r="I77" s="492" t="s">
        <v>283</v>
      </c>
      <c r="J77" s="548" t="s">
        <v>2130</v>
      </c>
      <c r="K77" s="548" t="s">
        <v>2263</v>
      </c>
      <c r="L77" s="548" t="s">
        <v>2087</v>
      </c>
      <c r="M77" s="548" t="s">
        <v>2264</v>
      </c>
      <c r="N77" s="492"/>
      <c r="O77" s="492"/>
      <c r="P77" s="483"/>
      <c r="Q77" s="492"/>
      <c r="R77" s="129"/>
      <c r="S77" s="119"/>
      <c r="T77" s="119"/>
      <c r="U77" s="120"/>
      <c r="V77" s="119"/>
      <c r="W77" s="130"/>
      <c r="X77" s="119"/>
      <c r="Y77" s="119"/>
      <c r="Z77" s="483"/>
      <c r="AA77" s="119"/>
    </row>
    <row r="78" spans="1:27" s="122" customFormat="1" ht="135" x14ac:dyDescent="0.25">
      <c r="A78" s="882" t="s">
        <v>174</v>
      </c>
      <c r="B78" s="509">
        <f>'IDENTIFICACIÓN Y VALORACIÓN'!L35</f>
        <v>1</v>
      </c>
      <c r="C78" s="110">
        <f>'IDENTIFICACIÓN Y VALORACIÓN'!M35</f>
        <v>3</v>
      </c>
      <c r="D78" s="851" t="str">
        <f>'IDENTIFICACIÓN Y VALORACIÓN'!$Q$35</f>
        <v>MODERADO</v>
      </c>
      <c r="E78" s="855" t="str">
        <f>'IDENTIFICACIÓN Y VALORACIÓN'!$E$35</f>
        <v>Corrupción-Visibilidad</v>
      </c>
      <c r="F78" s="883" t="s">
        <v>23</v>
      </c>
      <c r="G78" s="853" t="str">
        <f>IF(F78="Aceptar el riesgo","No se adopta ninguna medida que afecte probabilidad o impacto del riesgo, se mantienen los controles y se les hará seguimiento periódico.",IF(F78="Evitar el riesgo","Se abandonan las actividades que dan lugar al riesgo y no se inician o no continúan las actividades que lo causan",IF(F78="Compartir / transferir el riesgo","Se transfiere o comparte una parte del riesgo. Ej.: seguros y tercerización para reducir probabilidad o impacto del riesgo",IF(F78="Reducir el riesgo","Se adoptan medidas para reducir probabilidad o impacto o ambos, se implementarán controles adicionales."))))</f>
        <v>Se adoptan medidas para reducir probabilidad o impacto o ambos, se implementarán controles adicionales.</v>
      </c>
      <c r="H78" s="500" t="s">
        <v>1993</v>
      </c>
      <c r="I78" s="500" t="s">
        <v>1996</v>
      </c>
      <c r="J78" s="548" t="s">
        <v>2284</v>
      </c>
      <c r="K78" s="548" t="s">
        <v>2507</v>
      </c>
      <c r="L78" s="548" t="s">
        <v>2087</v>
      </c>
      <c r="M78" s="548" t="s">
        <v>2508</v>
      </c>
      <c r="N78" s="500"/>
      <c r="O78" s="500"/>
      <c r="P78" s="483"/>
      <c r="Q78" s="500"/>
      <c r="R78" s="129"/>
      <c r="S78" s="498"/>
      <c r="T78" s="498"/>
      <c r="U78" s="499"/>
      <c r="V78" s="498"/>
      <c r="W78" s="130"/>
      <c r="X78" s="498"/>
      <c r="Y78" s="498"/>
      <c r="Z78" s="484"/>
      <c r="AA78" s="498"/>
    </row>
    <row r="79" spans="1:27" s="122" customFormat="1" ht="135" x14ac:dyDescent="0.25">
      <c r="A79" s="882"/>
      <c r="B79" s="503"/>
      <c r="C79" s="280"/>
      <c r="D79" s="851"/>
      <c r="E79" s="855"/>
      <c r="F79" s="883"/>
      <c r="G79" s="853"/>
      <c r="H79" s="516" t="s">
        <v>1986</v>
      </c>
      <c r="I79" s="514" t="s">
        <v>1390</v>
      </c>
      <c r="J79" s="558" t="s">
        <v>2372</v>
      </c>
      <c r="K79" s="574" t="s">
        <v>2373</v>
      </c>
      <c r="L79" s="571" t="s">
        <v>5</v>
      </c>
      <c r="M79" s="549" t="s">
        <v>2390</v>
      </c>
      <c r="N79" s="500"/>
      <c r="O79" s="500"/>
      <c r="P79" s="483"/>
      <c r="Q79" s="500"/>
      <c r="R79" s="129"/>
      <c r="S79" s="498"/>
      <c r="T79" s="498"/>
      <c r="U79" s="499"/>
      <c r="V79" s="498"/>
      <c r="W79" s="130"/>
      <c r="X79" s="498"/>
      <c r="Y79" s="498"/>
      <c r="Z79" s="484"/>
      <c r="AA79" s="498"/>
    </row>
    <row r="80" spans="1:27" s="122" customFormat="1" ht="135" x14ac:dyDescent="0.25">
      <c r="A80" s="882"/>
      <c r="B80" s="503"/>
      <c r="C80" s="280"/>
      <c r="D80" s="851"/>
      <c r="E80" s="855"/>
      <c r="F80" s="883"/>
      <c r="G80" s="853"/>
      <c r="H80" s="500" t="s">
        <v>1987</v>
      </c>
      <c r="I80" s="500" t="s">
        <v>1391</v>
      </c>
      <c r="J80" s="558" t="s">
        <v>2372</v>
      </c>
      <c r="K80" s="574" t="s">
        <v>2373</v>
      </c>
      <c r="L80" s="571" t="s">
        <v>5</v>
      </c>
      <c r="M80" s="549" t="s">
        <v>2390</v>
      </c>
      <c r="N80" s="500"/>
      <c r="O80" s="500"/>
      <c r="P80" s="483"/>
      <c r="Q80" s="500"/>
      <c r="R80" s="129"/>
      <c r="S80" s="498"/>
      <c r="T80" s="498"/>
      <c r="U80" s="499"/>
      <c r="V80" s="498"/>
      <c r="W80" s="130"/>
      <c r="X80" s="498"/>
      <c r="Y80" s="498"/>
      <c r="Z80" s="484"/>
      <c r="AA80" s="498"/>
    </row>
    <row r="81" spans="1:27" s="122" customFormat="1" ht="195" x14ac:dyDescent="0.25">
      <c r="A81" s="882"/>
      <c r="B81" s="503"/>
      <c r="C81" s="280"/>
      <c r="D81" s="851"/>
      <c r="E81" s="855"/>
      <c r="F81" s="883"/>
      <c r="G81" s="853"/>
      <c r="H81" s="500" t="s">
        <v>1988</v>
      </c>
      <c r="I81" s="500" t="s">
        <v>1392</v>
      </c>
      <c r="J81" s="548" t="s">
        <v>2284</v>
      </c>
      <c r="K81" s="548" t="s">
        <v>2132</v>
      </c>
      <c r="L81" s="548" t="s">
        <v>2087</v>
      </c>
      <c r="M81" s="548" t="s">
        <v>2136</v>
      </c>
      <c r="N81" s="500"/>
      <c r="O81" s="500"/>
      <c r="P81" s="483"/>
      <c r="Q81" s="500"/>
      <c r="R81" s="129"/>
      <c r="S81" s="498"/>
      <c r="T81" s="498"/>
      <c r="U81" s="499"/>
      <c r="V81" s="498"/>
      <c r="W81" s="130"/>
      <c r="X81" s="498"/>
      <c r="Y81" s="498"/>
      <c r="Z81" s="484"/>
      <c r="AA81" s="498"/>
    </row>
    <row r="82" spans="1:27" s="122" customFormat="1" ht="225" x14ac:dyDescent="0.25">
      <c r="A82" s="882"/>
      <c r="B82" s="503"/>
      <c r="C82" s="280"/>
      <c r="D82" s="851"/>
      <c r="E82" s="855"/>
      <c r="F82" s="883"/>
      <c r="G82" s="853"/>
      <c r="H82" s="500" t="s">
        <v>1989</v>
      </c>
      <c r="I82" s="500" t="s">
        <v>1994</v>
      </c>
      <c r="J82" s="558">
        <v>44180</v>
      </c>
      <c r="K82" s="548" t="s">
        <v>2491</v>
      </c>
      <c r="L82" s="548" t="s">
        <v>2087</v>
      </c>
      <c r="M82" s="548" t="s">
        <v>2442</v>
      </c>
      <c r="N82" s="500"/>
      <c r="O82" s="500"/>
      <c r="P82" s="483"/>
      <c r="Q82" s="500"/>
      <c r="R82" s="129"/>
      <c r="S82" s="498"/>
      <c r="T82" s="498"/>
      <c r="U82" s="499"/>
      <c r="V82" s="498"/>
      <c r="W82" s="130"/>
      <c r="X82" s="498"/>
      <c r="Y82" s="498"/>
      <c r="Z82" s="484"/>
      <c r="AA82" s="498"/>
    </row>
    <row r="83" spans="1:27" s="122" customFormat="1" ht="89.25" x14ac:dyDescent="0.25">
      <c r="A83" s="882"/>
      <c r="B83" s="503"/>
      <c r="C83" s="280"/>
      <c r="D83" s="851"/>
      <c r="E83" s="855"/>
      <c r="F83" s="883"/>
      <c r="G83" s="853"/>
      <c r="H83" s="500" t="s">
        <v>1990</v>
      </c>
      <c r="I83" s="500" t="s">
        <v>1396</v>
      </c>
      <c r="J83" s="565">
        <v>44104</v>
      </c>
      <c r="K83" s="626" t="s">
        <v>2356</v>
      </c>
      <c r="L83" s="566" t="s">
        <v>2087</v>
      </c>
      <c r="M83" s="626" t="s">
        <v>2357</v>
      </c>
      <c r="N83" s="500"/>
      <c r="O83" s="500"/>
      <c r="P83" s="483"/>
      <c r="Q83" s="500"/>
      <c r="R83" s="129"/>
      <c r="S83" s="498"/>
      <c r="T83" s="498"/>
      <c r="U83" s="499"/>
      <c r="V83" s="498"/>
      <c r="W83" s="130"/>
      <c r="X83" s="498"/>
      <c r="Y83" s="498"/>
      <c r="Z83" s="484"/>
      <c r="AA83" s="498"/>
    </row>
    <row r="84" spans="1:27" s="122" customFormat="1" ht="270" x14ac:dyDescent="0.25">
      <c r="A84" s="882"/>
      <c r="B84" s="503"/>
      <c r="C84" s="280"/>
      <c r="D84" s="851"/>
      <c r="E84" s="855"/>
      <c r="F84" s="883"/>
      <c r="G84" s="853"/>
      <c r="H84" s="500" t="s">
        <v>1991</v>
      </c>
      <c r="I84" s="500" t="s">
        <v>1397</v>
      </c>
      <c r="J84" s="548" t="s">
        <v>2330</v>
      </c>
      <c r="K84" s="548" t="s">
        <v>2329</v>
      </c>
      <c r="L84" s="548" t="s">
        <v>2087</v>
      </c>
      <c r="M84" s="548" t="s">
        <v>2331</v>
      </c>
      <c r="N84" s="500"/>
      <c r="O84" s="500"/>
      <c r="P84" s="483"/>
      <c r="Q84" s="500"/>
      <c r="R84" s="129"/>
      <c r="S84" s="498"/>
      <c r="T84" s="498"/>
      <c r="U84" s="499"/>
      <c r="V84" s="498"/>
      <c r="W84" s="130"/>
      <c r="X84" s="498"/>
      <c r="Y84" s="498"/>
      <c r="Z84" s="484"/>
      <c r="AA84" s="498"/>
    </row>
    <row r="85" spans="1:27" s="122" customFormat="1" ht="131.25" customHeight="1" x14ac:dyDescent="0.25">
      <c r="A85" s="882"/>
      <c r="B85" s="503"/>
      <c r="C85" s="280"/>
      <c r="D85" s="851"/>
      <c r="E85" s="855"/>
      <c r="F85" s="883"/>
      <c r="G85" s="853"/>
      <c r="H85" s="500" t="s">
        <v>1992</v>
      </c>
      <c r="I85" s="500" t="s">
        <v>1995</v>
      </c>
      <c r="J85" s="548" t="s">
        <v>2284</v>
      </c>
      <c r="K85" s="548" t="s">
        <v>2137</v>
      </c>
      <c r="L85" s="548" t="s">
        <v>2087</v>
      </c>
      <c r="M85" s="548" t="s">
        <v>2138</v>
      </c>
      <c r="N85" s="500"/>
      <c r="O85" s="500"/>
      <c r="P85" s="483"/>
      <c r="Q85" s="500"/>
      <c r="R85" s="129"/>
      <c r="S85" s="498"/>
      <c r="T85" s="498"/>
      <c r="U85" s="499"/>
      <c r="V85" s="498"/>
      <c r="W85" s="130"/>
      <c r="X85" s="498"/>
      <c r="Y85" s="498"/>
      <c r="Z85" s="484"/>
      <c r="AA85" s="498"/>
    </row>
    <row r="86" spans="1:27" s="122" customFormat="1" ht="102" x14ac:dyDescent="0.25">
      <c r="A86" s="882"/>
      <c r="B86" s="505"/>
      <c r="C86" s="111"/>
      <c r="D86" s="851"/>
      <c r="E86" s="855"/>
      <c r="F86" s="883"/>
      <c r="G86" s="853"/>
      <c r="H86" s="495" t="s">
        <v>1998</v>
      </c>
      <c r="I86" s="495" t="s">
        <v>1425</v>
      </c>
      <c r="J86" s="611" t="s">
        <v>2547</v>
      </c>
      <c r="K86" s="620" t="s">
        <v>2542</v>
      </c>
      <c r="L86" s="611" t="s">
        <v>5</v>
      </c>
      <c r="M86" s="619" t="s">
        <v>2554</v>
      </c>
      <c r="N86" s="495"/>
      <c r="O86" s="495"/>
      <c r="P86" s="483"/>
      <c r="Q86" s="495"/>
      <c r="R86" s="129"/>
      <c r="S86" s="498"/>
      <c r="T86" s="498"/>
      <c r="U86" s="499"/>
      <c r="V86" s="498"/>
      <c r="W86" s="130"/>
      <c r="X86" s="498"/>
      <c r="Y86" s="498"/>
      <c r="Z86" s="484"/>
      <c r="AA86" s="498"/>
    </row>
    <row r="87" spans="1:27" s="122" customFormat="1" ht="76.5" x14ac:dyDescent="0.25">
      <c r="A87" s="882"/>
      <c r="B87" s="505"/>
      <c r="C87" s="111"/>
      <c r="D87" s="851"/>
      <c r="E87" s="855"/>
      <c r="F87" s="883"/>
      <c r="G87" s="853"/>
      <c r="H87" s="495" t="s">
        <v>1997</v>
      </c>
      <c r="I87" s="495" t="s">
        <v>1424</v>
      </c>
      <c r="J87" s="611" t="s">
        <v>2297</v>
      </c>
      <c r="K87" s="611" t="s">
        <v>2298</v>
      </c>
      <c r="L87" s="549" t="s">
        <v>2087</v>
      </c>
      <c r="M87" s="611" t="s">
        <v>2193</v>
      </c>
      <c r="N87" s="495"/>
      <c r="O87" s="495"/>
      <c r="P87" s="483"/>
      <c r="Q87" s="495"/>
      <c r="R87" s="129"/>
      <c r="S87" s="498"/>
      <c r="T87" s="498"/>
      <c r="U87" s="499"/>
      <c r="V87" s="498"/>
      <c r="W87" s="130"/>
      <c r="X87" s="498"/>
      <c r="Y87" s="498"/>
      <c r="Z87" s="484"/>
      <c r="AA87" s="498"/>
    </row>
    <row r="88" spans="1:27" s="122" customFormat="1" ht="21" customHeight="1" x14ac:dyDescent="0.25">
      <c r="A88" s="882"/>
      <c r="B88" s="505"/>
      <c r="C88" s="111"/>
      <c r="D88" s="851"/>
      <c r="E88" s="855"/>
      <c r="F88" s="883"/>
      <c r="G88" s="853"/>
      <c r="H88" s="495" t="s">
        <v>2001</v>
      </c>
      <c r="I88" s="495" t="s">
        <v>1230</v>
      </c>
      <c r="J88" s="548" t="s">
        <v>2095</v>
      </c>
      <c r="K88" s="548" t="s">
        <v>2095</v>
      </c>
      <c r="L88" s="548" t="s">
        <v>2095</v>
      </c>
      <c r="M88" s="548" t="s">
        <v>2095</v>
      </c>
      <c r="N88" s="495"/>
      <c r="O88" s="495"/>
      <c r="P88" s="483"/>
      <c r="Q88" s="495"/>
      <c r="R88" s="129"/>
      <c r="S88" s="498"/>
      <c r="T88" s="498"/>
      <c r="U88" s="499"/>
      <c r="V88" s="498"/>
      <c r="W88" s="130"/>
      <c r="X88" s="498"/>
      <c r="Y88" s="498"/>
      <c r="Z88" s="484"/>
      <c r="AA88" s="498"/>
    </row>
    <row r="89" spans="1:27" s="122" customFormat="1" ht="180" x14ac:dyDescent="0.25">
      <c r="A89" s="882"/>
      <c r="B89" s="505"/>
      <c r="C89" s="111"/>
      <c r="D89" s="851"/>
      <c r="E89" s="855"/>
      <c r="F89" s="883"/>
      <c r="G89" s="853"/>
      <c r="H89" s="495" t="s">
        <v>1999</v>
      </c>
      <c r="I89" s="899" t="s">
        <v>2002</v>
      </c>
      <c r="J89" s="548" t="s">
        <v>2151</v>
      </c>
      <c r="K89" s="548" t="s">
        <v>2230</v>
      </c>
      <c r="L89" s="548" t="s">
        <v>2087</v>
      </c>
      <c r="M89" s="548" t="s">
        <v>2318</v>
      </c>
      <c r="N89" s="495"/>
      <c r="O89" s="495"/>
      <c r="P89" s="483"/>
      <c r="Q89" s="495"/>
      <c r="R89" s="129"/>
      <c r="S89" s="498"/>
      <c r="T89" s="498"/>
      <c r="U89" s="499"/>
      <c r="V89" s="498"/>
      <c r="W89" s="130"/>
      <c r="X89" s="498"/>
      <c r="Y89" s="498"/>
      <c r="Z89" s="484"/>
      <c r="AA89" s="498"/>
    </row>
    <row r="90" spans="1:27" s="122" customFormat="1" ht="30" x14ac:dyDescent="0.25">
      <c r="A90" s="882"/>
      <c r="B90" s="505"/>
      <c r="C90" s="111"/>
      <c r="D90" s="851"/>
      <c r="E90" s="855"/>
      <c r="F90" s="883"/>
      <c r="G90" s="853"/>
      <c r="H90" s="495" t="s">
        <v>2000</v>
      </c>
      <c r="I90" s="899"/>
      <c r="J90" s="548" t="s">
        <v>2151</v>
      </c>
      <c r="K90" s="548" t="s">
        <v>2230</v>
      </c>
      <c r="L90" s="548" t="s">
        <v>2087</v>
      </c>
      <c r="M90" s="548" t="s">
        <v>2152</v>
      </c>
      <c r="N90" s="495"/>
      <c r="O90" s="495"/>
      <c r="P90" s="483"/>
      <c r="Q90" s="495"/>
      <c r="R90" s="129"/>
      <c r="S90" s="498"/>
      <c r="T90" s="498"/>
      <c r="U90" s="499"/>
      <c r="V90" s="498"/>
      <c r="W90" s="130"/>
      <c r="X90" s="498"/>
      <c r="Y90" s="498"/>
      <c r="Z90" s="484"/>
      <c r="AA90" s="498"/>
    </row>
    <row r="91" spans="1:27" s="122" customFormat="1" ht="60.6" customHeight="1" x14ac:dyDescent="0.25">
      <c r="A91" s="882"/>
      <c r="B91" s="505"/>
      <c r="C91" s="111"/>
      <c r="D91" s="851"/>
      <c r="E91" s="855"/>
      <c r="F91" s="883"/>
      <c r="G91" s="853"/>
      <c r="H91" s="495" t="s">
        <v>761</v>
      </c>
      <c r="I91" s="495" t="s">
        <v>285</v>
      </c>
      <c r="J91" s="611" t="s">
        <v>2406</v>
      </c>
      <c r="K91" s="611" t="s">
        <v>2407</v>
      </c>
      <c r="L91" s="570" t="s">
        <v>2087</v>
      </c>
      <c r="M91" s="611" t="s">
        <v>2408</v>
      </c>
      <c r="N91" s="495"/>
      <c r="O91" s="495"/>
      <c r="P91" s="483"/>
      <c r="Q91" s="495"/>
      <c r="R91" s="129"/>
      <c r="S91" s="498"/>
      <c r="T91" s="498"/>
      <c r="U91" s="499"/>
      <c r="V91" s="498"/>
      <c r="W91" s="130"/>
      <c r="X91" s="498"/>
      <c r="Y91" s="498"/>
      <c r="Z91" s="484"/>
      <c r="AA91" s="498"/>
    </row>
    <row r="92" spans="1:27" ht="23.1" customHeight="1" x14ac:dyDescent="0.25">
      <c r="A92" s="870" t="s">
        <v>175</v>
      </c>
      <c r="B92" s="506">
        <f>'IDENTIFICACIÓN Y VALORACIÓN'!L39</f>
        <v>1</v>
      </c>
      <c r="C92" s="112">
        <f>'IDENTIFICACIÓN Y VALORACIÓN'!M39</f>
        <v>3</v>
      </c>
      <c r="D92" s="852" t="str">
        <f>'IDENTIFICACIÓN Y VALORACIÓN'!$Q$39</f>
        <v>MODERADO</v>
      </c>
      <c r="E92" s="861" t="str">
        <f>'IDENTIFICACIÓN Y VALORACIÓN'!$E$39</f>
        <v>Corrupción-Delitos de la Admón. Pública</v>
      </c>
      <c r="F92" s="867" t="s">
        <v>23</v>
      </c>
      <c r="G92" s="856" t="str">
        <f>IF(F92="Aceptar el riesgo","No se adopta ninguna medida que afecte probabilidad o impacto del riesgo, se mantienen los controles y se les hará seguimiento periódico.",IF(F92="Evitar el riesgo","Se abandonan las actividades que dan lugar al riesgo y no se inician o no continúan las actividades que lo causan",IF(F92="Compartir / transferir el riesgo","Se transfiere o comparte una parte del riesgo. Ej.: seguros y tercerización para reducir probabilidad o impacto del riesgo",IF(F92="Reducir el riesgo","Se adoptan medidas para reducir probabilidad o impacto o ambos, se implementarán controles adicionales."))))</f>
        <v>Se adoptan medidas para reducir probabilidad o impacto o ambos, se implementarán controles adicionales.</v>
      </c>
      <c r="H92" s="494" t="s">
        <v>2007</v>
      </c>
      <c r="I92" s="494" t="s">
        <v>1455</v>
      </c>
      <c r="J92" s="548" t="s">
        <v>2095</v>
      </c>
      <c r="K92" s="548" t="s">
        <v>2095</v>
      </c>
      <c r="L92" s="548" t="s">
        <v>2095</v>
      </c>
      <c r="M92" s="548" t="s">
        <v>2095</v>
      </c>
      <c r="N92" s="494"/>
      <c r="O92" s="494"/>
      <c r="P92" s="483"/>
      <c r="Q92" s="494"/>
      <c r="R92" s="129"/>
      <c r="S92" s="119"/>
      <c r="T92" s="119"/>
      <c r="U92" s="120"/>
      <c r="V92" s="119"/>
      <c r="W92" s="130"/>
      <c r="X92" s="119"/>
      <c r="Y92" s="119"/>
      <c r="Z92" s="484"/>
      <c r="AA92" s="119"/>
    </row>
    <row r="93" spans="1:27" ht="60" x14ac:dyDescent="0.25">
      <c r="A93" s="871"/>
      <c r="B93" s="501"/>
      <c r="C93" s="136"/>
      <c r="D93" s="852"/>
      <c r="E93" s="862"/>
      <c r="F93" s="868"/>
      <c r="G93" s="856"/>
      <c r="H93" s="494" t="s">
        <v>2003</v>
      </c>
      <c r="I93" s="494" t="s">
        <v>2008</v>
      </c>
      <c r="J93" s="567">
        <v>44154</v>
      </c>
      <c r="K93" s="566" t="s">
        <v>2358</v>
      </c>
      <c r="L93" s="566" t="s">
        <v>2087</v>
      </c>
      <c r="M93" s="566" t="s">
        <v>2359</v>
      </c>
      <c r="N93" s="494"/>
      <c r="O93" s="494"/>
      <c r="P93" s="483"/>
      <c r="Q93" s="494"/>
      <c r="R93" s="129"/>
      <c r="S93" s="119"/>
      <c r="T93" s="119"/>
      <c r="U93" s="120"/>
      <c r="V93" s="119"/>
      <c r="W93" s="130"/>
      <c r="X93" s="119"/>
      <c r="Y93" s="119"/>
      <c r="Z93" s="484"/>
      <c r="AA93" s="119"/>
    </row>
    <row r="94" spans="1:27" ht="210" x14ac:dyDescent="0.25">
      <c r="A94" s="871"/>
      <c r="B94" s="501"/>
      <c r="C94" s="136"/>
      <c r="D94" s="852"/>
      <c r="E94" s="862"/>
      <c r="F94" s="868"/>
      <c r="G94" s="856"/>
      <c r="H94" s="494" t="s">
        <v>2004</v>
      </c>
      <c r="I94" s="494" t="s">
        <v>2009</v>
      </c>
      <c r="J94" s="612" t="s">
        <v>2465</v>
      </c>
      <c r="K94" s="556" t="s">
        <v>2473</v>
      </c>
      <c r="L94" s="614" t="s">
        <v>2087</v>
      </c>
      <c r="M94" s="556" t="s">
        <v>2492</v>
      </c>
      <c r="N94" s="494"/>
      <c r="O94" s="494"/>
      <c r="P94" s="483"/>
      <c r="Q94" s="494"/>
      <c r="R94" s="129"/>
      <c r="S94" s="119"/>
      <c r="T94" s="119"/>
      <c r="U94" s="120"/>
      <c r="V94" s="119"/>
      <c r="W94" s="130"/>
      <c r="X94" s="119"/>
      <c r="Y94" s="119"/>
      <c r="Z94" s="484"/>
      <c r="AA94" s="119"/>
    </row>
    <row r="95" spans="1:27" ht="90" x14ac:dyDescent="0.25">
      <c r="A95" s="871"/>
      <c r="B95" s="501"/>
      <c r="C95" s="136"/>
      <c r="D95" s="852"/>
      <c r="E95" s="862"/>
      <c r="F95" s="868"/>
      <c r="G95" s="856"/>
      <c r="H95" s="494" t="s">
        <v>2005</v>
      </c>
      <c r="I95" s="494" t="s">
        <v>1451</v>
      </c>
      <c r="J95" s="548" t="s">
        <v>2175</v>
      </c>
      <c r="K95" s="548" t="s">
        <v>2258</v>
      </c>
      <c r="L95" s="548" t="s">
        <v>2087</v>
      </c>
      <c r="M95" s="548" t="s">
        <v>2259</v>
      </c>
      <c r="N95" s="494"/>
      <c r="O95" s="494"/>
      <c r="P95" s="483"/>
      <c r="Q95" s="494"/>
      <c r="R95" s="129"/>
      <c r="S95" s="119"/>
      <c r="T95" s="119"/>
      <c r="U95" s="120"/>
      <c r="V95" s="119"/>
      <c r="W95" s="130"/>
      <c r="X95" s="119"/>
      <c r="Y95" s="119"/>
      <c r="Z95" s="484"/>
      <c r="AA95" s="119"/>
    </row>
    <row r="96" spans="1:27" ht="409.5" x14ac:dyDescent="0.25">
      <c r="A96" s="871"/>
      <c r="B96" s="501"/>
      <c r="C96" s="136"/>
      <c r="D96" s="852"/>
      <c r="E96" s="862"/>
      <c r="F96" s="868"/>
      <c r="G96" s="856"/>
      <c r="H96" s="494" t="s">
        <v>2006</v>
      </c>
      <c r="I96" s="494" t="s">
        <v>1454</v>
      </c>
      <c r="J96" s="548" t="s">
        <v>2238</v>
      </c>
      <c r="K96" s="548" t="s">
        <v>2420</v>
      </c>
      <c r="L96" s="548" t="s">
        <v>2087</v>
      </c>
      <c r="M96" s="548" t="s">
        <v>2237</v>
      </c>
      <c r="N96" s="494"/>
      <c r="O96" s="494"/>
      <c r="P96" s="483"/>
      <c r="Q96" s="494"/>
      <c r="R96" s="129"/>
      <c r="S96" s="119"/>
      <c r="T96" s="119"/>
      <c r="U96" s="120"/>
      <c r="V96" s="119"/>
      <c r="W96" s="130"/>
      <c r="X96" s="119"/>
      <c r="Y96" s="119"/>
      <c r="Z96" s="484"/>
      <c r="AA96" s="119"/>
    </row>
    <row r="97" spans="1:27" ht="18.95" customHeight="1" x14ac:dyDescent="0.25">
      <c r="A97" s="871"/>
      <c r="B97" s="502"/>
      <c r="C97" s="113"/>
      <c r="D97" s="852"/>
      <c r="E97" s="862"/>
      <c r="F97" s="868"/>
      <c r="G97" s="856"/>
      <c r="H97" s="493" t="s">
        <v>2011</v>
      </c>
      <c r="I97" s="900" t="s">
        <v>751</v>
      </c>
      <c r="J97" s="548" t="s">
        <v>2095</v>
      </c>
      <c r="K97" s="548" t="s">
        <v>2095</v>
      </c>
      <c r="L97" s="548" t="s">
        <v>2095</v>
      </c>
      <c r="M97" s="548" t="s">
        <v>2095</v>
      </c>
      <c r="N97" s="492"/>
      <c r="O97" s="492"/>
      <c r="P97" s="483"/>
      <c r="Q97" s="492"/>
      <c r="R97" s="129"/>
      <c r="S97" s="119"/>
      <c r="T97" s="119"/>
      <c r="U97" s="120"/>
      <c r="V97" s="119"/>
      <c r="W97" s="130"/>
      <c r="X97" s="119"/>
      <c r="Y97" s="119"/>
      <c r="Z97" s="484"/>
      <c r="AA97" s="119"/>
    </row>
    <row r="98" spans="1:27" ht="15.6" customHeight="1" x14ac:dyDescent="0.25">
      <c r="A98" s="871"/>
      <c r="B98" s="502"/>
      <c r="C98" s="113"/>
      <c r="D98" s="852"/>
      <c r="E98" s="862"/>
      <c r="F98" s="868"/>
      <c r="G98" s="856"/>
      <c r="H98" s="493" t="s">
        <v>2010</v>
      </c>
      <c r="I98" s="900"/>
      <c r="J98" s="548" t="s">
        <v>2095</v>
      </c>
      <c r="K98" s="548" t="s">
        <v>2095</v>
      </c>
      <c r="L98" s="548" t="s">
        <v>2095</v>
      </c>
      <c r="M98" s="548" t="s">
        <v>2095</v>
      </c>
      <c r="N98" s="492"/>
      <c r="O98" s="492"/>
      <c r="P98" s="483"/>
      <c r="Q98" s="492"/>
      <c r="R98" s="129"/>
      <c r="S98" s="119"/>
      <c r="T98" s="119"/>
      <c r="U98" s="120"/>
      <c r="V98" s="119"/>
      <c r="W98" s="130"/>
      <c r="X98" s="119"/>
      <c r="Y98" s="119"/>
      <c r="Z98" s="484"/>
      <c r="AA98" s="119"/>
    </row>
    <row r="99" spans="1:27" ht="42.95" customHeight="1" x14ac:dyDescent="0.25">
      <c r="A99" s="871"/>
      <c r="B99" s="502"/>
      <c r="C99" s="113"/>
      <c r="D99" s="852"/>
      <c r="E99" s="862"/>
      <c r="F99" s="868"/>
      <c r="G99" s="856"/>
      <c r="H99" s="493" t="s">
        <v>2012</v>
      </c>
      <c r="I99" s="494" t="s">
        <v>2014</v>
      </c>
      <c r="J99" s="611" t="s">
        <v>2443</v>
      </c>
      <c r="K99" s="549" t="s">
        <v>2102</v>
      </c>
      <c r="L99" s="570" t="s">
        <v>2087</v>
      </c>
      <c r="M99" s="549" t="s">
        <v>2450</v>
      </c>
      <c r="N99" s="494"/>
      <c r="O99" s="494"/>
      <c r="P99" s="483"/>
      <c r="Q99" s="494"/>
      <c r="R99" s="129"/>
      <c r="S99" s="119"/>
      <c r="T99" s="119"/>
      <c r="U99" s="120"/>
      <c r="V99" s="119"/>
      <c r="W99" s="130"/>
      <c r="X99" s="119"/>
      <c r="Y99" s="119"/>
      <c r="Z99" s="484"/>
      <c r="AA99" s="119"/>
    </row>
    <row r="100" spans="1:27" ht="60" x14ac:dyDescent="0.25">
      <c r="A100" s="871"/>
      <c r="B100" s="502"/>
      <c r="C100" s="113"/>
      <c r="D100" s="852"/>
      <c r="E100" s="862"/>
      <c r="F100" s="868"/>
      <c r="G100" s="856"/>
      <c r="H100" s="493" t="s">
        <v>2013</v>
      </c>
      <c r="I100" s="494" t="s">
        <v>1487</v>
      </c>
      <c r="J100" s="567">
        <v>44154</v>
      </c>
      <c r="K100" s="566" t="s">
        <v>2360</v>
      </c>
      <c r="L100" s="566" t="s">
        <v>2087</v>
      </c>
      <c r="M100" s="566" t="s">
        <v>2359</v>
      </c>
      <c r="N100" s="494"/>
      <c r="O100" s="494"/>
      <c r="P100" s="483"/>
      <c r="Q100" s="494"/>
      <c r="R100" s="129"/>
      <c r="S100" s="119"/>
      <c r="T100" s="119"/>
      <c r="U100" s="120"/>
      <c r="V100" s="119"/>
      <c r="W100" s="130"/>
      <c r="X100" s="119"/>
      <c r="Y100" s="119"/>
      <c r="Z100" s="484"/>
      <c r="AA100" s="119"/>
    </row>
    <row r="101" spans="1:27" ht="24" customHeight="1" x14ac:dyDescent="0.25">
      <c r="A101" s="871"/>
      <c r="B101" s="502"/>
      <c r="C101" s="113"/>
      <c r="D101" s="852"/>
      <c r="E101" s="862"/>
      <c r="F101" s="868"/>
      <c r="G101" s="856"/>
      <c r="H101" s="493" t="s">
        <v>748</v>
      </c>
      <c r="I101" s="494" t="s">
        <v>749</v>
      </c>
      <c r="J101" s="548" t="s">
        <v>2153</v>
      </c>
      <c r="K101" s="548" t="s">
        <v>2153</v>
      </c>
      <c r="L101" s="548" t="s">
        <v>2087</v>
      </c>
      <c r="M101" s="548" t="s">
        <v>2154</v>
      </c>
      <c r="N101" s="494"/>
      <c r="O101" s="494"/>
      <c r="P101" s="483"/>
      <c r="Q101" s="494"/>
      <c r="R101" s="129"/>
      <c r="S101" s="119"/>
      <c r="T101" s="119"/>
      <c r="U101" s="120"/>
      <c r="V101" s="119"/>
      <c r="W101" s="130"/>
      <c r="X101" s="119"/>
      <c r="Y101" s="119"/>
      <c r="Z101" s="484"/>
      <c r="AA101" s="119"/>
    </row>
    <row r="102" spans="1:27" ht="19.5" customHeight="1" x14ac:dyDescent="0.25">
      <c r="A102" s="872"/>
      <c r="B102" s="502"/>
      <c r="C102" s="113"/>
      <c r="D102" s="852"/>
      <c r="E102" s="863"/>
      <c r="F102" s="869"/>
      <c r="G102" s="856"/>
      <c r="H102" s="495" t="s">
        <v>752</v>
      </c>
      <c r="I102" s="492" t="s">
        <v>286</v>
      </c>
      <c r="J102" s="548" t="s">
        <v>2095</v>
      </c>
      <c r="K102" s="548" t="s">
        <v>2095</v>
      </c>
      <c r="L102" s="548" t="s">
        <v>2095</v>
      </c>
      <c r="M102" s="548" t="s">
        <v>2095</v>
      </c>
      <c r="N102" s="492"/>
      <c r="O102" s="492"/>
      <c r="P102" s="483"/>
      <c r="Q102" s="492"/>
      <c r="R102" s="129"/>
      <c r="S102" s="119"/>
      <c r="T102" s="119"/>
      <c r="U102" s="120"/>
      <c r="V102" s="119"/>
      <c r="W102" s="130"/>
      <c r="X102" s="119"/>
      <c r="Y102" s="119"/>
      <c r="Z102" s="484"/>
      <c r="AA102" s="119"/>
    </row>
    <row r="103" spans="1:27" s="122" customFormat="1" ht="26.45" customHeight="1" x14ac:dyDescent="0.25">
      <c r="A103" s="901" t="s">
        <v>176</v>
      </c>
      <c r="B103" s="509">
        <f>'IDENTIFICACIÓN Y VALORACIÓN'!L45</f>
        <v>1</v>
      </c>
      <c r="C103" s="110">
        <f>'IDENTIFICACIÓN Y VALORACIÓN'!M45</f>
        <v>3</v>
      </c>
      <c r="D103" s="851" t="str">
        <f>'IDENTIFICACIÓN Y VALORACIÓN'!$Q$45</f>
        <v>MODERADO</v>
      </c>
      <c r="E103" s="855" t="str">
        <f>'IDENTIFICACIÓN Y VALORACIÓN'!$E$45</f>
        <v>Corrupción-Delitos de la Admón. Pública</v>
      </c>
      <c r="F103" s="854" t="s">
        <v>23</v>
      </c>
      <c r="G103" s="853" t="str">
        <f>IF(F103="Aceptar el riesgo","No se adopta ninguna medida que afecte probabilidad o impacto del riesgo, se mantienen los controles y se les hará seguimiento periódico.",IF(F103="Evitar el riesgo","Se abandonan las actividades que dan lugar al riesgo y no se inician o no continúan las actividades que lo causan",IF(F103="Compartir / transferir el riesgo","Se transfiere o comparte una parte del riesgo. Ej.: seguros y tercerización para reducir probabilidad o impacto del riesgo",IF(F103="Reducir el riesgo","Se adoptan medidas para reducir probabilidad o impacto o ambos, se implementarán controles adicionales."))))</f>
        <v>Se adoptan medidas para reducir probabilidad o impacto o ambos, se implementarán controles adicionales.</v>
      </c>
      <c r="H103" s="500" t="s">
        <v>2021</v>
      </c>
      <c r="I103" s="500" t="s">
        <v>1526</v>
      </c>
      <c r="J103" s="548" t="s">
        <v>2218</v>
      </c>
      <c r="K103" s="548" t="s">
        <v>2217</v>
      </c>
      <c r="L103" s="548" t="s">
        <v>2087</v>
      </c>
      <c r="M103" s="548" t="s">
        <v>2219</v>
      </c>
      <c r="N103" s="500"/>
      <c r="O103" s="500"/>
      <c r="P103" s="483"/>
      <c r="Q103" s="500"/>
      <c r="R103" s="129"/>
      <c r="S103" s="498"/>
      <c r="T103" s="498"/>
      <c r="U103" s="499"/>
      <c r="V103" s="498"/>
      <c r="W103" s="130"/>
      <c r="X103" s="498"/>
      <c r="Y103" s="498"/>
      <c r="Z103" s="484"/>
      <c r="AA103" s="498"/>
    </row>
    <row r="104" spans="1:27" s="122" customFormat="1" ht="102" x14ac:dyDescent="0.25">
      <c r="A104" s="902"/>
      <c r="B104" s="503"/>
      <c r="C104" s="280"/>
      <c r="D104" s="851"/>
      <c r="E104" s="855"/>
      <c r="F104" s="854"/>
      <c r="G104" s="853"/>
      <c r="H104" s="500" t="s">
        <v>2015</v>
      </c>
      <c r="I104" s="500" t="s">
        <v>1518</v>
      </c>
      <c r="J104" s="611" t="s">
        <v>2547</v>
      </c>
      <c r="K104" s="620" t="s">
        <v>2542</v>
      </c>
      <c r="L104" s="611" t="s">
        <v>5</v>
      </c>
      <c r="M104" s="619" t="s">
        <v>2555</v>
      </c>
      <c r="N104" s="500"/>
      <c r="O104" s="500"/>
      <c r="P104" s="483"/>
      <c r="Q104" s="500"/>
      <c r="R104" s="129"/>
      <c r="S104" s="498"/>
      <c r="T104" s="498"/>
      <c r="U104" s="499"/>
      <c r="V104" s="498"/>
      <c r="W104" s="130"/>
      <c r="X104" s="498"/>
      <c r="Y104" s="498"/>
      <c r="Z104" s="484"/>
      <c r="AA104" s="498"/>
    </row>
    <row r="105" spans="1:27" s="122" customFormat="1" ht="89.25" x14ac:dyDescent="0.25">
      <c r="A105" s="902"/>
      <c r="B105" s="503"/>
      <c r="C105" s="280"/>
      <c r="D105" s="851"/>
      <c r="E105" s="855"/>
      <c r="F105" s="854"/>
      <c r="G105" s="853"/>
      <c r="H105" s="500" t="s">
        <v>2016</v>
      </c>
      <c r="I105" s="500" t="s">
        <v>1519</v>
      </c>
      <c r="J105" s="548" t="s">
        <v>2095</v>
      </c>
      <c r="K105" s="548" t="s">
        <v>2095</v>
      </c>
      <c r="L105" s="548" t="s">
        <v>2095</v>
      </c>
      <c r="M105" s="548" t="s">
        <v>2095</v>
      </c>
      <c r="N105" s="500"/>
      <c r="O105" s="500"/>
      <c r="P105" s="483"/>
      <c r="Q105" s="500"/>
      <c r="R105" s="129"/>
      <c r="S105" s="498"/>
      <c r="T105" s="498"/>
      <c r="U105" s="499"/>
      <c r="V105" s="498"/>
      <c r="W105" s="130"/>
      <c r="X105" s="498"/>
      <c r="Y105" s="498"/>
      <c r="Z105" s="484"/>
      <c r="AA105" s="498"/>
    </row>
    <row r="106" spans="1:27" s="122" customFormat="1" ht="195" x14ac:dyDescent="0.25">
      <c r="A106" s="902"/>
      <c r="B106" s="503"/>
      <c r="C106" s="280"/>
      <c r="D106" s="851"/>
      <c r="E106" s="855"/>
      <c r="F106" s="854"/>
      <c r="G106" s="853"/>
      <c r="H106" s="500" t="s">
        <v>2017</v>
      </c>
      <c r="I106" s="500" t="s">
        <v>1520</v>
      </c>
      <c r="J106" s="548" t="s">
        <v>2285</v>
      </c>
      <c r="K106" s="548" t="s">
        <v>2132</v>
      </c>
      <c r="L106" s="548" t="s">
        <v>2087</v>
      </c>
      <c r="M106" s="548" t="s">
        <v>2136</v>
      </c>
      <c r="N106" s="500"/>
      <c r="O106" s="500"/>
      <c r="P106" s="483"/>
      <c r="Q106" s="500"/>
      <c r="R106" s="129"/>
      <c r="S106" s="498"/>
      <c r="T106" s="498"/>
      <c r="U106" s="499"/>
      <c r="V106" s="498"/>
      <c r="W106" s="130"/>
      <c r="X106" s="498"/>
      <c r="Y106" s="498"/>
      <c r="Z106" s="484"/>
      <c r="AA106" s="498"/>
    </row>
    <row r="107" spans="1:27" s="122" customFormat="1" ht="165" x14ac:dyDescent="0.25">
      <c r="A107" s="902"/>
      <c r="B107" s="503"/>
      <c r="C107" s="280"/>
      <c r="D107" s="851"/>
      <c r="E107" s="855"/>
      <c r="F107" s="854"/>
      <c r="G107" s="853"/>
      <c r="H107" s="500" t="s">
        <v>2018</v>
      </c>
      <c r="I107" s="500" t="s">
        <v>2020</v>
      </c>
      <c r="J107" s="558">
        <v>44180</v>
      </c>
      <c r="K107" s="574" t="s">
        <v>2493</v>
      </c>
      <c r="L107" s="548" t="s">
        <v>2087</v>
      </c>
      <c r="M107" s="574" t="s">
        <v>2442</v>
      </c>
      <c r="N107" s="500"/>
      <c r="O107" s="500"/>
      <c r="P107" s="483"/>
      <c r="Q107" s="500"/>
      <c r="R107" s="129"/>
      <c r="S107" s="498"/>
      <c r="T107" s="498"/>
      <c r="U107" s="499"/>
      <c r="V107" s="498"/>
      <c r="W107" s="130"/>
      <c r="X107" s="498"/>
      <c r="Y107" s="498"/>
      <c r="Z107" s="484"/>
      <c r="AA107" s="498"/>
    </row>
    <row r="108" spans="1:27" s="122" customFormat="1" ht="127.5" x14ac:dyDescent="0.25">
      <c r="A108" s="902"/>
      <c r="B108" s="503"/>
      <c r="C108" s="280"/>
      <c r="D108" s="851"/>
      <c r="E108" s="855"/>
      <c r="F108" s="854"/>
      <c r="G108" s="853"/>
      <c r="H108" s="500" t="s">
        <v>1971</v>
      </c>
      <c r="I108" s="500" t="s">
        <v>1327</v>
      </c>
      <c r="J108" s="625" t="s">
        <v>2353</v>
      </c>
      <c r="K108" s="622" t="s">
        <v>2354</v>
      </c>
      <c r="L108" s="564" t="s">
        <v>2087</v>
      </c>
      <c r="M108" s="622" t="s">
        <v>2355</v>
      </c>
      <c r="N108" s="500"/>
      <c r="O108" s="500"/>
      <c r="P108" s="483"/>
      <c r="Q108" s="500"/>
      <c r="R108" s="129"/>
      <c r="S108" s="498"/>
      <c r="T108" s="498"/>
      <c r="U108" s="499"/>
      <c r="V108" s="498"/>
      <c r="W108" s="130"/>
      <c r="X108" s="498"/>
      <c r="Y108" s="498"/>
      <c r="Z108" s="484"/>
      <c r="AA108" s="498"/>
    </row>
    <row r="109" spans="1:27" s="122" customFormat="1" ht="165" x14ac:dyDescent="0.25">
      <c r="A109" s="902"/>
      <c r="B109" s="503"/>
      <c r="C109" s="280"/>
      <c r="D109" s="851"/>
      <c r="E109" s="855"/>
      <c r="F109" s="854"/>
      <c r="G109" s="853"/>
      <c r="H109" s="500" t="s">
        <v>2019</v>
      </c>
      <c r="I109" s="500" t="s">
        <v>1525</v>
      </c>
      <c r="J109" s="548" t="s">
        <v>2330</v>
      </c>
      <c r="K109" s="548" t="s">
        <v>2332</v>
      </c>
      <c r="L109" s="548" t="s">
        <v>2087</v>
      </c>
      <c r="M109" s="548" t="s">
        <v>2331</v>
      </c>
      <c r="N109" s="500"/>
      <c r="O109" s="500"/>
      <c r="P109" s="483"/>
      <c r="Q109" s="500"/>
      <c r="R109" s="129"/>
      <c r="S109" s="498"/>
      <c r="T109" s="498"/>
      <c r="U109" s="499"/>
      <c r="V109" s="498"/>
      <c r="W109" s="130"/>
      <c r="X109" s="498"/>
      <c r="Y109" s="498"/>
      <c r="Z109" s="484"/>
      <c r="AA109" s="498"/>
    </row>
    <row r="110" spans="1:27" s="122" customFormat="1" ht="18.95" customHeight="1" x14ac:dyDescent="0.25">
      <c r="A110" s="902"/>
      <c r="B110" s="505"/>
      <c r="C110" s="111"/>
      <c r="D110" s="851"/>
      <c r="E110" s="855"/>
      <c r="F110" s="854"/>
      <c r="G110" s="853"/>
      <c r="H110" s="495" t="s">
        <v>2023</v>
      </c>
      <c r="I110" s="500" t="s">
        <v>1552</v>
      </c>
      <c r="J110" s="548" t="s">
        <v>2095</v>
      </c>
      <c r="K110" s="548" t="s">
        <v>2095</v>
      </c>
      <c r="L110" s="548" t="s">
        <v>2095</v>
      </c>
      <c r="M110" s="548" t="s">
        <v>2095</v>
      </c>
      <c r="N110" s="500"/>
      <c r="O110" s="500"/>
      <c r="P110" s="483"/>
      <c r="Q110" s="500"/>
      <c r="R110" s="129"/>
      <c r="S110" s="498"/>
      <c r="T110" s="498"/>
      <c r="U110" s="499"/>
      <c r="V110" s="498"/>
      <c r="W110" s="130"/>
      <c r="X110" s="498"/>
      <c r="Y110" s="498"/>
      <c r="Z110" s="484"/>
      <c r="AA110" s="498"/>
    </row>
    <row r="111" spans="1:27" s="122" customFormat="1" ht="44.1" customHeight="1" x14ac:dyDescent="0.25">
      <c r="A111" s="902"/>
      <c r="B111" s="505"/>
      <c r="C111" s="111"/>
      <c r="D111" s="851"/>
      <c r="E111" s="855"/>
      <c r="F111" s="854"/>
      <c r="G111" s="853"/>
      <c r="H111" s="495" t="s">
        <v>2022</v>
      </c>
      <c r="I111" s="500" t="s">
        <v>1553</v>
      </c>
      <c r="J111" s="611" t="s">
        <v>2443</v>
      </c>
      <c r="K111" s="549" t="s">
        <v>2103</v>
      </c>
      <c r="L111" s="549" t="s">
        <v>2087</v>
      </c>
      <c r="M111" s="549" t="s">
        <v>2112</v>
      </c>
      <c r="N111" s="500"/>
      <c r="O111" s="500"/>
      <c r="P111" s="483"/>
      <c r="Q111" s="500"/>
      <c r="R111" s="129"/>
      <c r="S111" s="498"/>
      <c r="T111" s="498"/>
      <c r="U111" s="499"/>
      <c r="V111" s="498"/>
      <c r="W111" s="130"/>
      <c r="X111" s="498"/>
      <c r="Y111" s="498"/>
      <c r="Z111" s="484"/>
      <c r="AA111" s="498"/>
    </row>
    <row r="112" spans="1:27" s="122" customFormat="1" ht="51" x14ac:dyDescent="0.25">
      <c r="A112" s="902"/>
      <c r="B112" s="505"/>
      <c r="C112" s="111"/>
      <c r="D112" s="851"/>
      <c r="E112" s="855"/>
      <c r="F112" s="854"/>
      <c r="G112" s="853"/>
      <c r="H112" s="495" t="s">
        <v>2028</v>
      </c>
      <c r="I112" s="500" t="s">
        <v>1566</v>
      </c>
      <c r="J112" s="611" t="s">
        <v>2547</v>
      </c>
      <c r="K112" s="620" t="s">
        <v>2543</v>
      </c>
      <c r="L112" s="611" t="s">
        <v>5</v>
      </c>
      <c r="M112" s="629" t="s">
        <v>2556</v>
      </c>
      <c r="N112" s="500"/>
      <c r="O112" s="500"/>
      <c r="P112" s="483"/>
      <c r="Q112" s="500"/>
      <c r="R112" s="129"/>
      <c r="S112" s="498"/>
      <c r="T112" s="498"/>
      <c r="U112" s="499"/>
      <c r="V112" s="498"/>
      <c r="W112" s="130"/>
      <c r="X112" s="498"/>
      <c r="Y112" s="498"/>
      <c r="Z112" s="484"/>
      <c r="AA112" s="498"/>
    </row>
    <row r="113" spans="1:27" s="122" customFormat="1" ht="38.25" x14ac:dyDescent="0.25">
      <c r="A113" s="902"/>
      <c r="B113" s="505"/>
      <c r="C113" s="111"/>
      <c r="D113" s="851"/>
      <c r="E113" s="855"/>
      <c r="F113" s="854"/>
      <c r="G113" s="853"/>
      <c r="H113" s="495" t="s">
        <v>2024</v>
      </c>
      <c r="I113" s="500" t="s">
        <v>1562</v>
      </c>
      <c r="J113" s="548" t="s">
        <v>2095</v>
      </c>
      <c r="K113" s="548" t="s">
        <v>2265</v>
      </c>
      <c r="L113" s="548" t="s">
        <v>2095</v>
      </c>
      <c r="M113" s="548" t="s">
        <v>2095</v>
      </c>
      <c r="N113" s="500"/>
      <c r="O113" s="500"/>
      <c r="P113" s="483"/>
      <c r="Q113" s="500"/>
      <c r="R113" s="129"/>
      <c r="S113" s="498"/>
      <c r="T113" s="498"/>
      <c r="U113" s="499"/>
      <c r="V113" s="498"/>
      <c r="W113" s="130"/>
      <c r="X113" s="498"/>
      <c r="Y113" s="498"/>
      <c r="Z113" s="484"/>
      <c r="AA113" s="498"/>
    </row>
    <row r="114" spans="1:27" s="122" customFormat="1" ht="135" x14ac:dyDescent="0.25">
      <c r="A114" s="902"/>
      <c r="B114" s="505"/>
      <c r="C114" s="111"/>
      <c r="D114" s="851"/>
      <c r="E114" s="855"/>
      <c r="F114" s="854"/>
      <c r="G114" s="853"/>
      <c r="H114" s="495" t="s">
        <v>2025</v>
      </c>
      <c r="I114" s="500" t="s">
        <v>1563</v>
      </c>
      <c r="J114" s="548" t="s">
        <v>2175</v>
      </c>
      <c r="K114" s="548" t="s">
        <v>2397</v>
      </c>
      <c r="L114" s="548" t="s">
        <v>2087</v>
      </c>
      <c r="M114" s="548" t="s">
        <v>2266</v>
      </c>
      <c r="N114" s="500"/>
      <c r="O114" s="500"/>
      <c r="P114" s="483"/>
      <c r="Q114" s="500"/>
      <c r="R114" s="129"/>
      <c r="S114" s="498"/>
      <c r="T114" s="498"/>
      <c r="U114" s="499"/>
      <c r="V114" s="498"/>
      <c r="W114" s="130"/>
      <c r="X114" s="498"/>
      <c r="Y114" s="498"/>
      <c r="Z114" s="484"/>
      <c r="AA114" s="498"/>
    </row>
    <row r="115" spans="1:27" s="122" customFormat="1" ht="135" x14ac:dyDescent="0.25">
      <c r="A115" s="902"/>
      <c r="B115" s="505"/>
      <c r="C115" s="111"/>
      <c r="D115" s="851"/>
      <c r="E115" s="855"/>
      <c r="F115" s="854"/>
      <c r="G115" s="853"/>
      <c r="H115" s="495" t="s">
        <v>2026</v>
      </c>
      <c r="I115" s="500" t="s">
        <v>1564</v>
      </c>
      <c r="J115" s="548" t="s">
        <v>2175</v>
      </c>
      <c r="K115" s="548" t="s">
        <v>2376</v>
      </c>
      <c r="L115" s="548" t="s">
        <v>2087</v>
      </c>
      <c r="M115" s="548" t="s">
        <v>2398</v>
      </c>
      <c r="N115" s="500"/>
      <c r="O115" s="500"/>
      <c r="P115" s="483"/>
      <c r="Q115" s="500"/>
      <c r="R115" s="129"/>
      <c r="S115" s="498"/>
      <c r="T115" s="498"/>
      <c r="U115" s="499"/>
      <c r="V115" s="498"/>
      <c r="W115" s="130"/>
      <c r="X115" s="498"/>
      <c r="Y115" s="498"/>
      <c r="Z115" s="484"/>
      <c r="AA115" s="498"/>
    </row>
    <row r="116" spans="1:27" s="122" customFormat="1" ht="25.5" x14ac:dyDescent="0.25">
      <c r="A116" s="902"/>
      <c r="B116" s="505"/>
      <c r="C116" s="111"/>
      <c r="D116" s="851"/>
      <c r="E116" s="855"/>
      <c r="F116" s="854"/>
      <c r="G116" s="853"/>
      <c r="H116" s="495" t="s">
        <v>2027</v>
      </c>
      <c r="I116" s="500" t="s">
        <v>1565</v>
      </c>
      <c r="J116" s="611" t="s">
        <v>2443</v>
      </c>
      <c r="K116" s="549" t="s">
        <v>2104</v>
      </c>
      <c r="L116" s="549" t="s">
        <v>2087</v>
      </c>
      <c r="M116" s="549" t="s">
        <v>2113</v>
      </c>
      <c r="N116" s="500"/>
      <c r="O116" s="500"/>
      <c r="P116" s="483"/>
      <c r="Q116" s="500"/>
      <c r="R116" s="129"/>
      <c r="S116" s="498"/>
      <c r="T116" s="498"/>
      <c r="U116" s="499"/>
      <c r="V116" s="498"/>
      <c r="W116" s="130"/>
      <c r="X116" s="498"/>
      <c r="Y116" s="498"/>
      <c r="Z116" s="484"/>
      <c r="AA116" s="498"/>
    </row>
    <row r="117" spans="1:27" s="122" customFormat="1" ht="22.5" customHeight="1" x14ac:dyDescent="0.25">
      <c r="A117" s="902"/>
      <c r="B117" s="505"/>
      <c r="C117" s="111"/>
      <c r="D117" s="851"/>
      <c r="E117" s="855"/>
      <c r="F117" s="854"/>
      <c r="G117" s="853"/>
      <c r="H117" s="495" t="s">
        <v>745</v>
      </c>
      <c r="I117" s="500" t="s">
        <v>604</v>
      </c>
      <c r="J117" s="548" t="s">
        <v>2153</v>
      </c>
      <c r="K117" s="548" t="s">
        <v>2153</v>
      </c>
      <c r="L117" s="548" t="s">
        <v>2087</v>
      </c>
      <c r="M117" s="548" t="s">
        <v>2319</v>
      </c>
      <c r="N117" s="500"/>
      <c r="O117" s="500"/>
      <c r="P117" s="483"/>
      <c r="Q117" s="500"/>
      <c r="R117" s="129"/>
      <c r="S117" s="498"/>
      <c r="T117" s="498"/>
      <c r="U117" s="499"/>
      <c r="V117" s="498"/>
      <c r="W117" s="130"/>
      <c r="X117" s="498"/>
      <c r="Y117" s="498"/>
      <c r="Z117" s="484"/>
      <c r="AA117" s="498"/>
    </row>
    <row r="118" spans="1:27" s="122" customFormat="1" ht="38.25" x14ac:dyDescent="0.25">
      <c r="A118" s="902"/>
      <c r="B118" s="505"/>
      <c r="C118" s="111"/>
      <c r="D118" s="851"/>
      <c r="E118" s="855"/>
      <c r="F118" s="854"/>
      <c r="G118" s="853"/>
      <c r="H118" s="495" t="s">
        <v>754</v>
      </c>
      <c r="I118" s="495" t="s">
        <v>287</v>
      </c>
      <c r="J118" s="548" t="s">
        <v>2095</v>
      </c>
      <c r="K118" s="548" t="s">
        <v>2095</v>
      </c>
      <c r="L118" s="548" t="s">
        <v>2095</v>
      </c>
      <c r="M118" s="548" t="s">
        <v>2095</v>
      </c>
      <c r="N118" s="495"/>
      <c r="O118" s="495"/>
      <c r="P118" s="483"/>
      <c r="Q118" s="495"/>
      <c r="R118" s="129"/>
      <c r="S118" s="498"/>
      <c r="T118" s="498"/>
      <c r="U118" s="499"/>
      <c r="V118" s="498"/>
      <c r="W118" s="130"/>
      <c r="X118" s="498"/>
      <c r="Y118" s="498"/>
      <c r="Z118" s="484"/>
      <c r="AA118" s="498"/>
    </row>
    <row r="119" spans="1:27" s="122" customFormat="1" ht="102" x14ac:dyDescent="0.25">
      <c r="A119" s="902"/>
      <c r="B119" s="505"/>
      <c r="C119" s="111"/>
      <c r="D119" s="851"/>
      <c r="E119" s="855"/>
      <c r="F119" s="854"/>
      <c r="G119" s="853"/>
      <c r="H119" s="495" t="s">
        <v>2031</v>
      </c>
      <c r="I119" s="495" t="s">
        <v>1595</v>
      </c>
      <c r="J119" s="611" t="s">
        <v>2547</v>
      </c>
      <c r="K119" s="620" t="s">
        <v>2557</v>
      </c>
      <c r="L119" s="611" t="s">
        <v>5</v>
      </c>
      <c r="M119" s="619" t="s">
        <v>2558</v>
      </c>
      <c r="N119" s="495"/>
      <c r="O119" s="495"/>
      <c r="P119" s="483"/>
      <c r="Q119" s="495"/>
      <c r="R119" s="129"/>
      <c r="S119" s="498"/>
      <c r="T119" s="498"/>
      <c r="U119" s="499"/>
      <c r="V119" s="498"/>
      <c r="W119" s="130"/>
      <c r="X119" s="498"/>
      <c r="Y119" s="498"/>
      <c r="Z119" s="484"/>
      <c r="AA119" s="498"/>
    </row>
    <row r="120" spans="1:27" s="122" customFormat="1" ht="210" x14ac:dyDescent="0.25">
      <c r="A120" s="902"/>
      <c r="B120" s="505"/>
      <c r="C120" s="111"/>
      <c r="D120" s="851"/>
      <c r="E120" s="855"/>
      <c r="F120" s="854"/>
      <c r="G120" s="853"/>
      <c r="H120" s="495" t="s">
        <v>2029</v>
      </c>
      <c r="I120" s="495" t="s">
        <v>2032</v>
      </c>
      <c r="J120" s="548" t="s">
        <v>2155</v>
      </c>
      <c r="K120" s="548" t="s">
        <v>2231</v>
      </c>
      <c r="L120" s="548" t="s">
        <v>2087</v>
      </c>
      <c r="M120" s="548" t="s">
        <v>2320</v>
      </c>
      <c r="N120" s="495"/>
      <c r="O120" s="495"/>
      <c r="P120" s="483"/>
      <c r="Q120" s="495"/>
      <c r="R120" s="129"/>
      <c r="S120" s="498"/>
      <c r="T120" s="498"/>
      <c r="U120" s="499"/>
      <c r="V120" s="498"/>
      <c r="W120" s="130"/>
      <c r="X120" s="498"/>
      <c r="Y120" s="498"/>
      <c r="Z120" s="484"/>
      <c r="AA120" s="498"/>
    </row>
    <row r="121" spans="1:27" s="122" customFormat="1" ht="51" x14ac:dyDescent="0.25">
      <c r="A121" s="902"/>
      <c r="B121" s="505"/>
      <c r="C121" s="111"/>
      <c r="D121" s="851"/>
      <c r="E121" s="855"/>
      <c r="F121" s="854"/>
      <c r="G121" s="853"/>
      <c r="H121" s="495" t="s">
        <v>2030</v>
      </c>
      <c r="I121" s="495" t="s">
        <v>2033</v>
      </c>
      <c r="J121" s="611" t="s">
        <v>2443</v>
      </c>
      <c r="K121" s="611" t="s">
        <v>2105</v>
      </c>
      <c r="L121" s="549" t="s">
        <v>2087</v>
      </c>
      <c r="M121" s="611" t="s">
        <v>2114</v>
      </c>
      <c r="N121" s="495"/>
      <c r="O121" s="495"/>
      <c r="P121" s="483"/>
      <c r="Q121" s="495"/>
      <c r="R121" s="129"/>
      <c r="S121" s="498"/>
      <c r="T121" s="498"/>
      <c r="U121" s="499"/>
      <c r="V121" s="498"/>
      <c r="W121" s="130"/>
      <c r="X121" s="498"/>
      <c r="Y121" s="498"/>
      <c r="Z121" s="484"/>
      <c r="AA121" s="498"/>
    </row>
    <row r="122" spans="1:27" s="122" customFormat="1" ht="34.5" customHeight="1" x14ac:dyDescent="0.25">
      <c r="A122" s="903"/>
      <c r="B122" s="510"/>
      <c r="C122" s="283"/>
      <c r="D122" s="851"/>
      <c r="E122" s="855"/>
      <c r="F122" s="854"/>
      <c r="G122" s="853"/>
      <c r="H122" s="495" t="s">
        <v>756</v>
      </c>
      <c r="I122" s="495" t="s">
        <v>288</v>
      </c>
      <c r="J122" s="548" t="s">
        <v>2156</v>
      </c>
      <c r="K122" s="548" t="s">
        <v>2231</v>
      </c>
      <c r="L122" s="548" t="s">
        <v>2087</v>
      </c>
      <c r="M122" s="548" t="s">
        <v>2157</v>
      </c>
      <c r="N122" s="495"/>
      <c r="O122" s="495"/>
      <c r="P122" s="483"/>
      <c r="Q122" s="495"/>
      <c r="R122" s="129"/>
      <c r="S122" s="498"/>
      <c r="T122" s="498"/>
      <c r="U122" s="499"/>
      <c r="V122" s="498"/>
      <c r="W122" s="130"/>
      <c r="X122" s="498"/>
      <c r="Y122" s="498"/>
      <c r="Z122" s="484"/>
      <c r="AA122" s="498"/>
    </row>
    <row r="123" spans="1:27" ht="89.25" x14ac:dyDescent="0.25">
      <c r="A123" s="870" t="s">
        <v>177</v>
      </c>
      <c r="B123" s="506">
        <f>'IDENTIFICACIÓN Y VALORACIÓN'!L52</f>
        <v>2</v>
      </c>
      <c r="C123" s="112">
        <f>'IDENTIFICACIÓN Y VALORACIÓN'!M52</f>
        <v>1</v>
      </c>
      <c r="D123" s="852" t="str">
        <f>'IDENTIFICACIÓN Y VALORACIÓN'!$Q$52</f>
        <v>BAJO</v>
      </c>
      <c r="E123" s="861" t="str">
        <f>'IDENTIFICACIÓN Y VALORACIÓN'!$E$52</f>
        <v>Gestión</v>
      </c>
      <c r="F123" s="858" t="s">
        <v>23</v>
      </c>
      <c r="G123" s="856" t="str">
        <f>IF(F123="Aceptar el riesgo","No se adopta ninguna medida que afecte probabilidad o impacto del riesgo, se mantienen los controles y se les hará seguimiento periódico.",IF(F123="Evitar el riesgo","Se abandonan las actividades que dan lugar al riesgo y no se inician o no continúan las actividades que lo causan",IF(F123="Compartir / transferir el riesgo","Se transfiere o comparte una parte del riesgo. Ej.: seguros y tercerización para reducir probabilidad o impacto del riesgo",IF(F123="Reducir el riesgo","Se adoptan medidas para reducir probabilidad o impacto o ambos, se implementarán controles adicionales."))))</f>
        <v>Se adoptan medidas para reducir probabilidad o impacto o ambos, se implementarán controles adicionales.</v>
      </c>
      <c r="H123" s="492" t="s">
        <v>2037</v>
      </c>
      <c r="I123" s="492" t="s">
        <v>1624</v>
      </c>
      <c r="J123" s="611" t="s">
        <v>2547</v>
      </c>
      <c r="K123" s="620" t="s">
        <v>2545</v>
      </c>
      <c r="L123" s="611" t="s">
        <v>5</v>
      </c>
      <c r="M123" s="619" t="s">
        <v>2559</v>
      </c>
      <c r="N123" s="492"/>
      <c r="O123" s="492"/>
      <c r="P123" s="483"/>
      <c r="Q123" s="492"/>
      <c r="R123" s="129"/>
      <c r="S123" s="119"/>
      <c r="T123" s="119"/>
      <c r="U123" s="120"/>
      <c r="V123" s="119"/>
      <c r="W123" s="130"/>
      <c r="X123" s="119"/>
      <c r="Y123" s="119"/>
      <c r="Z123" s="484"/>
      <c r="AA123" s="119"/>
    </row>
    <row r="124" spans="1:27" ht="107.25" customHeight="1" x14ac:dyDescent="0.25">
      <c r="A124" s="871"/>
      <c r="B124" s="501"/>
      <c r="C124" s="136"/>
      <c r="D124" s="852"/>
      <c r="E124" s="862"/>
      <c r="F124" s="859"/>
      <c r="G124" s="856"/>
      <c r="H124" s="492" t="s">
        <v>2034</v>
      </c>
      <c r="I124" s="492" t="s">
        <v>1612</v>
      </c>
      <c r="J124" s="548" t="s">
        <v>2285</v>
      </c>
      <c r="K124" s="548" t="s">
        <v>2286</v>
      </c>
      <c r="L124" s="548" t="s">
        <v>2087</v>
      </c>
      <c r="M124" s="548" t="s">
        <v>2115</v>
      </c>
      <c r="N124" s="492"/>
      <c r="O124" s="492"/>
      <c r="P124" s="483"/>
      <c r="Q124" s="492"/>
      <c r="R124" s="129"/>
      <c r="S124" s="119"/>
      <c r="T124" s="119"/>
      <c r="U124" s="120"/>
      <c r="V124" s="119"/>
      <c r="W124" s="130"/>
      <c r="X124" s="119"/>
      <c r="Y124" s="119"/>
      <c r="Z124" s="484"/>
      <c r="AA124" s="119"/>
    </row>
    <row r="125" spans="1:27" ht="120" x14ac:dyDescent="0.25">
      <c r="A125" s="871"/>
      <c r="B125" s="501"/>
      <c r="C125" s="136"/>
      <c r="D125" s="852"/>
      <c r="E125" s="862"/>
      <c r="F125" s="859"/>
      <c r="G125" s="856"/>
      <c r="H125" s="492" t="s">
        <v>2035</v>
      </c>
      <c r="I125" s="492" t="s">
        <v>2038</v>
      </c>
      <c r="J125" s="612" t="s">
        <v>2465</v>
      </c>
      <c r="K125" s="572" t="s">
        <v>2494</v>
      </c>
      <c r="L125" s="570" t="s">
        <v>2087</v>
      </c>
      <c r="M125" s="556" t="s">
        <v>2495</v>
      </c>
      <c r="N125" s="492"/>
      <c r="O125" s="492"/>
      <c r="P125" s="483"/>
      <c r="Q125" s="492"/>
      <c r="R125" s="129"/>
      <c r="S125" s="119"/>
      <c r="T125" s="119"/>
      <c r="U125" s="120"/>
      <c r="V125" s="119"/>
      <c r="W125" s="130"/>
      <c r="X125" s="119"/>
      <c r="Y125" s="119"/>
      <c r="Z125" s="484"/>
      <c r="AA125" s="119"/>
    </row>
    <row r="126" spans="1:27" ht="30" x14ac:dyDescent="0.25">
      <c r="A126" s="871"/>
      <c r="B126" s="501"/>
      <c r="C126" s="136"/>
      <c r="D126" s="852"/>
      <c r="E126" s="862"/>
      <c r="F126" s="859"/>
      <c r="G126" s="856"/>
      <c r="H126" s="492" t="s">
        <v>2036</v>
      </c>
      <c r="I126" s="492" t="s">
        <v>1616</v>
      </c>
      <c r="J126" s="548" t="s">
        <v>2158</v>
      </c>
      <c r="K126" s="548" t="s">
        <v>2230</v>
      </c>
      <c r="L126" s="548" t="s">
        <v>2087</v>
      </c>
      <c r="M126" s="548" t="s">
        <v>2159</v>
      </c>
      <c r="N126" s="492"/>
      <c r="O126" s="492"/>
      <c r="P126" s="483"/>
      <c r="Q126" s="492"/>
      <c r="R126" s="129"/>
      <c r="S126" s="119"/>
      <c r="T126" s="119"/>
      <c r="U126" s="120"/>
      <c r="V126" s="119"/>
      <c r="W126" s="130"/>
      <c r="X126" s="119"/>
      <c r="Y126" s="119"/>
      <c r="Z126" s="484"/>
      <c r="AA126" s="119"/>
    </row>
    <row r="127" spans="1:27" ht="21" customHeight="1" x14ac:dyDescent="0.25">
      <c r="A127" s="871"/>
      <c r="B127" s="502"/>
      <c r="C127" s="113"/>
      <c r="D127" s="852"/>
      <c r="E127" s="862"/>
      <c r="F127" s="859"/>
      <c r="G127" s="856"/>
      <c r="H127" s="493" t="s">
        <v>426</v>
      </c>
      <c r="I127" s="492" t="s">
        <v>289</v>
      </c>
      <c r="J127" s="548" t="s">
        <v>2095</v>
      </c>
      <c r="K127" s="548" t="s">
        <v>2095</v>
      </c>
      <c r="L127" s="548" t="s">
        <v>2095</v>
      </c>
      <c r="M127" s="548" t="s">
        <v>2095</v>
      </c>
      <c r="N127" s="492"/>
      <c r="O127" s="492"/>
      <c r="P127" s="483"/>
      <c r="Q127" s="492"/>
      <c r="R127" s="129"/>
      <c r="S127" s="119"/>
      <c r="T127" s="119"/>
      <c r="U127" s="120"/>
      <c r="V127" s="119"/>
      <c r="W127" s="130"/>
      <c r="X127" s="119"/>
      <c r="Y127" s="119"/>
      <c r="Z127" s="484"/>
      <c r="AA127" s="119"/>
    </row>
    <row r="128" spans="1:27" ht="23.1" customHeight="1" x14ac:dyDescent="0.25">
      <c r="A128" s="872"/>
      <c r="B128" s="502"/>
      <c r="C128" s="113"/>
      <c r="D128" s="852"/>
      <c r="E128" s="863"/>
      <c r="F128" s="860"/>
      <c r="G128" s="856"/>
      <c r="H128" s="493" t="s">
        <v>425</v>
      </c>
      <c r="I128" s="496" t="s">
        <v>588</v>
      </c>
      <c r="J128" s="548" t="s">
        <v>2143</v>
      </c>
      <c r="K128" s="548" t="s">
        <v>2230</v>
      </c>
      <c r="L128" s="548" t="s">
        <v>2087</v>
      </c>
      <c r="M128" s="548" t="s">
        <v>2144</v>
      </c>
      <c r="N128" s="496"/>
      <c r="O128" s="496"/>
      <c r="P128" s="483"/>
      <c r="Q128" s="496"/>
      <c r="R128" s="129"/>
      <c r="S128" s="119"/>
      <c r="T128" s="119"/>
      <c r="U128" s="120"/>
      <c r="V128" s="119"/>
      <c r="W128" s="130"/>
      <c r="X128" s="119"/>
      <c r="Y128" s="119"/>
      <c r="Z128" s="484"/>
      <c r="AA128" s="119"/>
    </row>
    <row r="129" spans="1:27" s="122" customFormat="1" ht="318.75" x14ac:dyDescent="0.25">
      <c r="A129" s="882" t="s">
        <v>178</v>
      </c>
      <c r="B129" s="509">
        <f>'IDENTIFICACIÓN Y VALORACIÓN'!L55</f>
        <v>1</v>
      </c>
      <c r="C129" s="110">
        <f>'IDENTIFICACIÓN Y VALORACIÓN'!M55</f>
        <v>1</v>
      </c>
      <c r="D129" s="851" t="str">
        <f>'IDENTIFICACIÓN Y VALORACIÓN'!$Q$55</f>
        <v>BAJO</v>
      </c>
      <c r="E129" s="855" t="str">
        <f>'IDENTIFICACIÓN Y VALORACIÓN'!$E$55</f>
        <v>Gestión</v>
      </c>
      <c r="F129" s="857" t="s">
        <v>23</v>
      </c>
      <c r="G129" s="853" t="str">
        <f>IF(F129="Aceptar el riesgo","No se adopta ninguna medida que afecte probabilidad o impacto del riesgo, se mantienen los controles y se les hará seguimiento periódico.",IF(F129="Evitar el riesgo","Se abandonan las actividades que dan lugar al riesgo y no se inician o no continúan las actividades que lo causan",IF(F129="Compartir / transferir el riesgo","Se transfiere o comparte una parte del riesgo. Ej.: seguros y tercerización para reducir probabilidad o impacto del riesgo",IF(F129="Reducir el riesgo","Se adoptan medidas para reducir probabilidad o impacto o ambos, se implementarán controles adicionales."))))</f>
        <v>Se adoptan medidas para reducir probabilidad o impacto o ambos, se implementarán controles adicionales.</v>
      </c>
      <c r="H129" s="495" t="s">
        <v>2039</v>
      </c>
      <c r="I129" s="495" t="s">
        <v>606</v>
      </c>
      <c r="J129" s="611" t="s">
        <v>2299</v>
      </c>
      <c r="K129" s="611" t="s">
        <v>2300</v>
      </c>
      <c r="L129" s="549" t="s">
        <v>2087</v>
      </c>
      <c r="M129" s="611" t="s">
        <v>2301</v>
      </c>
      <c r="N129" s="495"/>
      <c r="O129" s="495"/>
      <c r="P129" s="483"/>
      <c r="Q129" s="495"/>
      <c r="R129" s="129"/>
      <c r="S129" s="498"/>
      <c r="T129" s="498"/>
      <c r="U129" s="499"/>
      <c r="V129" s="498"/>
      <c r="W129" s="130"/>
      <c r="X129" s="498"/>
      <c r="Y129" s="498"/>
      <c r="Z129" s="484"/>
      <c r="AA129" s="498"/>
    </row>
    <row r="130" spans="1:27" s="122" customFormat="1" ht="165.75" x14ac:dyDescent="0.25">
      <c r="A130" s="882"/>
      <c r="B130" s="505"/>
      <c r="C130" s="111"/>
      <c r="D130" s="851"/>
      <c r="E130" s="855"/>
      <c r="F130" s="857"/>
      <c r="G130" s="853"/>
      <c r="H130" s="495" t="s">
        <v>608</v>
      </c>
      <c r="I130" s="495" t="s">
        <v>607</v>
      </c>
      <c r="J130" s="611" t="s">
        <v>2302</v>
      </c>
      <c r="K130" s="611" t="s">
        <v>2303</v>
      </c>
      <c r="L130" s="549" t="s">
        <v>2087</v>
      </c>
      <c r="M130" s="611" t="s">
        <v>2304</v>
      </c>
      <c r="N130" s="495"/>
      <c r="O130" s="495"/>
      <c r="P130" s="483"/>
      <c r="Q130" s="495"/>
      <c r="R130" s="129"/>
      <c r="S130" s="498"/>
      <c r="T130" s="498"/>
      <c r="U130" s="499"/>
      <c r="V130" s="498"/>
      <c r="W130" s="130"/>
      <c r="X130" s="498"/>
      <c r="Y130" s="498"/>
      <c r="Z130" s="484"/>
      <c r="AA130" s="498"/>
    </row>
    <row r="131" spans="1:27" s="122" customFormat="1" ht="38.25" x14ac:dyDescent="0.25">
      <c r="A131" s="882"/>
      <c r="B131" s="505"/>
      <c r="C131" s="111"/>
      <c r="D131" s="851"/>
      <c r="E131" s="855"/>
      <c r="F131" s="857"/>
      <c r="G131" s="853"/>
      <c r="H131" s="495" t="s">
        <v>2042</v>
      </c>
      <c r="I131" s="495" t="s">
        <v>2043</v>
      </c>
      <c r="J131" s="611" t="s">
        <v>2305</v>
      </c>
      <c r="K131" s="611" t="s">
        <v>2194</v>
      </c>
      <c r="L131" s="549" t="s">
        <v>2087</v>
      </c>
      <c r="M131" s="611" t="s">
        <v>2195</v>
      </c>
      <c r="N131" s="495"/>
      <c r="O131" s="495"/>
      <c r="P131" s="483"/>
      <c r="Q131" s="495"/>
      <c r="R131" s="129"/>
      <c r="S131" s="498"/>
      <c r="T131" s="498"/>
      <c r="U131" s="499"/>
      <c r="V131" s="498"/>
      <c r="W131" s="130"/>
      <c r="X131" s="498"/>
      <c r="Y131" s="498"/>
      <c r="Z131" s="484"/>
      <c r="AA131" s="498"/>
    </row>
    <row r="132" spans="1:27" s="122" customFormat="1" ht="315" x14ac:dyDescent="0.25">
      <c r="A132" s="882"/>
      <c r="B132" s="505"/>
      <c r="C132" s="111"/>
      <c r="D132" s="851"/>
      <c r="E132" s="855"/>
      <c r="F132" s="857"/>
      <c r="G132" s="853"/>
      <c r="H132" s="495" t="s">
        <v>2040</v>
      </c>
      <c r="I132" s="495" t="s">
        <v>1671</v>
      </c>
      <c r="J132" s="548" t="s">
        <v>2330</v>
      </c>
      <c r="K132" s="548" t="s">
        <v>2333</v>
      </c>
      <c r="L132" s="548" t="s">
        <v>2087</v>
      </c>
      <c r="M132" s="548" t="s">
        <v>2334</v>
      </c>
      <c r="N132" s="495"/>
      <c r="O132" s="495"/>
      <c r="P132" s="483"/>
      <c r="Q132" s="495"/>
      <c r="R132" s="129"/>
      <c r="S132" s="498"/>
      <c r="T132" s="498"/>
      <c r="U132" s="499"/>
      <c r="V132" s="498"/>
      <c r="W132" s="130"/>
      <c r="X132" s="498"/>
      <c r="Y132" s="498"/>
      <c r="Z132" s="484"/>
      <c r="AA132" s="498"/>
    </row>
    <row r="133" spans="1:27" s="122" customFormat="1" ht="38.25" x14ac:dyDescent="0.25">
      <c r="A133" s="882"/>
      <c r="B133" s="505"/>
      <c r="C133" s="111"/>
      <c r="D133" s="851"/>
      <c r="E133" s="855"/>
      <c r="F133" s="857"/>
      <c r="G133" s="853"/>
      <c r="H133" s="495" t="s">
        <v>2041</v>
      </c>
      <c r="I133" s="495" t="s">
        <v>1672</v>
      </c>
      <c r="J133" s="548" t="s">
        <v>2160</v>
      </c>
      <c r="K133" s="548" t="s">
        <v>2232</v>
      </c>
      <c r="L133" s="548" t="s">
        <v>2087</v>
      </c>
      <c r="M133" s="548" t="s">
        <v>2161</v>
      </c>
      <c r="N133" s="495"/>
      <c r="O133" s="495"/>
      <c r="P133" s="483"/>
      <c r="Q133" s="495"/>
      <c r="R133" s="129"/>
      <c r="S133" s="498"/>
      <c r="T133" s="498"/>
      <c r="U133" s="499"/>
      <c r="V133" s="498"/>
      <c r="W133" s="130"/>
      <c r="X133" s="498"/>
      <c r="Y133" s="498"/>
      <c r="Z133" s="484"/>
      <c r="AA133" s="498"/>
    </row>
    <row r="134" spans="1:27" s="122" customFormat="1" ht="21.95" customHeight="1" x14ac:dyDescent="0.25">
      <c r="A134" s="882"/>
      <c r="B134" s="505"/>
      <c r="C134" s="111"/>
      <c r="D134" s="851"/>
      <c r="E134" s="855"/>
      <c r="F134" s="857"/>
      <c r="G134" s="853"/>
      <c r="H134" s="495" t="s">
        <v>2044</v>
      </c>
      <c r="I134" s="495" t="s">
        <v>1690</v>
      </c>
      <c r="J134" s="548" t="s">
        <v>2095</v>
      </c>
      <c r="K134" s="548" t="s">
        <v>2095</v>
      </c>
      <c r="L134" s="548" t="s">
        <v>2095</v>
      </c>
      <c r="M134" s="548" t="s">
        <v>2095</v>
      </c>
      <c r="N134" s="495"/>
      <c r="O134" s="495"/>
      <c r="P134" s="483"/>
      <c r="Q134" s="495"/>
      <c r="R134" s="129"/>
      <c r="S134" s="498"/>
      <c r="T134" s="498"/>
      <c r="U134" s="499"/>
      <c r="V134" s="498"/>
      <c r="W134" s="130"/>
      <c r="X134" s="498"/>
      <c r="Y134" s="498"/>
      <c r="Z134" s="484"/>
      <c r="AA134" s="498"/>
    </row>
    <row r="135" spans="1:27" s="122" customFormat="1" ht="38.25" x14ac:dyDescent="0.25">
      <c r="A135" s="882"/>
      <c r="B135" s="505"/>
      <c r="C135" s="111"/>
      <c r="D135" s="851"/>
      <c r="E135" s="855"/>
      <c r="F135" s="857"/>
      <c r="G135" s="853"/>
      <c r="H135" s="495" t="s">
        <v>2045</v>
      </c>
      <c r="I135" s="495" t="s">
        <v>1688</v>
      </c>
      <c r="J135" s="611" t="s">
        <v>2306</v>
      </c>
      <c r="K135" s="611" t="s">
        <v>2196</v>
      </c>
      <c r="L135" s="549" t="s">
        <v>2087</v>
      </c>
      <c r="M135" s="611" t="s">
        <v>2197</v>
      </c>
      <c r="N135" s="495"/>
      <c r="O135" s="495"/>
      <c r="P135" s="483"/>
      <c r="Q135" s="495"/>
      <c r="R135" s="129"/>
      <c r="S135" s="498"/>
      <c r="T135" s="498"/>
      <c r="U135" s="499"/>
      <c r="V135" s="498"/>
      <c r="W135" s="130"/>
      <c r="X135" s="498"/>
      <c r="Y135" s="498"/>
      <c r="Z135" s="484"/>
      <c r="AA135" s="498"/>
    </row>
    <row r="136" spans="1:27" s="122" customFormat="1" ht="165.75" x14ac:dyDescent="0.25">
      <c r="A136" s="882"/>
      <c r="B136" s="505"/>
      <c r="C136" s="111"/>
      <c r="D136" s="851"/>
      <c r="E136" s="855"/>
      <c r="F136" s="857"/>
      <c r="G136" s="853"/>
      <c r="H136" s="511" t="s">
        <v>1918</v>
      </c>
      <c r="I136" s="495" t="s">
        <v>609</v>
      </c>
      <c r="J136" s="611" t="s">
        <v>2307</v>
      </c>
      <c r="K136" s="549" t="s">
        <v>2308</v>
      </c>
      <c r="L136" s="549" t="s">
        <v>2087</v>
      </c>
      <c r="M136" s="549" t="s">
        <v>2309</v>
      </c>
      <c r="N136" s="495"/>
      <c r="O136" s="495"/>
      <c r="P136" s="483"/>
      <c r="Q136" s="495"/>
      <c r="R136" s="129"/>
      <c r="S136" s="498"/>
      <c r="T136" s="498"/>
      <c r="U136" s="499"/>
      <c r="V136" s="498"/>
      <c r="W136" s="130"/>
      <c r="X136" s="498"/>
      <c r="Y136" s="498"/>
      <c r="Z136" s="484"/>
      <c r="AA136" s="498"/>
    </row>
    <row r="137" spans="1:27" ht="36" customHeight="1" x14ac:dyDescent="0.25">
      <c r="A137" s="870" t="s">
        <v>179</v>
      </c>
      <c r="B137" s="506">
        <f>'IDENTIFICACIÓN Y VALORACIÓN'!L60</f>
        <v>1</v>
      </c>
      <c r="C137" s="112">
        <f>'IDENTIFICACIÓN Y VALORACIÓN'!M60</f>
        <v>2</v>
      </c>
      <c r="D137" s="852" t="str">
        <f>'IDENTIFICACIÓN Y VALORACIÓN'!$Q$60</f>
        <v>MODERADO</v>
      </c>
      <c r="E137" s="861" t="str">
        <f>'IDENTIFICACIÓN Y VALORACIÓN'!$E$60</f>
        <v>Corrupción-Institucionalidad</v>
      </c>
      <c r="F137" s="867" t="s">
        <v>23</v>
      </c>
      <c r="G137" s="864" t="str">
        <f>IF(F137="Aceptar el riesgo","No se adopta ninguna medida que afecte probabilidad o impacto del riesgo, se mantienen los controles y se les hará seguimiento periódico.",IF(F137="Evitar el riesgo","Se abandonan las actividades que dan lugar al riesgo y no se inician o no continúan las actividades que lo causan",IF(F137="Compartir / transferir el riesgo","Se transfiere o comparte una parte del riesgo. Ej.: seguros y tercerización para reducir probabilidad o impacto del riesgo",IF(F137="Reducir el riesgo","Se adoptan medidas para reducir probabilidad o impacto o ambos, se implementarán controles adicionales."))))</f>
        <v>Se adoptan medidas para reducir probabilidad o impacto o ambos, se implementarán controles adicionales.</v>
      </c>
      <c r="H137" s="494" t="s">
        <v>2049</v>
      </c>
      <c r="I137" s="494" t="s">
        <v>2503</v>
      </c>
      <c r="J137" s="548" t="s">
        <v>2095</v>
      </c>
      <c r="K137" s="548" t="s">
        <v>2095</v>
      </c>
      <c r="L137" s="548" t="s">
        <v>2095</v>
      </c>
      <c r="M137" s="548" t="s">
        <v>2095</v>
      </c>
      <c r="N137" s="494"/>
      <c r="O137" s="494"/>
      <c r="P137" s="483"/>
      <c r="Q137" s="494"/>
      <c r="R137" s="129"/>
      <c r="S137" s="119"/>
      <c r="T137" s="119"/>
      <c r="U137" s="120"/>
      <c r="V137" s="119"/>
      <c r="W137" s="130"/>
      <c r="X137" s="119"/>
      <c r="Y137" s="119"/>
      <c r="Z137" s="484"/>
      <c r="AA137" s="119"/>
    </row>
    <row r="138" spans="1:27" ht="50.45" customHeight="1" x14ac:dyDescent="0.25">
      <c r="A138" s="871"/>
      <c r="B138" s="501"/>
      <c r="C138" s="501"/>
      <c r="D138" s="852"/>
      <c r="E138" s="862"/>
      <c r="F138" s="868"/>
      <c r="G138" s="865"/>
      <c r="H138" s="494" t="s">
        <v>2046</v>
      </c>
      <c r="I138" s="494" t="s">
        <v>2050</v>
      </c>
      <c r="J138" s="612" t="s">
        <v>2465</v>
      </c>
      <c r="K138" s="556" t="s">
        <v>2496</v>
      </c>
      <c r="L138" s="614" t="s">
        <v>2087</v>
      </c>
      <c r="M138" s="556" t="s">
        <v>2140</v>
      </c>
      <c r="N138" s="494"/>
      <c r="O138" s="494"/>
      <c r="P138" s="483"/>
      <c r="Q138" s="494"/>
      <c r="R138" s="129"/>
      <c r="S138" s="119"/>
      <c r="T138" s="119"/>
      <c r="U138" s="120"/>
      <c r="V138" s="119"/>
      <c r="W138" s="130"/>
      <c r="X138" s="119"/>
      <c r="Y138" s="119"/>
      <c r="Z138" s="484"/>
      <c r="AA138" s="119"/>
    </row>
    <row r="139" spans="1:27" ht="127.5" x14ac:dyDescent="0.25">
      <c r="A139" s="871"/>
      <c r="B139" s="501"/>
      <c r="C139" s="501"/>
      <c r="D139" s="852"/>
      <c r="E139" s="862"/>
      <c r="F139" s="868"/>
      <c r="G139" s="865"/>
      <c r="H139" s="494" t="s">
        <v>2047</v>
      </c>
      <c r="I139" s="494" t="s">
        <v>1716</v>
      </c>
      <c r="J139" s="625" t="s">
        <v>2353</v>
      </c>
      <c r="K139" s="622" t="s">
        <v>2354</v>
      </c>
      <c r="L139" s="564" t="s">
        <v>2087</v>
      </c>
      <c r="M139" s="622" t="s">
        <v>2355</v>
      </c>
      <c r="N139" s="494"/>
      <c r="O139" s="494"/>
      <c r="P139" s="483"/>
      <c r="Q139" s="494"/>
      <c r="R139" s="129"/>
      <c r="S139" s="119"/>
      <c r="T139" s="119"/>
      <c r="U139" s="120"/>
      <c r="V139" s="119"/>
      <c r="W139" s="130"/>
      <c r="X139" s="119"/>
      <c r="Y139" s="119"/>
      <c r="Z139" s="484"/>
      <c r="AA139" s="119"/>
    </row>
    <row r="140" spans="1:27" ht="143.1" customHeight="1" x14ac:dyDescent="0.25">
      <c r="A140" s="871"/>
      <c r="B140" s="501"/>
      <c r="C140" s="501"/>
      <c r="D140" s="852"/>
      <c r="E140" s="862"/>
      <c r="F140" s="868"/>
      <c r="G140" s="865"/>
      <c r="H140" s="896" t="s">
        <v>2048</v>
      </c>
      <c r="I140" s="896" t="s">
        <v>2051</v>
      </c>
      <c r="J140" s="548" t="s">
        <v>2465</v>
      </c>
      <c r="K140" s="548" t="s">
        <v>2128</v>
      </c>
      <c r="L140" s="548" t="s">
        <v>2087</v>
      </c>
      <c r="M140" s="548" t="s">
        <v>2129</v>
      </c>
      <c r="N140" s="494"/>
      <c r="O140" s="494"/>
      <c r="P140" s="483"/>
      <c r="Q140" s="494"/>
      <c r="R140" s="129"/>
      <c r="S140" s="119"/>
      <c r="T140" s="119"/>
      <c r="U140" s="120"/>
      <c r="V140" s="119"/>
      <c r="W140" s="130"/>
      <c r="X140" s="119"/>
      <c r="Y140" s="119"/>
      <c r="Z140" s="484"/>
      <c r="AA140" s="119"/>
    </row>
    <row r="141" spans="1:27" ht="150" x14ac:dyDescent="0.25">
      <c r="A141" s="871"/>
      <c r="B141" s="501"/>
      <c r="C141" s="501"/>
      <c r="D141" s="852"/>
      <c r="E141" s="862"/>
      <c r="F141" s="868"/>
      <c r="G141" s="865"/>
      <c r="H141" s="897"/>
      <c r="I141" s="897"/>
      <c r="J141" s="612" t="s">
        <v>2465</v>
      </c>
      <c r="K141" s="556" t="s">
        <v>2486</v>
      </c>
      <c r="L141" s="614" t="s">
        <v>2087</v>
      </c>
      <c r="M141" s="556" t="s">
        <v>2497</v>
      </c>
      <c r="N141" s="494"/>
      <c r="O141" s="494"/>
      <c r="P141" s="483"/>
      <c r="Q141" s="494"/>
      <c r="R141" s="129"/>
      <c r="S141" s="119"/>
      <c r="T141" s="119"/>
      <c r="U141" s="120"/>
      <c r="V141" s="119"/>
      <c r="W141" s="130"/>
      <c r="X141" s="119"/>
      <c r="Y141" s="119"/>
      <c r="Z141" s="484"/>
      <c r="AA141" s="119"/>
    </row>
    <row r="142" spans="1:27" ht="60" x14ac:dyDescent="0.25">
      <c r="A142" s="871"/>
      <c r="B142" s="501"/>
      <c r="C142" s="501"/>
      <c r="D142" s="852"/>
      <c r="E142" s="862"/>
      <c r="F142" s="868"/>
      <c r="G142" s="865"/>
      <c r="H142" s="897"/>
      <c r="I142" s="897"/>
      <c r="J142" s="612" t="s">
        <v>2465</v>
      </c>
      <c r="K142" s="548" t="s">
        <v>2125</v>
      </c>
      <c r="L142" s="548" t="s">
        <v>2087</v>
      </c>
      <c r="M142" s="548" t="s">
        <v>2498</v>
      </c>
      <c r="N142" s="494"/>
      <c r="O142" s="494"/>
      <c r="P142" s="483"/>
      <c r="Q142" s="494"/>
      <c r="R142" s="129"/>
      <c r="S142" s="119"/>
      <c r="T142" s="119"/>
      <c r="U142" s="120"/>
      <c r="V142" s="119"/>
      <c r="W142" s="130"/>
      <c r="X142" s="119"/>
      <c r="Y142" s="119"/>
      <c r="Z142" s="484"/>
      <c r="AA142" s="119"/>
    </row>
    <row r="143" spans="1:27" x14ac:dyDescent="0.25">
      <c r="A143" s="871"/>
      <c r="B143" s="501"/>
      <c r="C143" s="501"/>
      <c r="D143" s="852"/>
      <c r="E143" s="862"/>
      <c r="F143" s="868"/>
      <c r="G143" s="865"/>
      <c r="H143" s="494" t="s">
        <v>2052</v>
      </c>
      <c r="I143" s="494" t="s">
        <v>2053</v>
      </c>
      <c r="J143" s="548" t="s">
        <v>2095</v>
      </c>
      <c r="K143" s="548" t="s">
        <v>2095</v>
      </c>
      <c r="L143" s="548" t="s">
        <v>2095</v>
      </c>
      <c r="M143" s="548" t="s">
        <v>2095</v>
      </c>
      <c r="N143" s="494"/>
      <c r="O143" s="494"/>
      <c r="P143" s="483"/>
      <c r="Q143" s="494"/>
      <c r="R143" s="129"/>
      <c r="S143" s="119"/>
      <c r="T143" s="119"/>
      <c r="U143" s="120"/>
      <c r="V143" s="119"/>
      <c r="W143" s="130"/>
      <c r="X143" s="119"/>
      <c r="Y143" s="119"/>
      <c r="Z143" s="484"/>
      <c r="AA143" s="119"/>
    </row>
    <row r="144" spans="1:27" ht="38.25" x14ac:dyDescent="0.25">
      <c r="A144" s="871"/>
      <c r="B144" s="284"/>
      <c r="C144" s="502"/>
      <c r="D144" s="852"/>
      <c r="E144" s="862"/>
      <c r="F144" s="868"/>
      <c r="G144" s="865"/>
      <c r="H144" s="493" t="s">
        <v>2010</v>
      </c>
      <c r="I144" s="492" t="s">
        <v>1738</v>
      </c>
      <c r="J144" s="611" t="s">
        <v>2443</v>
      </c>
      <c r="K144" s="549" t="s">
        <v>2103</v>
      </c>
      <c r="L144" s="549" t="s">
        <v>2087</v>
      </c>
      <c r="M144" s="549" t="s">
        <v>2112</v>
      </c>
      <c r="N144" s="492"/>
      <c r="O144" s="492"/>
      <c r="P144" s="483"/>
      <c r="Q144" s="492"/>
      <c r="R144" s="129"/>
      <c r="S144" s="119"/>
      <c r="T144" s="119"/>
      <c r="U144" s="120"/>
      <c r="V144" s="119"/>
      <c r="W144" s="130"/>
      <c r="X144" s="119"/>
      <c r="Y144" s="119"/>
      <c r="Z144" s="484"/>
      <c r="AA144" s="119"/>
    </row>
    <row r="145" spans="1:27" ht="110.1" customHeight="1" x14ac:dyDescent="0.25">
      <c r="A145" s="871"/>
      <c r="B145" s="284"/>
      <c r="C145" s="502"/>
      <c r="D145" s="852"/>
      <c r="E145" s="862"/>
      <c r="F145" s="868"/>
      <c r="G145" s="865"/>
      <c r="H145" s="493" t="s">
        <v>2054</v>
      </c>
      <c r="I145" s="494" t="s">
        <v>2056</v>
      </c>
      <c r="J145" s="548" t="s">
        <v>2095</v>
      </c>
      <c r="K145" s="548" t="s">
        <v>2095</v>
      </c>
      <c r="L145" s="548" t="s">
        <v>2095</v>
      </c>
      <c r="M145" s="548" t="s">
        <v>2095</v>
      </c>
      <c r="N145" s="494"/>
      <c r="O145" s="494"/>
      <c r="P145" s="483"/>
      <c r="Q145" s="494"/>
      <c r="R145" s="129"/>
      <c r="S145" s="119"/>
      <c r="T145" s="119"/>
      <c r="U145" s="120"/>
      <c r="V145" s="119"/>
      <c r="W145" s="130"/>
      <c r="X145" s="119"/>
      <c r="Y145" s="119"/>
      <c r="Z145" s="484"/>
      <c r="AA145" s="119"/>
    </row>
    <row r="146" spans="1:27" ht="51" x14ac:dyDescent="0.25">
      <c r="A146" s="871"/>
      <c r="B146" s="284"/>
      <c r="C146" s="502"/>
      <c r="D146" s="852"/>
      <c r="E146" s="862"/>
      <c r="F146" s="868"/>
      <c r="G146" s="865"/>
      <c r="H146" s="493" t="s">
        <v>2055</v>
      </c>
      <c r="I146" s="494" t="s">
        <v>1748</v>
      </c>
      <c r="J146" s="549" t="s">
        <v>2379</v>
      </c>
      <c r="K146" s="549" t="s">
        <v>2403</v>
      </c>
      <c r="L146" s="570" t="s">
        <v>2087</v>
      </c>
      <c r="M146" s="549" t="s">
        <v>2404</v>
      </c>
      <c r="N146" s="494"/>
      <c r="O146" s="494"/>
      <c r="P146" s="483"/>
      <c r="Q146" s="494"/>
      <c r="R146" s="129"/>
      <c r="S146" s="119"/>
      <c r="T146" s="119"/>
      <c r="U146" s="120"/>
      <c r="V146" s="119"/>
      <c r="W146" s="130"/>
      <c r="X146" s="119"/>
      <c r="Y146" s="119"/>
      <c r="Z146" s="484"/>
      <c r="AA146" s="119"/>
    </row>
    <row r="147" spans="1:27" ht="19.5" customHeight="1" x14ac:dyDescent="0.25">
      <c r="A147" s="871"/>
      <c r="B147" s="284"/>
      <c r="C147" s="502"/>
      <c r="D147" s="852"/>
      <c r="E147" s="862"/>
      <c r="F147" s="868"/>
      <c r="G147" s="865"/>
      <c r="H147" s="493" t="s">
        <v>427</v>
      </c>
      <c r="I147" s="494" t="s">
        <v>586</v>
      </c>
      <c r="J147" s="548" t="s">
        <v>2145</v>
      </c>
      <c r="K147" s="548" t="s">
        <v>2233</v>
      </c>
      <c r="L147" s="548" t="s">
        <v>2087</v>
      </c>
      <c r="M147" s="548" t="s">
        <v>2162</v>
      </c>
      <c r="N147" s="494"/>
      <c r="O147" s="494"/>
      <c r="P147" s="483"/>
      <c r="Q147" s="494"/>
      <c r="R147" s="129"/>
      <c r="S147" s="119"/>
      <c r="T147" s="119"/>
      <c r="U147" s="120"/>
      <c r="V147" s="119"/>
      <c r="W147" s="130"/>
      <c r="X147" s="119"/>
      <c r="Y147" s="119"/>
      <c r="Z147" s="484"/>
      <c r="AA147" s="119"/>
    </row>
    <row r="148" spans="1:27" ht="63.75" x14ac:dyDescent="0.25">
      <c r="A148" s="871"/>
      <c r="B148" s="284"/>
      <c r="C148" s="502"/>
      <c r="D148" s="852"/>
      <c r="E148" s="862"/>
      <c r="F148" s="868"/>
      <c r="G148" s="865"/>
      <c r="H148" s="493" t="s">
        <v>2058</v>
      </c>
      <c r="I148" s="492" t="s">
        <v>1764</v>
      </c>
      <c r="J148" s="611" t="s">
        <v>2133</v>
      </c>
      <c r="K148" s="611" t="s">
        <v>2409</v>
      </c>
      <c r="L148" s="570" t="s">
        <v>2087</v>
      </c>
      <c r="M148" s="611" t="s">
        <v>2410</v>
      </c>
      <c r="N148" s="492"/>
      <c r="O148" s="492"/>
      <c r="P148" s="483"/>
      <c r="Q148" s="492"/>
      <c r="R148" s="129"/>
      <c r="S148" s="119"/>
      <c r="T148" s="119"/>
      <c r="U148" s="120"/>
      <c r="V148" s="119"/>
      <c r="W148" s="130"/>
      <c r="X148" s="119"/>
      <c r="Y148" s="119"/>
      <c r="Z148" s="484"/>
      <c r="AA148" s="119"/>
    </row>
    <row r="149" spans="1:27" ht="18.95" customHeight="1" x14ac:dyDescent="0.25">
      <c r="A149" s="871"/>
      <c r="B149" s="284"/>
      <c r="C149" s="502"/>
      <c r="D149" s="852"/>
      <c r="E149" s="862"/>
      <c r="F149" s="868"/>
      <c r="G149" s="865"/>
      <c r="H149" s="493" t="s">
        <v>2057</v>
      </c>
      <c r="I149" s="492" t="s">
        <v>1765</v>
      </c>
      <c r="J149" s="548" t="s">
        <v>2163</v>
      </c>
      <c r="K149" s="548" t="s">
        <v>2233</v>
      </c>
      <c r="L149" s="548" t="s">
        <v>2087</v>
      </c>
      <c r="M149" s="548" t="s">
        <v>2164</v>
      </c>
      <c r="N149" s="492"/>
      <c r="O149" s="492"/>
      <c r="P149" s="483"/>
      <c r="Q149" s="492"/>
      <c r="R149" s="129"/>
      <c r="S149" s="119"/>
      <c r="T149" s="119"/>
      <c r="U149" s="120"/>
      <c r="V149" s="119"/>
      <c r="W149" s="130"/>
      <c r="X149" s="119"/>
      <c r="Y149" s="119"/>
      <c r="Z149" s="484"/>
      <c r="AA149" s="119"/>
    </row>
    <row r="150" spans="1:27" ht="150" x14ac:dyDescent="0.25">
      <c r="A150" s="871"/>
      <c r="B150" s="284"/>
      <c r="C150" s="502"/>
      <c r="D150" s="852"/>
      <c r="E150" s="862"/>
      <c r="F150" s="868"/>
      <c r="G150" s="865"/>
      <c r="H150" s="493" t="s">
        <v>759</v>
      </c>
      <c r="I150" s="492" t="s">
        <v>291</v>
      </c>
      <c r="J150" s="548" t="s">
        <v>2130</v>
      </c>
      <c r="K150" s="548" t="s">
        <v>2263</v>
      </c>
      <c r="L150" s="548" t="s">
        <v>2087</v>
      </c>
      <c r="M150" s="548" t="s">
        <v>2405</v>
      </c>
      <c r="N150" s="492"/>
      <c r="O150" s="492"/>
      <c r="P150" s="483"/>
      <c r="Q150" s="492"/>
      <c r="R150" s="129"/>
      <c r="S150" s="119"/>
      <c r="T150" s="119"/>
      <c r="U150" s="120"/>
      <c r="V150" s="119"/>
      <c r="W150" s="130"/>
      <c r="X150" s="119"/>
      <c r="Y150" s="119"/>
      <c r="Z150" s="484"/>
      <c r="AA150" s="119"/>
    </row>
    <row r="151" spans="1:27" ht="51" x14ac:dyDescent="0.25">
      <c r="A151" s="871"/>
      <c r="B151" s="284"/>
      <c r="C151" s="502"/>
      <c r="D151" s="852"/>
      <c r="E151" s="862"/>
      <c r="F151" s="868"/>
      <c r="G151" s="865"/>
      <c r="H151" s="493" t="s">
        <v>603</v>
      </c>
      <c r="I151" s="494" t="s">
        <v>290</v>
      </c>
      <c r="J151" s="611" t="s">
        <v>2547</v>
      </c>
      <c r="K151" s="620" t="s">
        <v>2560</v>
      </c>
      <c r="L151" s="611" t="s">
        <v>5</v>
      </c>
      <c r="M151" s="629" t="s">
        <v>2553</v>
      </c>
      <c r="N151" s="494"/>
      <c r="O151" s="494"/>
      <c r="P151" s="483"/>
      <c r="Q151" s="494"/>
      <c r="R151" s="129"/>
      <c r="S151" s="119"/>
      <c r="T151" s="119"/>
      <c r="U151" s="120"/>
      <c r="V151" s="119"/>
      <c r="W151" s="130"/>
      <c r="X151" s="119"/>
      <c r="Y151" s="119"/>
      <c r="Z151" s="484"/>
      <c r="AA151" s="119"/>
    </row>
    <row r="152" spans="1:27" ht="51" x14ac:dyDescent="0.25">
      <c r="A152" s="871"/>
      <c r="B152" s="284"/>
      <c r="C152" s="502"/>
      <c r="D152" s="852"/>
      <c r="E152" s="862"/>
      <c r="F152" s="868"/>
      <c r="G152" s="865"/>
      <c r="H152" s="493" t="s">
        <v>2062</v>
      </c>
      <c r="I152" s="494" t="s">
        <v>1777</v>
      </c>
      <c r="J152" s="611" t="s">
        <v>2547</v>
      </c>
      <c r="K152" s="620" t="s">
        <v>2546</v>
      </c>
      <c r="L152" s="611" t="s">
        <v>5</v>
      </c>
      <c r="M152" s="619" t="s">
        <v>2561</v>
      </c>
      <c r="N152" s="494"/>
      <c r="O152" s="494"/>
      <c r="P152" s="483"/>
      <c r="Q152" s="494"/>
      <c r="R152" s="129"/>
      <c r="S152" s="119"/>
      <c r="T152" s="119"/>
      <c r="U152" s="120"/>
      <c r="V152" s="119"/>
      <c r="W152" s="130"/>
      <c r="X152" s="119"/>
      <c r="Y152" s="119"/>
      <c r="Z152" s="484"/>
      <c r="AA152" s="119"/>
    </row>
    <row r="153" spans="1:27" ht="76.5" x14ac:dyDescent="0.25">
      <c r="A153" s="871"/>
      <c r="B153" s="502"/>
      <c r="C153" s="502"/>
      <c r="D153" s="852"/>
      <c r="E153" s="862"/>
      <c r="F153" s="868"/>
      <c r="G153" s="865"/>
      <c r="H153" s="493" t="s">
        <v>2059</v>
      </c>
      <c r="I153" s="898" t="s">
        <v>2061</v>
      </c>
      <c r="J153" s="611" t="s">
        <v>2443</v>
      </c>
      <c r="K153" s="549" t="s">
        <v>2116</v>
      </c>
      <c r="L153" s="549" t="s">
        <v>2087</v>
      </c>
      <c r="M153" s="549" t="s">
        <v>2117</v>
      </c>
      <c r="N153" s="494"/>
      <c r="O153" s="494"/>
      <c r="P153" s="483"/>
      <c r="Q153" s="494"/>
      <c r="R153" s="129"/>
      <c r="S153" s="119"/>
      <c r="T153" s="119"/>
      <c r="U153" s="120"/>
      <c r="V153" s="119"/>
      <c r="W153" s="130"/>
      <c r="X153" s="119"/>
      <c r="Y153" s="119"/>
      <c r="Z153" s="484"/>
      <c r="AA153" s="119"/>
    </row>
    <row r="154" spans="1:27" ht="225" x14ac:dyDescent="0.25">
      <c r="A154" s="872"/>
      <c r="B154" s="502"/>
      <c r="C154" s="502"/>
      <c r="D154" s="852"/>
      <c r="E154" s="863"/>
      <c r="F154" s="869"/>
      <c r="G154" s="866"/>
      <c r="H154" s="493" t="s">
        <v>2060</v>
      </c>
      <c r="I154" s="898"/>
      <c r="J154" s="611" t="s">
        <v>2443</v>
      </c>
      <c r="K154" s="557" t="s">
        <v>2459</v>
      </c>
      <c r="L154" s="549" t="s">
        <v>2087</v>
      </c>
      <c r="M154" s="548" t="s">
        <v>2562</v>
      </c>
      <c r="N154" s="494"/>
      <c r="O154" s="494"/>
      <c r="P154" s="483"/>
      <c r="Q154" s="494"/>
      <c r="R154" s="129"/>
      <c r="S154" s="119"/>
      <c r="T154" s="119"/>
      <c r="U154" s="120"/>
      <c r="V154" s="119"/>
      <c r="W154" s="130"/>
      <c r="X154" s="119"/>
      <c r="Y154" s="119"/>
      <c r="Z154" s="484"/>
      <c r="AA154" s="119"/>
    </row>
    <row r="155" spans="1:27" s="122" customFormat="1" ht="114.75" x14ac:dyDescent="0.25">
      <c r="A155" s="882" t="s">
        <v>180</v>
      </c>
      <c r="B155" s="509">
        <f>'IDENTIFICACIÓN Y VALORACIÓN'!L68</f>
        <v>1</v>
      </c>
      <c r="C155" s="110">
        <f>'IDENTIFICACIÓN Y VALORACIÓN'!M68</f>
        <v>2</v>
      </c>
      <c r="D155" s="851" t="str">
        <f>'IDENTIFICACIÓN Y VALORACIÓN'!$Q$68</f>
        <v>MODERADO</v>
      </c>
      <c r="E155" s="855" t="str">
        <f>'IDENTIFICACIÓN Y VALORACIÓN'!$E$68</f>
        <v>Gestión</v>
      </c>
      <c r="F155" s="857" t="s">
        <v>23</v>
      </c>
      <c r="G155" s="853" t="str">
        <f>IF(F155="Aceptar el riesgo","No se adopta ninguna medida que afecte probabilidad o impacto del riesgo, se mantienen los controles y se les hará seguimiento periódico.",IF(F155="Evitar el riesgo","Se abandonan las actividades que dan lugar al riesgo y no se inician o no continúan las actividades que lo causan",IF(F155="Compartir / transferir el riesgo","Se transfiere o comparte una parte del riesgo. Ej.: seguros y tercerización para reducir probabilidad o impacto del riesgo",IF(F155="Reducir el riesgo","Se adoptan medidas para reducir probabilidad o impacto o ambos, se implementarán controles adicionales."))))</f>
        <v>Se adoptan medidas para reducir probabilidad o impacto o ambos, se implementarán controles adicionales.</v>
      </c>
      <c r="H155" s="495" t="s">
        <v>2066</v>
      </c>
      <c r="I155" s="495" t="s">
        <v>2069</v>
      </c>
      <c r="J155" s="548" t="s">
        <v>2175</v>
      </c>
      <c r="K155" s="548" t="s">
        <v>2267</v>
      </c>
      <c r="L155" s="548" t="s">
        <v>2087</v>
      </c>
      <c r="M155" s="548" t="s">
        <v>2268</v>
      </c>
      <c r="N155" s="495"/>
      <c r="O155" s="495"/>
      <c r="P155" s="483"/>
      <c r="Q155" s="495"/>
      <c r="R155" s="129"/>
      <c r="S155" s="498"/>
      <c r="T155" s="498"/>
      <c r="U155" s="499"/>
      <c r="V155" s="498"/>
      <c r="W155" s="130"/>
      <c r="X155" s="498"/>
      <c r="Y155" s="498"/>
      <c r="Z155" s="484"/>
      <c r="AA155" s="498"/>
    </row>
    <row r="156" spans="1:27" s="122" customFormat="1" ht="60" x14ac:dyDescent="0.25">
      <c r="A156" s="882"/>
      <c r="B156" s="503"/>
      <c r="C156" s="503"/>
      <c r="D156" s="851"/>
      <c r="E156" s="855"/>
      <c r="F156" s="857"/>
      <c r="G156" s="853"/>
      <c r="H156" s="495" t="s">
        <v>2063</v>
      </c>
      <c r="I156" s="495" t="s">
        <v>1790</v>
      </c>
      <c r="J156" s="567">
        <v>44154</v>
      </c>
      <c r="K156" s="566" t="s">
        <v>2361</v>
      </c>
      <c r="L156" s="566" t="s">
        <v>2087</v>
      </c>
      <c r="M156" s="566" t="s">
        <v>2359</v>
      </c>
      <c r="N156" s="495"/>
      <c r="O156" s="495"/>
      <c r="P156" s="483"/>
      <c r="Q156" s="495"/>
      <c r="R156" s="129"/>
      <c r="S156" s="498"/>
      <c r="T156" s="498"/>
      <c r="U156" s="499"/>
      <c r="V156" s="498"/>
      <c r="W156" s="130"/>
      <c r="X156" s="498"/>
      <c r="Y156" s="498"/>
      <c r="Z156" s="484"/>
      <c r="AA156" s="498"/>
    </row>
    <row r="157" spans="1:27" s="122" customFormat="1" ht="140.25" x14ac:dyDescent="0.25">
      <c r="A157" s="882"/>
      <c r="B157" s="503"/>
      <c r="C157" s="503"/>
      <c r="D157" s="851"/>
      <c r="E157" s="855"/>
      <c r="F157" s="857"/>
      <c r="G157" s="853"/>
      <c r="H157" s="495" t="s">
        <v>2064</v>
      </c>
      <c r="I157" s="495" t="s">
        <v>2067</v>
      </c>
      <c r="J157" s="622" t="s">
        <v>2362</v>
      </c>
      <c r="K157" s="622" t="s">
        <v>2100</v>
      </c>
      <c r="L157" s="568" t="s">
        <v>2087</v>
      </c>
      <c r="M157" s="622" t="s">
        <v>2101</v>
      </c>
      <c r="N157" s="495"/>
      <c r="O157" s="495"/>
      <c r="P157" s="483"/>
      <c r="Q157" s="495"/>
      <c r="R157" s="129"/>
      <c r="S157" s="498"/>
      <c r="T157" s="498"/>
      <c r="U157" s="499"/>
      <c r="V157" s="498"/>
      <c r="W157" s="130"/>
      <c r="X157" s="498"/>
      <c r="Y157" s="498"/>
      <c r="Z157" s="484"/>
      <c r="AA157" s="498"/>
    </row>
    <row r="158" spans="1:27" s="122" customFormat="1" ht="90" x14ac:dyDescent="0.25">
      <c r="A158" s="882"/>
      <c r="B158" s="503"/>
      <c r="C158" s="503"/>
      <c r="D158" s="851"/>
      <c r="E158" s="855"/>
      <c r="F158" s="857"/>
      <c r="G158" s="853"/>
      <c r="H158" s="495" t="s">
        <v>2065</v>
      </c>
      <c r="I158" s="495" t="s">
        <v>2068</v>
      </c>
      <c r="J158" s="548" t="s">
        <v>2175</v>
      </c>
      <c r="K158" s="548" t="s">
        <v>2269</v>
      </c>
      <c r="L158" s="548" t="s">
        <v>2087</v>
      </c>
      <c r="M158" s="548" t="s">
        <v>2270</v>
      </c>
      <c r="N158" s="495"/>
      <c r="O158" s="495"/>
      <c r="P158" s="483"/>
      <c r="Q158" s="495"/>
      <c r="R158" s="129"/>
      <c r="S158" s="498"/>
      <c r="T158" s="498"/>
      <c r="U158" s="499"/>
      <c r="V158" s="498"/>
      <c r="W158" s="130"/>
      <c r="X158" s="498"/>
      <c r="Y158" s="498"/>
      <c r="Z158" s="484"/>
      <c r="AA158" s="498"/>
    </row>
    <row r="159" spans="1:27" s="122" customFormat="1" ht="51" x14ac:dyDescent="0.25">
      <c r="A159" s="882"/>
      <c r="B159" s="285"/>
      <c r="C159" s="505"/>
      <c r="D159" s="851"/>
      <c r="E159" s="855"/>
      <c r="F159" s="857"/>
      <c r="G159" s="853"/>
      <c r="H159" s="495" t="s">
        <v>2071</v>
      </c>
      <c r="I159" s="495" t="s">
        <v>1804</v>
      </c>
      <c r="J159" s="611" t="s">
        <v>2443</v>
      </c>
      <c r="K159" s="611" t="s">
        <v>2118</v>
      </c>
      <c r="L159" s="549" t="s">
        <v>2087</v>
      </c>
      <c r="M159" s="611" t="s">
        <v>2119</v>
      </c>
      <c r="N159" s="495"/>
      <c r="O159" s="495"/>
      <c r="P159" s="483"/>
      <c r="Q159" s="495"/>
      <c r="R159" s="129"/>
      <c r="S159" s="498"/>
      <c r="T159" s="498"/>
      <c r="U159" s="499"/>
      <c r="V159" s="498"/>
      <c r="W159" s="130"/>
      <c r="X159" s="498"/>
      <c r="Y159" s="498"/>
      <c r="Z159" s="484"/>
      <c r="AA159" s="498"/>
    </row>
    <row r="160" spans="1:27" s="122" customFormat="1" ht="51" x14ac:dyDescent="0.25">
      <c r="A160" s="882"/>
      <c r="B160" s="285"/>
      <c r="C160" s="505"/>
      <c r="D160" s="851"/>
      <c r="E160" s="855"/>
      <c r="F160" s="857"/>
      <c r="G160" s="853"/>
      <c r="H160" s="495" t="s">
        <v>2070</v>
      </c>
      <c r="I160" s="495" t="s">
        <v>1805</v>
      </c>
      <c r="J160" s="611" t="s">
        <v>2443</v>
      </c>
      <c r="K160" s="611" t="s">
        <v>2118</v>
      </c>
      <c r="L160" s="549" t="s">
        <v>2087</v>
      </c>
      <c r="M160" s="611" t="s">
        <v>2119</v>
      </c>
      <c r="N160" s="495"/>
      <c r="O160" s="495"/>
      <c r="P160" s="483"/>
      <c r="Q160" s="495"/>
      <c r="R160" s="129"/>
      <c r="S160" s="498"/>
      <c r="T160" s="498"/>
      <c r="U160" s="499"/>
      <c r="V160" s="498"/>
      <c r="W160" s="130"/>
      <c r="X160" s="498"/>
      <c r="Y160" s="498"/>
      <c r="Z160" s="484"/>
      <c r="AA160" s="498"/>
    </row>
    <row r="161" spans="1:27" s="122" customFormat="1" ht="63.75" x14ac:dyDescent="0.25">
      <c r="A161" s="882"/>
      <c r="B161" s="285"/>
      <c r="C161" s="505"/>
      <c r="D161" s="851"/>
      <c r="E161" s="855"/>
      <c r="F161" s="857"/>
      <c r="G161" s="853"/>
      <c r="H161" s="495" t="s">
        <v>2072</v>
      </c>
      <c r="I161" s="495" t="s">
        <v>1815</v>
      </c>
      <c r="J161" s="548" t="s">
        <v>2399</v>
      </c>
      <c r="K161" s="548"/>
      <c r="L161" s="548"/>
      <c r="M161" s="548"/>
      <c r="N161" s="495"/>
      <c r="O161" s="495"/>
      <c r="P161" s="483"/>
      <c r="Q161" s="495"/>
      <c r="R161" s="129"/>
      <c r="S161" s="498"/>
      <c r="T161" s="498"/>
      <c r="U161" s="499"/>
      <c r="V161" s="498"/>
      <c r="W161" s="130"/>
      <c r="X161" s="498"/>
      <c r="Y161" s="498"/>
      <c r="Z161" s="484"/>
      <c r="AA161" s="498"/>
    </row>
    <row r="162" spans="1:27" s="122" customFormat="1" ht="150" x14ac:dyDescent="0.25">
      <c r="A162" s="882"/>
      <c r="B162" s="285"/>
      <c r="C162" s="505"/>
      <c r="D162" s="851"/>
      <c r="E162" s="855"/>
      <c r="F162" s="857"/>
      <c r="G162" s="853"/>
      <c r="H162" s="495" t="s">
        <v>1962</v>
      </c>
      <c r="I162" s="495" t="s">
        <v>1814</v>
      </c>
      <c r="J162" s="548" t="s">
        <v>2421</v>
      </c>
      <c r="K162" s="548" t="s">
        <v>2239</v>
      </c>
      <c r="L162" s="548" t="s">
        <v>2087</v>
      </c>
      <c r="M162" s="556" t="s">
        <v>2240</v>
      </c>
      <c r="N162" s="495"/>
      <c r="O162" s="495"/>
      <c r="P162" s="483"/>
      <c r="Q162" s="495"/>
      <c r="R162" s="129"/>
      <c r="S162" s="498"/>
      <c r="T162" s="498"/>
      <c r="U162" s="499"/>
      <c r="V162" s="498"/>
      <c r="W162" s="130"/>
      <c r="X162" s="498"/>
      <c r="Y162" s="498"/>
      <c r="Z162" s="484"/>
      <c r="AA162" s="498"/>
    </row>
    <row r="163" spans="1:27" s="122" customFormat="1" ht="150.75" x14ac:dyDescent="0.25">
      <c r="A163" s="882"/>
      <c r="B163" s="285"/>
      <c r="C163" s="505"/>
      <c r="D163" s="851"/>
      <c r="E163" s="855"/>
      <c r="F163" s="857"/>
      <c r="G163" s="853"/>
      <c r="H163" s="495" t="s">
        <v>2074</v>
      </c>
      <c r="I163" s="495" t="s">
        <v>1824</v>
      </c>
      <c r="J163" s="548" t="s">
        <v>2422</v>
      </c>
      <c r="K163" s="548" t="s">
        <v>2239</v>
      </c>
      <c r="L163" s="548" t="s">
        <v>2087</v>
      </c>
      <c r="M163" s="627" t="s">
        <v>2241</v>
      </c>
      <c r="N163" s="495"/>
      <c r="O163" s="495"/>
      <c r="P163" s="483"/>
      <c r="Q163" s="495"/>
      <c r="R163" s="129"/>
      <c r="S163" s="498"/>
      <c r="T163" s="498"/>
      <c r="U163" s="499"/>
      <c r="V163" s="498"/>
      <c r="W163" s="130"/>
      <c r="X163" s="498"/>
      <c r="Y163" s="498"/>
      <c r="Z163" s="484"/>
      <c r="AA163" s="498"/>
    </row>
    <row r="164" spans="1:27" s="122" customFormat="1" ht="21" customHeight="1" x14ac:dyDescent="0.25">
      <c r="A164" s="882"/>
      <c r="B164" s="285"/>
      <c r="C164" s="505"/>
      <c r="D164" s="851"/>
      <c r="E164" s="855"/>
      <c r="F164" s="857"/>
      <c r="G164" s="853"/>
      <c r="H164" s="495" t="s">
        <v>2073</v>
      </c>
      <c r="I164" s="495" t="s">
        <v>1825</v>
      </c>
      <c r="J164" s="548" t="s">
        <v>2165</v>
      </c>
      <c r="K164" s="548" t="s">
        <v>2233</v>
      </c>
      <c r="L164" s="548" t="s">
        <v>2087</v>
      </c>
      <c r="M164" s="548" t="s">
        <v>2166</v>
      </c>
      <c r="N164" s="495"/>
      <c r="O164" s="495"/>
      <c r="P164" s="483"/>
      <c r="Q164" s="495"/>
      <c r="R164" s="129"/>
      <c r="S164" s="498"/>
      <c r="T164" s="498"/>
      <c r="U164" s="499"/>
      <c r="V164" s="498"/>
      <c r="W164" s="130"/>
      <c r="X164" s="498"/>
      <c r="Y164" s="498"/>
      <c r="Z164" s="484"/>
      <c r="AA164" s="498"/>
    </row>
    <row r="165" spans="1:27" s="122" customFormat="1" ht="52.5" customHeight="1" x14ac:dyDescent="0.25">
      <c r="A165" s="882"/>
      <c r="B165" s="285"/>
      <c r="C165" s="505"/>
      <c r="D165" s="851"/>
      <c r="E165" s="855"/>
      <c r="F165" s="857"/>
      <c r="G165" s="853"/>
      <c r="H165" s="495" t="s">
        <v>428</v>
      </c>
      <c r="I165" s="495" t="s">
        <v>292</v>
      </c>
      <c r="J165" s="611" t="s">
        <v>2443</v>
      </c>
      <c r="K165" s="611" t="s">
        <v>2120</v>
      </c>
      <c r="L165" s="549" t="s">
        <v>2087</v>
      </c>
      <c r="M165" s="611" t="s">
        <v>2121</v>
      </c>
      <c r="N165" s="495"/>
      <c r="O165" s="495"/>
      <c r="P165" s="483"/>
      <c r="Q165" s="495"/>
      <c r="R165" s="129"/>
      <c r="S165" s="498"/>
      <c r="T165" s="498"/>
      <c r="U165" s="499"/>
      <c r="V165" s="498"/>
      <c r="W165" s="130"/>
      <c r="X165" s="498"/>
      <c r="Y165" s="498"/>
      <c r="Z165" s="484"/>
      <c r="AA165" s="498"/>
    </row>
    <row r="166" spans="1:27" ht="210" x14ac:dyDescent="0.25">
      <c r="A166" s="870" t="s">
        <v>181</v>
      </c>
      <c r="B166" s="506">
        <f>'IDENTIFICACIÓN Y VALORACIÓN'!L74</f>
        <v>1</v>
      </c>
      <c r="C166" s="112">
        <f>'IDENTIFICACIÓN Y VALORACIÓN'!M74</f>
        <v>3</v>
      </c>
      <c r="D166" s="852" t="str">
        <f>'IDENTIFICACIÓN Y VALORACIÓN'!$Q$74</f>
        <v>MODERADO</v>
      </c>
      <c r="E166" s="861" t="str">
        <f>'IDENTIFICACIÓN Y VALORACIÓN'!$E$74</f>
        <v>Gestión</v>
      </c>
      <c r="F166" s="858" t="s">
        <v>74</v>
      </c>
      <c r="G166" s="856" t="str">
        <f>IF(F166="Aceptar el riesgo","No se adopta ninguna medida que afecte probabilidad o impacto del riesgo, se mantienen los controles y se les hará seguimiento periódico.",IF(F166="Evitar el riesgo","Se abandonan las actividades que dan lugar al riesgo y no se inician o no continúan las actividades que lo causan",IF(F166="Compartir / transferir el riesgo","Se transfiere o comparte una parte del riesgo. Ej.: seguros y tercerización para reducir probabilidad o impacto del riesgo",IF(F166="Reducir el riesgo","Se adoptan medidas para reducir probabilidad o impacto o ambos, se implementarán controles adicionales."))))</f>
        <v>No se adopta ninguna medida que afecte probabilidad o impacto del riesgo, se mantienen los controles y se les hará seguimiento periódico.</v>
      </c>
      <c r="H166" s="495" t="s">
        <v>612</v>
      </c>
      <c r="I166" s="493" t="s">
        <v>295</v>
      </c>
      <c r="J166" s="548" t="s">
        <v>2421</v>
      </c>
      <c r="K166" s="548" t="s">
        <v>2236</v>
      </c>
      <c r="L166" s="548" t="s">
        <v>2087</v>
      </c>
      <c r="M166" s="548" t="s">
        <v>2244</v>
      </c>
      <c r="N166" s="493"/>
      <c r="O166" s="493"/>
      <c r="P166" s="483"/>
      <c r="Q166" s="493"/>
      <c r="R166" s="129"/>
      <c r="S166" s="119"/>
      <c r="T166" s="119"/>
      <c r="U166" s="120"/>
      <c r="V166" s="119"/>
      <c r="W166" s="130"/>
      <c r="X166" s="119"/>
      <c r="Y166" s="119"/>
      <c r="Z166" s="484"/>
      <c r="AA166" s="119"/>
    </row>
    <row r="167" spans="1:27" ht="409.5" x14ac:dyDescent="0.25">
      <c r="A167" s="871"/>
      <c r="B167" s="284"/>
      <c r="C167" s="502"/>
      <c r="D167" s="852"/>
      <c r="E167" s="862"/>
      <c r="F167" s="859"/>
      <c r="G167" s="856"/>
      <c r="H167" s="493" t="s">
        <v>610</v>
      </c>
      <c r="I167" s="493" t="s">
        <v>293</v>
      </c>
      <c r="J167" s="548" t="s">
        <v>2421</v>
      </c>
      <c r="K167" s="548" t="s">
        <v>2423</v>
      </c>
      <c r="L167" s="548" t="s">
        <v>2087</v>
      </c>
      <c r="M167" s="548" t="s">
        <v>2190</v>
      </c>
      <c r="N167" s="493"/>
      <c r="O167" s="493"/>
      <c r="P167" s="483"/>
      <c r="Q167" s="493"/>
      <c r="R167" s="129"/>
      <c r="S167" s="119"/>
      <c r="T167" s="119"/>
      <c r="U167" s="120"/>
      <c r="V167" s="119"/>
      <c r="W167" s="130"/>
      <c r="X167" s="119"/>
      <c r="Y167" s="119"/>
      <c r="Z167" s="484"/>
      <c r="AA167" s="119"/>
    </row>
    <row r="168" spans="1:27" ht="120" x14ac:dyDescent="0.25">
      <c r="A168" s="871"/>
      <c r="B168" s="284"/>
      <c r="C168" s="502"/>
      <c r="D168" s="852"/>
      <c r="E168" s="862"/>
      <c r="F168" s="859"/>
      <c r="G168" s="856"/>
      <c r="H168" s="493" t="s">
        <v>611</v>
      </c>
      <c r="I168" s="493" t="s">
        <v>294</v>
      </c>
      <c r="J168" s="548" t="s">
        <v>2242</v>
      </c>
      <c r="K168" s="548" t="s">
        <v>2243</v>
      </c>
      <c r="L168" s="548" t="s">
        <v>2087</v>
      </c>
      <c r="M168" s="548" t="s">
        <v>2245</v>
      </c>
      <c r="N168" s="493"/>
      <c r="O168" s="493"/>
      <c r="P168" s="483"/>
      <c r="Q168" s="493"/>
      <c r="R168" s="129"/>
      <c r="S168" s="119"/>
      <c r="T168" s="119"/>
      <c r="U168" s="120"/>
      <c r="V168" s="119"/>
      <c r="W168" s="130"/>
      <c r="X168" s="119"/>
      <c r="Y168" s="119"/>
      <c r="Z168" s="484"/>
      <c r="AA168" s="119"/>
    </row>
    <row r="169" spans="1:27" ht="90" x14ac:dyDescent="0.25">
      <c r="A169" s="871"/>
      <c r="B169" s="284"/>
      <c r="C169" s="502"/>
      <c r="D169" s="852"/>
      <c r="E169" s="862"/>
      <c r="F169" s="859"/>
      <c r="G169" s="856"/>
      <c r="H169" s="493" t="s">
        <v>429</v>
      </c>
      <c r="I169" s="493" t="s">
        <v>589</v>
      </c>
      <c r="J169" s="548" t="s">
        <v>2242</v>
      </c>
      <c r="K169" s="548" t="s">
        <v>2187</v>
      </c>
      <c r="L169" s="548" t="s">
        <v>16</v>
      </c>
      <c r="M169" s="548" t="s">
        <v>2246</v>
      </c>
      <c r="N169" s="493"/>
      <c r="O169" s="493"/>
      <c r="P169" s="483"/>
      <c r="Q169" s="493"/>
      <c r="R169" s="129"/>
      <c r="S169" s="119"/>
      <c r="T169" s="119"/>
      <c r="U169" s="120"/>
      <c r="V169" s="119"/>
      <c r="W169" s="130"/>
      <c r="X169" s="119"/>
      <c r="Y169" s="119"/>
      <c r="Z169" s="484"/>
      <c r="AA169" s="119"/>
    </row>
    <row r="170" spans="1:27" ht="63.75" x14ac:dyDescent="0.25">
      <c r="A170" s="871"/>
      <c r="B170" s="284"/>
      <c r="C170" s="502"/>
      <c r="D170" s="852"/>
      <c r="E170" s="862"/>
      <c r="F170" s="859"/>
      <c r="G170" s="856"/>
      <c r="H170" s="493" t="s">
        <v>2077</v>
      </c>
      <c r="I170" s="493" t="s">
        <v>1866</v>
      </c>
      <c r="J170" s="548" t="s">
        <v>2399</v>
      </c>
      <c r="K170" s="548"/>
      <c r="L170" s="548"/>
      <c r="M170" s="548"/>
      <c r="N170" s="493"/>
      <c r="O170" s="493"/>
      <c r="P170" s="483"/>
      <c r="Q170" s="493"/>
      <c r="R170" s="129"/>
      <c r="S170" s="119"/>
      <c r="T170" s="119"/>
      <c r="U170" s="120"/>
      <c r="V170" s="119"/>
      <c r="W170" s="130"/>
      <c r="X170" s="119"/>
      <c r="Y170" s="119"/>
      <c r="Z170" s="484"/>
      <c r="AA170" s="119"/>
    </row>
    <row r="171" spans="1:27" ht="225" x14ac:dyDescent="0.25">
      <c r="A171" s="871"/>
      <c r="B171" s="502"/>
      <c r="C171" s="502"/>
      <c r="D171" s="852"/>
      <c r="E171" s="862"/>
      <c r="F171" s="859"/>
      <c r="G171" s="856"/>
      <c r="H171" s="493" t="s">
        <v>2075</v>
      </c>
      <c r="I171" s="493" t="s">
        <v>2078</v>
      </c>
      <c r="J171" s="548" t="s">
        <v>2424</v>
      </c>
      <c r="K171" s="548" t="s">
        <v>2247</v>
      </c>
      <c r="L171" s="548" t="s">
        <v>2087</v>
      </c>
      <c r="M171" s="548" t="s">
        <v>2248</v>
      </c>
      <c r="N171" s="493"/>
      <c r="O171" s="493"/>
      <c r="P171" s="483"/>
      <c r="Q171" s="493"/>
      <c r="R171" s="129"/>
      <c r="S171" s="119"/>
      <c r="T171" s="119"/>
      <c r="U171" s="120"/>
      <c r="V171" s="119"/>
      <c r="W171" s="130"/>
      <c r="X171" s="119"/>
      <c r="Y171" s="119"/>
      <c r="Z171" s="484"/>
      <c r="AA171" s="119"/>
    </row>
    <row r="172" spans="1:27" ht="51" x14ac:dyDescent="0.25">
      <c r="A172" s="872"/>
      <c r="B172" s="502"/>
      <c r="C172" s="502"/>
      <c r="D172" s="852"/>
      <c r="E172" s="863"/>
      <c r="F172" s="860"/>
      <c r="G172" s="856"/>
      <c r="H172" s="493" t="s">
        <v>2076</v>
      </c>
      <c r="I172" s="493" t="s">
        <v>1865</v>
      </c>
      <c r="J172" s="548" t="s">
        <v>2399</v>
      </c>
      <c r="K172" s="548"/>
      <c r="L172" s="548"/>
      <c r="M172" s="548"/>
      <c r="N172" s="493"/>
      <c r="O172" s="493"/>
      <c r="P172" s="483"/>
      <c r="Q172" s="493"/>
      <c r="R172" s="129"/>
      <c r="S172" s="119"/>
      <c r="T172" s="119"/>
      <c r="U172" s="120"/>
      <c r="V172" s="119"/>
      <c r="W172" s="130"/>
      <c r="X172" s="119"/>
      <c r="Y172" s="119"/>
      <c r="Z172" s="484"/>
      <c r="AA172" s="119"/>
    </row>
    <row r="173" spans="1:27" s="122" customFormat="1" ht="409.5" x14ac:dyDescent="0.25">
      <c r="A173" s="882" t="s">
        <v>182</v>
      </c>
      <c r="B173" s="509">
        <f>'IDENTIFICACIÓN Y VALORACIÓN'!L79</f>
        <v>1</v>
      </c>
      <c r="C173" s="110">
        <f>'IDENTIFICACIÓN Y VALORACIÓN'!M79</f>
        <v>3</v>
      </c>
      <c r="D173" s="851" t="str">
        <f>'IDENTIFICACIÓN Y VALORACIÓN'!$Q$79</f>
        <v>MODERADO</v>
      </c>
      <c r="E173" s="855" t="str">
        <f>'IDENTIFICACIÓN Y VALORACIÓN'!$E$79</f>
        <v>Gestión</v>
      </c>
      <c r="F173" s="857" t="s">
        <v>74</v>
      </c>
      <c r="G173" s="853" t="str">
        <f>IF(F173="Aceptar el riesgo","No se adopta ninguna medida que afecte probabilidad o impacto del riesgo, se mantienen los controles y se les hará seguimiento periódico.",IF(F173="Evitar el riesgo","Se abandonan las actividades que dan lugar al riesgo y no se inician o no continúan las actividades que lo causan",IF(F173="Compartir / transferir el riesgo","Se transfiere o comparte una parte del riesgo. Ej.: seguros y tercerización para reducir probabilidad o impacto del riesgo",IF(F173="Reducir el riesgo","Se adoptan medidas para reducir probabilidad o impacto o ambos, se implementarán controles adicionales."))))</f>
        <v>No se adopta ninguna medida que afecte probabilidad o impacto del riesgo, se mantienen los controles y se les hará seguimiento periódico.</v>
      </c>
      <c r="H173" s="495" t="s">
        <v>2080</v>
      </c>
      <c r="I173" s="495" t="s">
        <v>1880</v>
      </c>
      <c r="J173" s="548" t="s">
        <v>2242</v>
      </c>
      <c r="K173" s="548" t="s">
        <v>2249</v>
      </c>
      <c r="L173" s="548" t="s">
        <v>2087</v>
      </c>
      <c r="M173" s="548" t="s">
        <v>2250</v>
      </c>
      <c r="N173" s="495"/>
      <c r="O173" s="495"/>
      <c r="P173" s="483"/>
      <c r="Q173" s="495"/>
      <c r="R173" s="129"/>
      <c r="S173" s="498"/>
      <c r="T173" s="498"/>
      <c r="U173" s="499"/>
      <c r="V173" s="498"/>
      <c r="W173" s="130"/>
      <c r="X173" s="498"/>
      <c r="Y173" s="498"/>
      <c r="Z173" s="484"/>
      <c r="AA173" s="498"/>
    </row>
    <row r="174" spans="1:27" s="122" customFormat="1" ht="75" x14ac:dyDescent="0.25">
      <c r="A174" s="882"/>
      <c r="B174" s="503"/>
      <c r="C174" s="280"/>
      <c r="D174" s="851"/>
      <c r="E174" s="855"/>
      <c r="F174" s="857"/>
      <c r="G174" s="853"/>
      <c r="H174" s="495" t="s">
        <v>2079</v>
      </c>
      <c r="I174" s="495" t="s">
        <v>1881</v>
      </c>
      <c r="J174" s="548" t="s">
        <v>2175</v>
      </c>
      <c r="K174" s="548" t="s">
        <v>2267</v>
      </c>
      <c r="L174" s="548" t="s">
        <v>2087</v>
      </c>
      <c r="M174" s="548" t="s">
        <v>2268</v>
      </c>
      <c r="N174" s="495"/>
      <c r="O174" s="495"/>
      <c r="P174" s="483"/>
      <c r="Q174" s="495"/>
      <c r="R174" s="129"/>
      <c r="S174" s="498"/>
      <c r="T174" s="498"/>
      <c r="U174" s="499"/>
      <c r="V174" s="498"/>
      <c r="W174" s="130"/>
      <c r="X174" s="498"/>
      <c r="Y174" s="498"/>
      <c r="Z174" s="484"/>
      <c r="AA174" s="498"/>
    </row>
    <row r="175" spans="1:27" s="122" customFormat="1" ht="56.25" customHeight="1" x14ac:dyDescent="0.25">
      <c r="A175" s="882"/>
      <c r="B175" s="285"/>
      <c r="C175" s="111"/>
      <c r="D175" s="851"/>
      <c r="E175" s="855"/>
      <c r="F175" s="857"/>
      <c r="G175" s="853"/>
      <c r="H175" s="495" t="s">
        <v>613</v>
      </c>
      <c r="I175" s="495" t="s">
        <v>299</v>
      </c>
      <c r="J175" s="548" t="s">
        <v>2095</v>
      </c>
      <c r="K175" s="548" t="s">
        <v>2095</v>
      </c>
      <c r="L175" s="548" t="s">
        <v>2095</v>
      </c>
      <c r="M175" s="548" t="s">
        <v>2095</v>
      </c>
      <c r="N175" s="495"/>
      <c r="O175" s="495"/>
      <c r="P175" s="483"/>
      <c r="Q175" s="495"/>
      <c r="R175" s="129"/>
      <c r="S175" s="498"/>
      <c r="T175" s="498"/>
      <c r="U175" s="499"/>
      <c r="V175" s="498"/>
      <c r="W175" s="130"/>
      <c r="X175" s="498"/>
      <c r="Y175" s="498"/>
      <c r="Z175" s="484"/>
      <c r="AA175" s="498"/>
    </row>
    <row r="176" spans="1:27" s="122" customFormat="1" ht="59.25" customHeight="1" x14ac:dyDescent="0.25">
      <c r="A176" s="882"/>
      <c r="B176" s="285"/>
      <c r="C176" s="111"/>
      <c r="D176" s="851"/>
      <c r="E176" s="855"/>
      <c r="F176" s="857"/>
      <c r="G176" s="853"/>
      <c r="H176" s="495" t="s">
        <v>614</v>
      </c>
      <c r="I176" s="495" t="s">
        <v>298</v>
      </c>
      <c r="J176" s="548" t="s">
        <v>2242</v>
      </c>
      <c r="K176" s="548" t="s">
        <v>2251</v>
      </c>
      <c r="L176" s="548" t="s">
        <v>2087</v>
      </c>
      <c r="M176" s="548" t="s">
        <v>2252</v>
      </c>
      <c r="N176" s="495"/>
      <c r="O176" s="495"/>
      <c r="P176" s="483"/>
      <c r="Q176" s="495"/>
      <c r="R176" s="129"/>
      <c r="S176" s="498"/>
      <c r="T176" s="498"/>
      <c r="U176" s="499"/>
      <c r="V176" s="498"/>
      <c r="W176" s="130"/>
      <c r="X176" s="498"/>
      <c r="Y176" s="498"/>
      <c r="Z176" s="484"/>
      <c r="AA176" s="498"/>
    </row>
    <row r="177" spans="1:27" s="122" customFormat="1" ht="63.75" customHeight="1" x14ac:dyDescent="0.25">
      <c r="A177" s="882"/>
      <c r="B177" s="285"/>
      <c r="C177" s="111"/>
      <c r="D177" s="851"/>
      <c r="E177" s="855"/>
      <c r="F177" s="857"/>
      <c r="G177" s="853"/>
      <c r="H177" s="495" t="s">
        <v>616</v>
      </c>
      <c r="I177" s="495" t="s">
        <v>296</v>
      </c>
      <c r="J177" s="548" t="s">
        <v>2242</v>
      </c>
      <c r="K177" s="548" t="s">
        <v>2253</v>
      </c>
      <c r="L177" s="548" t="s">
        <v>2087</v>
      </c>
      <c r="M177" s="548" t="s">
        <v>2254</v>
      </c>
      <c r="N177" s="495"/>
      <c r="O177" s="495"/>
      <c r="P177" s="483"/>
      <c r="Q177" s="495"/>
      <c r="R177" s="129"/>
      <c r="S177" s="498"/>
      <c r="T177" s="498"/>
      <c r="U177" s="499"/>
      <c r="V177" s="498"/>
      <c r="W177" s="130"/>
      <c r="X177" s="498"/>
      <c r="Y177" s="498"/>
      <c r="Z177" s="484"/>
      <c r="AA177" s="498"/>
    </row>
    <row r="178" spans="1:27" s="122" customFormat="1" ht="53.25" customHeight="1" x14ac:dyDescent="0.25">
      <c r="A178" s="882"/>
      <c r="B178" s="285"/>
      <c r="C178" s="111"/>
      <c r="D178" s="851"/>
      <c r="E178" s="855"/>
      <c r="F178" s="857"/>
      <c r="G178" s="853"/>
      <c r="H178" s="495" t="s">
        <v>615</v>
      </c>
      <c r="I178" s="495" t="s">
        <v>297</v>
      </c>
      <c r="J178" s="548" t="s">
        <v>2242</v>
      </c>
      <c r="K178" s="548" t="s">
        <v>2255</v>
      </c>
      <c r="L178" s="548" t="s">
        <v>2087</v>
      </c>
      <c r="M178" s="548" t="s">
        <v>2256</v>
      </c>
      <c r="N178" s="495"/>
      <c r="O178" s="495"/>
      <c r="P178" s="483"/>
      <c r="Q178" s="495"/>
      <c r="R178" s="129"/>
      <c r="S178" s="498"/>
      <c r="T178" s="498"/>
      <c r="U178" s="499"/>
      <c r="V178" s="498"/>
      <c r="W178" s="130"/>
      <c r="X178" s="498"/>
      <c r="Y178" s="498"/>
      <c r="Z178" s="484"/>
      <c r="AA178" s="498"/>
    </row>
    <row r="179" spans="1:27" ht="24" customHeight="1" x14ac:dyDescent="0.25">
      <c r="A179" s="870" t="s">
        <v>183</v>
      </c>
      <c r="B179" s="506">
        <f>'IDENTIFICACIÓN Y VALORACIÓN'!L84</f>
        <v>1</v>
      </c>
      <c r="C179" s="112">
        <f>'IDENTIFICACIÓN Y VALORACIÓN'!M84</f>
        <v>2</v>
      </c>
      <c r="D179" s="852" t="str">
        <f>'IDENTIFICACIÓN Y VALORACIÓN'!$Q$84</f>
        <v>BAJO</v>
      </c>
      <c r="E179" s="861" t="str">
        <f>'IDENTIFICACIÓN Y VALORACIÓN'!$E$84</f>
        <v>Gestión</v>
      </c>
      <c r="F179" s="858" t="s">
        <v>74</v>
      </c>
      <c r="G179" s="864" t="str">
        <f>IF(F179="Aceptar el riesgo","No se adopta ninguna medida que afecte probabilidad o impacto del riesgo, se mantienen los controles y se les hará seguimiento periódico.",IF(F179="Evitar el riesgo","Se abandonan las actividades que dan lugar al riesgo y no se inician o no continúan las actividades que lo causan",IF(F179="Compartir / transferir el riesgo","Se transfiere o comparte una parte del riesgo. Ej.: seguros y tercerización para reducir probabilidad o impacto del riesgo",IF(F179="Reducir el riesgo","Se adoptan medidas para reducir probabilidad o impacto o ambos, se implementarán controles adicionales."))))</f>
        <v>No se adopta ninguna medida que afecte probabilidad o impacto del riesgo, se mantienen los controles y se les hará seguimiento periódico.</v>
      </c>
      <c r="H179" s="492" t="s">
        <v>2082</v>
      </c>
      <c r="I179" s="493" t="s">
        <v>2084</v>
      </c>
      <c r="J179" s="548" t="s">
        <v>2167</v>
      </c>
      <c r="K179" s="548" t="s">
        <v>2230</v>
      </c>
      <c r="L179" s="548" t="s">
        <v>2087</v>
      </c>
      <c r="M179" s="548" t="s">
        <v>2321</v>
      </c>
      <c r="N179" s="493"/>
      <c r="O179" s="493"/>
      <c r="P179" s="483"/>
      <c r="Q179" s="493"/>
      <c r="R179" s="129"/>
      <c r="S179" s="119"/>
      <c r="T179" s="119"/>
      <c r="U179" s="120"/>
      <c r="V179" s="119"/>
      <c r="W179" s="130"/>
      <c r="X179" s="119"/>
      <c r="Y179" s="119"/>
      <c r="Z179" s="483"/>
      <c r="AA179" s="119"/>
    </row>
    <row r="180" spans="1:27" ht="29.1" customHeight="1" x14ac:dyDescent="0.25">
      <c r="A180" s="871"/>
      <c r="B180" s="501"/>
      <c r="C180" s="136"/>
      <c r="D180" s="852"/>
      <c r="E180" s="862"/>
      <c r="F180" s="859"/>
      <c r="G180" s="865"/>
      <c r="H180" s="492" t="s">
        <v>2081</v>
      </c>
      <c r="I180" s="493" t="s">
        <v>2083</v>
      </c>
      <c r="J180" s="548" t="s">
        <v>2095</v>
      </c>
      <c r="K180" s="548" t="s">
        <v>2095</v>
      </c>
      <c r="L180" s="548" t="s">
        <v>2095</v>
      </c>
      <c r="M180" s="548" t="s">
        <v>2095</v>
      </c>
      <c r="N180" s="493"/>
      <c r="O180" s="493"/>
      <c r="P180" s="483"/>
      <c r="Q180" s="493"/>
      <c r="R180" s="129"/>
      <c r="S180" s="119"/>
      <c r="T180" s="119"/>
      <c r="U180" s="120"/>
      <c r="V180" s="119"/>
      <c r="W180" s="130"/>
      <c r="X180" s="119"/>
      <c r="Y180" s="119"/>
      <c r="Z180" s="483"/>
      <c r="AA180" s="119"/>
    </row>
    <row r="181" spans="1:27" ht="54.95" customHeight="1" x14ac:dyDescent="0.25">
      <c r="A181" s="871"/>
      <c r="B181" s="502"/>
      <c r="C181" s="113"/>
      <c r="D181" s="852"/>
      <c r="E181" s="862"/>
      <c r="F181" s="859"/>
      <c r="G181" s="865"/>
      <c r="H181" s="493" t="s">
        <v>430</v>
      </c>
      <c r="I181" s="492" t="s">
        <v>617</v>
      </c>
      <c r="J181" s="548" t="s">
        <v>2095</v>
      </c>
      <c r="K181" s="548" t="s">
        <v>2095</v>
      </c>
      <c r="L181" s="548" t="s">
        <v>2095</v>
      </c>
      <c r="M181" s="548" t="s">
        <v>2095</v>
      </c>
      <c r="N181" s="492"/>
      <c r="O181" s="492"/>
      <c r="P181" s="483"/>
      <c r="Q181" s="492"/>
      <c r="R181" s="129"/>
      <c r="S181" s="119"/>
      <c r="T181" s="119"/>
      <c r="U181" s="120"/>
      <c r="V181" s="119"/>
      <c r="W181" s="130"/>
      <c r="X181" s="119"/>
      <c r="Y181" s="119"/>
      <c r="Z181" s="483"/>
      <c r="AA181" s="119"/>
    </row>
    <row r="182" spans="1:27" ht="30.95" customHeight="1" x14ac:dyDescent="0.25">
      <c r="A182" s="871"/>
      <c r="B182" s="502"/>
      <c r="C182" s="113"/>
      <c r="D182" s="852"/>
      <c r="E182" s="862"/>
      <c r="F182" s="859"/>
      <c r="G182" s="865"/>
      <c r="H182" s="493" t="s">
        <v>618</v>
      </c>
      <c r="I182" s="492" t="s">
        <v>591</v>
      </c>
      <c r="J182" s="548" t="s">
        <v>2095</v>
      </c>
      <c r="K182" s="548" t="s">
        <v>2095</v>
      </c>
      <c r="L182" s="548" t="s">
        <v>2095</v>
      </c>
      <c r="M182" s="548" t="s">
        <v>2095</v>
      </c>
      <c r="N182" s="492"/>
      <c r="O182" s="492"/>
      <c r="P182" s="483"/>
      <c r="Q182" s="492"/>
      <c r="R182" s="129"/>
      <c r="S182" s="119"/>
      <c r="T182" s="119"/>
      <c r="U182" s="120"/>
      <c r="V182" s="119"/>
      <c r="W182" s="130"/>
      <c r="X182" s="119"/>
      <c r="Y182" s="119"/>
      <c r="Z182" s="483"/>
      <c r="AA182" s="119"/>
    </row>
    <row r="183" spans="1:27" ht="31.5" customHeight="1" x14ac:dyDescent="0.25">
      <c r="A183" s="871"/>
      <c r="B183" s="502"/>
      <c r="C183" s="113"/>
      <c r="D183" s="852"/>
      <c r="E183" s="862"/>
      <c r="F183" s="859"/>
      <c r="G183" s="865"/>
      <c r="H183" s="493" t="s">
        <v>431</v>
      </c>
      <c r="I183" s="492" t="s">
        <v>592</v>
      </c>
      <c r="J183" s="548" t="s">
        <v>2095</v>
      </c>
      <c r="K183" s="548" t="s">
        <v>2095</v>
      </c>
      <c r="L183" s="548" t="s">
        <v>2095</v>
      </c>
      <c r="M183" s="548" t="s">
        <v>2095</v>
      </c>
      <c r="N183" s="492"/>
      <c r="O183" s="492"/>
      <c r="P183" s="483"/>
      <c r="Q183" s="492"/>
      <c r="R183" s="129"/>
      <c r="S183" s="119"/>
      <c r="T183" s="119"/>
      <c r="U183" s="120"/>
      <c r="V183" s="119"/>
      <c r="W183" s="130"/>
      <c r="X183" s="119"/>
      <c r="Y183" s="119"/>
      <c r="Z183" s="483"/>
      <c r="AA183" s="119"/>
    </row>
    <row r="184" spans="1:27" ht="33.6" customHeight="1" x14ac:dyDescent="0.25">
      <c r="A184" s="871"/>
      <c r="B184" s="502"/>
      <c r="C184" s="113"/>
      <c r="D184" s="852"/>
      <c r="E184" s="862"/>
      <c r="F184" s="859"/>
      <c r="G184" s="865"/>
      <c r="H184" s="493" t="s">
        <v>2086</v>
      </c>
      <c r="I184" s="492" t="s">
        <v>1908</v>
      </c>
      <c r="J184" s="548" t="s">
        <v>2095</v>
      </c>
      <c r="K184" s="548" t="s">
        <v>2095</v>
      </c>
      <c r="L184" s="548" t="s">
        <v>2095</v>
      </c>
      <c r="M184" s="548" t="s">
        <v>2095</v>
      </c>
      <c r="N184" s="492"/>
      <c r="O184" s="492"/>
      <c r="P184" s="483"/>
      <c r="Q184" s="492"/>
      <c r="R184" s="129"/>
      <c r="S184" s="119"/>
      <c r="T184" s="119"/>
      <c r="U184" s="120"/>
      <c r="V184" s="119"/>
      <c r="W184" s="130"/>
      <c r="X184" s="119"/>
      <c r="Y184" s="119"/>
      <c r="Z184" s="483"/>
      <c r="AA184" s="119"/>
    </row>
    <row r="185" spans="1:27" ht="59.25" customHeight="1" x14ac:dyDescent="0.25">
      <c r="A185" s="871"/>
      <c r="B185" s="502"/>
      <c r="C185" s="113"/>
      <c r="D185" s="852"/>
      <c r="E185" s="862"/>
      <c r="F185" s="859"/>
      <c r="G185" s="865"/>
      <c r="H185" s="493" t="s">
        <v>2085</v>
      </c>
      <c r="I185" s="492" t="s">
        <v>1909</v>
      </c>
      <c r="J185" s="548" t="s">
        <v>2518</v>
      </c>
      <c r="K185" s="628" t="s">
        <v>2510</v>
      </c>
      <c r="L185" s="548" t="s">
        <v>2087</v>
      </c>
      <c r="M185" s="548" t="s">
        <v>2095</v>
      </c>
      <c r="N185" s="492"/>
      <c r="O185" s="492"/>
      <c r="P185" s="483"/>
      <c r="Q185" s="492"/>
      <c r="R185" s="129"/>
      <c r="S185" s="119"/>
      <c r="T185" s="119"/>
      <c r="U185" s="120"/>
      <c r="V185" s="119"/>
      <c r="W185" s="130"/>
      <c r="X185" s="119"/>
      <c r="Y185" s="119"/>
      <c r="Z185" s="483"/>
      <c r="AA185" s="119"/>
    </row>
    <row r="186" spans="1:27" ht="32.450000000000003" customHeight="1" x14ac:dyDescent="0.25">
      <c r="A186" s="872"/>
      <c r="B186" s="502"/>
      <c r="C186" s="113"/>
      <c r="D186" s="852"/>
      <c r="E186" s="863"/>
      <c r="F186" s="860"/>
      <c r="G186" s="866"/>
      <c r="H186" s="493" t="s">
        <v>432</v>
      </c>
      <c r="I186" s="492" t="s">
        <v>593</v>
      </c>
      <c r="J186" s="548" t="s">
        <v>2095</v>
      </c>
      <c r="K186" s="548" t="s">
        <v>2095</v>
      </c>
      <c r="L186" s="548" t="s">
        <v>2095</v>
      </c>
      <c r="M186" s="548" t="s">
        <v>2095</v>
      </c>
      <c r="N186" s="492"/>
      <c r="O186" s="492"/>
      <c r="P186" s="483"/>
      <c r="Q186" s="492"/>
      <c r="R186" s="129"/>
      <c r="S186" s="119"/>
      <c r="T186" s="119"/>
      <c r="U186" s="120"/>
      <c r="V186" s="119"/>
      <c r="W186" s="130"/>
      <c r="X186" s="119"/>
      <c r="Y186" s="119"/>
      <c r="Z186" s="483"/>
      <c r="AA186" s="119"/>
    </row>
    <row r="187" spans="1:27" s="133" customFormat="1" x14ac:dyDescent="0.25">
      <c r="A187" s="137"/>
      <c r="B187" s="137"/>
      <c r="C187" s="137"/>
      <c r="E187" s="485"/>
      <c r="F187" s="132"/>
      <c r="G187" s="138"/>
      <c r="H187" s="138"/>
      <c r="I187" s="137"/>
      <c r="J187" s="539"/>
      <c r="K187" s="137"/>
      <c r="L187" s="137"/>
      <c r="M187" s="137"/>
      <c r="N187" s="137"/>
      <c r="O187" s="137"/>
      <c r="P187" s="137"/>
      <c r="Q187" s="137"/>
      <c r="R187" s="131"/>
      <c r="S187" s="131"/>
      <c r="T187" s="131"/>
      <c r="U187" s="132"/>
      <c r="V187" s="131"/>
      <c r="W187" s="131"/>
      <c r="X187" s="131"/>
      <c r="Y187" s="131"/>
      <c r="Z187" s="132"/>
      <c r="AA187" s="131"/>
    </row>
    <row r="188" spans="1:27" s="133" customFormat="1" x14ac:dyDescent="0.25">
      <c r="A188" s="137"/>
      <c r="B188" s="137"/>
      <c r="C188" s="137"/>
      <c r="E188" s="485"/>
      <c r="F188" s="132"/>
      <c r="G188" s="138"/>
      <c r="H188" s="138"/>
      <c r="I188" s="137"/>
      <c r="J188" s="539"/>
      <c r="K188" s="137"/>
      <c r="L188" s="137"/>
      <c r="M188" s="137"/>
      <c r="N188" s="137"/>
      <c r="O188" s="137"/>
      <c r="P188" s="137"/>
      <c r="Q188" s="137"/>
      <c r="R188" s="131"/>
      <c r="S188" s="131"/>
      <c r="T188" s="131"/>
      <c r="U188" s="132"/>
      <c r="V188" s="131"/>
      <c r="W188" s="131"/>
      <c r="X188" s="131"/>
      <c r="Y188" s="131"/>
      <c r="Z188" s="132"/>
      <c r="AA188" s="131"/>
    </row>
    <row r="189" spans="1:27" s="133" customFormat="1" x14ac:dyDescent="0.25">
      <c r="A189" s="137"/>
      <c r="B189" s="137"/>
      <c r="C189" s="137"/>
      <c r="E189" s="485"/>
      <c r="F189" s="132"/>
      <c r="G189" s="138"/>
      <c r="H189" s="138"/>
      <c r="I189" s="137"/>
      <c r="J189" s="539"/>
      <c r="K189" s="137"/>
      <c r="L189" s="137"/>
      <c r="M189" s="137"/>
      <c r="N189" s="137"/>
      <c r="O189" s="137"/>
      <c r="P189" s="137"/>
      <c r="Q189" s="137"/>
      <c r="R189" s="131"/>
      <c r="S189" s="131"/>
      <c r="T189" s="131"/>
      <c r="U189" s="132"/>
      <c r="V189" s="131"/>
      <c r="W189" s="131"/>
      <c r="X189" s="131"/>
      <c r="Y189" s="131"/>
      <c r="Z189" s="132"/>
      <c r="AA189" s="131"/>
    </row>
    <row r="190" spans="1:27" s="133" customFormat="1" x14ac:dyDescent="0.25">
      <c r="A190" s="137"/>
      <c r="B190" s="137"/>
      <c r="C190" s="137"/>
      <c r="E190" s="485"/>
      <c r="F190" s="132"/>
      <c r="G190" s="138"/>
      <c r="H190" s="138"/>
      <c r="I190" s="137"/>
      <c r="J190" s="539"/>
      <c r="K190" s="137"/>
      <c r="L190" s="137"/>
      <c r="M190" s="137"/>
      <c r="N190" s="137"/>
      <c r="O190" s="137"/>
      <c r="P190" s="137"/>
      <c r="Q190" s="137"/>
      <c r="R190" s="131"/>
      <c r="S190" s="131"/>
      <c r="T190" s="131"/>
      <c r="U190" s="132"/>
      <c r="V190" s="131"/>
      <c r="W190" s="131"/>
      <c r="X190" s="131"/>
      <c r="Y190" s="131"/>
      <c r="Z190" s="132"/>
      <c r="AA190" s="131"/>
    </row>
    <row r="191" spans="1:27" s="133" customFormat="1" x14ac:dyDescent="0.25">
      <c r="A191" s="137"/>
      <c r="B191" s="137"/>
      <c r="C191" s="137"/>
      <c r="E191" s="485"/>
      <c r="F191" s="132"/>
      <c r="G191" s="138"/>
      <c r="H191" s="138"/>
      <c r="I191" s="137"/>
      <c r="J191" s="539"/>
      <c r="K191" s="137"/>
      <c r="L191" s="137"/>
      <c r="M191" s="137"/>
      <c r="N191" s="137"/>
      <c r="O191" s="137"/>
      <c r="P191" s="137"/>
      <c r="Q191" s="137"/>
      <c r="R191" s="131"/>
      <c r="S191" s="131"/>
      <c r="T191" s="131"/>
      <c r="U191" s="132"/>
      <c r="V191" s="131"/>
      <c r="W191" s="131"/>
      <c r="X191" s="131"/>
      <c r="Y191" s="131"/>
      <c r="Z191" s="132"/>
      <c r="AA191" s="131"/>
    </row>
    <row r="192" spans="1:27" s="133" customFormat="1" x14ac:dyDescent="0.25">
      <c r="A192" s="137"/>
      <c r="B192" s="137"/>
      <c r="C192" s="137"/>
      <c r="E192" s="485"/>
      <c r="F192" s="132"/>
      <c r="G192" s="138"/>
      <c r="H192" s="138"/>
      <c r="I192" s="137"/>
      <c r="J192" s="539"/>
      <c r="K192" s="137"/>
      <c r="L192" s="137"/>
      <c r="M192" s="137"/>
      <c r="N192" s="137"/>
      <c r="O192" s="137"/>
      <c r="P192" s="137"/>
      <c r="Q192" s="137"/>
      <c r="R192" s="131"/>
      <c r="S192" s="131"/>
      <c r="T192" s="131"/>
      <c r="U192" s="132"/>
      <c r="V192" s="131"/>
      <c r="W192" s="131"/>
      <c r="X192" s="131"/>
      <c r="Y192" s="131"/>
      <c r="Z192" s="132"/>
      <c r="AA192" s="131"/>
    </row>
    <row r="193" spans="1:27" s="133" customFormat="1" x14ac:dyDescent="0.25">
      <c r="A193" s="137"/>
      <c r="B193" s="137"/>
      <c r="C193" s="137"/>
      <c r="E193" s="485"/>
      <c r="F193" s="132"/>
      <c r="G193" s="138"/>
      <c r="H193" s="138"/>
      <c r="I193" s="137"/>
      <c r="J193" s="539"/>
      <c r="K193" s="137"/>
      <c r="L193" s="137"/>
      <c r="M193" s="137"/>
      <c r="N193" s="137"/>
      <c r="O193" s="137"/>
      <c r="P193" s="137"/>
      <c r="Q193" s="137"/>
      <c r="R193" s="131"/>
      <c r="S193" s="131"/>
      <c r="T193" s="131"/>
      <c r="U193" s="132"/>
      <c r="V193" s="131"/>
      <c r="W193" s="131"/>
      <c r="X193" s="131"/>
      <c r="Y193" s="131"/>
      <c r="Z193" s="132"/>
      <c r="AA193" s="131"/>
    </row>
    <row r="194" spans="1:27" s="133" customFormat="1" x14ac:dyDescent="0.25">
      <c r="A194" s="137"/>
      <c r="B194" s="137"/>
      <c r="C194" s="137"/>
      <c r="E194" s="485"/>
      <c r="F194" s="132"/>
      <c r="G194" s="138"/>
      <c r="H194" s="138"/>
      <c r="I194" s="137"/>
      <c r="J194" s="539"/>
      <c r="K194" s="137"/>
      <c r="L194" s="137"/>
      <c r="M194" s="137"/>
      <c r="N194" s="137"/>
      <c r="O194" s="137"/>
      <c r="P194" s="137"/>
      <c r="Q194" s="137"/>
      <c r="R194" s="131"/>
      <c r="S194" s="131"/>
      <c r="T194" s="131"/>
      <c r="U194" s="132"/>
      <c r="V194" s="131"/>
      <c r="W194" s="131"/>
      <c r="X194" s="131"/>
      <c r="Y194" s="131"/>
      <c r="Z194" s="132"/>
      <c r="AA194" s="131"/>
    </row>
    <row r="195" spans="1:27" s="133" customFormat="1" x14ac:dyDescent="0.25">
      <c r="A195" s="137"/>
      <c r="B195" s="137"/>
      <c r="C195" s="137"/>
      <c r="E195" s="485"/>
      <c r="F195" s="132"/>
      <c r="G195" s="138"/>
      <c r="H195" s="138"/>
      <c r="I195" s="137"/>
      <c r="J195" s="539"/>
      <c r="K195" s="137"/>
      <c r="L195" s="137"/>
      <c r="M195" s="137"/>
      <c r="N195" s="137"/>
      <c r="O195" s="137"/>
      <c r="P195" s="137"/>
      <c r="Q195" s="137"/>
      <c r="R195" s="131"/>
      <c r="S195" s="131"/>
      <c r="T195" s="131"/>
      <c r="U195" s="132"/>
      <c r="V195" s="131"/>
      <c r="W195" s="131"/>
      <c r="X195" s="131"/>
      <c r="Y195" s="131"/>
      <c r="Z195" s="132"/>
      <c r="AA195" s="131"/>
    </row>
    <row r="196" spans="1:27" s="133" customFormat="1" x14ac:dyDescent="0.25">
      <c r="A196" s="137"/>
      <c r="B196" s="137"/>
      <c r="C196" s="137"/>
      <c r="E196" s="486"/>
      <c r="F196" s="132"/>
      <c r="G196" s="138"/>
      <c r="H196" s="138"/>
      <c r="I196" s="137"/>
      <c r="J196" s="539"/>
      <c r="K196" s="137"/>
      <c r="L196" s="137"/>
      <c r="M196" s="137"/>
      <c r="N196" s="137"/>
      <c r="O196" s="137"/>
      <c r="P196" s="137"/>
      <c r="Q196" s="137"/>
      <c r="R196" s="131"/>
      <c r="S196" s="131"/>
      <c r="T196" s="131"/>
      <c r="U196" s="132"/>
      <c r="V196" s="131"/>
      <c r="W196" s="131"/>
      <c r="X196" s="131"/>
      <c r="Y196" s="131"/>
      <c r="Z196" s="132"/>
      <c r="AA196" s="131"/>
    </row>
    <row r="197" spans="1:27" s="133" customFormat="1" x14ac:dyDescent="0.25">
      <c r="A197" s="137"/>
      <c r="B197" s="137"/>
      <c r="C197" s="137"/>
      <c r="E197" s="486"/>
      <c r="F197" s="132"/>
      <c r="G197" s="138"/>
      <c r="H197" s="138"/>
      <c r="I197" s="137"/>
      <c r="J197" s="539"/>
      <c r="K197" s="137"/>
      <c r="L197" s="137"/>
      <c r="M197" s="137"/>
      <c r="N197" s="137"/>
      <c r="O197" s="137"/>
      <c r="P197" s="137"/>
      <c r="Q197" s="137"/>
      <c r="R197" s="131"/>
      <c r="S197" s="131"/>
      <c r="T197" s="131"/>
      <c r="U197" s="132"/>
      <c r="V197" s="131"/>
      <c r="W197" s="131"/>
      <c r="X197" s="131"/>
      <c r="Y197" s="131"/>
      <c r="Z197" s="132"/>
      <c r="AA197" s="131"/>
    </row>
    <row r="198" spans="1:27" s="133" customFormat="1" x14ac:dyDescent="0.25">
      <c r="A198" s="137"/>
      <c r="B198" s="137"/>
      <c r="C198" s="137"/>
      <c r="E198" s="486"/>
      <c r="F198" s="132"/>
      <c r="G198" s="138"/>
      <c r="H198" s="138"/>
      <c r="I198" s="137"/>
      <c r="J198" s="539"/>
      <c r="K198" s="137"/>
      <c r="L198" s="137"/>
      <c r="M198" s="137"/>
      <c r="N198" s="137"/>
      <c r="O198" s="137"/>
      <c r="P198" s="137"/>
      <c r="Q198" s="137"/>
      <c r="R198" s="131"/>
      <c r="S198" s="131"/>
      <c r="T198" s="131"/>
      <c r="U198" s="132"/>
      <c r="V198" s="131"/>
      <c r="W198" s="131"/>
      <c r="X198" s="131"/>
      <c r="Y198" s="131"/>
      <c r="Z198" s="132"/>
      <c r="AA198" s="131"/>
    </row>
    <row r="199" spans="1:27" s="133" customFormat="1" x14ac:dyDescent="0.25">
      <c r="A199" s="137"/>
      <c r="B199" s="137"/>
      <c r="C199" s="137"/>
      <c r="E199" s="486"/>
      <c r="F199" s="132"/>
      <c r="G199" s="138"/>
      <c r="H199" s="138"/>
      <c r="I199" s="137"/>
      <c r="J199" s="539"/>
      <c r="K199" s="137"/>
      <c r="L199" s="137"/>
      <c r="M199" s="137"/>
      <c r="N199" s="137"/>
      <c r="O199" s="137"/>
      <c r="P199" s="137"/>
      <c r="Q199" s="137"/>
      <c r="R199" s="131"/>
      <c r="S199" s="131"/>
      <c r="T199" s="131"/>
      <c r="U199" s="132"/>
      <c r="V199" s="131"/>
      <c r="W199" s="131"/>
      <c r="X199" s="131"/>
      <c r="Y199" s="131"/>
      <c r="Z199" s="132"/>
      <c r="AA199" s="131"/>
    </row>
    <row r="200" spans="1:27" s="133" customFormat="1" x14ac:dyDescent="0.25">
      <c r="A200" s="137"/>
      <c r="B200" s="137"/>
      <c r="C200" s="137"/>
      <c r="E200" s="486"/>
      <c r="F200" s="132"/>
      <c r="G200" s="138"/>
      <c r="H200" s="138"/>
      <c r="I200" s="137"/>
      <c r="J200" s="539"/>
      <c r="K200" s="137"/>
      <c r="L200" s="137"/>
      <c r="M200" s="137"/>
      <c r="N200" s="137"/>
      <c r="O200" s="137"/>
      <c r="P200" s="137"/>
      <c r="Q200" s="137"/>
      <c r="R200" s="131"/>
      <c r="S200" s="131"/>
      <c r="T200" s="131"/>
      <c r="U200" s="132"/>
      <c r="V200" s="131"/>
      <c r="W200" s="131"/>
      <c r="X200" s="131"/>
      <c r="Y200" s="131"/>
      <c r="Z200" s="132"/>
      <c r="AA200" s="131"/>
    </row>
    <row r="201" spans="1:27" s="133" customFormat="1" x14ac:dyDescent="0.25">
      <c r="A201" s="137"/>
      <c r="B201" s="137"/>
      <c r="C201" s="137"/>
      <c r="E201" s="486"/>
      <c r="F201" s="132"/>
      <c r="G201" s="138"/>
      <c r="H201" s="138"/>
      <c r="I201" s="137"/>
      <c r="J201" s="539"/>
      <c r="K201" s="137"/>
      <c r="L201" s="137"/>
      <c r="M201" s="137"/>
      <c r="N201" s="137"/>
      <c r="O201" s="137"/>
      <c r="P201" s="137"/>
      <c r="Q201" s="137"/>
      <c r="R201" s="131"/>
      <c r="S201" s="131"/>
      <c r="T201" s="131"/>
      <c r="U201" s="132"/>
      <c r="V201" s="131"/>
      <c r="W201" s="131"/>
      <c r="X201" s="131"/>
      <c r="Y201" s="131"/>
      <c r="Z201" s="132"/>
      <c r="AA201" s="131"/>
    </row>
    <row r="202" spans="1:27" s="133" customFormat="1" x14ac:dyDescent="0.25">
      <c r="A202" s="137"/>
      <c r="B202" s="137"/>
      <c r="C202" s="137"/>
      <c r="E202" s="486"/>
      <c r="F202" s="132"/>
      <c r="G202" s="138"/>
      <c r="H202" s="138"/>
      <c r="I202" s="137"/>
      <c r="J202" s="539"/>
      <c r="K202" s="137"/>
      <c r="L202" s="137"/>
      <c r="M202" s="137"/>
      <c r="N202" s="137"/>
      <c r="O202" s="137"/>
      <c r="P202" s="137"/>
      <c r="Q202" s="137"/>
      <c r="R202" s="131"/>
      <c r="S202" s="131"/>
      <c r="T202" s="131"/>
      <c r="U202" s="132"/>
      <c r="V202" s="131"/>
      <c r="W202" s="131"/>
      <c r="X202" s="131"/>
      <c r="Y202" s="131"/>
      <c r="Z202" s="132"/>
      <c r="AA202" s="131"/>
    </row>
    <row r="203" spans="1:27" s="133" customFormat="1" x14ac:dyDescent="0.25">
      <c r="A203" s="137"/>
      <c r="B203" s="137"/>
      <c r="C203" s="137"/>
      <c r="E203" s="486"/>
      <c r="F203" s="132"/>
      <c r="G203" s="138"/>
      <c r="H203" s="138"/>
      <c r="I203" s="137"/>
      <c r="J203" s="539"/>
      <c r="K203" s="137"/>
      <c r="L203" s="137"/>
      <c r="M203" s="137"/>
      <c r="N203" s="137"/>
      <c r="O203" s="137"/>
      <c r="P203" s="137"/>
      <c r="Q203" s="137"/>
      <c r="R203" s="131"/>
      <c r="S203" s="131"/>
      <c r="T203" s="131"/>
      <c r="U203" s="132"/>
      <c r="V203" s="131"/>
      <c r="W203" s="131"/>
      <c r="X203" s="131"/>
      <c r="Y203" s="131"/>
      <c r="Z203" s="132"/>
      <c r="AA203" s="131"/>
    </row>
    <row r="204" spans="1:27" s="133" customFormat="1" x14ac:dyDescent="0.25">
      <c r="A204" s="137"/>
      <c r="B204" s="137"/>
      <c r="C204" s="137"/>
      <c r="E204" s="486"/>
      <c r="F204" s="132"/>
      <c r="G204" s="138"/>
      <c r="H204" s="138"/>
      <c r="I204" s="137"/>
      <c r="J204" s="539"/>
      <c r="K204" s="137"/>
      <c r="L204" s="137"/>
      <c r="M204" s="137"/>
      <c r="N204" s="137"/>
      <c r="O204" s="137"/>
      <c r="P204" s="137"/>
      <c r="Q204" s="137"/>
      <c r="R204" s="131"/>
      <c r="S204" s="131"/>
      <c r="T204" s="131"/>
      <c r="U204" s="132"/>
      <c r="V204" s="131"/>
      <c r="W204" s="131"/>
      <c r="X204" s="131"/>
      <c r="Y204" s="131"/>
      <c r="Z204" s="132"/>
      <c r="AA204" s="131"/>
    </row>
    <row r="205" spans="1:27" s="133" customFormat="1" x14ac:dyDescent="0.25">
      <c r="A205" s="137"/>
      <c r="B205" s="137"/>
      <c r="C205" s="137"/>
      <c r="E205" s="486"/>
      <c r="F205" s="132"/>
      <c r="G205" s="138"/>
      <c r="H205" s="138"/>
      <c r="I205" s="137"/>
      <c r="J205" s="539"/>
      <c r="K205" s="137"/>
      <c r="L205" s="137"/>
      <c r="M205" s="137"/>
      <c r="N205" s="137"/>
      <c r="O205" s="137"/>
      <c r="P205" s="137"/>
      <c r="Q205" s="137"/>
      <c r="R205" s="131"/>
      <c r="S205" s="131"/>
      <c r="T205" s="131"/>
      <c r="U205" s="132"/>
      <c r="V205" s="131"/>
      <c r="W205" s="131"/>
      <c r="X205" s="131"/>
      <c r="Y205" s="131"/>
      <c r="Z205" s="132"/>
      <c r="AA205" s="131"/>
    </row>
    <row r="206" spans="1:27" s="133" customFormat="1" x14ac:dyDescent="0.25">
      <c r="A206" s="137"/>
      <c r="B206" s="137"/>
      <c r="C206" s="137"/>
      <c r="E206" s="486"/>
      <c r="F206" s="132"/>
      <c r="G206" s="138"/>
      <c r="H206" s="138"/>
      <c r="I206" s="137"/>
      <c r="J206" s="539"/>
      <c r="K206" s="137"/>
      <c r="L206" s="137"/>
      <c r="M206" s="137"/>
      <c r="N206" s="137"/>
      <c r="O206" s="137"/>
      <c r="P206" s="137"/>
      <c r="Q206" s="137"/>
      <c r="R206" s="131"/>
      <c r="S206" s="131"/>
      <c r="T206" s="131"/>
      <c r="U206" s="132"/>
      <c r="V206" s="131"/>
      <c r="W206" s="131"/>
      <c r="X206" s="131"/>
      <c r="Y206" s="131"/>
      <c r="Z206" s="132"/>
      <c r="AA206" s="131"/>
    </row>
    <row r="207" spans="1:27" s="133" customFormat="1" x14ac:dyDescent="0.25">
      <c r="A207" s="137"/>
      <c r="B207" s="137"/>
      <c r="C207" s="137"/>
      <c r="E207" s="486"/>
      <c r="F207" s="132"/>
      <c r="G207" s="138"/>
      <c r="H207" s="138"/>
      <c r="I207" s="137"/>
      <c r="J207" s="539"/>
      <c r="K207" s="137"/>
      <c r="L207" s="137"/>
      <c r="M207" s="137"/>
      <c r="N207" s="137"/>
      <c r="O207" s="137"/>
      <c r="P207" s="137"/>
      <c r="Q207" s="137"/>
      <c r="R207" s="131"/>
      <c r="S207" s="131"/>
      <c r="T207" s="131"/>
      <c r="U207" s="132"/>
      <c r="V207" s="131"/>
      <c r="W207" s="131"/>
      <c r="X207" s="131"/>
      <c r="Y207" s="131"/>
      <c r="Z207" s="132"/>
      <c r="AA207" s="131"/>
    </row>
    <row r="208" spans="1:27" s="133" customFormat="1" x14ac:dyDescent="0.25">
      <c r="A208" s="137"/>
      <c r="B208" s="137"/>
      <c r="C208" s="137"/>
      <c r="E208" s="486"/>
      <c r="F208" s="132"/>
      <c r="G208" s="138"/>
      <c r="H208" s="138"/>
      <c r="I208" s="137"/>
      <c r="J208" s="539"/>
      <c r="K208" s="137"/>
      <c r="L208" s="137"/>
      <c r="M208" s="137"/>
      <c r="N208" s="137"/>
      <c r="O208" s="137"/>
      <c r="P208" s="137"/>
      <c r="Q208" s="137"/>
      <c r="R208" s="131"/>
      <c r="S208" s="131"/>
      <c r="T208" s="131"/>
      <c r="U208" s="132"/>
      <c r="V208" s="131"/>
      <c r="W208" s="131"/>
      <c r="X208" s="131"/>
      <c r="Y208" s="131"/>
      <c r="Z208" s="132"/>
      <c r="AA208" s="131"/>
    </row>
    <row r="209" spans="1:27" s="133" customFormat="1" x14ac:dyDescent="0.25">
      <c r="A209" s="137"/>
      <c r="B209" s="137"/>
      <c r="C209" s="137"/>
      <c r="E209" s="486"/>
      <c r="F209" s="132"/>
      <c r="G209" s="138"/>
      <c r="H209" s="138"/>
      <c r="I209" s="137"/>
      <c r="J209" s="539"/>
      <c r="K209" s="137"/>
      <c r="L209" s="137"/>
      <c r="M209" s="137"/>
      <c r="N209" s="137"/>
      <c r="O209" s="137"/>
      <c r="P209" s="137"/>
      <c r="Q209" s="137"/>
      <c r="R209" s="131"/>
      <c r="S209" s="131"/>
      <c r="T209" s="131"/>
      <c r="U209" s="132"/>
      <c r="V209" s="131"/>
      <c r="W209" s="131"/>
      <c r="X209" s="131"/>
      <c r="Y209" s="131"/>
      <c r="Z209" s="132"/>
      <c r="AA209" s="131"/>
    </row>
    <row r="210" spans="1:27" s="133" customFormat="1" x14ac:dyDescent="0.25">
      <c r="A210" s="137"/>
      <c r="B210" s="137"/>
      <c r="C210" s="137"/>
      <c r="E210" s="486"/>
      <c r="F210" s="132"/>
      <c r="G210" s="138"/>
      <c r="H210" s="138"/>
      <c r="I210" s="137"/>
      <c r="J210" s="539"/>
      <c r="K210" s="137"/>
      <c r="L210" s="137"/>
      <c r="M210" s="137"/>
      <c r="N210" s="137"/>
      <c r="O210" s="137"/>
      <c r="P210" s="137"/>
      <c r="Q210" s="137"/>
      <c r="R210" s="131"/>
      <c r="S210" s="131"/>
      <c r="T210" s="131"/>
      <c r="U210" s="132"/>
      <c r="V210" s="131"/>
      <c r="W210" s="131"/>
      <c r="X210" s="131"/>
      <c r="Y210" s="131"/>
      <c r="Z210" s="132"/>
      <c r="AA210" s="131"/>
    </row>
    <row r="211" spans="1:27" s="133" customFormat="1" x14ac:dyDescent="0.25">
      <c r="A211" s="137"/>
      <c r="B211" s="137"/>
      <c r="C211" s="137"/>
      <c r="E211" s="486"/>
      <c r="F211" s="132"/>
      <c r="G211" s="138"/>
      <c r="H211" s="138"/>
      <c r="I211" s="137"/>
      <c r="J211" s="539"/>
      <c r="K211" s="137"/>
      <c r="L211" s="137"/>
      <c r="M211" s="137"/>
      <c r="N211" s="137"/>
      <c r="O211" s="137"/>
      <c r="P211" s="137"/>
      <c r="Q211" s="137"/>
      <c r="R211" s="131"/>
      <c r="S211" s="131"/>
      <c r="T211" s="131"/>
      <c r="U211" s="132"/>
      <c r="V211" s="131"/>
      <c r="W211" s="131"/>
      <c r="X211" s="131"/>
      <c r="Y211" s="131"/>
      <c r="Z211" s="132"/>
      <c r="AA211" s="131"/>
    </row>
    <row r="212" spans="1:27" s="133" customFormat="1" x14ac:dyDescent="0.25">
      <c r="A212" s="137"/>
      <c r="B212" s="137"/>
      <c r="C212" s="137"/>
      <c r="E212" s="486"/>
      <c r="F212" s="132"/>
      <c r="G212" s="138"/>
      <c r="H212" s="138"/>
      <c r="I212" s="137"/>
      <c r="J212" s="539"/>
      <c r="K212" s="137"/>
      <c r="L212" s="137"/>
      <c r="M212" s="137"/>
      <c r="N212" s="137"/>
      <c r="O212" s="137"/>
      <c r="P212" s="137"/>
      <c r="Q212" s="137"/>
      <c r="R212" s="131"/>
      <c r="S212" s="131"/>
      <c r="T212" s="131"/>
      <c r="U212" s="132"/>
      <c r="V212" s="131"/>
      <c r="W212" s="131"/>
      <c r="X212" s="131"/>
      <c r="Y212" s="131"/>
      <c r="Z212" s="132"/>
      <c r="AA212" s="131"/>
    </row>
    <row r="213" spans="1:27" s="133" customFormat="1" x14ac:dyDescent="0.25">
      <c r="A213" s="137"/>
      <c r="B213" s="137"/>
      <c r="C213" s="137"/>
      <c r="E213" s="486"/>
      <c r="F213" s="132"/>
      <c r="G213" s="138"/>
      <c r="H213" s="138"/>
      <c r="I213" s="137"/>
      <c r="J213" s="539"/>
      <c r="K213" s="137"/>
      <c r="L213" s="137"/>
      <c r="M213" s="137"/>
      <c r="N213" s="137"/>
      <c r="O213" s="137"/>
      <c r="P213" s="137"/>
      <c r="Q213" s="137"/>
      <c r="R213" s="131"/>
      <c r="S213" s="131"/>
      <c r="T213" s="131"/>
      <c r="U213" s="132"/>
      <c r="V213" s="131"/>
      <c r="W213" s="131"/>
      <c r="X213" s="131"/>
      <c r="Y213" s="131"/>
      <c r="Z213" s="132"/>
      <c r="AA213" s="131"/>
    </row>
    <row r="214" spans="1:27" s="133" customFormat="1" x14ac:dyDescent="0.25">
      <c r="A214" s="137"/>
      <c r="B214" s="137"/>
      <c r="C214" s="137"/>
      <c r="E214" s="486"/>
      <c r="F214" s="132"/>
      <c r="G214" s="138"/>
      <c r="H214" s="138"/>
      <c r="I214" s="137"/>
      <c r="J214" s="539"/>
      <c r="K214" s="137"/>
      <c r="L214" s="137"/>
      <c r="M214" s="137"/>
      <c r="N214" s="137"/>
      <c r="O214" s="137"/>
      <c r="P214" s="137"/>
      <c r="Q214" s="137"/>
      <c r="R214" s="131"/>
      <c r="S214" s="131"/>
      <c r="T214" s="131"/>
      <c r="U214" s="132"/>
      <c r="V214" s="131"/>
      <c r="W214" s="131"/>
      <c r="X214" s="131"/>
      <c r="Y214" s="131"/>
      <c r="Z214" s="132"/>
      <c r="AA214" s="131"/>
    </row>
    <row r="215" spans="1:27" s="133" customFormat="1" x14ac:dyDescent="0.25">
      <c r="A215" s="137"/>
      <c r="B215" s="137"/>
      <c r="C215" s="137"/>
      <c r="E215" s="486"/>
      <c r="F215" s="132"/>
      <c r="G215" s="138"/>
      <c r="H215" s="138"/>
      <c r="I215" s="137"/>
      <c r="J215" s="539"/>
      <c r="K215" s="137"/>
      <c r="L215" s="137"/>
      <c r="M215" s="137"/>
      <c r="N215" s="137"/>
      <c r="O215" s="137"/>
      <c r="P215" s="137"/>
      <c r="Q215" s="137"/>
      <c r="R215" s="131"/>
      <c r="S215" s="131"/>
      <c r="T215" s="131"/>
      <c r="U215" s="132"/>
      <c r="V215" s="131"/>
      <c r="W215" s="131"/>
      <c r="X215" s="131"/>
      <c r="Y215" s="131"/>
      <c r="Z215" s="132"/>
      <c r="AA215" s="131"/>
    </row>
    <row r="216" spans="1:27" s="133" customFormat="1" x14ac:dyDescent="0.25">
      <c r="A216" s="137"/>
      <c r="B216" s="137"/>
      <c r="C216" s="137"/>
      <c r="E216" s="486"/>
      <c r="F216" s="132"/>
      <c r="G216" s="138"/>
      <c r="H216" s="138"/>
      <c r="I216" s="137"/>
      <c r="J216" s="539"/>
      <c r="K216" s="137"/>
      <c r="L216" s="137"/>
      <c r="M216" s="137"/>
      <c r="N216" s="137"/>
      <c r="O216" s="137"/>
      <c r="P216" s="137"/>
      <c r="Q216" s="137"/>
      <c r="R216" s="131"/>
      <c r="S216" s="131"/>
      <c r="T216" s="131"/>
      <c r="U216" s="132"/>
      <c r="V216" s="131"/>
      <c r="W216" s="131"/>
      <c r="X216" s="131"/>
      <c r="Y216" s="131"/>
      <c r="Z216" s="132"/>
      <c r="AA216" s="131"/>
    </row>
    <row r="217" spans="1:27" s="133" customFormat="1" x14ac:dyDescent="0.25">
      <c r="A217" s="137"/>
      <c r="B217" s="137"/>
      <c r="C217" s="137"/>
      <c r="E217" s="486"/>
      <c r="F217" s="132"/>
      <c r="G217" s="138"/>
      <c r="H217" s="138"/>
      <c r="I217" s="137"/>
      <c r="J217" s="539"/>
      <c r="K217" s="137"/>
      <c r="L217" s="137"/>
      <c r="M217" s="137"/>
      <c r="N217" s="137"/>
      <c r="O217" s="137"/>
      <c r="P217" s="137"/>
      <c r="Q217" s="137"/>
      <c r="R217" s="131"/>
      <c r="S217" s="131"/>
      <c r="T217" s="131"/>
      <c r="U217" s="132"/>
      <c r="V217" s="131"/>
      <c r="W217" s="131"/>
      <c r="X217" s="131"/>
      <c r="Y217" s="131"/>
      <c r="Z217" s="132"/>
      <c r="AA217" s="131"/>
    </row>
    <row r="218" spans="1:27" s="133" customFormat="1" x14ac:dyDescent="0.25">
      <c r="A218" s="137"/>
      <c r="B218" s="137"/>
      <c r="C218" s="137"/>
      <c r="E218" s="486"/>
      <c r="F218" s="132"/>
      <c r="G218" s="138"/>
      <c r="H218" s="138"/>
      <c r="I218" s="137"/>
      <c r="J218" s="539"/>
      <c r="K218" s="137"/>
      <c r="L218" s="137"/>
      <c r="M218" s="137"/>
      <c r="N218" s="137"/>
      <c r="O218" s="137"/>
      <c r="P218" s="137"/>
      <c r="Q218" s="137"/>
      <c r="R218" s="131"/>
      <c r="S218" s="131"/>
      <c r="T218" s="131"/>
      <c r="U218" s="132"/>
      <c r="V218" s="131"/>
      <c r="W218" s="131"/>
      <c r="X218" s="131"/>
      <c r="Y218" s="131"/>
      <c r="Z218" s="132"/>
      <c r="AA218" s="131"/>
    </row>
    <row r="219" spans="1:27" s="133" customFormat="1" x14ac:dyDescent="0.25">
      <c r="A219" s="137"/>
      <c r="B219" s="137"/>
      <c r="C219" s="137"/>
      <c r="E219" s="486"/>
      <c r="F219" s="132"/>
      <c r="G219" s="138"/>
      <c r="H219" s="138"/>
      <c r="I219" s="137"/>
      <c r="J219" s="539"/>
      <c r="K219" s="137"/>
      <c r="L219" s="137"/>
      <c r="M219" s="137"/>
      <c r="N219" s="137"/>
      <c r="O219" s="137"/>
      <c r="P219" s="137"/>
      <c r="Q219" s="137"/>
      <c r="R219" s="131"/>
      <c r="S219" s="131"/>
      <c r="T219" s="131"/>
      <c r="U219" s="132"/>
      <c r="V219" s="131"/>
      <c r="W219" s="131"/>
      <c r="X219" s="131"/>
      <c r="Y219" s="131"/>
      <c r="Z219" s="132"/>
      <c r="AA219" s="131"/>
    </row>
    <row r="220" spans="1:27" s="133" customFormat="1" x14ac:dyDescent="0.25">
      <c r="A220" s="137"/>
      <c r="B220" s="137"/>
      <c r="C220" s="137"/>
      <c r="E220" s="486"/>
      <c r="F220" s="132"/>
      <c r="G220" s="138"/>
      <c r="H220" s="138"/>
      <c r="I220" s="137"/>
      <c r="J220" s="539"/>
      <c r="K220" s="137"/>
      <c r="L220" s="137"/>
      <c r="M220" s="137"/>
      <c r="N220" s="137"/>
      <c r="O220" s="137"/>
      <c r="P220" s="137"/>
      <c r="Q220" s="137"/>
      <c r="R220" s="131"/>
      <c r="S220" s="131"/>
      <c r="T220" s="131"/>
      <c r="U220" s="132"/>
      <c r="V220" s="131"/>
      <c r="W220" s="131"/>
      <c r="X220" s="131"/>
      <c r="Y220" s="131"/>
      <c r="Z220" s="132"/>
      <c r="AA220" s="131"/>
    </row>
    <row r="221" spans="1:27" s="133" customFormat="1" x14ac:dyDescent="0.25">
      <c r="A221" s="137"/>
      <c r="B221" s="137"/>
      <c r="C221" s="137"/>
      <c r="E221" s="486"/>
      <c r="F221" s="132"/>
      <c r="G221" s="138"/>
      <c r="H221" s="138"/>
      <c r="I221" s="137"/>
      <c r="J221" s="539"/>
      <c r="K221" s="137"/>
      <c r="L221" s="137"/>
      <c r="M221" s="137"/>
      <c r="N221" s="137"/>
      <c r="O221" s="137"/>
      <c r="P221" s="137"/>
      <c r="Q221" s="137"/>
      <c r="R221" s="131"/>
      <c r="S221" s="131"/>
      <c r="T221" s="131"/>
      <c r="U221" s="132"/>
      <c r="V221" s="131"/>
      <c r="W221" s="131"/>
      <c r="X221" s="131"/>
      <c r="Y221" s="131"/>
      <c r="Z221" s="132"/>
      <c r="AA221" s="131"/>
    </row>
    <row r="222" spans="1:27" s="133" customFormat="1" x14ac:dyDescent="0.25">
      <c r="A222" s="137"/>
      <c r="B222" s="137"/>
      <c r="C222" s="137"/>
      <c r="E222" s="486"/>
      <c r="F222" s="132"/>
      <c r="G222" s="138"/>
      <c r="H222" s="138"/>
      <c r="I222" s="137"/>
      <c r="J222" s="539"/>
      <c r="K222" s="137"/>
      <c r="L222" s="137"/>
      <c r="M222" s="137"/>
      <c r="N222" s="137"/>
      <c r="O222" s="137"/>
      <c r="P222" s="137"/>
      <c r="Q222" s="137"/>
      <c r="R222" s="131"/>
      <c r="S222" s="131"/>
      <c r="T222" s="131"/>
      <c r="U222" s="132"/>
      <c r="V222" s="131"/>
      <c r="W222" s="131"/>
      <c r="X222" s="131"/>
      <c r="Y222" s="131"/>
      <c r="Z222" s="132"/>
      <c r="AA222" s="131"/>
    </row>
    <row r="223" spans="1:27" s="133" customFormat="1" x14ac:dyDescent="0.25">
      <c r="A223" s="137"/>
      <c r="B223" s="137"/>
      <c r="C223" s="137"/>
      <c r="E223" s="486"/>
      <c r="F223" s="132"/>
      <c r="G223" s="138"/>
      <c r="H223" s="138"/>
      <c r="I223" s="137"/>
      <c r="J223" s="539"/>
      <c r="K223" s="137"/>
      <c r="L223" s="137"/>
      <c r="M223" s="137"/>
      <c r="N223" s="137"/>
      <c r="O223" s="137"/>
      <c r="P223" s="137"/>
      <c r="Q223" s="137"/>
      <c r="R223" s="131"/>
      <c r="S223" s="131"/>
      <c r="T223" s="131"/>
      <c r="U223" s="132"/>
      <c r="V223" s="131"/>
      <c r="W223" s="131"/>
      <c r="X223" s="131"/>
      <c r="Y223" s="131"/>
      <c r="Z223" s="132"/>
      <c r="AA223" s="131"/>
    </row>
    <row r="224" spans="1:27" s="133" customFormat="1" x14ac:dyDescent="0.25">
      <c r="A224" s="137"/>
      <c r="B224" s="137"/>
      <c r="C224" s="137"/>
      <c r="E224" s="486"/>
      <c r="F224" s="132"/>
      <c r="G224" s="138"/>
      <c r="H224" s="138"/>
      <c r="I224" s="137"/>
      <c r="J224" s="539"/>
      <c r="K224" s="137"/>
      <c r="L224" s="137"/>
      <c r="M224" s="137"/>
      <c r="N224" s="137"/>
      <c r="O224" s="137"/>
      <c r="P224" s="137"/>
      <c r="Q224" s="137"/>
      <c r="R224" s="131"/>
      <c r="S224" s="131"/>
      <c r="T224" s="131"/>
      <c r="U224" s="132"/>
      <c r="V224" s="131"/>
      <c r="W224" s="131"/>
      <c r="X224" s="131"/>
      <c r="Y224" s="131"/>
      <c r="Z224" s="132"/>
      <c r="AA224" s="131"/>
    </row>
    <row r="225" spans="1:27" s="133" customFormat="1" x14ac:dyDescent="0.25">
      <c r="A225" s="137"/>
      <c r="B225" s="137"/>
      <c r="C225" s="137"/>
      <c r="E225" s="486"/>
      <c r="F225" s="132"/>
      <c r="G225" s="138"/>
      <c r="H225" s="138"/>
      <c r="I225" s="137"/>
      <c r="J225" s="539"/>
      <c r="K225" s="137"/>
      <c r="L225" s="137"/>
      <c r="M225" s="137"/>
      <c r="N225" s="137"/>
      <c r="O225" s="137"/>
      <c r="P225" s="137"/>
      <c r="Q225" s="137"/>
      <c r="R225" s="131"/>
      <c r="S225" s="131"/>
      <c r="T225" s="131"/>
      <c r="U225" s="132"/>
      <c r="V225" s="131"/>
      <c r="W225" s="131"/>
      <c r="X225" s="131"/>
      <c r="Y225" s="131"/>
      <c r="Z225" s="132"/>
      <c r="AA225" s="131"/>
    </row>
    <row r="226" spans="1:27" s="133" customFormat="1" x14ac:dyDescent="0.25">
      <c r="A226" s="137"/>
      <c r="B226" s="137"/>
      <c r="C226" s="137"/>
      <c r="E226" s="486"/>
      <c r="F226" s="132"/>
      <c r="G226" s="138"/>
      <c r="H226" s="138"/>
      <c r="I226" s="137"/>
      <c r="J226" s="539"/>
      <c r="K226" s="137"/>
      <c r="L226" s="137"/>
      <c r="M226" s="137"/>
      <c r="N226" s="137"/>
      <c r="O226" s="137"/>
      <c r="P226" s="137"/>
      <c r="Q226" s="137"/>
      <c r="R226" s="131"/>
      <c r="S226" s="131"/>
      <c r="T226" s="131"/>
      <c r="U226" s="132"/>
      <c r="V226" s="131"/>
      <c r="W226" s="131"/>
      <c r="X226" s="131"/>
      <c r="Y226" s="131"/>
      <c r="Z226" s="132"/>
      <c r="AA226" s="131"/>
    </row>
    <row r="227" spans="1:27" s="133" customFormat="1" x14ac:dyDescent="0.25">
      <c r="A227" s="137"/>
      <c r="B227" s="137"/>
      <c r="C227" s="137"/>
      <c r="E227" s="486"/>
      <c r="F227" s="132"/>
      <c r="G227" s="138"/>
      <c r="H227" s="138"/>
      <c r="I227" s="137"/>
      <c r="J227" s="539"/>
      <c r="K227" s="137"/>
      <c r="L227" s="137"/>
      <c r="M227" s="137"/>
      <c r="N227" s="137"/>
      <c r="O227" s="137"/>
      <c r="P227" s="137"/>
      <c r="Q227" s="137"/>
      <c r="R227" s="131"/>
      <c r="S227" s="131"/>
      <c r="T227" s="131"/>
      <c r="U227" s="132"/>
      <c r="V227" s="131"/>
      <c r="W227" s="131"/>
      <c r="X227" s="131"/>
      <c r="Y227" s="131"/>
      <c r="Z227" s="132"/>
      <c r="AA227" s="131"/>
    </row>
    <row r="228" spans="1:27" s="133" customFormat="1" x14ac:dyDescent="0.25">
      <c r="A228" s="137"/>
      <c r="B228" s="137"/>
      <c r="C228" s="137"/>
      <c r="E228" s="486"/>
      <c r="F228" s="132"/>
      <c r="G228" s="138"/>
      <c r="H228" s="138"/>
      <c r="I228" s="137"/>
      <c r="J228" s="539"/>
      <c r="K228" s="137"/>
      <c r="L228" s="137"/>
      <c r="M228" s="137"/>
      <c r="N228" s="137"/>
      <c r="O228" s="137"/>
      <c r="P228" s="137"/>
      <c r="Q228" s="137"/>
      <c r="R228" s="131"/>
      <c r="S228" s="131"/>
      <c r="T228" s="131"/>
      <c r="U228" s="132"/>
      <c r="V228" s="131"/>
      <c r="W228" s="131"/>
      <c r="X228" s="131"/>
      <c r="Y228" s="131"/>
      <c r="Z228" s="132"/>
      <c r="AA228" s="131"/>
    </row>
    <row r="229" spans="1:27" s="133" customFormat="1" x14ac:dyDescent="0.25">
      <c r="A229" s="137"/>
      <c r="B229" s="137"/>
      <c r="C229" s="137"/>
      <c r="E229" s="486"/>
      <c r="F229" s="132"/>
      <c r="G229" s="138"/>
      <c r="H229" s="138"/>
      <c r="I229" s="137"/>
      <c r="J229" s="539"/>
      <c r="K229" s="137"/>
      <c r="L229" s="137"/>
      <c r="M229" s="137"/>
      <c r="N229" s="137"/>
      <c r="O229" s="137"/>
      <c r="P229" s="137"/>
      <c r="Q229" s="137"/>
      <c r="R229" s="131"/>
      <c r="S229" s="131"/>
      <c r="T229" s="131"/>
      <c r="U229" s="132"/>
      <c r="V229" s="131"/>
      <c r="W229" s="131"/>
      <c r="X229" s="131"/>
      <c r="Y229" s="131"/>
      <c r="Z229" s="132"/>
      <c r="AA229" s="131"/>
    </row>
    <row r="230" spans="1:27" s="133" customFormat="1" x14ac:dyDescent="0.25">
      <c r="A230" s="137"/>
      <c r="B230" s="137"/>
      <c r="C230" s="137"/>
      <c r="E230" s="486"/>
      <c r="F230" s="132"/>
      <c r="G230" s="138"/>
      <c r="H230" s="138"/>
      <c r="I230" s="137"/>
      <c r="J230" s="539"/>
      <c r="K230" s="137"/>
      <c r="L230" s="137"/>
      <c r="M230" s="137"/>
      <c r="N230" s="137"/>
      <c r="O230" s="137"/>
      <c r="P230" s="137"/>
      <c r="Q230" s="137"/>
      <c r="R230" s="131"/>
      <c r="S230" s="131"/>
      <c r="T230" s="131"/>
      <c r="U230" s="132"/>
      <c r="V230" s="131"/>
      <c r="W230" s="131"/>
      <c r="X230" s="131"/>
      <c r="Y230" s="131"/>
      <c r="Z230" s="132"/>
      <c r="AA230" s="131"/>
    </row>
    <row r="231" spans="1:27" s="133" customFormat="1" x14ac:dyDescent="0.25">
      <c r="A231" s="137"/>
      <c r="B231" s="137"/>
      <c r="C231" s="137"/>
      <c r="E231" s="486"/>
      <c r="F231" s="132"/>
      <c r="G231" s="138"/>
      <c r="H231" s="138"/>
      <c r="I231" s="137"/>
      <c r="J231" s="539"/>
      <c r="K231" s="137"/>
      <c r="L231" s="137"/>
      <c r="M231" s="137"/>
      <c r="N231" s="137"/>
      <c r="O231" s="137"/>
      <c r="P231" s="137"/>
      <c r="Q231" s="137"/>
      <c r="R231" s="131"/>
      <c r="S231" s="131"/>
      <c r="T231" s="131"/>
      <c r="U231" s="132"/>
      <c r="V231" s="131"/>
      <c r="W231" s="131"/>
      <c r="X231" s="131"/>
      <c r="Y231" s="131"/>
      <c r="Z231" s="132"/>
      <c r="AA231" s="131"/>
    </row>
    <row r="232" spans="1:27" s="133" customFormat="1" x14ac:dyDescent="0.25">
      <c r="A232" s="137"/>
      <c r="B232" s="137"/>
      <c r="C232" s="137"/>
      <c r="E232" s="486"/>
      <c r="F232" s="132"/>
      <c r="G232" s="138"/>
      <c r="H232" s="138"/>
      <c r="I232" s="137"/>
      <c r="J232" s="539"/>
      <c r="K232" s="137"/>
      <c r="L232" s="137"/>
      <c r="M232" s="137"/>
      <c r="N232" s="137"/>
      <c r="O232" s="137"/>
      <c r="P232" s="137"/>
      <c r="Q232" s="137"/>
      <c r="R232" s="131"/>
      <c r="S232" s="131"/>
      <c r="T232" s="131"/>
      <c r="U232" s="132"/>
      <c r="V232" s="131"/>
      <c r="W232" s="131"/>
      <c r="X232" s="131"/>
      <c r="Y232" s="131"/>
      <c r="Z232" s="132"/>
      <c r="AA232" s="131"/>
    </row>
    <row r="233" spans="1:27" s="133" customFormat="1" x14ac:dyDescent="0.25">
      <c r="A233" s="137"/>
      <c r="B233" s="137"/>
      <c r="C233" s="137"/>
      <c r="E233" s="486"/>
      <c r="F233" s="132"/>
      <c r="G233" s="138"/>
      <c r="H233" s="138"/>
      <c r="I233" s="137"/>
      <c r="J233" s="539"/>
      <c r="K233" s="137"/>
      <c r="L233" s="137"/>
      <c r="M233" s="137"/>
      <c r="N233" s="137"/>
      <c r="O233" s="137"/>
      <c r="P233" s="137"/>
      <c r="Q233" s="137"/>
      <c r="R233" s="131"/>
      <c r="S233" s="131"/>
      <c r="T233" s="131"/>
      <c r="U233" s="132"/>
      <c r="V233" s="131"/>
      <c r="W233" s="131"/>
      <c r="X233" s="131"/>
      <c r="Y233" s="131"/>
      <c r="Z233" s="132"/>
      <c r="AA233" s="131"/>
    </row>
    <row r="234" spans="1:27" s="134" customFormat="1" x14ac:dyDescent="0.25">
      <c r="E234" s="487"/>
      <c r="J234" s="540"/>
      <c r="U234" s="135"/>
      <c r="Z234" s="135"/>
    </row>
    <row r="235" spans="1:27" s="134" customFormat="1" x14ac:dyDescent="0.25">
      <c r="E235" s="487"/>
      <c r="J235" s="540"/>
      <c r="U235" s="135"/>
      <c r="Z235" s="135"/>
    </row>
    <row r="236" spans="1:27" s="134" customFormat="1" x14ac:dyDescent="0.25">
      <c r="E236" s="487"/>
      <c r="J236" s="540"/>
      <c r="U236" s="135"/>
      <c r="Z236" s="135"/>
    </row>
    <row r="237" spans="1:27" s="134" customFormat="1" x14ac:dyDescent="0.25">
      <c r="E237" s="487"/>
      <c r="J237" s="540"/>
      <c r="U237" s="135"/>
      <c r="Z237" s="135"/>
    </row>
    <row r="238" spans="1:27" s="134" customFormat="1" x14ac:dyDescent="0.25">
      <c r="E238" s="487"/>
      <c r="J238" s="540"/>
      <c r="U238" s="135"/>
      <c r="Z238" s="135"/>
    </row>
    <row r="239" spans="1:27" s="134" customFormat="1" x14ac:dyDescent="0.25">
      <c r="E239" s="487"/>
      <c r="J239" s="540"/>
      <c r="U239" s="135"/>
      <c r="Z239" s="135"/>
    </row>
    <row r="240" spans="1:27" s="134" customFormat="1" x14ac:dyDescent="0.25">
      <c r="E240" s="487"/>
      <c r="J240" s="540"/>
      <c r="U240" s="135"/>
      <c r="Z240" s="135"/>
    </row>
    <row r="241" spans="5:26" s="134" customFormat="1" x14ac:dyDescent="0.25">
      <c r="E241" s="487"/>
      <c r="J241" s="540"/>
      <c r="U241" s="135"/>
      <c r="Z241" s="135"/>
    </row>
    <row r="242" spans="5:26" s="134" customFormat="1" x14ac:dyDescent="0.25">
      <c r="E242" s="487"/>
      <c r="J242" s="540"/>
      <c r="U242" s="135"/>
      <c r="Z242" s="135"/>
    </row>
    <row r="243" spans="5:26" s="134" customFormat="1" x14ac:dyDescent="0.25">
      <c r="E243" s="487"/>
      <c r="J243" s="540"/>
      <c r="U243" s="135"/>
      <c r="Z243" s="135"/>
    </row>
    <row r="244" spans="5:26" s="134" customFormat="1" x14ac:dyDescent="0.25">
      <c r="E244" s="487"/>
      <c r="J244" s="540"/>
      <c r="U244" s="135"/>
      <c r="Z244" s="135"/>
    </row>
    <row r="245" spans="5:26" s="134" customFormat="1" x14ac:dyDescent="0.25">
      <c r="E245" s="487"/>
      <c r="J245" s="540"/>
      <c r="U245" s="135"/>
      <c r="Z245" s="135"/>
    </row>
    <row r="246" spans="5:26" s="134" customFormat="1" x14ac:dyDescent="0.25">
      <c r="E246" s="487"/>
      <c r="J246" s="540"/>
      <c r="U246" s="135"/>
      <c r="Z246" s="135"/>
    </row>
    <row r="247" spans="5:26" s="134" customFormat="1" x14ac:dyDescent="0.25">
      <c r="E247" s="487"/>
      <c r="J247" s="540"/>
      <c r="U247" s="135"/>
      <c r="Z247" s="135"/>
    </row>
    <row r="248" spans="5:26" s="134" customFormat="1" x14ac:dyDescent="0.25">
      <c r="J248" s="540"/>
      <c r="U248" s="135"/>
      <c r="Z248" s="135"/>
    </row>
    <row r="249" spans="5:26" s="134" customFormat="1" x14ac:dyDescent="0.25">
      <c r="J249" s="540"/>
      <c r="U249" s="135"/>
      <c r="Z249" s="135"/>
    </row>
    <row r="250" spans="5:26" s="134" customFormat="1" x14ac:dyDescent="0.25">
      <c r="J250" s="540"/>
      <c r="U250" s="135"/>
      <c r="Z250" s="135"/>
    </row>
    <row r="251" spans="5:26" s="134" customFormat="1" x14ac:dyDescent="0.25">
      <c r="J251" s="540"/>
      <c r="U251" s="135"/>
      <c r="Z251" s="135"/>
    </row>
    <row r="252" spans="5:26" s="134" customFormat="1" x14ac:dyDescent="0.25">
      <c r="J252" s="540"/>
      <c r="U252" s="135"/>
      <c r="Z252" s="135"/>
    </row>
    <row r="253" spans="5:26" s="134" customFormat="1" x14ac:dyDescent="0.25">
      <c r="J253" s="540"/>
      <c r="U253" s="135"/>
      <c r="Z253" s="135"/>
    </row>
    <row r="254" spans="5:26" s="134" customFormat="1" x14ac:dyDescent="0.25">
      <c r="J254" s="540"/>
      <c r="U254" s="135"/>
      <c r="Z254" s="135"/>
    </row>
    <row r="255" spans="5:26" s="134" customFormat="1" x14ac:dyDescent="0.25">
      <c r="J255" s="540"/>
      <c r="U255" s="135"/>
      <c r="Z255" s="135"/>
    </row>
    <row r="256" spans="5:26" s="134" customFormat="1" x14ac:dyDescent="0.25">
      <c r="J256" s="540"/>
      <c r="U256" s="135"/>
      <c r="Z256" s="135"/>
    </row>
    <row r="257" spans="5:26" s="134" customFormat="1" x14ac:dyDescent="0.25">
      <c r="J257" s="540"/>
      <c r="U257" s="135"/>
      <c r="Z257" s="135"/>
    </row>
    <row r="258" spans="5:26" s="134" customFormat="1" x14ac:dyDescent="0.25">
      <c r="J258" s="540"/>
      <c r="U258" s="135"/>
      <c r="Z258" s="135"/>
    </row>
    <row r="259" spans="5:26" s="134" customFormat="1" x14ac:dyDescent="0.25">
      <c r="J259" s="540"/>
      <c r="U259" s="135"/>
      <c r="Z259" s="135"/>
    </row>
    <row r="260" spans="5:26" s="134" customFormat="1" x14ac:dyDescent="0.25">
      <c r="J260" s="540"/>
      <c r="U260" s="135"/>
      <c r="Z260" s="135"/>
    </row>
    <row r="261" spans="5:26" s="134" customFormat="1" x14ac:dyDescent="0.25">
      <c r="J261" s="540"/>
      <c r="U261" s="135"/>
      <c r="Z261" s="135"/>
    </row>
    <row r="262" spans="5:26" s="134" customFormat="1" x14ac:dyDescent="0.25">
      <c r="J262" s="540"/>
      <c r="U262" s="135"/>
      <c r="Z262" s="135"/>
    </row>
    <row r="263" spans="5:26" s="134" customFormat="1" x14ac:dyDescent="0.25">
      <c r="J263" s="540"/>
      <c r="U263" s="135"/>
      <c r="Z263" s="135"/>
    </row>
    <row r="264" spans="5:26" s="134" customFormat="1" x14ac:dyDescent="0.25">
      <c r="E264" s="487"/>
      <c r="J264" s="540"/>
      <c r="U264" s="135"/>
      <c r="Z264" s="135"/>
    </row>
    <row r="265" spans="5:26" s="134" customFormat="1" x14ac:dyDescent="0.25">
      <c r="E265" s="488" t="s">
        <v>25</v>
      </c>
      <c r="J265" s="540"/>
      <c r="U265" s="135"/>
      <c r="Z265" s="135"/>
    </row>
    <row r="266" spans="5:26" s="134" customFormat="1" x14ac:dyDescent="0.25">
      <c r="E266" s="489" t="s">
        <v>31</v>
      </c>
      <c r="J266" s="540"/>
      <c r="U266" s="135"/>
      <c r="Z266" s="135"/>
    </row>
    <row r="267" spans="5:26" s="134" customFormat="1" ht="51" x14ac:dyDescent="0.25">
      <c r="E267" s="490" t="s">
        <v>32</v>
      </c>
      <c r="J267" s="540"/>
      <c r="U267" s="135"/>
      <c r="Z267" s="135"/>
    </row>
    <row r="268" spans="5:26" s="134" customFormat="1" x14ac:dyDescent="0.25">
      <c r="E268" s="489" t="s">
        <v>33</v>
      </c>
      <c r="J268" s="540"/>
      <c r="U268" s="135"/>
      <c r="Z268" s="135"/>
    </row>
    <row r="269" spans="5:26" s="134" customFormat="1" x14ac:dyDescent="0.25">
      <c r="E269" s="489" t="s">
        <v>34</v>
      </c>
      <c r="F269" s="134" t="s">
        <v>74</v>
      </c>
      <c r="J269" s="540"/>
      <c r="U269" s="135"/>
      <c r="Z269" s="135"/>
    </row>
    <row r="270" spans="5:26" s="134" customFormat="1" x14ac:dyDescent="0.25">
      <c r="E270" s="487"/>
      <c r="F270" s="134" t="s">
        <v>24</v>
      </c>
      <c r="J270" s="540"/>
      <c r="U270" s="135"/>
      <c r="Z270" s="135"/>
    </row>
    <row r="271" spans="5:26" s="134" customFormat="1" x14ac:dyDescent="0.25">
      <c r="E271" s="487"/>
      <c r="F271" s="134" t="s">
        <v>23</v>
      </c>
      <c r="J271" s="540"/>
      <c r="U271" s="135"/>
      <c r="Z271" s="135"/>
    </row>
    <row r="272" spans="5:26" s="134" customFormat="1" x14ac:dyDescent="0.25">
      <c r="E272" s="487"/>
      <c r="F272" s="134" t="s">
        <v>389</v>
      </c>
      <c r="J272" s="540"/>
      <c r="U272" s="135"/>
      <c r="Z272" s="135"/>
    </row>
    <row r="273" spans="5:26" s="134" customFormat="1" x14ac:dyDescent="0.25">
      <c r="E273" s="487"/>
      <c r="J273" s="540"/>
      <c r="U273" s="135"/>
      <c r="Z273" s="135"/>
    </row>
    <row r="274" spans="5:26" s="134" customFormat="1" x14ac:dyDescent="0.25">
      <c r="E274" s="487"/>
      <c r="J274" s="540"/>
      <c r="U274" s="135"/>
      <c r="Z274" s="135"/>
    </row>
    <row r="275" spans="5:26" s="134" customFormat="1" x14ac:dyDescent="0.25">
      <c r="E275" s="487"/>
      <c r="J275" s="540"/>
      <c r="U275" s="135"/>
      <c r="Z275" s="135"/>
    </row>
    <row r="276" spans="5:26" s="134" customFormat="1" x14ac:dyDescent="0.25">
      <c r="E276" s="487"/>
      <c r="J276" s="540"/>
      <c r="U276" s="135"/>
      <c r="Z276" s="135"/>
    </row>
    <row r="277" spans="5:26" s="134" customFormat="1" x14ac:dyDescent="0.25">
      <c r="E277" s="487"/>
      <c r="J277" s="540"/>
      <c r="U277" s="135"/>
      <c r="Z277" s="135"/>
    </row>
    <row r="278" spans="5:26" s="134" customFormat="1" x14ac:dyDescent="0.25">
      <c r="E278" s="487"/>
      <c r="J278" s="540"/>
      <c r="U278" s="135"/>
      <c r="Z278" s="135"/>
    </row>
    <row r="279" spans="5:26" s="134" customFormat="1" x14ac:dyDescent="0.25">
      <c r="E279" s="487"/>
      <c r="J279" s="540"/>
      <c r="U279" s="135"/>
      <c r="Z279" s="135"/>
    </row>
    <row r="280" spans="5:26" s="134" customFormat="1" x14ac:dyDescent="0.25">
      <c r="J280" s="540"/>
      <c r="U280" s="135"/>
      <c r="Z280" s="135"/>
    </row>
    <row r="281" spans="5:26" s="134" customFormat="1" x14ac:dyDescent="0.25">
      <c r="J281" s="540"/>
      <c r="U281" s="135"/>
      <c r="Z281" s="135"/>
    </row>
    <row r="282" spans="5:26" s="134" customFormat="1" x14ac:dyDescent="0.25">
      <c r="J282" s="540"/>
      <c r="U282" s="135"/>
      <c r="Z282" s="135"/>
    </row>
    <row r="283" spans="5:26" s="134" customFormat="1" x14ac:dyDescent="0.25">
      <c r="J283" s="540"/>
      <c r="U283" s="135"/>
      <c r="Z283" s="135"/>
    </row>
    <row r="284" spans="5:26" s="134" customFormat="1" x14ac:dyDescent="0.25">
      <c r="J284" s="540"/>
      <c r="U284" s="135"/>
      <c r="Z284" s="135"/>
    </row>
    <row r="285" spans="5:26" s="134" customFormat="1" x14ac:dyDescent="0.25">
      <c r="J285" s="540"/>
      <c r="U285" s="135"/>
      <c r="Z285" s="135"/>
    </row>
    <row r="286" spans="5:26" s="134" customFormat="1" x14ac:dyDescent="0.25">
      <c r="J286" s="540"/>
      <c r="U286" s="135"/>
      <c r="Z286" s="135"/>
    </row>
    <row r="287" spans="5:26" s="134" customFormat="1" x14ac:dyDescent="0.25">
      <c r="J287" s="540"/>
      <c r="U287" s="135"/>
      <c r="Z287" s="135"/>
    </row>
    <row r="288" spans="5:26" s="134" customFormat="1" x14ac:dyDescent="0.25">
      <c r="J288" s="540"/>
      <c r="U288" s="135"/>
      <c r="Z288" s="135"/>
    </row>
    <row r="289" spans="10:26" s="134" customFormat="1" x14ac:dyDescent="0.25">
      <c r="J289" s="540"/>
      <c r="U289" s="135"/>
      <c r="Z289" s="135"/>
    </row>
    <row r="290" spans="10:26" s="134" customFormat="1" x14ac:dyDescent="0.25">
      <c r="J290" s="540"/>
      <c r="U290" s="135"/>
      <c r="Z290" s="135"/>
    </row>
    <row r="291" spans="10:26" s="134" customFormat="1" x14ac:dyDescent="0.25">
      <c r="J291" s="540"/>
      <c r="U291" s="135"/>
      <c r="Z291" s="135"/>
    </row>
    <row r="292" spans="10:26" s="134" customFormat="1" x14ac:dyDescent="0.25">
      <c r="J292" s="540"/>
      <c r="U292" s="135"/>
      <c r="Z292" s="135"/>
    </row>
    <row r="293" spans="10:26" s="134" customFormat="1" x14ac:dyDescent="0.25">
      <c r="J293" s="540"/>
      <c r="U293" s="135"/>
      <c r="Z293" s="135"/>
    </row>
    <row r="294" spans="10:26" s="134" customFormat="1" x14ac:dyDescent="0.25">
      <c r="J294" s="540"/>
      <c r="U294" s="135"/>
      <c r="Z294" s="135"/>
    </row>
    <row r="295" spans="10:26" s="134" customFormat="1" x14ac:dyDescent="0.25">
      <c r="J295" s="540"/>
      <c r="U295" s="135"/>
      <c r="Z295" s="135"/>
    </row>
    <row r="296" spans="10:26" s="134" customFormat="1" x14ac:dyDescent="0.25">
      <c r="J296" s="540"/>
      <c r="U296" s="135"/>
      <c r="Z296" s="135"/>
    </row>
    <row r="297" spans="10:26" s="134" customFormat="1" x14ac:dyDescent="0.25">
      <c r="J297" s="540"/>
      <c r="U297" s="135"/>
      <c r="Z297" s="135"/>
    </row>
    <row r="298" spans="10:26" s="134" customFormat="1" x14ac:dyDescent="0.25">
      <c r="J298" s="540"/>
      <c r="U298" s="135"/>
      <c r="Z298" s="135"/>
    </row>
    <row r="299" spans="10:26" s="134" customFormat="1" x14ac:dyDescent="0.25">
      <c r="J299" s="540"/>
      <c r="U299" s="135"/>
      <c r="Z299" s="135"/>
    </row>
    <row r="300" spans="10:26" s="134" customFormat="1" x14ac:dyDescent="0.25">
      <c r="J300" s="540"/>
      <c r="U300" s="135"/>
      <c r="Z300" s="135"/>
    </row>
    <row r="301" spans="10:26" s="134" customFormat="1" x14ac:dyDescent="0.25">
      <c r="J301" s="540"/>
      <c r="U301" s="135"/>
      <c r="Z301" s="135"/>
    </row>
    <row r="302" spans="10:26" s="134" customFormat="1" x14ac:dyDescent="0.25">
      <c r="J302" s="540"/>
      <c r="U302" s="135"/>
      <c r="Z302" s="135"/>
    </row>
    <row r="303" spans="10:26" s="134" customFormat="1" x14ac:dyDescent="0.25">
      <c r="J303" s="540"/>
      <c r="U303" s="135"/>
      <c r="Z303" s="135"/>
    </row>
    <row r="304" spans="10:26" s="134" customFormat="1" x14ac:dyDescent="0.25">
      <c r="J304" s="540"/>
      <c r="U304" s="135"/>
      <c r="Z304" s="135"/>
    </row>
    <row r="305" spans="10:26" s="134" customFormat="1" x14ac:dyDescent="0.25">
      <c r="J305" s="540"/>
      <c r="U305" s="135"/>
      <c r="Z305" s="135"/>
    </row>
    <row r="306" spans="10:26" s="134" customFormat="1" x14ac:dyDescent="0.25">
      <c r="J306" s="540"/>
      <c r="U306" s="135"/>
      <c r="Z306" s="135"/>
    </row>
    <row r="307" spans="10:26" s="134" customFormat="1" x14ac:dyDescent="0.25">
      <c r="J307" s="540"/>
      <c r="U307" s="135"/>
      <c r="Z307" s="135"/>
    </row>
    <row r="308" spans="10:26" s="134" customFormat="1" x14ac:dyDescent="0.25">
      <c r="J308" s="540"/>
      <c r="U308" s="135"/>
      <c r="Z308" s="135"/>
    </row>
    <row r="309" spans="10:26" s="134" customFormat="1" x14ac:dyDescent="0.25">
      <c r="J309" s="540"/>
      <c r="U309" s="135"/>
      <c r="Z309" s="135"/>
    </row>
    <row r="310" spans="10:26" s="134" customFormat="1" x14ac:dyDescent="0.25">
      <c r="J310" s="540"/>
      <c r="U310" s="135"/>
      <c r="Z310" s="135"/>
    </row>
    <row r="311" spans="10:26" s="134" customFormat="1" x14ac:dyDescent="0.25">
      <c r="J311" s="540"/>
      <c r="U311" s="135"/>
      <c r="Z311" s="135"/>
    </row>
    <row r="312" spans="10:26" s="134" customFormat="1" x14ac:dyDescent="0.25">
      <c r="J312" s="540"/>
      <c r="U312" s="135"/>
      <c r="Z312" s="135"/>
    </row>
    <row r="313" spans="10:26" s="134" customFormat="1" x14ac:dyDescent="0.25">
      <c r="J313" s="540"/>
      <c r="U313" s="135"/>
      <c r="Z313" s="135"/>
    </row>
    <row r="314" spans="10:26" s="134" customFormat="1" x14ac:dyDescent="0.25">
      <c r="J314" s="540"/>
      <c r="U314" s="135"/>
      <c r="Z314" s="135"/>
    </row>
    <row r="315" spans="10:26" s="134" customFormat="1" x14ac:dyDescent="0.25">
      <c r="J315" s="540"/>
      <c r="U315" s="135"/>
      <c r="Z315" s="135"/>
    </row>
    <row r="316" spans="10:26" s="134" customFormat="1" x14ac:dyDescent="0.25">
      <c r="J316" s="540"/>
      <c r="U316" s="135"/>
      <c r="Z316" s="135"/>
    </row>
    <row r="317" spans="10:26" s="134" customFormat="1" x14ac:dyDescent="0.25">
      <c r="J317" s="540"/>
      <c r="U317" s="135"/>
      <c r="Z317" s="135"/>
    </row>
    <row r="318" spans="10:26" s="134" customFormat="1" x14ac:dyDescent="0.25">
      <c r="J318" s="540"/>
      <c r="U318" s="135"/>
      <c r="Z318" s="135"/>
    </row>
    <row r="319" spans="10:26" s="134" customFormat="1" x14ac:dyDescent="0.25">
      <c r="J319" s="540"/>
      <c r="U319" s="135"/>
      <c r="Z319" s="135"/>
    </row>
    <row r="320" spans="10:26" s="134" customFormat="1" x14ac:dyDescent="0.25">
      <c r="J320" s="540"/>
      <c r="U320" s="135"/>
      <c r="Z320" s="135"/>
    </row>
    <row r="321" spans="10:26" s="134" customFormat="1" x14ac:dyDescent="0.25">
      <c r="J321" s="540"/>
      <c r="U321" s="135"/>
      <c r="Z321" s="135"/>
    </row>
    <row r="322" spans="10:26" s="134" customFormat="1" x14ac:dyDescent="0.25">
      <c r="J322" s="540"/>
      <c r="U322" s="135"/>
      <c r="Z322" s="135"/>
    </row>
    <row r="323" spans="10:26" s="134" customFormat="1" x14ac:dyDescent="0.25">
      <c r="J323" s="540"/>
      <c r="U323" s="135"/>
      <c r="Z323" s="135"/>
    </row>
    <row r="324" spans="10:26" s="134" customFormat="1" x14ac:dyDescent="0.25">
      <c r="J324" s="540"/>
      <c r="U324" s="135"/>
      <c r="Z324" s="135"/>
    </row>
    <row r="325" spans="10:26" s="134" customFormat="1" x14ac:dyDescent="0.25">
      <c r="J325" s="540"/>
      <c r="U325" s="135"/>
      <c r="Z325" s="135"/>
    </row>
    <row r="326" spans="10:26" s="134" customFormat="1" x14ac:dyDescent="0.25">
      <c r="J326" s="540"/>
      <c r="U326" s="135"/>
      <c r="Z326" s="135"/>
    </row>
    <row r="327" spans="10:26" s="134" customFormat="1" x14ac:dyDescent="0.25">
      <c r="J327" s="540"/>
      <c r="U327" s="135"/>
      <c r="Z327" s="135"/>
    </row>
    <row r="328" spans="10:26" s="134" customFormat="1" x14ac:dyDescent="0.25">
      <c r="J328" s="540"/>
      <c r="U328" s="135"/>
      <c r="Z328" s="135"/>
    </row>
    <row r="329" spans="10:26" s="134" customFormat="1" x14ac:dyDescent="0.25">
      <c r="J329" s="540"/>
      <c r="U329" s="135"/>
      <c r="Z329" s="135"/>
    </row>
    <row r="330" spans="10:26" s="134" customFormat="1" x14ac:dyDescent="0.25">
      <c r="J330" s="540"/>
      <c r="U330" s="135"/>
      <c r="Z330" s="135"/>
    </row>
    <row r="331" spans="10:26" s="134" customFormat="1" x14ac:dyDescent="0.25">
      <c r="J331" s="540"/>
      <c r="U331" s="135"/>
      <c r="Z331" s="135"/>
    </row>
    <row r="332" spans="10:26" s="134" customFormat="1" x14ac:dyDescent="0.25">
      <c r="J332" s="540"/>
      <c r="U332" s="135"/>
      <c r="Z332" s="135"/>
    </row>
    <row r="333" spans="10:26" s="134" customFormat="1" x14ac:dyDescent="0.25">
      <c r="J333" s="540"/>
      <c r="U333" s="135"/>
      <c r="Z333" s="135"/>
    </row>
    <row r="334" spans="10:26" s="134" customFormat="1" x14ac:dyDescent="0.25">
      <c r="J334" s="540"/>
      <c r="U334" s="135"/>
      <c r="Z334" s="135"/>
    </row>
    <row r="335" spans="10:26" s="134" customFormat="1" x14ac:dyDescent="0.25">
      <c r="J335" s="540"/>
      <c r="U335" s="135"/>
      <c r="Z335" s="135"/>
    </row>
    <row r="336" spans="10:26" s="134" customFormat="1" x14ac:dyDescent="0.25">
      <c r="J336" s="540"/>
      <c r="U336" s="135"/>
      <c r="Z336" s="135"/>
    </row>
    <row r="337" spans="5:28" s="134" customFormat="1" x14ac:dyDescent="0.25">
      <c r="J337" s="540"/>
      <c r="U337" s="135"/>
      <c r="Z337" s="135"/>
    </row>
    <row r="338" spans="5:28" s="134" customFormat="1" x14ac:dyDescent="0.25">
      <c r="J338" s="540"/>
      <c r="U338" s="135"/>
      <c r="Z338" s="135"/>
    </row>
    <row r="339" spans="5:28" s="134" customFormat="1" x14ac:dyDescent="0.25">
      <c r="J339" s="540"/>
      <c r="U339" s="135"/>
      <c r="Z339" s="135"/>
    </row>
    <row r="340" spans="5:28" s="134" customFormat="1" x14ac:dyDescent="0.25">
      <c r="J340" s="540"/>
      <c r="U340" s="135"/>
      <c r="Z340" s="135"/>
    </row>
    <row r="341" spans="5:28" s="134" customFormat="1" x14ac:dyDescent="0.25">
      <c r="J341" s="540"/>
      <c r="U341" s="135"/>
      <c r="Z341" s="135"/>
    </row>
    <row r="342" spans="5:28" s="134" customFormat="1" x14ac:dyDescent="0.25">
      <c r="J342" s="540"/>
      <c r="U342" s="135"/>
      <c r="Z342" s="135"/>
    </row>
    <row r="343" spans="5:28" s="134" customFormat="1" x14ac:dyDescent="0.25">
      <c r="J343" s="540"/>
      <c r="U343" s="135"/>
      <c r="Z343" s="135"/>
    </row>
    <row r="344" spans="5:28" s="134" customFormat="1" x14ac:dyDescent="0.25">
      <c r="J344" s="540"/>
      <c r="U344" s="135"/>
      <c r="Z344" s="135"/>
    </row>
    <row r="345" spans="5:28" s="134" customFormat="1" x14ac:dyDescent="0.25">
      <c r="J345" s="540"/>
      <c r="U345" s="135"/>
      <c r="Z345" s="135"/>
    </row>
    <row r="346" spans="5:28" s="134" customFormat="1" x14ac:dyDescent="0.25">
      <c r="J346" s="540"/>
      <c r="U346" s="135"/>
      <c r="Z346" s="135"/>
    </row>
    <row r="347" spans="5:28" s="134" customFormat="1" x14ac:dyDescent="0.25">
      <c r="J347" s="540"/>
      <c r="U347" s="135"/>
      <c r="Z347" s="135"/>
    </row>
    <row r="348" spans="5:28" s="134" customFormat="1" x14ac:dyDescent="0.25">
      <c r="J348" s="540"/>
      <c r="U348" s="135"/>
      <c r="Z348" s="135"/>
    </row>
    <row r="349" spans="5:28" s="134" customFormat="1" x14ac:dyDescent="0.25">
      <c r="J349" s="540"/>
      <c r="U349" s="135"/>
      <c r="Z349" s="135"/>
    </row>
    <row r="350" spans="5:28" s="134" customFormat="1" x14ac:dyDescent="0.25">
      <c r="J350" s="540"/>
      <c r="U350" s="135"/>
      <c r="Z350" s="135"/>
    </row>
    <row r="351" spans="5:28" x14ac:dyDescent="0.25">
      <c r="E351" s="124"/>
      <c r="R351" s="134"/>
      <c r="S351" s="134"/>
      <c r="T351" s="134"/>
      <c r="U351" s="135"/>
      <c r="V351" s="134"/>
      <c r="W351" s="134"/>
      <c r="X351" s="134"/>
      <c r="Y351" s="134"/>
      <c r="Z351" s="135"/>
      <c r="AA351" s="134"/>
      <c r="AB351" s="134"/>
    </row>
    <row r="352" spans="5:28" x14ac:dyDescent="0.25">
      <c r="E352" s="124"/>
      <c r="R352" s="134"/>
      <c r="S352" s="134"/>
      <c r="T352" s="134"/>
      <c r="U352" s="135"/>
      <c r="V352" s="134"/>
      <c r="W352" s="134"/>
      <c r="X352" s="134"/>
      <c r="Y352" s="134"/>
      <c r="Z352" s="135"/>
      <c r="AA352" s="134"/>
      <c r="AB352" s="134"/>
    </row>
    <row r="353" spans="5:28" x14ac:dyDescent="0.25">
      <c r="E353" s="124"/>
      <c r="R353" s="134"/>
      <c r="S353" s="134"/>
      <c r="T353" s="134"/>
      <c r="U353" s="135"/>
      <c r="V353" s="134"/>
      <c r="W353" s="134"/>
      <c r="X353" s="134"/>
      <c r="Y353" s="134"/>
      <c r="Z353" s="135"/>
      <c r="AA353" s="134"/>
      <c r="AB353" s="134"/>
    </row>
    <row r="354" spans="5:28" x14ac:dyDescent="0.25">
      <c r="E354" s="124"/>
      <c r="R354" s="134"/>
      <c r="S354" s="134"/>
      <c r="T354" s="134"/>
      <c r="U354" s="135"/>
      <c r="V354" s="134"/>
      <c r="W354" s="134"/>
      <c r="X354" s="134"/>
      <c r="Y354" s="134"/>
      <c r="Z354" s="135"/>
      <c r="AA354" s="134"/>
      <c r="AB354" s="134"/>
    </row>
  </sheetData>
  <sheetProtection autoFilter="0"/>
  <autoFilter ref="A6:AG186">
    <filterColumn colId="11" showButton="0"/>
    <filterColumn colId="15" showButton="0"/>
    <filterColumn colId="20" showButton="0"/>
    <filterColumn colId="25" showButton="0"/>
  </autoFilter>
  <mergeCells count="113">
    <mergeCell ref="J23:J26"/>
    <mergeCell ref="K23:K26"/>
    <mergeCell ref="L23:L26"/>
    <mergeCell ref="M23:M26"/>
    <mergeCell ref="F51:F61"/>
    <mergeCell ref="G28:G34"/>
    <mergeCell ref="F28:F34"/>
    <mergeCell ref="E28:E34"/>
    <mergeCell ref="A28:A34"/>
    <mergeCell ref="A166:A172"/>
    <mergeCell ref="I153:I154"/>
    <mergeCell ref="D137:D154"/>
    <mergeCell ref="G155:G165"/>
    <mergeCell ref="A103:A122"/>
    <mergeCell ref="F123:F128"/>
    <mergeCell ref="A123:A128"/>
    <mergeCell ref="D103:D122"/>
    <mergeCell ref="D155:D165"/>
    <mergeCell ref="H13:H16"/>
    <mergeCell ref="I13:I16"/>
    <mergeCell ref="H23:H26"/>
    <mergeCell ref="I23:I26"/>
    <mergeCell ref="H140:H142"/>
    <mergeCell ref="I140:I142"/>
    <mergeCell ref="A8:A27"/>
    <mergeCell ref="A129:A136"/>
    <mergeCell ref="D129:D136"/>
    <mergeCell ref="A137:A154"/>
    <mergeCell ref="I69:I70"/>
    <mergeCell ref="A62:A77"/>
    <mergeCell ref="D78:D91"/>
    <mergeCell ref="D92:D102"/>
    <mergeCell ref="E78:E91"/>
    <mergeCell ref="A78:A91"/>
    <mergeCell ref="F92:F102"/>
    <mergeCell ref="E92:E102"/>
    <mergeCell ref="A92:A102"/>
    <mergeCell ref="I89:I90"/>
    <mergeCell ref="I97:I98"/>
    <mergeCell ref="G92:G102"/>
    <mergeCell ref="I64:I65"/>
    <mergeCell ref="G51:G61"/>
    <mergeCell ref="F179:F186"/>
    <mergeCell ref="E179:E186"/>
    <mergeCell ref="A179:A186"/>
    <mergeCell ref="A35:A50"/>
    <mergeCell ref="E35:E50"/>
    <mergeCell ref="F35:F50"/>
    <mergeCell ref="G35:G50"/>
    <mergeCell ref="D51:D61"/>
    <mergeCell ref="D35:D50"/>
    <mergeCell ref="E51:E61"/>
    <mergeCell ref="A155:A165"/>
    <mergeCell ref="D166:D172"/>
    <mergeCell ref="G166:G172"/>
    <mergeCell ref="G173:G178"/>
    <mergeCell ref="F173:F178"/>
    <mergeCell ref="E173:E178"/>
    <mergeCell ref="A173:A178"/>
    <mergeCell ref="G78:G91"/>
    <mergeCell ref="F78:F91"/>
    <mergeCell ref="A51:A61"/>
    <mergeCell ref="G62:G77"/>
    <mergeCell ref="F62:F77"/>
    <mergeCell ref="E62:E77"/>
    <mergeCell ref="F166:F172"/>
    <mergeCell ref="D173:D178"/>
    <mergeCell ref="D179:D186"/>
    <mergeCell ref="D8:D27"/>
    <mergeCell ref="D28:D34"/>
    <mergeCell ref="D123:D128"/>
    <mergeCell ref="D62:D77"/>
    <mergeCell ref="G103:G122"/>
    <mergeCell ref="F103:F122"/>
    <mergeCell ref="E103:E122"/>
    <mergeCell ref="G123:G128"/>
    <mergeCell ref="G129:G136"/>
    <mergeCell ref="F129:F136"/>
    <mergeCell ref="E129:E136"/>
    <mergeCell ref="G8:G27"/>
    <mergeCell ref="F8:F27"/>
    <mergeCell ref="E8:E27"/>
    <mergeCell ref="E123:E128"/>
    <mergeCell ref="E166:E172"/>
    <mergeCell ref="F155:F165"/>
    <mergeCell ref="E155:E165"/>
    <mergeCell ref="G137:G154"/>
    <mergeCell ref="F137:F154"/>
    <mergeCell ref="E137:E154"/>
    <mergeCell ref="G179:G186"/>
    <mergeCell ref="A4:I4"/>
    <mergeCell ref="Z6:AA6"/>
    <mergeCell ref="S6:S7"/>
    <mergeCell ref="T6:T7"/>
    <mergeCell ref="U6:V6"/>
    <mergeCell ref="X6:X7"/>
    <mergeCell ref="Y6:Y7"/>
    <mergeCell ref="J6:J7"/>
    <mergeCell ref="K6:K7"/>
    <mergeCell ref="L6:M6"/>
    <mergeCell ref="H6:H7"/>
    <mergeCell ref="J5:M5"/>
    <mergeCell ref="N5:Q5"/>
    <mergeCell ref="N6:N7"/>
    <mergeCell ref="O6:O7"/>
    <mergeCell ref="P6:Q6"/>
    <mergeCell ref="A5:I5"/>
    <mergeCell ref="I6:I7"/>
    <mergeCell ref="A6:A7"/>
    <mergeCell ref="D6:D7"/>
    <mergeCell ref="E6:E7"/>
    <mergeCell ref="F6:F7"/>
    <mergeCell ref="G6:G7"/>
  </mergeCells>
  <conditionalFormatting sqref="D8 D92:D96 D103:D109 D155:D158 D123:D126 D28:D29 D35 D51 D62:D68 D137 D166 D173:D174 D179:D180 D78:D85 D129">
    <cfRule type="containsText" dxfId="247" priority="1" operator="containsText" text="EXTREMO">
      <formula>NOT(ISERROR(SEARCH("EXTREMO",D8)))</formula>
    </cfRule>
    <cfRule type="containsText" dxfId="246" priority="2" operator="containsText" text="ALTO">
      <formula>NOT(ISERROR(SEARCH("ALTO",D8)))</formula>
    </cfRule>
    <cfRule type="containsText" dxfId="245" priority="3" operator="containsText" text="MODERADO">
      <formula>NOT(ISERROR(SEARCH("MODERADO",D8)))</formula>
    </cfRule>
    <cfRule type="containsText" dxfId="244" priority="4" operator="containsText" text="BAJO">
      <formula>NOT(ISERROR(SEARCH("BAJO",D8)))</formula>
    </cfRule>
  </conditionalFormatting>
  <dataValidations count="8">
    <dataValidation type="list" allowBlank="1" showInputMessage="1" showErrorMessage="1" sqref="F103 F137 F92 F62 F78">
      <formula1>$F$270:$F$272</formula1>
    </dataValidation>
    <dataValidation type="list" allowBlank="1" showInputMessage="1" showErrorMessage="1" sqref="F187:F233">
      <formula1>#REF!</formula1>
    </dataValidation>
    <dataValidation type="list" allowBlank="1" showInputMessage="1" showErrorMessage="1" sqref="F123 F179 F51 F166 F129 F8 F35 F173:F174 F28 F155">
      <formula1>$F$269:$F$272</formula1>
    </dataValidation>
    <dataValidation type="list" allowBlank="1" showInputMessage="1" showErrorMessage="1" sqref="A2:C2 U9:U186 Z9:Z186">
      <formula1>$U$265:$U$266</formula1>
    </dataValidation>
    <dataValidation type="list" allowBlank="1" showInputMessage="1" showErrorMessage="1" sqref="L158:L174 L153:L155 L120:L122 L84:L85 L89:L90 L59:L61 L70:L71 L43 L140:L142 P8:P186 L87 L65 L22:L23 L185 L101 L81:L82 L111 L147 L128:L133 L116:L117 L103 L144 L94:L96 L45 L56 L29 L31:L35 L106:L107 L138 L149 L19 L99 L13:L17 L8 L78 L73 L109 L124:L126 L68 L176:L179 L39 L135:L136">
      <formula1>$AG$2:$AG$3</formula1>
    </dataValidation>
    <dataValidation type="list" allowBlank="1" showErrorMessage="1" sqref="L38 L156 L139 L108 L100 L93 L83 L67">
      <formula1>$AC$2:$AC$3</formula1>
    </dataValidation>
    <dataValidation type="list" allowBlank="1" showErrorMessage="1" sqref="L44 L157">
      <formula1>$AG$2:$AG$3</formula1>
    </dataValidation>
    <dataValidation type="list" allowBlank="1" showInputMessage="1" showErrorMessage="1" sqref="L10 L148 L91 L150 L146 L72 L69 L114:L115 L76:L77 L64 L40:L41 L49:L50">
      <formula1>$AK$2:$AK$3</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225"/>
  <sheetViews>
    <sheetView topLeftCell="A31" zoomScale="90" zoomScaleNormal="90" workbookViewId="0">
      <selection activeCell="C33" sqref="C33"/>
    </sheetView>
  </sheetViews>
  <sheetFormatPr baseColWidth="10" defaultColWidth="11.42578125" defaultRowHeight="15" x14ac:dyDescent="0.2"/>
  <cols>
    <col min="1" max="1" width="12.42578125" style="163" customWidth="1"/>
    <col min="2" max="2" width="15.28515625" style="175" customWidth="1"/>
    <col min="3" max="3" width="71.85546875" style="163" customWidth="1"/>
    <col min="4" max="4" width="42.85546875" style="163" customWidth="1"/>
    <col min="5" max="5" width="41.42578125" style="163" customWidth="1"/>
    <col min="6" max="6" width="48.7109375" style="173" customWidth="1"/>
    <col min="7" max="7" width="47.42578125" style="173" customWidth="1"/>
    <col min="8" max="16384" width="11.42578125" style="142"/>
  </cols>
  <sheetData>
    <row r="1" spans="1:7" ht="40.5" customHeight="1" x14ac:dyDescent="0.2">
      <c r="A1" s="140"/>
      <c r="B1" s="141"/>
      <c r="C1" s="140"/>
      <c r="D1" s="140"/>
      <c r="E1" s="140"/>
      <c r="F1" s="142"/>
      <c r="G1" s="142"/>
    </row>
    <row r="2" spans="1:7" ht="36" customHeight="1" x14ac:dyDescent="0.2">
      <c r="A2" s="140"/>
      <c r="B2" s="141"/>
      <c r="C2" s="140"/>
      <c r="D2" s="140"/>
      <c r="E2" s="140"/>
      <c r="F2" s="142"/>
      <c r="G2" s="142"/>
    </row>
    <row r="3" spans="1:7" ht="63" x14ac:dyDescent="0.2">
      <c r="A3" s="177" t="s">
        <v>168</v>
      </c>
      <c r="B3" s="178" t="s">
        <v>373</v>
      </c>
      <c r="C3" s="177" t="s">
        <v>434</v>
      </c>
      <c r="D3" s="178" t="s">
        <v>435</v>
      </c>
      <c r="E3" s="179" t="s">
        <v>571</v>
      </c>
      <c r="F3" s="180" t="s">
        <v>570</v>
      </c>
      <c r="G3" s="180" t="s">
        <v>569</v>
      </c>
    </row>
    <row r="4" spans="1:7" ht="45" customHeight="1" x14ac:dyDescent="0.2">
      <c r="A4" s="176" t="s">
        <v>169</v>
      </c>
      <c r="B4" s="168" t="str">
        <f>'IDENTIFICACIÓN Y VALORACIÓN'!$E$9</f>
        <v>Gestión</v>
      </c>
      <c r="C4" s="169" t="s">
        <v>438</v>
      </c>
      <c r="D4" s="169" t="s">
        <v>465</v>
      </c>
      <c r="E4" s="169" t="s">
        <v>568</v>
      </c>
      <c r="F4" s="169" t="s">
        <v>487</v>
      </c>
      <c r="G4" s="169" t="s">
        <v>489</v>
      </c>
    </row>
    <row r="5" spans="1:7" ht="97.5" customHeight="1" x14ac:dyDescent="0.2">
      <c r="A5" s="144" t="s">
        <v>169</v>
      </c>
      <c r="B5" s="167" t="str">
        <f>'IDENTIFICACIÓN Y VALORACIÓN'!$E$9</f>
        <v>Gestión</v>
      </c>
      <c r="C5" s="146" t="s">
        <v>436</v>
      </c>
      <c r="D5" s="169" t="s">
        <v>572</v>
      </c>
      <c r="E5" s="146" t="s">
        <v>480</v>
      </c>
      <c r="F5" s="146" t="s">
        <v>483</v>
      </c>
      <c r="G5" s="146" t="s">
        <v>484</v>
      </c>
    </row>
    <row r="6" spans="1:7" ht="90" customHeight="1" x14ac:dyDescent="0.2">
      <c r="A6" s="144" t="s">
        <v>169</v>
      </c>
      <c r="B6" s="167" t="str">
        <f>'IDENTIFICACIÓN Y VALORACIÓN'!$E$9</f>
        <v>Gestión</v>
      </c>
      <c r="C6" s="146" t="s">
        <v>437</v>
      </c>
      <c r="D6" s="169" t="s">
        <v>466</v>
      </c>
      <c r="E6" s="146" t="s">
        <v>481</v>
      </c>
      <c r="F6" s="146" t="s">
        <v>485</v>
      </c>
      <c r="G6" s="146" t="s">
        <v>486</v>
      </c>
    </row>
    <row r="7" spans="1:7" ht="90" customHeight="1" x14ac:dyDescent="0.2">
      <c r="A7" s="144" t="s">
        <v>169</v>
      </c>
      <c r="B7" s="167" t="str">
        <f>'IDENTIFICACIÓN Y VALORACIÓN'!$E$9</f>
        <v>Gestión</v>
      </c>
      <c r="C7" s="146" t="s">
        <v>439</v>
      </c>
      <c r="D7" s="146" t="s">
        <v>467</v>
      </c>
      <c r="E7" s="146" t="s">
        <v>482</v>
      </c>
      <c r="F7" s="146" t="s">
        <v>488</v>
      </c>
      <c r="G7" s="146" t="s">
        <v>490</v>
      </c>
    </row>
    <row r="8" spans="1:7" ht="86.25" customHeight="1" x14ac:dyDescent="0.2">
      <c r="A8" s="148" t="s">
        <v>170</v>
      </c>
      <c r="B8" s="188" t="str">
        <f>'IDENTIFICACIÓN Y VALORACIÓN'!$E$13</f>
        <v>Gestión</v>
      </c>
      <c r="C8" s="182" t="s">
        <v>619</v>
      </c>
      <c r="D8" s="282" t="s">
        <v>620</v>
      </c>
      <c r="E8" s="181" t="s">
        <v>621</v>
      </c>
      <c r="F8" s="182" t="s">
        <v>622</v>
      </c>
      <c r="G8" s="182" t="s">
        <v>623</v>
      </c>
    </row>
    <row r="9" spans="1:7" ht="90" customHeight="1" x14ac:dyDescent="0.2">
      <c r="A9" s="150" t="s">
        <v>170</v>
      </c>
      <c r="B9" s="151" t="str">
        <f>'IDENTIFICACIÓN Y VALORACIÓN'!$E$13</f>
        <v>Gestión</v>
      </c>
      <c r="C9" s="183" t="s">
        <v>440</v>
      </c>
      <c r="D9" s="183" t="s">
        <v>468</v>
      </c>
      <c r="E9" s="184" t="s">
        <v>500</v>
      </c>
      <c r="F9" s="291" t="s">
        <v>497</v>
      </c>
      <c r="G9" s="291" t="s">
        <v>624</v>
      </c>
    </row>
    <row r="10" spans="1:7" ht="90" customHeight="1" x14ac:dyDescent="0.2">
      <c r="A10" s="150" t="s">
        <v>170</v>
      </c>
      <c r="B10" s="151" t="str">
        <f>'IDENTIFICACIÓN Y VALORACIÓN'!$E$13</f>
        <v>Gestión</v>
      </c>
      <c r="C10" s="183" t="s">
        <v>441</v>
      </c>
      <c r="D10" s="183" t="s">
        <v>469</v>
      </c>
      <c r="E10" s="184" t="s">
        <v>501</v>
      </c>
      <c r="F10" s="183" t="s">
        <v>495</v>
      </c>
      <c r="G10" s="183" t="s">
        <v>496</v>
      </c>
    </row>
    <row r="11" spans="1:7" ht="71.25" customHeight="1" x14ac:dyDescent="0.2">
      <c r="A11" s="150" t="s">
        <v>170</v>
      </c>
      <c r="B11" s="151" t="str">
        <f>'IDENTIFICACIÓN Y VALORACIÓN'!$E$13</f>
        <v>Gestión</v>
      </c>
      <c r="C11" s="183" t="s">
        <v>442</v>
      </c>
      <c r="D11" s="183" t="s">
        <v>470</v>
      </c>
      <c r="E11" s="184" t="s">
        <v>499</v>
      </c>
      <c r="F11" s="183" t="s">
        <v>493</v>
      </c>
      <c r="G11" s="183" t="s">
        <v>494</v>
      </c>
    </row>
    <row r="12" spans="1:7" ht="80.25" customHeight="1" x14ac:dyDescent="0.2">
      <c r="A12" s="152" t="s">
        <v>170</v>
      </c>
      <c r="B12" s="153" t="str">
        <f>'IDENTIFICACIÓN Y VALORACIÓN'!$E$13</f>
        <v>Gestión</v>
      </c>
      <c r="C12" s="183" t="s">
        <v>443</v>
      </c>
      <c r="D12" s="183" t="s">
        <v>471</v>
      </c>
      <c r="E12" s="184" t="s">
        <v>498</v>
      </c>
      <c r="F12" s="291" t="s">
        <v>491</v>
      </c>
      <c r="G12" s="291" t="s">
        <v>492</v>
      </c>
    </row>
    <row r="13" spans="1:7" ht="65.25" customHeight="1" x14ac:dyDescent="0.2">
      <c r="A13" s="154" t="s">
        <v>171</v>
      </c>
      <c r="B13" s="166" t="str">
        <f>'IDENTIFICACIÓN Y VALORACIÓN'!$E$18</f>
        <v>Gestión</v>
      </c>
      <c r="C13" s="185" t="s">
        <v>446</v>
      </c>
      <c r="D13" s="186" t="s">
        <v>475</v>
      </c>
      <c r="E13" s="187" t="s">
        <v>512</v>
      </c>
      <c r="F13" s="169" t="s">
        <v>511</v>
      </c>
      <c r="G13" s="169" t="s">
        <v>510</v>
      </c>
    </row>
    <row r="14" spans="1:7" ht="80.25" customHeight="1" x14ac:dyDescent="0.2">
      <c r="A14" s="156" t="s">
        <v>171</v>
      </c>
      <c r="B14" s="167" t="str">
        <f>'IDENTIFICACIÓN Y VALORACIÓN'!$E$18</f>
        <v>Gestión</v>
      </c>
      <c r="C14" s="146" t="s">
        <v>444</v>
      </c>
      <c r="D14" s="146" t="s">
        <v>472</v>
      </c>
      <c r="E14" s="147" t="s">
        <v>502</v>
      </c>
      <c r="F14" s="146" t="s">
        <v>503</v>
      </c>
      <c r="G14" s="146" t="s">
        <v>505</v>
      </c>
    </row>
    <row r="15" spans="1:7" ht="54.75" customHeight="1" x14ac:dyDescent="0.2">
      <c r="A15" s="156" t="s">
        <v>171</v>
      </c>
      <c r="B15" s="167" t="str">
        <f>'IDENTIFICACIÓN Y VALORACIÓN'!$E$18</f>
        <v>Gestión</v>
      </c>
      <c r="C15" s="146" t="s">
        <v>445</v>
      </c>
      <c r="D15" s="146" t="s">
        <v>473</v>
      </c>
      <c r="E15" s="147" t="s">
        <v>631</v>
      </c>
      <c r="F15" s="292" t="s">
        <v>504</v>
      </c>
      <c r="G15" s="292" t="s">
        <v>506</v>
      </c>
    </row>
    <row r="16" spans="1:7" ht="66" customHeight="1" x14ac:dyDescent="0.2">
      <c r="A16" s="156" t="s">
        <v>171</v>
      </c>
      <c r="B16" s="167" t="str">
        <f>'IDENTIFICACIÓN Y VALORACIÓN'!$E$18</f>
        <v>Gestión</v>
      </c>
      <c r="C16" s="146" t="s">
        <v>447</v>
      </c>
      <c r="D16" s="146" t="s">
        <v>474</v>
      </c>
      <c r="E16" s="147" t="s">
        <v>517</v>
      </c>
      <c r="F16" s="146" t="s">
        <v>630</v>
      </c>
      <c r="G16" s="292" t="s">
        <v>508</v>
      </c>
    </row>
    <row r="17" spans="1:7" ht="72.75" customHeight="1" x14ac:dyDescent="0.2">
      <c r="A17" s="156" t="s">
        <v>171</v>
      </c>
      <c r="B17" s="167" t="str">
        <f>'IDENTIFICACIÓN Y VALORACIÓN'!$E$18</f>
        <v>Gestión</v>
      </c>
      <c r="C17" s="146" t="s">
        <v>449</v>
      </c>
      <c r="D17" s="146" t="s">
        <v>476</v>
      </c>
      <c r="E17" s="147" t="s">
        <v>507</v>
      </c>
      <c r="F17" s="146" t="s">
        <v>509</v>
      </c>
      <c r="G17" s="146" t="s">
        <v>515</v>
      </c>
    </row>
    <row r="18" spans="1:7" ht="65.25" customHeight="1" x14ac:dyDescent="0.2">
      <c r="A18" s="156" t="s">
        <v>171</v>
      </c>
      <c r="B18" s="167" t="str">
        <f>'IDENTIFICACIÓN Y VALORACIÓN'!$E$18</f>
        <v>Gestión</v>
      </c>
      <c r="C18" s="146" t="s">
        <v>448</v>
      </c>
      <c r="D18" s="146" t="s">
        <v>477</v>
      </c>
      <c r="E18" s="147" t="s">
        <v>513</v>
      </c>
      <c r="F18" s="146" t="s">
        <v>514</v>
      </c>
      <c r="G18" s="292" t="s">
        <v>516</v>
      </c>
    </row>
    <row r="19" spans="1:7" ht="61.5" customHeight="1" x14ac:dyDescent="0.2">
      <c r="A19" s="156" t="s">
        <v>171</v>
      </c>
      <c r="B19" s="167" t="str">
        <f>'IDENTIFICACIÓN Y VALORACIÓN'!$E$18</f>
        <v>Gestión</v>
      </c>
      <c r="C19" s="146" t="s">
        <v>625</v>
      </c>
      <c r="D19" s="146" t="s">
        <v>626</v>
      </c>
      <c r="E19" s="147" t="s">
        <v>627</v>
      </c>
      <c r="F19" s="146" t="s">
        <v>628</v>
      </c>
      <c r="G19" s="146" t="s">
        <v>629</v>
      </c>
    </row>
    <row r="20" spans="1:7" ht="65.25" customHeight="1" x14ac:dyDescent="0.2">
      <c r="A20" s="157" t="s">
        <v>172</v>
      </c>
      <c r="B20" s="188" t="str">
        <f>'IDENTIFICACIÓN Y VALORACIÓN'!$E$26</f>
        <v>Gestión</v>
      </c>
      <c r="C20" s="189" t="s">
        <v>632</v>
      </c>
      <c r="D20" s="182" t="s">
        <v>635</v>
      </c>
      <c r="E20" s="190" t="s">
        <v>637</v>
      </c>
      <c r="F20" s="182" t="s">
        <v>641</v>
      </c>
      <c r="G20" s="182" t="s">
        <v>642</v>
      </c>
    </row>
    <row r="21" spans="1:7" ht="46.5" customHeight="1" x14ac:dyDescent="0.2">
      <c r="A21" s="158" t="s">
        <v>172</v>
      </c>
      <c r="B21" s="151" t="str">
        <f>'IDENTIFICACIÓN Y VALORACIÓN'!$E$26</f>
        <v>Gestión</v>
      </c>
      <c r="C21" s="183" t="s">
        <v>633</v>
      </c>
      <c r="D21" s="183" t="s">
        <v>533</v>
      </c>
      <c r="E21" s="184" t="s">
        <v>638</v>
      </c>
      <c r="F21" s="183" t="s">
        <v>643</v>
      </c>
      <c r="G21" s="183" t="s">
        <v>644</v>
      </c>
    </row>
    <row r="22" spans="1:7" ht="47.25" customHeight="1" x14ac:dyDescent="0.2">
      <c r="A22" s="158" t="s">
        <v>172</v>
      </c>
      <c r="B22" s="151" t="str">
        <f>'IDENTIFICACIÓN Y VALORACIÓN'!$E$26</f>
        <v>Gestión</v>
      </c>
      <c r="C22" s="183" t="s">
        <v>634</v>
      </c>
      <c r="D22" s="183" t="s">
        <v>636</v>
      </c>
      <c r="E22" s="184" t="s">
        <v>639</v>
      </c>
      <c r="F22" s="291" t="s">
        <v>645</v>
      </c>
      <c r="G22" s="183" t="s">
        <v>646</v>
      </c>
    </row>
    <row r="23" spans="1:7" ht="78.75" customHeight="1" x14ac:dyDescent="0.2">
      <c r="A23" s="158" t="s">
        <v>172</v>
      </c>
      <c r="B23" s="151" t="str">
        <f>'IDENTIFICACIÓN Y VALORACIÓN'!$E$26</f>
        <v>Gestión</v>
      </c>
      <c r="C23" s="183" t="s">
        <v>450</v>
      </c>
      <c r="D23" s="183" t="s">
        <v>478</v>
      </c>
      <c r="E23" s="184" t="s">
        <v>640</v>
      </c>
      <c r="F23" s="183" t="s">
        <v>518</v>
      </c>
      <c r="G23" s="183" t="s">
        <v>647</v>
      </c>
    </row>
    <row r="24" spans="1:7" ht="172.5" customHeight="1" x14ac:dyDescent="0.2">
      <c r="A24" s="160" t="s">
        <v>173</v>
      </c>
      <c r="B24" s="143" t="str">
        <f>'IDENTIFICACIÓN Y VALORACIÓN'!$E$30</f>
        <v>Corrupción-Institucionalidad</v>
      </c>
      <c r="C24" s="191" t="s">
        <v>648</v>
      </c>
      <c r="D24" s="146" t="s">
        <v>659</v>
      </c>
      <c r="E24" s="146" t="s">
        <v>660</v>
      </c>
      <c r="F24" s="146" t="s">
        <v>661</v>
      </c>
      <c r="G24" s="146" t="s">
        <v>662</v>
      </c>
    </row>
    <row r="25" spans="1:7" ht="58.5" customHeight="1" x14ac:dyDescent="0.2">
      <c r="A25" s="156" t="s">
        <v>173</v>
      </c>
      <c r="B25" s="145" t="str">
        <f>'IDENTIFICACIÓN Y VALORACIÓN'!$E$30</f>
        <v>Corrupción-Institucionalidad</v>
      </c>
      <c r="C25" s="191" t="s">
        <v>649</v>
      </c>
      <c r="D25" s="146" t="s">
        <v>650</v>
      </c>
      <c r="E25" s="146" t="s">
        <v>651</v>
      </c>
      <c r="F25" s="146" t="s">
        <v>652</v>
      </c>
      <c r="G25" s="292" t="s">
        <v>653</v>
      </c>
    </row>
    <row r="26" spans="1:7" ht="45" x14ac:dyDescent="0.2">
      <c r="A26" s="161" t="s">
        <v>173</v>
      </c>
      <c r="B26" s="165" t="str">
        <f>'IDENTIFICACIÓN Y VALORACIÓN'!$E$30</f>
        <v>Corrupción-Institucionalidad</v>
      </c>
      <c r="C26" s="191" t="s">
        <v>654</v>
      </c>
      <c r="D26" s="146" t="s">
        <v>655</v>
      </c>
      <c r="E26" s="146" t="s">
        <v>656</v>
      </c>
      <c r="F26" s="292" t="s">
        <v>657</v>
      </c>
      <c r="G26" s="292" t="s">
        <v>658</v>
      </c>
    </row>
    <row r="27" spans="1:7" ht="150" x14ac:dyDescent="0.2">
      <c r="A27" s="148" t="s">
        <v>174</v>
      </c>
      <c r="B27" s="149" t="str">
        <f>'IDENTIFICACIÓN Y VALORACIÓN'!$E$35</f>
        <v>Corrupción-Visibilidad</v>
      </c>
      <c r="C27" s="183" t="s">
        <v>672</v>
      </c>
      <c r="D27" s="183" t="s">
        <v>663</v>
      </c>
      <c r="E27" s="183" t="s">
        <v>664</v>
      </c>
      <c r="F27" s="183" t="s">
        <v>665</v>
      </c>
      <c r="G27" s="183" t="s">
        <v>666</v>
      </c>
    </row>
    <row r="28" spans="1:7" ht="45" customHeight="1" x14ac:dyDescent="0.2">
      <c r="A28" s="152" t="s">
        <v>174</v>
      </c>
      <c r="B28" s="153" t="str">
        <f>'IDENTIFICACIÓN Y VALORACIÓN'!$E$35</f>
        <v>Corrupción-Visibilidad</v>
      </c>
      <c r="C28" s="192" t="s">
        <v>667</v>
      </c>
      <c r="D28" s="291" t="s">
        <v>668</v>
      </c>
      <c r="E28" s="291" t="s">
        <v>669</v>
      </c>
      <c r="F28" s="291" t="s">
        <v>670</v>
      </c>
      <c r="G28" s="291" t="s">
        <v>671</v>
      </c>
    </row>
    <row r="29" spans="1:7" ht="135" x14ac:dyDescent="0.2">
      <c r="A29" s="160" t="s">
        <v>175</v>
      </c>
      <c r="B29" s="166" t="str">
        <f>'IDENTIFICACIÓN Y VALORACIÓN'!$E$39</f>
        <v>Corrupción-Delitos de la Admón. Pública</v>
      </c>
      <c r="C29" s="146" t="s">
        <v>673</v>
      </c>
      <c r="D29" s="146" t="s">
        <v>674</v>
      </c>
      <c r="E29" s="146" t="s">
        <v>675</v>
      </c>
      <c r="F29" s="146" t="s">
        <v>676</v>
      </c>
      <c r="G29" s="146" t="s">
        <v>677</v>
      </c>
    </row>
    <row r="30" spans="1:7" ht="165" x14ac:dyDescent="0.2">
      <c r="A30" s="148" t="s">
        <v>176</v>
      </c>
      <c r="B30" s="193" t="str">
        <f>'IDENTIFICACIÓN Y VALORACIÓN'!$E$45</f>
        <v>Corrupción-Delitos de la Admón. Pública</v>
      </c>
      <c r="C30" s="183" t="s">
        <v>678</v>
      </c>
      <c r="D30" s="183" t="s">
        <v>663</v>
      </c>
      <c r="E30" s="183" t="s">
        <v>664</v>
      </c>
      <c r="F30" s="183" t="s">
        <v>665</v>
      </c>
      <c r="G30" s="183" t="s">
        <v>666</v>
      </c>
    </row>
    <row r="31" spans="1:7" ht="60" x14ac:dyDescent="0.2">
      <c r="A31" s="195" t="s">
        <v>176</v>
      </c>
      <c r="B31" s="194" t="str">
        <f>'IDENTIFICACIÓN Y VALORACIÓN'!$E$45</f>
        <v>Corrupción-Delitos de la Admón. Pública</v>
      </c>
      <c r="C31" s="291" t="s">
        <v>679</v>
      </c>
      <c r="D31" s="291" t="s">
        <v>680</v>
      </c>
      <c r="E31" s="291" t="s">
        <v>681</v>
      </c>
      <c r="F31" s="291" t="s">
        <v>682</v>
      </c>
      <c r="G31" s="291" t="s">
        <v>683</v>
      </c>
    </row>
    <row r="32" spans="1:7" ht="202.5" customHeight="1" x14ac:dyDescent="0.2">
      <c r="A32" s="154" t="s">
        <v>177</v>
      </c>
      <c r="B32" s="168" t="str">
        <f>'IDENTIFICACIÓN Y VALORACIÓN'!$E$52</f>
        <v>Gestión</v>
      </c>
      <c r="C32" s="169" t="s">
        <v>688</v>
      </c>
      <c r="D32" s="169" t="s">
        <v>684</v>
      </c>
      <c r="E32" s="169" t="s">
        <v>685</v>
      </c>
      <c r="F32" s="169" t="s">
        <v>686</v>
      </c>
      <c r="G32" s="169" t="s">
        <v>687</v>
      </c>
    </row>
    <row r="33" spans="1:7" ht="200.25" customHeight="1" x14ac:dyDescent="0.2">
      <c r="A33" s="156" t="s">
        <v>177</v>
      </c>
      <c r="B33" s="167" t="str">
        <f>'IDENTIFICACIÓN Y VALORACIÓN'!$E$52</f>
        <v>Gestión</v>
      </c>
      <c r="C33" s="292" t="s">
        <v>451</v>
      </c>
      <c r="D33" s="292" t="s">
        <v>479</v>
      </c>
      <c r="E33" s="292" t="s">
        <v>312</v>
      </c>
      <c r="F33" s="292" t="s">
        <v>519</v>
      </c>
      <c r="G33" s="292" t="s">
        <v>519</v>
      </c>
    </row>
    <row r="34" spans="1:7" ht="183.75" customHeight="1" x14ac:dyDescent="0.2">
      <c r="A34" s="157" t="s">
        <v>178</v>
      </c>
      <c r="B34" s="149" t="str">
        <f>'IDENTIFICACIÓN Y VALORACIÓN'!$E$55</f>
        <v>Gestión</v>
      </c>
      <c r="C34" s="197" t="s">
        <v>689</v>
      </c>
      <c r="D34" s="198" t="s">
        <v>690</v>
      </c>
      <c r="E34" s="198" t="s">
        <v>691</v>
      </c>
      <c r="F34" s="198" t="s">
        <v>692</v>
      </c>
      <c r="G34" s="198" t="s">
        <v>693</v>
      </c>
    </row>
    <row r="35" spans="1:7" ht="195" customHeight="1" x14ac:dyDescent="0.2">
      <c r="A35" s="158" t="s">
        <v>178</v>
      </c>
      <c r="B35" s="151" t="str">
        <f>'IDENTIFICACIÓN Y VALORACIÓN'!$E$55</f>
        <v>Gestión</v>
      </c>
      <c r="C35" s="291" t="s">
        <v>452</v>
      </c>
      <c r="D35" s="291" t="s">
        <v>694</v>
      </c>
      <c r="E35" s="291" t="s">
        <v>520</v>
      </c>
      <c r="F35" s="291" t="s">
        <v>521</v>
      </c>
      <c r="G35" s="291" t="s">
        <v>522</v>
      </c>
    </row>
    <row r="36" spans="1:7" ht="157.5" customHeight="1" x14ac:dyDescent="0.2">
      <c r="A36" s="158" t="s">
        <v>178</v>
      </c>
      <c r="B36" s="151" t="str">
        <f>'IDENTIFICACIÓN Y VALORACIÓN'!$E$55</f>
        <v>Gestión</v>
      </c>
      <c r="C36" s="183" t="s">
        <v>695</v>
      </c>
      <c r="D36" s="183" t="s">
        <v>696</v>
      </c>
      <c r="E36" s="183" t="s">
        <v>697</v>
      </c>
      <c r="F36" s="183" t="s">
        <v>698</v>
      </c>
      <c r="G36" s="183" t="s">
        <v>699</v>
      </c>
    </row>
    <row r="37" spans="1:7" ht="137.25" customHeight="1" x14ac:dyDescent="0.2">
      <c r="A37" s="159" t="s">
        <v>178</v>
      </c>
      <c r="B37" s="153" t="str">
        <f>'IDENTIFICACIÓN Y VALORACIÓN'!$E$55</f>
        <v>Gestión</v>
      </c>
      <c r="C37" s="291" t="s">
        <v>700</v>
      </c>
      <c r="D37" s="291" t="s">
        <v>701</v>
      </c>
      <c r="E37" s="291" t="s">
        <v>702</v>
      </c>
      <c r="F37" s="291" t="s">
        <v>703</v>
      </c>
      <c r="G37" s="291" t="s">
        <v>704</v>
      </c>
    </row>
    <row r="38" spans="1:7" ht="135" x14ac:dyDescent="0.2">
      <c r="A38" s="154" t="s">
        <v>179</v>
      </c>
      <c r="B38" s="168" t="str">
        <f>'IDENTIFICACIÓN Y VALORACIÓN'!$E$60</f>
        <v>Corrupción-Institucionalidad</v>
      </c>
      <c r="C38" s="146" t="s">
        <v>673</v>
      </c>
      <c r="D38" s="146" t="s">
        <v>674</v>
      </c>
      <c r="E38" s="146" t="s">
        <v>675</v>
      </c>
      <c r="F38" s="146" t="s">
        <v>676</v>
      </c>
      <c r="G38" s="146" t="s">
        <v>677</v>
      </c>
    </row>
    <row r="39" spans="1:7" ht="126" customHeight="1" x14ac:dyDescent="0.2">
      <c r="A39" s="157" t="s">
        <v>180</v>
      </c>
      <c r="B39" s="149" t="str">
        <f>'IDENTIFICACIÓN Y VALORACIÓN'!$E$68</f>
        <v>Gestión</v>
      </c>
      <c r="C39" s="201" t="s">
        <v>705</v>
      </c>
      <c r="D39" s="202" t="s">
        <v>706</v>
      </c>
      <c r="E39" s="203" t="s">
        <v>707</v>
      </c>
      <c r="F39" s="198" t="s">
        <v>708</v>
      </c>
      <c r="G39" s="198" t="s">
        <v>709</v>
      </c>
    </row>
    <row r="40" spans="1:7" ht="162.75" customHeight="1" x14ac:dyDescent="0.2">
      <c r="A40" s="158" t="s">
        <v>180</v>
      </c>
      <c r="B40" s="151" t="str">
        <f>'IDENTIFICACIÓN Y VALORACIÓN'!$E$68</f>
        <v>Gestión</v>
      </c>
      <c r="C40" s="293" t="s">
        <v>453</v>
      </c>
      <c r="D40" s="183" t="s">
        <v>523</v>
      </c>
      <c r="E40" s="183" t="s">
        <v>524</v>
      </c>
      <c r="F40" s="183" t="s">
        <v>525</v>
      </c>
      <c r="G40" s="183" t="s">
        <v>526</v>
      </c>
    </row>
    <row r="41" spans="1:7" ht="162.75" customHeight="1" x14ac:dyDescent="0.2">
      <c r="A41" s="158" t="s">
        <v>180</v>
      </c>
      <c r="B41" s="151" t="str">
        <f>'IDENTIFICACIÓN Y VALORACIÓN'!$E$68</f>
        <v>Gestión</v>
      </c>
      <c r="C41" s="293" t="s">
        <v>710</v>
      </c>
      <c r="D41" s="291" t="s">
        <v>636</v>
      </c>
      <c r="E41" s="291" t="s">
        <v>639</v>
      </c>
      <c r="F41" s="291" t="s">
        <v>711</v>
      </c>
      <c r="G41" s="291" t="s">
        <v>712</v>
      </c>
    </row>
    <row r="42" spans="1:7" ht="171" customHeight="1" x14ac:dyDescent="0.2">
      <c r="A42" s="158" t="s">
        <v>180</v>
      </c>
      <c r="B42" s="151" t="str">
        <f>'IDENTIFICACIÓN Y VALORACIÓN'!$E$68</f>
        <v>Gestión</v>
      </c>
      <c r="C42" s="293" t="s">
        <v>713</v>
      </c>
      <c r="D42" s="291" t="s">
        <v>714</v>
      </c>
      <c r="E42" s="291" t="s">
        <v>715</v>
      </c>
      <c r="F42" s="291" t="s">
        <v>716</v>
      </c>
      <c r="G42" s="291" t="s">
        <v>717</v>
      </c>
    </row>
    <row r="43" spans="1:7" ht="189.75" customHeight="1" x14ac:dyDescent="0.2">
      <c r="A43" s="160" t="s">
        <v>181</v>
      </c>
      <c r="B43" s="143" t="str">
        <f>'IDENTIFICACIÓN Y VALORACIÓN'!$E$74</f>
        <v>Gestión</v>
      </c>
      <c r="C43" s="204" t="s">
        <v>455</v>
      </c>
      <c r="D43" s="199" t="s">
        <v>528</v>
      </c>
      <c r="E43" s="200" t="s">
        <v>529</v>
      </c>
      <c r="F43" s="169" t="s">
        <v>530</v>
      </c>
      <c r="G43" s="169" t="s">
        <v>531</v>
      </c>
    </row>
    <row r="44" spans="1:7" ht="159.75" customHeight="1" x14ac:dyDescent="0.2">
      <c r="A44" s="156" t="s">
        <v>181</v>
      </c>
      <c r="B44" s="145" t="str">
        <f>'IDENTIFICACIÓN Y VALORACIÓN'!$E$74</f>
        <v>Gestión</v>
      </c>
      <c r="C44" s="191" t="s">
        <v>723</v>
      </c>
      <c r="D44" s="146" t="s">
        <v>724</v>
      </c>
      <c r="E44" s="146" t="s">
        <v>725</v>
      </c>
      <c r="F44" s="146" t="s">
        <v>726</v>
      </c>
      <c r="G44" s="146" t="s">
        <v>727</v>
      </c>
    </row>
    <row r="45" spans="1:7" ht="157.5" customHeight="1" x14ac:dyDescent="0.2">
      <c r="A45" s="156" t="s">
        <v>181</v>
      </c>
      <c r="B45" s="145" t="str">
        <f>'IDENTIFICACIÓN Y VALORACIÓN'!$E$74</f>
        <v>Gestión</v>
      </c>
      <c r="C45" s="294" t="s">
        <v>454</v>
      </c>
      <c r="D45" s="292" t="s">
        <v>527</v>
      </c>
      <c r="E45" s="292" t="s">
        <v>728</v>
      </c>
      <c r="F45" s="292" t="s">
        <v>729</v>
      </c>
      <c r="G45" s="292" t="s">
        <v>730</v>
      </c>
    </row>
    <row r="46" spans="1:7" ht="182.25" customHeight="1" x14ac:dyDescent="0.2">
      <c r="A46" s="161" t="s">
        <v>181</v>
      </c>
      <c r="B46" s="145" t="str">
        <f>'IDENTIFICACIÓN Y VALORACIÓN'!$E$74</f>
        <v>Gestión</v>
      </c>
      <c r="C46" s="294" t="s">
        <v>718</v>
      </c>
      <c r="D46" s="292" t="s">
        <v>719</v>
      </c>
      <c r="E46" s="292" t="s">
        <v>720</v>
      </c>
      <c r="F46" s="292" t="s">
        <v>721</v>
      </c>
      <c r="G46" s="292" t="s">
        <v>722</v>
      </c>
    </row>
    <row r="47" spans="1:7" ht="223.5" customHeight="1" x14ac:dyDescent="0.2">
      <c r="A47" s="157" t="s">
        <v>182</v>
      </c>
      <c r="B47" s="149" t="str">
        <f>'IDENTIFICACIÓN Y VALORACIÓN'!$E$79</f>
        <v>Gestión</v>
      </c>
      <c r="C47" s="201" t="s">
        <v>458</v>
      </c>
      <c r="D47" s="202" t="s">
        <v>532</v>
      </c>
      <c r="E47" s="205" t="s">
        <v>539</v>
      </c>
      <c r="F47" s="198" t="s">
        <v>542</v>
      </c>
      <c r="G47" s="198" t="s">
        <v>546</v>
      </c>
    </row>
    <row r="48" spans="1:7" ht="189" customHeight="1" x14ac:dyDescent="0.2">
      <c r="A48" s="158" t="s">
        <v>182</v>
      </c>
      <c r="B48" s="151" t="str">
        <f>'IDENTIFICACIÓN Y VALORACIÓN'!$E$79</f>
        <v>Gestión</v>
      </c>
      <c r="C48" s="293" t="s">
        <v>456</v>
      </c>
      <c r="D48" s="291" t="s">
        <v>533</v>
      </c>
      <c r="E48" s="291" t="s">
        <v>540</v>
      </c>
      <c r="F48" s="291" t="s">
        <v>543</v>
      </c>
      <c r="G48" s="291" t="s">
        <v>547</v>
      </c>
    </row>
    <row r="49" spans="1:7" ht="136.5" customHeight="1" x14ac:dyDescent="0.2">
      <c r="A49" s="158" t="s">
        <v>182</v>
      </c>
      <c r="B49" s="151" t="str">
        <f>'IDENTIFICACIÓN Y VALORACIÓN'!$E$79</f>
        <v>Gestión</v>
      </c>
      <c r="C49" s="293" t="s">
        <v>457</v>
      </c>
      <c r="D49" s="291" t="s">
        <v>527</v>
      </c>
      <c r="E49" s="291" t="s">
        <v>538</v>
      </c>
      <c r="F49" s="291" t="s">
        <v>541</v>
      </c>
      <c r="G49" s="291" t="s">
        <v>732</v>
      </c>
    </row>
    <row r="50" spans="1:7" ht="161.25" customHeight="1" x14ac:dyDescent="0.2">
      <c r="A50" s="158" t="s">
        <v>182</v>
      </c>
      <c r="B50" s="151" t="str">
        <f>'IDENTIFICACIÓN Y VALORACIÓN'!$E$79</f>
        <v>Gestión</v>
      </c>
      <c r="C50" s="293" t="s">
        <v>459</v>
      </c>
      <c r="D50" s="291" t="s">
        <v>534</v>
      </c>
      <c r="E50" s="291" t="s">
        <v>536</v>
      </c>
      <c r="F50" s="291" t="s">
        <v>544</v>
      </c>
      <c r="G50" s="291" t="s">
        <v>732</v>
      </c>
    </row>
    <row r="51" spans="1:7" ht="181.5" customHeight="1" x14ac:dyDescent="0.2">
      <c r="A51" s="159" t="s">
        <v>182</v>
      </c>
      <c r="B51" s="153" t="str">
        <f>'IDENTIFICACIÓN Y VALORACIÓN'!$E$79</f>
        <v>Gestión</v>
      </c>
      <c r="C51" s="293" t="s">
        <v>731</v>
      </c>
      <c r="D51" s="291" t="s">
        <v>535</v>
      </c>
      <c r="E51" s="291" t="s">
        <v>537</v>
      </c>
      <c r="F51" s="291" t="s">
        <v>545</v>
      </c>
      <c r="G51" s="291" t="s">
        <v>732</v>
      </c>
    </row>
    <row r="52" spans="1:7" ht="151.5" customHeight="1" x14ac:dyDescent="0.2">
      <c r="A52" s="160" t="s">
        <v>183</v>
      </c>
      <c r="B52" s="168" t="str">
        <f>'IDENTIFICACIÓN Y VALORACIÓN'!$E$84</f>
        <v>Gestión</v>
      </c>
      <c r="C52" s="169" t="s">
        <v>460</v>
      </c>
      <c r="D52" s="170" t="s">
        <v>548</v>
      </c>
      <c r="E52" s="171" t="s">
        <v>553</v>
      </c>
      <c r="F52" s="169" t="s">
        <v>554</v>
      </c>
      <c r="G52" s="169" t="s">
        <v>555</v>
      </c>
    </row>
    <row r="53" spans="1:7" ht="182.25" customHeight="1" x14ac:dyDescent="0.2">
      <c r="A53" s="156" t="s">
        <v>183</v>
      </c>
      <c r="B53" s="167" t="str">
        <f>'IDENTIFICACIÓN Y VALORACIÓN'!$E$84</f>
        <v>Gestión</v>
      </c>
      <c r="C53" s="295" t="s">
        <v>461</v>
      </c>
      <c r="D53" s="295" t="s">
        <v>549</v>
      </c>
      <c r="E53" s="295" t="s">
        <v>556</v>
      </c>
      <c r="F53" s="295" t="s">
        <v>560</v>
      </c>
      <c r="G53" s="295" t="s">
        <v>564</v>
      </c>
    </row>
    <row r="54" spans="1:7" ht="133.5" customHeight="1" x14ac:dyDescent="0.2">
      <c r="A54" s="156" t="s">
        <v>183</v>
      </c>
      <c r="B54" s="167" t="str">
        <f>'IDENTIFICACIÓN Y VALORACIÓN'!$E$84</f>
        <v>Gestión</v>
      </c>
      <c r="C54" s="295" t="s">
        <v>462</v>
      </c>
      <c r="D54" s="295" t="s">
        <v>550</v>
      </c>
      <c r="E54" s="295" t="s">
        <v>557</v>
      </c>
      <c r="F54" s="295" t="s">
        <v>561</v>
      </c>
      <c r="G54" s="295" t="s">
        <v>565</v>
      </c>
    </row>
    <row r="55" spans="1:7" ht="125.25" customHeight="1" x14ac:dyDescent="0.2">
      <c r="A55" s="156" t="s">
        <v>183</v>
      </c>
      <c r="B55" s="167" t="str">
        <f>'IDENTIFICACIÓN Y VALORACIÓN'!$E$84</f>
        <v>Gestión</v>
      </c>
      <c r="C55" s="295" t="s">
        <v>463</v>
      </c>
      <c r="D55" s="295" t="s">
        <v>551</v>
      </c>
      <c r="E55" s="295" t="s">
        <v>558</v>
      </c>
      <c r="F55" s="295" t="s">
        <v>562</v>
      </c>
      <c r="G55" s="295" t="s">
        <v>566</v>
      </c>
    </row>
    <row r="56" spans="1:7" ht="102.75" customHeight="1" x14ac:dyDescent="0.2">
      <c r="A56" s="156" t="s">
        <v>183</v>
      </c>
      <c r="B56" s="167" t="str">
        <f>'IDENTIFICACIÓN Y VALORACIÓN'!$E$84</f>
        <v>Gestión</v>
      </c>
      <c r="C56" s="295" t="s">
        <v>733</v>
      </c>
      <c r="D56" s="295" t="s">
        <v>734</v>
      </c>
      <c r="E56" s="295" t="s">
        <v>735</v>
      </c>
      <c r="F56" s="295" t="s">
        <v>736</v>
      </c>
      <c r="G56" s="295" t="s">
        <v>737</v>
      </c>
    </row>
    <row r="57" spans="1:7" ht="120" customHeight="1" x14ac:dyDescent="0.2">
      <c r="A57" s="172" t="s">
        <v>183</v>
      </c>
      <c r="B57" s="162" t="str">
        <f>'IDENTIFICACIÓN Y VALORACIÓN'!$E$84</f>
        <v>Gestión</v>
      </c>
      <c r="C57" s="295" t="s">
        <v>464</v>
      </c>
      <c r="D57" s="295" t="s">
        <v>552</v>
      </c>
      <c r="E57" s="295" t="s">
        <v>559</v>
      </c>
      <c r="F57" s="295" t="s">
        <v>563</v>
      </c>
      <c r="G57" s="295" t="s">
        <v>567</v>
      </c>
    </row>
    <row r="58" spans="1:7" s="209" customFormat="1" x14ac:dyDescent="0.2">
      <c r="A58" s="206"/>
      <c r="B58" s="207"/>
      <c r="C58" s="206"/>
      <c r="D58" s="206"/>
      <c r="E58" s="206"/>
      <c r="F58" s="208"/>
      <c r="G58" s="208"/>
    </row>
    <row r="59" spans="1:7" s="209" customFormat="1" x14ac:dyDescent="0.2">
      <c r="A59" s="206"/>
      <c r="B59" s="207"/>
      <c r="C59" s="206"/>
      <c r="D59" s="206"/>
      <c r="E59" s="206"/>
      <c r="F59" s="208"/>
      <c r="G59" s="208"/>
    </row>
    <row r="60" spans="1:7" s="209" customFormat="1" x14ac:dyDescent="0.2">
      <c r="A60" s="206"/>
      <c r="B60" s="207"/>
      <c r="C60" s="210"/>
      <c r="D60" s="210"/>
      <c r="E60" s="210"/>
      <c r="F60" s="208"/>
      <c r="G60" s="208"/>
    </row>
    <row r="61" spans="1:7" s="209" customFormat="1" x14ac:dyDescent="0.2">
      <c r="A61" s="206"/>
      <c r="B61" s="207"/>
      <c r="C61" s="210"/>
      <c r="D61" s="210"/>
      <c r="E61" s="210"/>
      <c r="F61" s="208"/>
      <c r="G61" s="208"/>
    </row>
    <row r="62" spans="1:7" s="209" customFormat="1" x14ac:dyDescent="0.2">
      <c r="A62" s="206"/>
      <c r="B62" s="207"/>
      <c r="C62" s="210"/>
      <c r="D62" s="210"/>
      <c r="E62" s="210"/>
      <c r="F62" s="208"/>
      <c r="G62" s="208"/>
    </row>
    <row r="63" spans="1:7" s="209" customFormat="1" x14ac:dyDescent="0.2">
      <c r="A63" s="206"/>
      <c r="B63" s="207"/>
      <c r="C63" s="210"/>
      <c r="D63" s="210"/>
      <c r="E63" s="210"/>
      <c r="F63" s="208"/>
      <c r="G63" s="208"/>
    </row>
    <row r="64" spans="1:7" s="209" customFormat="1" x14ac:dyDescent="0.2">
      <c r="A64" s="206"/>
      <c r="B64" s="207"/>
      <c r="C64" s="210"/>
      <c r="D64" s="210"/>
      <c r="E64" s="210"/>
      <c r="F64" s="208"/>
      <c r="G64" s="208"/>
    </row>
    <row r="65" spans="1:7" s="209" customFormat="1" x14ac:dyDescent="0.2">
      <c r="A65" s="206"/>
      <c r="B65" s="207"/>
      <c r="C65" s="210"/>
      <c r="D65" s="210"/>
      <c r="E65" s="210"/>
      <c r="F65" s="208"/>
      <c r="G65" s="208"/>
    </row>
    <row r="66" spans="1:7" s="209" customFormat="1" x14ac:dyDescent="0.2">
      <c r="A66" s="206"/>
      <c r="B66" s="207"/>
      <c r="C66" s="210"/>
      <c r="D66" s="210"/>
      <c r="E66" s="210"/>
      <c r="F66" s="208"/>
      <c r="G66" s="208"/>
    </row>
    <row r="67" spans="1:7" s="209" customFormat="1" x14ac:dyDescent="0.2">
      <c r="A67" s="206"/>
      <c r="B67" s="211"/>
      <c r="C67" s="210"/>
      <c r="D67" s="210"/>
      <c r="E67" s="210"/>
      <c r="F67" s="208"/>
      <c r="G67" s="208"/>
    </row>
    <row r="68" spans="1:7" s="209" customFormat="1" x14ac:dyDescent="0.2">
      <c r="A68" s="206"/>
      <c r="B68" s="211"/>
      <c r="F68" s="208"/>
      <c r="G68" s="208"/>
    </row>
    <row r="69" spans="1:7" s="209" customFormat="1" x14ac:dyDescent="0.2">
      <c r="A69" s="206"/>
      <c r="B69" s="211"/>
      <c r="F69" s="208"/>
      <c r="G69" s="208"/>
    </row>
    <row r="70" spans="1:7" s="209" customFormat="1" x14ac:dyDescent="0.2">
      <c r="A70" s="206"/>
      <c r="B70" s="211"/>
      <c r="F70" s="208"/>
      <c r="G70" s="208"/>
    </row>
    <row r="71" spans="1:7" s="209" customFormat="1" x14ac:dyDescent="0.2">
      <c r="A71" s="206"/>
      <c r="B71" s="211"/>
      <c r="F71" s="208"/>
      <c r="G71" s="208"/>
    </row>
    <row r="72" spans="1:7" s="209" customFormat="1" x14ac:dyDescent="0.2">
      <c r="A72" s="206"/>
      <c r="B72" s="211"/>
      <c r="F72" s="208"/>
      <c r="G72" s="208"/>
    </row>
    <row r="73" spans="1:7" s="209" customFormat="1" x14ac:dyDescent="0.2">
      <c r="A73" s="206"/>
      <c r="B73" s="211"/>
      <c r="F73" s="208"/>
      <c r="G73" s="208"/>
    </row>
    <row r="74" spans="1:7" s="209" customFormat="1" x14ac:dyDescent="0.2">
      <c r="A74" s="206"/>
      <c r="B74" s="211"/>
      <c r="F74" s="208"/>
      <c r="G74" s="208"/>
    </row>
    <row r="75" spans="1:7" s="209" customFormat="1" x14ac:dyDescent="0.2">
      <c r="A75" s="206"/>
      <c r="B75" s="211"/>
      <c r="F75" s="208"/>
      <c r="G75" s="208"/>
    </row>
    <row r="76" spans="1:7" s="209" customFormat="1" x14ac:dyDescent="0.2">
      <c r="A76" s="206"/>
      <c r="B76" s="211"/>
      <c r="F76" s="208"/>
      <c r="G76" s="208"/>
    </row>
    <row r="77" spans="1:7" s="209" customFormat="1" x14ac:dyDescent="0.2">
      <c r="A77" s="206"/>
      <c r="B77" s="211"/>
      <c r="F77" s="208"/>
      <c r="G77" s="208"/>
    </row>
    <row r="78" spans="1:7" s="209" customFormat="1" x14ac:dyDescent="0.2">
      <c r="A78" s="206"/>
      <c r="B78" s="211"/>
      <c r="F78" s="208"/>
      <c r="G78" s="208"/>
    </row>
    <row r="79" spans="1:7" s="209" customFormat="1" x14ac:dyDescent="0.2">
      <c r="A79" s="206"/>
      <c r="B79" s="211"/>
      <c r="F79" s="208"/>
      <c r="G79" s="208"/>
    </row>
    <row r="80" spans="1:7" s="209" customFormat="1" x14ac:dyDescent="0.2">
      <c r="A80" s="206"/>
      <c r="B80" s="211"/>
      <c r="F80" s="208"/>
      <c r="G80" s="208"/>
    </row>
    <row r="81" spans="1:7" s="209" customFormat="1" x14ac:dyDescent="0.2">
      <c r="A81" s="206"/>
      <c r="B81" s="211"/>
      <c r="F81" s="208"/>
      <c r="G81" s="208"/>
    </row>
    <row r="82" spans="1:7" s="209" customFormat="1" x14ac:dyDescent="0.2">
      <c r="A82" s="206"/>
      <c r="B82" s="211"/>
      <c r="F82" s="208"/>
      <c r="G82" s="208"/>
    </row>
    <row r="83" spans="1:7" s="209" customFormat="1" ht="15.75" x14ac:dyDescent="0.2">
      <c r="A83" s="206"/>
      <c r="B83" s="211"/>
      <c r="D83" s="212" t="s">
        <v>383</v>
      </c>
      <c r="F83" s="208"/>
      <c r="G83" s="208"/>
    </row>
    <row r="84" spans="1:7" s="209" customFormat="1" ht="15.75" x14ac:dyDescent="0.2">
      <c r="A84" s="206"/>
      <c r="B84" s="211"/>
      <c r="D84" s="213" t="s">
        <v>384</v>
      </c>
      <c r="F84" s="208"/>
      <c r="G84" s="208"/>
    </row>
    <row r="85" spans="1:7" s="209" customFormat="1" ht="15.75" x14ac:dyDescent="0.2">
      <c r="A85" s="206"/>
      <c r="B85" s="211"/>
      <c r="D85" s="214" t="s">
        <v>385</v>
      </c>
      <c r="F85" s="208"/>
      <c r="G85" s="208"/>
    </row>
    <row r="86" spans="1:7" s="209" customFormat="1" ht="15.75" x14ac:dyDescent="0.2">
      <c r="A86" s="206"/>
      <c r="B86" s="211"/>
      <c r="D86" s="214" t="s">
        <v>386</v>
      </c>
      <c r="F86" s="208"/>
      <c r="G86" s="208"/>
    </row>
    <row r="87" spans="1:7" s="209" customFormat="1" ht="15.75" x14ac:dyDescent="0.2">
      <c r="A87" s="206"/>
      <c r="B87" s="211"/>
      <c r="D87" s="214" t="s">
        <v>387</v>
      </c>
      <c r="F87" s="208"/>
      <c r="G87" s="208"/>
    </row>
    <row r="88" spans="1:7" s="209" customFormat="1" ht="15.75" x14ac:dyDescent="0.2">
      <c r="A88" s="206"/>
      <c r="B88" s="211"/>
      <c r="D88" s="214" t="s">
        <v>388</v>
      </c>
      <c r="F88" s="208"/>
      <c r="G88" s="208"/>
    </row>
    <row r="89" spans="1:7" s="209" customFormat="1" ht="15.75" x14ac:dyDescent="0.2">
      <c r="A89" s="206"/>
      <c r="B89" s="211"/>
      <c r="D89" s="214" t="s">
        <v>390</v>
      </c>
      <c r="F89" s="208"/>
      <c r="G89" s="208"/>
    </row>
    <row r="90" spans="1:7" s="209" customFormat="1" ht="15.75" x14ac:dyDescent="0.2">
      <c r="A90" s="206"/>
      <c r="B90" s="211"/>
      <c r="D90" s="214" t="s">
        <v>391</v>
      </c>
      <c r="F90" s="208"/>
      <c r="G90" s="208"/>
    </row>
    <row r="91" spans="1:7" s="209" customFormat="1" ht="15.75" x14ac:dyDescent="0.2">
      <c r="A91" s="206"/>
      <c r="B91" s="211"/>
      <c r="D91" s="214" t="s">
        <v>392</v>
      </c>
      <c r="F91" s="208"/>
      <c r="G91" s="208"/>
    </row>
    <row r="92" spans="1:7" s="209" customFormat="1" ht="15.75" x14ac:dyDescent="0.2">
      <c r="A92" s="206"/>
      <c r="B92" s="211"/>
      <c r="D92" s="214" t="s">
        <v>393</v>
      </c>
      <c r="F92" s="208"/>
      <c r="G92" s="208"/>
    </row>
    <row r="93" spans="1:7" s="209" customFormat="1" ht="15.75" x14ac:dyDescent="0.2">
      <c r="A93" s="206"/>
      <c r="B93" s="211"/>
      <c r="D93" s="214" t="s">
        <v>394</v>
      </c>
      <c r="F93" s="208"/>
      <c r="G93" s="208"/>
    </row>
    <row r="94" spans="1:7" s="209" customFormat="1" ht="31.5" x14ac:dyDescent="0.2">
      <c r="A94" s="206"/>
      <c r="B94" s="211"/>
      <c r="D94" s="215" t="s">
        <v>395</v>
      </c>
      <c r="F94" s="208"/>
      <c r="G94" s="208"/>
    </row>
    <row r="95" spans="1:7" s="209" customFormat="1" ht="30" x14ac:dyDescent="0.2">
      <c r="A95" s="206"/>
      <c r="B95" s="211"/>
      <c r="D95" s="216" t="s">
        <v>396</v>
      </c>
      <c r="F95" s="208"/>
      <c r="G95" s="208"/>
    </row>
    <row r="96" spans="1:7" s="209" customFormat="1" ht="45" x14ac:dyDescent="0.2">
      <c r="A96" s="206"/>
      <c r="B96" s="211"/>
      <c r="D96" s="216" t="s">
        <v>397</v>
      </c>
      <c r="F96" s="208"/>
      <c r="G96" s="208"/>
    </row>
    <row r="97" spans="1:7" s="209" customFormat="1" ht="30" x14ac:dyDescent="0.2">
      <c r="A97" s="206"/>
      <c r="B97" s="211"/>
      <c r="D97" s="216" t="s">
        <v>398</v>
      </c>
      <c r="F97" s="208"/>
      <c r="G97" s="208"/>
    </row>
    <row r="98" spans="1:7" s="209" customFormat="1" ht="45" x14ac:dyDescent="0.2">
      <c r="A98" s="206"/>
      <c r="B98" s="211"/>
      <c r="D98" s="216" t="s">
        <v>399</v>
      </c>
      <c r="F98" s="208"/>
      <c r="G98" s="208"/>
    </row>
    <row r="99" spans="1:7" s="209" customFormat="1" ht="30" x14ac:dyDescent="0.2">
      <c r="A99" s="206"/>
      <c r="B99" s="211"/>
      <c r="D99" s="216" t="s">
        <v>400</v>
      </c>
      <c r="F99" s="208"/>
      <c r="G99" s="208"/>
    </row>
    <row r="100" spans="1:7" s="209" customFormat="1" ht="30" x14ac:dyDescent="0.2">
      <c r="A100" s="206"/>
      <c r="B100" s="211"/>
      <c r="D100" s="217" t="s">
        <v>401</v>
      </c>
      <c r="F100" s="208"/>
      <c r="G100" s="208"/>
    </row>
    <row r="101" spans="1:7" s="209" customFormat="1" ht="45" x14ac:dyDescent="0.2">
      <c r="A101" s="206"/>
      <c r="B101" s="211"/>
      <c r="D101" s="217" t="s">
        <v>402</v>
      </c>
      <c r="F101" s="208"/>
      <c r="G101" s="208"/>
    </row>
    <row r="102" spans="1:7" s="209" customFormat="1" ht="45" x14ac:dyDescent="0.2">
      <c r="A102" s="206"/>
      <c r="B102" s="211"/>
      <c r="D102" s="217" t="s">
        <v>403</v>
      </c>
      <c r="F102" s="208"/>
      <c r="G102" s="208"/>
    </row>
    <row r="103" spans="1:7" s="209" customFormat="1" ht="30" x14ac:dyDescent="0.2">
      <c r="A103" s="206"/>
      <c r="B103" s="211"/>
      <c r="D103" s="217" t="s">
        <v>404</v>
      </c>
      <c r="F103" s="208"/>
      <c r="G103" s="208"/>
    </row>
    <row r="104" spans="1:7" s="209" customFormat="1" ht="30" x14ac:dyDescent="0.2">
      <c r="A104" s="206"/>
      <c r="B104" s="211"/>
      <c r="D104" s="217" t="s">
        <v>405</v>
      </c>
      <c r="F104" s="208"/>
      <c r="G104" s="208"/>
    </row>
    <row r="105" spans="1:7" s="209" customFormat="1" ht="45" x14ac:dyDescent="0.2">
      <c r="B105" s="218"/>
      <c r="D105" s="217" t="s">
        <v>406</v>
      </c>
      <c r="F105" s="208"/>
      <c r="G105" s="208"/>
    </row>
    <row r="106" spans="1:7" s="209" customFormat="1" ht="45" x14ac:dyDescent="0.2">
      <c r="B106" s="218"/>
      <c r="D106" s="217" t="s">
        <v>407</v>
      </c>
      <c r="F106" s="208"/>
      <c r="G106" s="208"/>
    </row>
    <row r="107" spans="1:7" s="209" customFormat="1" ht="30" x14ac:dyDescent="0.2">
      <c r="B107" s="218"/>
      <c r="D107" s="217" t="s">
        <v>408</v>
      </c>
      <c r="F107" s="208"/>
      <c r="G107" s="208"/>
    </row>
    <row r="108" spans="1:7" s="209" customFormat="1" ht="45" x14ac:dyDescent="0.2">
      <c r="B108" s="218"/>
      <c r="D108" s="217" t="s">
        <v>409</v>
      </c>
      <c r="F108" s="208"/>
      <c r="G108" s="208"/>
    </row>
    <row r="109" spans="1:7" s="209" customFormat="1" ht="30" x14ac:dyDescent="0.2">
      <c r="B109" s="218"/>
      <c r="D109" s="217" t="s">
        <v>410</v>
      </c>
      <c r="F109" s="208"/>
      <c r="G109" s="208"/>
    </row>
    <row r="110" spans="1:7" s="209" customFormat="1" ht="45" x14ac:dyDescent="0.2">
      <c r="B110" s="218"/>
      <c r="D110" s="217" t="s">
        <v>411</v>
      </c>
      <c r="F110" s="208"/>
      <c r="G110" s="208"/>
    </row>
    <row r="111" spans="1:7" s="209" customFormat="1" ht="30" x14ac:dyDescent="0.2">
      <c r="B111" s="218"/>
      <c r="D111" s="217" t="s">
        <v>412</v>
      </c>
      <c r="F111" s="208"/>
      <c r="G111" s="208"/>
    </row>
    <row r="112" spans="1:7" s="209" customFormat="1" ht="30" x14ac:dyDescent="0.2">
      <c r="B112" s="218"/>
      <c r="D112" s="217" t="s">
        <v>413</v>
      </c>
      <c r="F112" s="208"/>
      <c r="G112" s="208"/>
    </row>
    <row r="113" spans="2:7" s="209" customFormat="1" ht="30" x14ac:dyDescent="0.2">
      <c r="B113" s="218"/>
      <c r="D113" s="217" t="s">
        <v>414</v>
      </c>
      <c r="F113" s="208"/>
      <c r="G113" s="208"/>
    </row>
    <row r="114" spans="2:7" s="209" customFormat="1" ht="30" x14ac:dyDescent="0.2">
      <c r="B114" s="218"/>
      <c r="D114" s="217" t="s">
        <v>415</v>
      </c>
      <c r="F114" s="208"/>
      <c r="G114" s="208"/>
    </row>
    <row r="115" spans="2:7" s="209" customFormat="1" ht="30" x14ac:dyDescent="0.2">
      <c r="B115" s="218"/>
      <c r="D115" s="217" t="s">
        <v>416</v>
      </c>
      <c r="F115" s="208"/>
      <c r="G115" s="208"/>
    </row>
    <row r="116" spans="2:7" s="209" customFormat="1" ht="30" x14ac:dyDescent="0.2">
      <c r="B116" s="218"/>
      <c r="D116" s="217" t="s">
        <v>417</v>
      </c>
      <c r="F116" s="208"/>
      <c r="G116" s="208"/>
    </row>
    <row r="117" spans="2:7" s="209" customFormat="1" ht="30" x14ac:dyDescent="0.2">
      <c r="B117" s="218"/>
      <c r="D117" s="217" t="s">
        <v>418</v>
      </c>
      <c r="F117" s="208"/>
      <c r="G117" s="208"/>
    </row>
    <row r="118" spans="2:7" s="209" customFormat="1" ht="30" x14ac:dyDescent="0.2">
      <c r="B118" s="218"/>
      <c r="D118" s="217" t="s">
        <v>419</v>
      </c>
      <c r="F118" s="208"/>
      <c r="G118" s="208"/>
    </row>
    <row r="119" spans="2:7" s="209" customFormat="1" ht="30" x14ac:dyDescent="0.2">
      <c r="D119" s="217" t="s">
        <v>420</v>
      </c>
      <c r="F119" s="208"/>
      <c r="G119" s="208"/>
    </row>
    <row r="120" spans="2:7" s="209" customFormat="1" ht="15.75" x14ac:dyDescent="0.2">
      <c r="D120" s="214" t="s">
        <v>421</v>
      </c>
      <c r="F120" s="208"/>
      <c r="G120" s="208"/>
    </row>
    <row r="121" spans="2:7" s="209" customFormat="1" x14ac:dyDescent="0.2">
      <c r="F121" s="208"/>
      <c r="G121" s="208"/>
    </row>
    <row r="122" spans="2:7" s="209" customFormat="1" x14ac:dyDescent="0.2">
      <c r="F122" s="208"/>
      <c r="G122" s="208"/>
    </row>
    <row r="123" spans="2:7" s="209" customFormat="1" x14ac:dyDescent="0.2">
      <c r="F123" s="208"/>
      <c r="G123" s="208"/>
    </row>
    <row r="124" spans="2:7" s="209" customFormat="1" x14ac:dyDescent="0.2">
      <c r="F124" s="208"/>
      <c r="G124" s="208"/>
    </row>
    <row r="125" spans="2:7" s="209" customFormat="1" x14ac:dyDescent="0.2">
      <c r="F125" s="208"/>
      <c r="G125" s="208"/>
    </row>
    <row r="126" spans="2:7" s="209" customFormat="1" x14ac:dyDescent="0.2">
      <c r="F126" s="208"/>
      <c r="G126" s="208"/>
    </row>
    <row r="127" spans="2:7" s="209" customFormat="1" x14ac:dyDescent="0.2">
      <c r="F127" s="208"/>
      <c r="G127" s="208"/>
    </row>
    <row r="128" spans="2:7" s="209" customFormat="1" x14ac:dyDescent="0.2">
      <c r="F128" s="208"/>
      <c r="G128" s="208"/>
    </row>
    <row r="129" spans="2:7" s="209" customFormat="1" x14ac:dyDescent="0.2">
      <c r="F129" s="208"/>
      <c r="G129" s="208"/>
    </row>
    <row r="130" spans="2:7" s="209" customFormat="1" x14ac:dyDescent="0.2">
      <c r="F130" s="208"/>
      <c r="G130" s="208"/>
    </row>
    <row r="131" spans="2:7" s="209" customFormat="1" x14ac:dyDescent="0.2">
      <c r="F131" s="208"/>
      <c r="G131" s="208"/>
    </row>
    <row r="132" spans="2:7" s="209" customFormat="1" x14ac:dyDescent="0.2">
      <c r="F132" s="208"/>
      <c r="G132" s="208"/>
    </row>
    <row r="133" spans="2:7" s="209" customFormat="1" x14ac:dyDescent="0.2">
      <c r="F133" s="208"/>
      <c r="G133" s="208"/>
    </row>
    <row r="134" spans="2:7" s="209" customFormat="1" x14ac:dyDescent="0.2">
      <c r="F134" s="208"/>
      <c r="G134" s="208"/>
    </row>
    <row r="135" spans="2:7" s="209" customFormat="1" x14ac:dyDescent="0.2">
      <c r="B135" s="218"/>
      <c r="F135" s="208"/>
      <c r="G135" s="208"/>
    </row>
    <row r="136" spans="2:7" s="209" customFormat="1" x14ac:dyDescent="0.2">
      <c r="B136" s="208" t="s">
        <v>25</v>
      </c>
      <c r="F136" s="208"/>
      <c r="G136" s="208"/>
    </row>
    <row r="137" spans="2:7" s="209" customFormat="1" x14ac:dyDescent="0.2">
      <c r="B137" s="219" t="s">
        <v>31</v>
      </c>
      <c r="F137" s="208"/>
      <c r="G137" s="208"/>
    </row>
    <row r="138" spans="2:7" s="209" customFormat="1" ht="30" x14ac:dyDescent="0.2">
      <c r="B138" s="220" t="s">
        <v>32</v>
      </c>
      <c r="F138" s="208"/>
      <c r="G138" s="208"/>
    </row>
    <row r="139" spans="2:7" s="209" customFormat="1" x14ac:dyDescent="0.2">
      <c r="B139" s="219" t="s">
        <v>33</v>
      </c>
      <c r="F139" s="208"/>
      <c r="G139" s="208"/>
    </row>
    <row r="140" spans="2:7" s="209" customFormat="1" x14ac:dyDescent="0.2">
      <c r="B140" s="219" t="s">
        <v>34</v>
      </c>
      <c r="F140" s="208"/>
      <c r="G140" s="208"/>
    </row>
    <row r="141" spans="2:7" s="209" customFormat="1" x14ac:dyDescent="0.2">
      <c r="B141" s="218"/>
      <c r="F141" s="208"/>
      <c r="G141" s="208"/>
    </row>
    <row r="142" spans="2:7" s="209" customFormat="1" x14ac:dyDescent="0.2">
      <c r="B142" s="218"/>
      <c r="F142" s="208"/>
      <c r="G142" s="208"/>
    </row>
    <row r="143" spans="2:7" s="209" customFormat="1" x14ac:dyDescent="0.2">
      <c r="B143" s="218"/>
      <c r="F143" s="208"/>
      <c r="G143" s="208"/>
    </row>
    <row r="144" spans="2:7" s="209" customFormat="1" x14ac:dyDescent="0.2">
      <c r="B144" s="218"/>
      <c r="F144" s="208"/>
      <c r="G144" s="208"/>
    </row>
    <row r="145" spans="2:7" s="209" customFormat="1" x14ac:dyDescent="0.2">
      <c r="B145" s="218"/>
      <c r="F145" s="208"/>
      <c r="G145" s="208"/>
    </row>
    <row r="146" spans="2:7" s="209" customFormat="1" x14ac:dyDescent="0.2">
      <c r="B146" s="218"/>
      <c r="F146" s="208"/>
      <c r="G146" s="208"/>
    </row>
    <row r="147" spans="2:7" s="209" customFormat="1" x14ac:dyDescent="0.2">
      <c r="B147" s="218"/>
      <c r="F147" s="208"/>
      <c r="G147" s="208"/>
    </row>
    <row r="148" spans="2:7" s="209" customFormat="1" x14ac:dyDescent="0.2">
      <c r="B148" s="218"/>
      <c r="F148" s="208"/>
      <c r="G148" s="208"/>
    </row>
    <row r="149" spans="2:7" s="209" customFormat="1" x14ac:dyDescent="0.2">
      <c r="B149" s="218"/>
      <c r="F149" s="208"/>
      <c r="G149" s="208"/>
    </row>
    <row r="150" spans="2:7" s="209" customFormat="1" x14ac:dyDescent="0.2">
      <c r="B150" s="218"/>
      <c r="F150" s="208"/>
      <c r="G150" s="208"/>
    </row>
    <row r="151" spans="2:7" s="209" customFormat="1" x14ac:dyDescent="0.2">
      <c r="F151" s="208"/>
      <c r="G151" s="208"/>
    </row>
    <row r="152" spans="2:7" s="209" customFormat="1" x14ac:dyDescent="0.2">
      <c r="F152" s="208"/>
      <c r="G152" s="208"/>
    </row>
    <row r="153" spans="2:7" s="209" customFormat="1" x14ac:dyDescent="0.2">
      <c r="F153" s="208"/>
      <c r="G153" s="208"/>
    </row>
    <row r="154" spans="2:7" s="209" customFormat="1" x14ac:dyDescent="0.2">
      <c r="F154" s="208"/>
      <c r="G154" s="208"/>
    </row>
    <row r="155" spans="2:7" s="209" customFormat="1" x14ac:dyDescent="0.2">
      <c r="F155" s="208"/>
      <c r="G155" s="208"/>
    </row>
    <row r="156" spans="2:7" s="209" customFormat="1" x14ac:dyDescent="0.2">
      <c r="F156" s="208"/>
      <c r="G156" s="208"/>
    </row>
    <row r="157" spans="2:7" s="209" customFormat="1" x14ac:dyDescent="0.2">
      <c r="F157" s="208"/>
      <c r="G157" s="208"/>
    </row>
    <row r="158" spans="2:7" s="209" customFormat="1" x14ac:dyDescent="0.2">
      <c r="F158" s="208"/>
      <c r="G158" s="208"/>
    </row>
    <row r="159" spans="2:7" s="209" customFormat="1" x14ac:dyDescent="0.2">
      <c r="F159" s="208"/>
      <c r="G159" s="208"/>
    </row>
    <row r="160" spans="2:7" s="209" customFormat="1" x14ac:dyDescent="0.2">
      <c r="F160" s="208"/>
      <c r="G160" s="208"/>
    </row>
    <row r="161" spans="6:7" s="209" customFormat="1" x14ac:dyDescent="0.2">
      <c r="F161" s="208"/>
      <c r="G161" s="208"/>
    </row>
    <row r="162" spans="6:7" s="209" customFormat="1" x14ac:dyDescent="0.2">
      <c r="F162" s="208"/>
      <c r="G162" s="208"/>
    </row>
    <row r="163" spans="6:7" s="209" customFormat="1" x14ac:dyDescent="0.2">
      <c r="F163" s="208"/>
      <c r="G163" s="208"/>
    </row>
    <row r="164" spans="6:7" s="209" customFormat="1" x14ac:dyDescent="0.2">
      <c r="F164" s="208"/>
      <c r="G164" s="208"/>
    </row>
    <row r="165" spans="6:7" s="209" customFormat="1" x14ac:dyDescent="0.2">
      <c r="F165" s="208"/>
      <c r="G165" s="208"/>
    </row>
    <row r="166" spans="6:7" s="209" customFormat="1" x14ac:dyDescent="0.2">
      <c r="F166" s="208"/>
      <c r="G166" s="208"/>
    </row>
    <row r="167" spans="6:7" s="209" customFormat="1" x14ac:dyDescent="0.2">
      <c r="F167" s="208"/>
      <c r="G167" s="208"/>
    </row>
    <row r="168" spans="6:7" s="209" customFormat="1" x14ac:dyDescent="0.2">
      <c r="F168" s="208"/>
      <c r="G168" s="208"/>
    </row>
    <row r="169" spans="6:7" s="209" customFormat="1" x14ac:dyDescent="0.2">
      <c r="F169" s="208"/>
      <c r="G169" s="208"/>
    </row>
    <row r="170" spans="6:7" s="209" customFormat="1" x14ac:dyDescent="0.2">
      <c r="F170" s="208"/>
      <c r="G170" s="208"/>
    </row>
    <row r="171" spans="6:7" s="209" customFormat="1" x14ac:dyDescent="0.2">
      <c r="F171" s="208"/>
      <c r="G171" s="208"/>
    </row>
    <row r="172" spans="6:7" s="209" customFormat="1" x14ac:dyDescent="0.2">
      <c r="F172" s="208"/>
      <c r="G172" s="208"/>
    </row>
    <row r="173" spans="6:7" s="209" customFormat="1" x14ac:dyDescent="0.2">
      <c r="F173" s="208"/>
      <c r="G173" s="208"/>
    </row>
    <row r="174" spans="6:7" s="209" customFormat="1" x14ac:dyDescent="0.2">
      <c r="F174" s="208"/>
      <c r="G174" s="208"/>
    </row>
    <row r="175" spans="6:7" s="209" customFormat="1" x14ac:dyDescent="0.2">
      <c r="F175" s="208"/>
      <c r="G175" s="208"/>
    </row>
    <row r="176" spans="6:7" s="209" customFormat="1" x14ac:dyDescent="0.2">
      <c r="F176" s="208"/>
      <c r="G176" s="208"/>
    </row>
    <row r="177" spans="6:7" s="209" customFormat="1" x14ac:dyDescent="0.2">
      <c r="F177" s="208"/>
      <c r="G177" s="208"/>
    </row>
    <row r="178" spans="6:7" s="209" customFormat="1" x14ac:dyDescent="0.2">
      <c r="F178" s="208"/>
      <c r="G178" s="208"/>
    </row>
    <row r="179" spans="6:7" s="209" customFormat="1" x14ac:dyDescent="0.2">
      <c r="F179" s="208"/>
      <c r="G179" s="208"/>
    </row>
    <row r="180" spans="6:7" s="209" customFormat="1" x14ac:dyDescent="0.2">
      <c r="F180" s="208"/>
      <c r="G180" s="208"/>
    </row>
    <row r="181" spans="6:7" s="209" customFormat="1" x14ac:dyDescent="0.2">
      <c r="F181" s="208"/>
      <c r="G181" s="208"/>
    </row>
    <row r="182" spans="6:7" s="209" customFormat="1" x14ac:dyDescent="0.2">
      <c r="F182" s="208"/>
      <c r="G182" s="208"/>
    </row>
    <row r="183" spans="6:7" s="209" customFormat="1" x14ac:dyDescent="0.2">
      <c r="F183" s="208"/>
      <c r="G183" s="208"/>
    </row>
    <row r="184" spans="6:7" s="209" customFormat="1" x14ac:dyDescent="0.2">
      <c r="F184" s="208"/>
      <c r="G184" s="208"/>
    </row>
    <row r="185" spans="6:7" s="209" customFormat="1" x14ac:dyDescent="0.2">
      <c r="F185" s="208"/>
      <c r="G185" s="208"/>
    </row>
    <row r="186" spans="6:7" s="209" customFormat="1" x14ac:dyDescent="0.2">
      <c r="F186" s="208"/>
      <c r="G186" s="208"/>
    </row>
    <row r="187" spans="6:7" s="209" customFormat="1" x14ac:dyDescent="0.2">
      <c r="F187" s="208"/>
      <c r="G187" s="208"/>
    </row>
    <row r="188" spans="6:7" s="209" customFormat="1" x14ac:dyDescent="0.2">
      <c r="F188" s="208"/>
      <c r="G188" s="208"/>
    </row>
    <row r="189" spans="6:7" s="209" customFormat="1" x14ac:dyDescent="0.2">
      <c r="F189" s="208"/>
      <c r="G189" s="208"/>
    </row>
    <row r="190" spans="6:7" s="209" customFormat="1" x14ac:dyDescent="0.2">
      <c r="F190" s="208"/>
      <c r="G190" s="208"/>
    </row>
    <row r="191" spans="6:7" s="209" customFormat="1" x14ac:dyDescent="0.2">
      <c r="F191" s="208"/>
      <c r="G191" s="208"/>
    </row>
    <row r="192" spans="6:7" s="209" customFormat="1" x14ac:dyDescent="0.2">
      <c r="F192" s="208"/>
      <c r="G192" s="208"/>
    </row>
    <row r="193" spans="6:7" s="209" customFormat="1" x14ac:dyDescent="0.2">
      <c r="F193" s="208"/>
      <c r="G193" s="208"/>
    </row>
    <row r="194" spans="6:7" s="209" customFormat="1" x14ac:dyDescent="0.2">
      <c r="F194" s="208"/>
      <c r="G194" s="208"/>
    </row>
    <row r="195" spans="6:7" s="209" customFormat="1" x14ac:dyDescent="0.2">
      <c r="F195" s="208"/>
      <c r="G195" s="208"/>
    </row>
    <row r="196" spans="6:7" s="209" customFormat="1" x14ac:dyDescent="0.2">
      <c r="F196" s="208"/>
      <c r="G196" s="208"/>
    </row>
    <row r="197" spans="6:7" s="209" customFormat="1" x14ac:dyDescent="0.2">
      <c r="F197" s="208"/>
      <c r="G197" s="208"/>
    </row>
    <row r="198" spans="6:7" s="209" customFormat="1" x14ac:dyDescent="0.2">
      <c r="F198" s="208"/>
      <c r="G198" s="208"/>
    </row>
    <row r="199" spans="6:7" s="209" customFormat="1" x14ac:dyDescent="0.2">
      <c r="F199" s="208"/>
      <c r="G199" s="208"/>
    </row>
    <row r="200" spans="6:7" s="209" customFormat="1" x14ac:dyDescent="0.2">
      <c r="F200" s="208"/>
      <c r="G200" s="208"/>
    </row>
    <row r="201" spans="6:7" s="209" customFormat="1" x14ac:dyDescent="0.2">
      <c r="F201" s="208"/>
      <c r="G201" s="208"/>
    </row>
    <row r="202" spans="6:7" s="209" customFormat="1" x14ac:dyDescent="0.2">
      <c r="F202" s="208"/>
      <c r="G202" s="208"/>
    </row>
    <row r="203" spans="6:7" s="209" customFormat="1" x14ac:dyDescent="0.2">
      <c r="F203" s="208"/>
      <c r="G203" s="208"/>
    </row>
    <row r="204" spans="6:7" s="209" customFormat="1" x14ac:dyDescent="0.2">
      <c r="F204" s="208"/>
      <c r="G204" s="208"/>
    </row>
    <row r="205" spans="6:7" s="209" customFormat="1" x14ac:dyDescent="0.2">
      <c r="F205" s="208"/>
      <c r="G205" s="208"/>
    </row>
    <row r="206" spans="6:7" s="209" customFormat="1" x14ac:dyDescent="0.2">
      <c r="F206" s="208"/>
      <c r="G206" s="208"/>
    </row>
    <row r="207" spans="6:7" s="209" customFormat="1" x14ac:dyDescent="0.2">
      <c r="F207" s="208"/>
      <c r="G207" s="208"/>
    </row>
    <row r="208" spans="6:7" s="209" customFormat="1" x14ac:dyDescent="0.2">
      <c r="F208" s="208"/>
      <c r="G208" s="208"/>
    </row>
    <row r="209" spans="1:7" s="209" customFormat="1" x14ac:dyDescent="0.2">
      <c r="F209" s="208"/>
      <c r="G209" s="208"/>
    </row>
    <row r="210" spans="1:7" s="209" customFormat="1" x14ac:dyDescent="0.2">
      <c r="F210" s="208"/>
      <c r="G210" s="208"/>
    </row>
    <row r="211" spans="1:7" s="209" customFormat="1" x14ac:dyDescent="0.2">
      <c r="F211" s="208"/>
      <c r="G211" s="208"/>
    </row>
    <row r="212" spans="1:7" s="209" customFormat="1" x14ac:dyDescent="0.2">
      <c r="F212" s="208"/>
      <c r="G212" s="208"/>
    </row>
    <row r="213" spans="1:7" x14ac:dyDescent="0.2">
      <c r="A213" s="174"/>
      <c r="B213" s="174"/>
    </row>
    <row r="214" spans="1:7" x14ac:dyDescent="0.2">
      <c r="A214" s="174"/>
      <c r="B214" s="174"/>
    </row>
    <row r="215" spans="1:7" x14ac:dyDescent="0.2">
      <c r="A215" s="174"/>
      <c r="B215" s="174"/>
    </row>
    <row r="216" spans="1:7" x14ac:dyDescent="0.2">
      <c r="A216" s="174"/>
      <c r="B216" s="174"/>
    </row>
    <row r="217" spans="1:7" x14ac:dyDescent="0.2">
      <c r="A217" s="174"/>
      <c r="B217" s="174"/>
    </row>
    <row r="218" spans="1:7" x14ac:dyDescent="0.2">
      <c r="A218" s="174"/>
      <c r="B218" s="174"/>
    </row>
    <row r="219" spans="1:7" x14ac:dyDescent="0.2">
      <c r="A219" s="174"/>
      <c r="B219" s="174"/>
    </row>
    <row r="220" spans="1:7" x14ac:dyDescent="0.2">
      <c r="A220" s="174"/>
      <c r="B220" s="174"/>
    </row>
    <row r="221" spans="1:7" x14ac:dyDescent="0.2">
      <c r="A221" s="174"/>
      <c r="B221" s="174"/>
    </row>
    <row r="222" spans="1:7" x14ac:dyDescent="0.2">
      <c r="B222" s="163"/>
    </row>
    <row r="223" spans="1:7" x14ac:dyDescent="0.2">
      <c r="B223" s="163"/>
    </row>
    <row r="224" spans="1:7" x14ac:dyDescent="0.2">
      <c r="B224" s="163"/>
    </row>
    <row r="225" spans="2:2" x14ac:dyDescent="0.2">
      <c r="B225" s="163"/>
    </row>
  </sheetData>
  <sheetProtection autoFilter="0"/>
  <autoFilter ref="A3:G57">
    <filterColumn colId="1">
      <filters>
        <filter val="Corrupción-Delitos de la Admón. Pública"/>
        <filter val="Corrupción-Institucionalidad"/>
        <filter val="Corrupción-Visibilidad"/>
      </filters>
    </filterColumn>
  </autoFilter>
  <dataValidations count="1">
    <dataValidation type="list" allowBlank="1" showInputMessage="1" showErrorMessage="1" sqref="A1">
      <formula1>$F$136:$F$137</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188"/>
  <sheetViews>
    <sheetView topLeftCell="A70" zoomScale="80" zoomScaleNormal="80" workbookViewId="0">
      <selection activeCell="E70" sqref="E70"/>
    </sheetView>
  </sheetViews>
  <sheetFormatPr baseColWidth="10" defaultColWidth="11.42578125" defaultRowHeight="14.25" x14ac:dyDescent="0.2"/>
  <cols>
    <col min="1" max="1" width="29" style="296" customWidth="1"/>
    <col min="2" max="2" width="12.5703125" style="296" customWidth="1"/>
    <col min="3" max="3" width="8.28515625" style="578" customWidth="1"/>
    <col min="4" max="4" width="37" style="296" customWidth="1"/>
    <col min="5" max="5" width="14.7109375" style="296" customWidth="1"/>
    <col min="6" max="6" width="20.5703125" style="296" customWidth="1"/>
    <col min="7" max="7" width="20.42578125" style="296" customWidth="1"/>
    <col min="8" max="8" width="30.28515625" style="296" customWidth="1"/>
    <col min="9" max="9" width="32.7109375" style="296" customWidth="1"/>
    <col min="10" max="10" width="27.85546875" style="296" customWidth="1"/>
    <col min="11" max="11" width="28.42578125" style="296" customWidth="1"/>
    <col min="12" max="12" width="27.85546875" style="296" customWidth="1"/>
    <col min="13" max="13" width="50" style="296" customWidth="1"/>
    <col min="14" max="14" width="5.140625" style="298" customWidth="1"/>
    <col min="15" max="15" width="18.85546875" style="296" customWidth="1"/>
    <col min="16" max="16" width="17.5703125" style="296" customWidth="1"/>
    <col min="17" max="17" width="15.140625" style="296" customWidth="1"/>
    <col min="18" max="18" width="14.5703125" style="296" customWidth="1"/>
    <col min="19" max="19" width="16.28515625" style="296" customWidth="1"/>
    <col min="20" max="20" width="33.85546875" style="296" customWidth="1"/>
    <col min="21" max="22" width="34.140625" style="296" customWidth="1"/>
    <col min="23" max="23" width="36.5703125" style="296" customWidth="1"/>
    <col min="24" max="24" width="49" style="296" customWidth="1"/>
    <col min="25" max="26" width="27.42578125" style="296" customWidth="1"/>
    <col min="27" max="27" width="54.5703125" style="296" hidden="1" customWidth="1"/>
    <col min="28" max="29" width="25.28515625" style="296" customWidth="1"/>
    <col min="30" max="30" width="53.140625" style="296" hidden="1" customWidth="1"/>
    <col min="31" max="31" width="11.42578125" style="296" customWidth="1"/>
    <col min="32" max="32" width="10.140625" style="296" hidden="1" customWidth="1"/>
    <col min="33" max="33" width="6" style="296" hidden="1" customWidth="1"/>
    <col min="34" max="34" width="13.7109375" style="296" hidden="1" customWidth="1"/>
    <col min="35" max="35" width="11" style="296" hidden="1" customWidth="1"/>
    <col min="36" max="36" width="9.5703125" style="296" hidden="1" customWidth="1"/>
    <col min="37" max="37" width="26.42578125" style="296" hidden="1" customWidth="1"/>
    <col min="38" max="38" width="15.28515625" style="296" hidden="1" customWidth="1"/>
    <col min="39" max="39" width="13.42578125" style="296" hidden="1" customWidth="1"/>
    <col min="40" max="40" width="9.5703125" style="296" hidden="1" customWidth="1"/>
    <col min="41" max="41" width="16.28515625" style="296" hidden="1" customWidth="1"/>
    <col min="42" max="42" width="6" style="296" hidden="1" customWidth="1"/>
    <col min="43" max="43" width="10.7109375" style="296" hidden="1" customWidth="1"/>
    <col min="44" max="44" width="0" style="296" hidden="1" customWidth="1"/>
    <col min="45" max="47" width="11.42578125" style="296"/>
    <col min="48" max="51" width="0" style="296" hidden="1" customWidth="1"/>
    <col min="52" max="16384" width="11.42578125" style="296"/>
  </cols>
  <sheetData>
    <row r="1" spans="1:51" ht="15" thickBot="1" x14ac:dyDescent="0.25">
      <c r="AK1" s="297"/>
      <c r="AL1" s="297"/>
      <c r="AM1" s="297"/>
      <c r="AN1" s="297"/>
      <c r="AO1" s="297"/>
      <c r="AP1" s="297"/>
      <c r="AQ1" s="297"/>
      <c r="AT1" s="296" t="s">
        <v>20</v>
      </c>
      <c r="AU1" s="296">
        <v>15</v>
      </c>
      <c r="AV1" s="296">
        <v>15</v>
      </c>
      <c r="AW1" s="296">
        <v>10</v>
      </c>
      <c r="AY1" s="296" t="s">
        <v>69</v>
      </c>
    </row>
    <row r="2" spans="1:51" ht="15.75" thickBot="1" x14ac:dyDescent="0.3">
      <c r="Y2" s="920" t="s">
        <v>763</v>
      </c>
      <c r="Z2" s="921"/>
      <c r="AA2" s="921"/>
      <c r="AB2" s="922"/>
      <c r="AC2" s="299"/>
      <c r="AD2" s="299"/>
      <c r="AK2" s="300"/>
      <c r="AL2" s="300"/>
      <c r="AM2" s="300"/>
      <c r="AN2" s="301"/>
      <c r="AO2" s="301"/>
      <c r="AP2" s="302"/>
      <c r="AQ2" s="301"/>
      <c r="AT2" s="296" t="s">
        <v>26</v>
      </c>
      <c r="AU2" s="296">
        <v>0</v>
      </c>
      <c r="AV2" s="296">
        <v>10</v>
      </c>
      <c r="AW2" s="296">
        <v>5</v>
      </c>
      <c r="AY2" s="296" t="s">
        <v>764</v>
      </c>
    </row>
    <row r="3" spans="1:51" ht="120" customHeight="1" thickBot="1" x14ac:dyDescent="0.4">
      <c r="F3" s="923" t="s">
        <v>765</v>
      </c>
      <c r="G3" s="923"/>
      <c r="H3" s="303" t="s">
        <v>766</v>
      </c>
      <c r="I3" s="304" t="s">
        <v>767</v>
      </c>
      <c r="J3" s="305" t="s">
        <v>768</v>
      </c>
      <c r="K3" s="306" t="s">
        <v>769</v>
      </c>
      <c r="L3" s="305" t="s">
        <v>770</v>
      </c>
      <c r="M3" s="307" t="s">
        <v>771</v>
      </c>
      <c r="N3" s="308"/>
      <c r="O3" s="924" t="s">
        <v>584</v>
      </c>
      <c r="P3" s="925"/>
      <c r="Q3" s="925"/>
      <c r="R3" s="925"/>
      <c r="S3" s="925"/>
      <c r="T3" s="926"/>
      <c r="U3" s="927" t="s">
        <v>772</v>
      </c>
      <c r="V3" s="928"/>
      <c r="W3" s="929"/>
      <c r="X3" s="309"/>
      <c r="Y3" s="930" t="s">
        <v>773</v>
      </c>
      <c r="Z3" s="931"/>
      <c r="AA3" s="932"/>
      <c r="AB3" s="933" t="s">
        <v>774</v>
      </c>
      <c r="AC3" s="931"/>
      <c r="AD3" s="932"/>
      <c r="AF3" s="919" t="s">
        <v>775</v>
      </c>
      <c r="AG3" s="919"/>
      <c r="AH3" s="919"/>
      <c r="AI3" s="919"/>
      <c r="AJ3" s="919"/>
      <c r="AK3" s="919"/>
      <c r="AL3" s="919"/>
      <c r="AM3" s="919"/>
      <c r="AN3" s="919"/>
      <c r="AO3" s="919"/>
      <c r="AP3" s="919"/>
      <c r="AQ3" s="919"/>
      <c r="AV3" s="296">
        <v>0</v>
      </c>
      <c r="AW3" s="296">
        <v>0</v>
      </c>
      <c r="AY3" s="296" t="s">
        <v>70</v>
      </c>
    </row>
    <row r="4" spans="1:51" ht="211.5" customHeight="1" thickBot="1" x14ac:dyDescent="0.25">
      <c r="A4" s="310" t="s">
        <v>776</v>
      </c>
      <c r="B4" s="311" t="s">
        <v>777</v>
      </c>
      <c r="C4" s="580" t="s">
        <v>778</v>
      </c>
      <c r="D4" s="312" t="s">
        <v>779</v>
      </c>
      <c r="E4" s="312" t="s">
        <v>780</v>
      </c>
      <c r="F4" s="313" t="s">
        <v>781</v>
      </c>
      <c r="G4" s="313" t="s">
        <v>782</v>
      </c>
      <c r="H4" s="314" t="s">
        <v>783</v>
      </c>
      <c r="I4" s="313" t="s">
        <v>784</v>
      </c>
      <c r="J4" s="314" t="s">
        <v>785</v>
      </c>
      <c r="K4" s="313" t="s">
        <v>786</v>
      </c>
      <c r="L4" s="314" t="s">
        <v>787</v>
      </c>
      <c r="M4" s="315" t="s">
        <v>788</v>
      </c>
      <c r="N4" s="316"/>
      <c r="O4" s="317" t="s">
        <v>789</v>
      </c>
      <c r="P4" s="317" t="s">
        <v>790</v>
      </c>
      <c r="Q4" s="317" t="s">
        <v>791</v>
      </c>
      <c r="R4" s="318" t="s">
        <v>792</v>
      </c>
      <c r="S4" s="318" t="s">
        <v>793</v>
      </c>
      <c r="T4" s="319" t="s">
        <v>794</v>
      </c>
      <c r="U4" s="320" t="s">
        <v>795</v>
      </c>
      <c r="V4" s="321" t="s">
        <v>796</v>
      </c>
      <c r="W4" s="322" t="s">
        <v>797</v>
      </c>
      <c r="X4" s="323" t="s">
        <v>798</v>
      </c>
      <c r="Y4" s="324" t="s">
        <v>799</v>
      </c>
      <c r="Z4" s="324" t="s">
        <v>800</v>
      </c>
      <c r="AA4" s="325" t="s">
        <v>801</v>
      </c>
      <c r="AB4" s="325" t="s">
        <v>71</v>
      </c>
      <c r="AC4" s="325" t="s">
        <v>802</v>
      </c>
      <c r="AD4" s="325" t="s">
        <v>803</v>
      </c>
      <c r="AF4" s="326" t="s">
        <v>804</v>
      </c>
      <c r="AG4" s="327" t="s">
        <v>27</v>
      </c>
      <c r="AH4" s="328" t="s">
        <v>28</v>
      </c>
      <c r="AI4" s="328" t="s">
        <v>805</v>
      </c>
      <c r="AJ4" s="329" t="s">
        <v>806</v>
      </c>
      <c r="AK4" s="330" t="s">
        <v>807</v>
      </c>
      <c r="AL4" s="331" t="s">
        <v>808</v>
      </c>
      <c r="AM4" s="331" t="s">
        <v>809</v>
      </c>
      <c r="AN4" s="332" t="s">
        <v>27</v>
      </c>
      <c r="AO4" s="332" t="s">
        <v>805</v>
      </c>
      <c r="AP4" s="332" t="s">
        <v>28</v>
      </c>
      <c r="AQ4" s="332" t="s">
        <v>806</v>
      </c>
    </row>
    <row r="5" spans="1:51" s="349" customFormat="1" ht="75.75" customHeight="1" thickBot="1" x14ac:dyDescent="0.25">
      <c r="A5" s="333" t="str">
        <f>'[1]2. MAPA DE RIESGOS '!C12</f>
        <v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v>
      </c>
      <c r="B5" s="584" t="str">
        <f>'[1]2. MAPA DE RIESGOS '!E12</f>
        <v>Gestión</v>
      </c>
      <c r="C5" s="575">
        <v>1</v>
      </c>
      <c r="D5" s="590" t="s">
        <v>810</v>
      </c>
      <c r="E5" s="591" t="s">
        <v>20</v>
      </c>
      <c r="F5" s="361">
        <v>15</v>
      </c>
      <c r="G5" s="361">
        <v>15</v>
      </c>
      <c r="H5" s="361">
        <v>15</v>
      </c>
      <c r="I5" s="361">
        <v>15</v>
      </c>
      <c r="J5" s="361">
        <v>15</v>
      </c>
      <c r="K5" s="361">
        <v>15</v>
      </c>
      <c r="L5" s="361">
        <v>10</v>
      </c>
      <c r="M5" s="592" t="s">
        <v>69</v>
      </c>
      <c r="N5" s="337"/>
      <c r="O5" s="338">
        <f>SUM(F5:K5)</f>
        <v>90</v>
      </c>
      <c r="P5" s="339">
        <f>(O5*1)/90</f>
        <v>1</v>
      </c>
      <c r="Q5" s="340" t="str">
        <f>IF(P5&gt;=96%,"Fuerte",(IF(P5&lt;=85%,"Débil","Moderado")))</f>
        <v>Fuerte</v>
      </c>
      <c r="R5" s="341">
        <f>ROUNDUP(AVERAGEIF(P5:P18,"&gt;0"),1)</f>
        <v>1</v>
      </c>
      <c r="S5" s="342" t="str">
        <f>IF(R5&gt;96%,"Fuerte",IF(R5&lt;50%,"Débil","Moderada"))</f>
        <v>Fuerte</v>
      </c>
      <c r="T5" s="343" t="str">
        <f>IF(R5&lt;96%,"Se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5" s="344" t="str">
        <f>IF(AND(Q5="Fuerte",M5="Fuerte"),"Fuerte","")</f>
        <v>Fuerte</v>
      </c>
      <c r="V5" s="344" t="str">
        <f>IF(U5="Fuerte","",IF(OR(Q5="Débil",M5="Débil"),"","Moderada"))</f>
        <v/>
      </c>
      <c r="W5" s="344" t="str">
        <f>IF(OR(U5="Fuerte",V5="Moderada"),"","Débil")</f>
        <v/>
      </c>
      <c r="X5" s="345" t="str">
        <f>IF(AND(Q5="Fuerte",M5="Fuerte"),"Control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5" s="346">
        <f>IF(E5="Preventivo",IF(U5="Fuerte",2,IF(V5="Moderada",1,"")),"")</f>
        <v>2</v>
      </c>
      <c r="Z5" s="347">
        <f>IFERROR(ROUND(AVERAGE(Y5:Y18),0),0)</f>
        <v>2</v>
      </c>
      <c r="AA5" s="342">
        <f>IF(OR(W5="Débil",Z5=0),0,IF(Z5=1,1,IF(AND(U5="Fuerte",Z5=2),2,1)))</f>
        <v>2</v>
      </c>
      <c r="AB5" s="348" t="str">
        <f>IF(E5="Detectivo",IF(U5="Fuerte",2,IF(V5="Moderada",1,"")),"")</f>
        <v/>
      </c>
      <c r="AC5" s="347">
        <f>IFERROR(ROUND(AVERAGE(AB5:AB18),0),0)</f>
        <v>2</v>
      </c>
      <c r="AD5" s="342">
        <f>IF(OR(W5="Débil",AC5=0),0,IF(AC5=1,1,IF(AND(U5="Fuerte",AC5=2),2,1)))</f>
        <v>2</v>
      </c>
      <c r="AF5" s="350">
        <v>1</v>
      </c>
      <c r="AG5" s="351">
        <f>'[1]2. MAPA DE RIESGOS '!H12</f>
        <v>2</v>
      </c>
      <c r="AH5" s="351">
        <f>'[1]2. MAPA DE RIESGOS '!I12</f>
        <v>4</v>
      </c>
      <c r="AI5" s="351">
        <v>3</v>
      </c>
      <c r="AJ5" s="352">
        <v>10</v>
      </c>
      <c r="AK5" s="3" t="str">
        <f>'[1]2. MAPA DE RIESGOS '!K12</f>
        <v>ALTO</v>
      </c>
      <c r="AL5" s="350">
        <f>Z5</f>
        <v>2</v>
      </c>
      <c r="AM5" s="350">
        <f>AC5</f>
        <v>2</v>
      </c>
      <c r="AN5" s="351">
        <f>IF(AG5-AL5&gt;=1,AG5-AL5,1)</f>
        <v>1</v>
      </c>
      <c r="AO5" s="351">
        <f t="shared" ref="AO5:AO23" si="0">AH5-AM5</f>
        <v>2</v>
      </c>
      <c r="AP5" s="351">
        <f>IF(AH5-AM5&gt;=1,AH5-AM5,1)</f>
        <v>2</v>
      </c>
      <c r="AQ5" s="352">
        <f>AN5*AP5</f>
        <v>2</v>
      </c>
    </row>
    <row r="6" spans="1:51" ht="38.25" x14ac:dyDescent="0.2">
      <c r="A6" s="353"/>
      <c r="B6" s="353"/>
      <c r="C6" s="576" t="s">
        <v>811</v>
      </c>
      <c r="D6" s="590" t="s">
        <v>812</v>
      </c>
      <c r="E6" s="591" t="s">
        <v>20</v>
      </c>
      <c r="F6" s="361">
        <v>15</v>
      </c>
      <c r="G6" s="361">
        <v>15</v>
      </c>
      <c r="H6" s="361">
        <v>15</v>
      </c>
      <c r="I6" s="361">
        <v>15</v>
      </c>
      <c r="J6" s="361">
        <v>15</v>
      </c>
      <c r="K6" s="361">
        <v>15</v>
      </c>
      <c r="L6" s="361">
        <v>10</v>
      </c>
      <c r="M6" s="592" t="s">
        <v>69</v>
      </c>
      <c r="N6" s="337"/>
      <c r="O6" s="338">
        <f>SUM(F6:K6)</f>
        <v>90</v>
      </c>
      <c r="P6" s="339">
        <f t="shared" ref="P6:P83" si="1">(O6*1)/90</f>
        <v>1</v>
      </c>
      <c r="Q6" s="340" t="str">
        <f t="shared" ref="Q6:Q83" si="2">IF(P6&gt;=96%,"Fuerte",(IF(P6&lt;=85%,"Débil","Moderado")))</f>
        <v>Fuerte</v>
      </c>
      <c r="R6" s="354"/>
      <c r="S6" s="355"/>
      <c r="T6" s="356"/>
      <c r="U6" s="344" t="str">
        <f t="shared" ref="U6:U70" si="3">IF(AND(Q6="Fuerte",M6="Fuerte"),"Fuerte","")</f>
        <v>Fuerte</v>
      </c>
      <c r="V6" s="344" t="str">
        <f t="shared" ref="V6:V70" si="4">IF(U6="Fuerte","",IF(OR(Q6="Débil",M6="Débil"),"","Moderada"))</f>
        <v/>
      </c>
      <c r="W6" s="344" t="str">
        <f t="shared" ref="W6:W16" si="5">IF(OR(U6="Fuerte",V6="Moderada"),"","Débil")</f>
        <v/>
      </c>
      <c r="X6" s="345" t="str">
        <f t="shared" ref="X6:X16" si="6">IF(AND(Q6="Fuerte",M6="Fuerte"),"Control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6" s="346">
        <f t="shared" ref="Y6:Y60" si="7">IF(E6="Preventivo",IF(U6="Fuerte",2,IF(V6="Moderada",1,"")),"")</f>
        <v>2</v>
      </c>
      <c r="Z6" s="357"/>
      <c r="AA6" s="358"/>
      <c r="AB6" s="348" t="str">
        <f t="shared" ref="AB6:AB60" si="8">IF(E6="Detectivo",IF(U6="Fuerte",2,IF(V6="Moderada",1,"")),"")</f>
        <v/>
      </c>
      <c r="AC6" s="359"/>
      <c r="AD6" s="360"/>
      <c r="AF6" s="350">
        <v>2</v>
      </c>
      <c r="AG6" s="351">
        <f>'[1]2. MAPA DE RIESGOS '!H13</f>
        <v>3</v>
      </c>
      <c r="AH6" s="351">
        <f>'[1]2. MAPA DE RIESGOS '!I13</f>
        <v>3</v>
      </c>
      <c r="AI6" s="351">
        <v>4</v>
      </c>
      <c r="AJ6" s="352">
        <v>30</v>
      </c>
      <c r="AK6" s="3" t="str">
        <f>'[1]2. MAPA DE RIESGOS '!K13</f>
        <v>ALTO</v>
      </c>
      <c r="AL6" s="350">
        <f>Z19</f>
        <v>2</v>
      </c>
      <c r="AM6" s="350">
        <f>AC19</f>
        <v>2</v>
      </c>
      <c r="AN6" s="351">
        <f t="shared" ref="AN6:AN23" si="9">IF(AG6-AL6&gt;=1,AG6-AL6,1)</f>
        <v>1</v>
      </c>
      <c r="AO6" s="351">
        <f t="shared" si="0"/>
        <v>1</v>
      </c>
      <c r="AP6" s="351">
        <f t="shared" ref="AP6:AP23" si="10">IF(AH6-AM6&gt;=1,AH6-AM6,1)</f>
        <v>1</v>
      </c>
      <c r="AQ6" s="352">
        <f t="shared" ref="AQ6:AQ23" si="11">AN6*AP6</f>
        <v>1</v>
      </c>
    </row>
    <row r="7" spans="1:51" ht="114.75" x14ac:dyDescent="0.2">
      <c r="A7" s="353"/>
      <c r="B7" s="353"/>
      <c r="C7" s="576" t="s">
        <v>813</v>
      </c>
      <c r="D7" s="593" t="s">
        <v>814</v>
      </c>
      <c r="E7" s="591" t="s">
        <v>26</v>
      </c>
      <c r="F7" s="361">
        <v>15</v>
      </c>
      <c r="G7" s="361">
        <v>15</v>
      </c>
      <c r="H7" s="361">
        <v>15</v>
      </c>
      <c r="I7" s="361">
        <v>10</v>
      </c>
      <c r="J7" s="361">
        <v>15</v>
      </c>
      <c r="K7" s="361">
        <v>15</v>
      </c>
      <c r="L7" s="361">
        <v>10</v>
      </c>
      <c r="M7" s="592" t="s">
        <v>69</v>
      </c>
      <c r="N7" s="337"/>
      <c r="O7" s="338">
        <f t="shared" ref="O7:O60" si="12">SUM(F7:K7)</f>
        <v>85</v>
      </c>
      <c r="P7" s="339">
        <f t="shared" si="1"/>
        <v>0.94444444444444442</v>
      </c>
      <c r="Q7" s="340" t="str">
        <f>IF(P7&gt;=96%,"Fuerte",(IF(P7&lt;=85%,"Débil","Moderado")))</f>
        <v>Moderado</v>
      </c>
      <c r="R7" s="354"/>
      <c r="S7" s="355"/>
      <c r="T7" s="356"/>
      <c r="U7" s="344" t="str">
        <f t="shared" si="3"/>
        <v/>
      </c>
      <c r="V7" s="344" t="str">
        <f t="shared" si="4"/>
        <v>Moderada</v>
      </c>
      <c r="W7" s="344" t="str">
        <f t="shared" si="5"/>
        <v/>
      </c>
      <c r="X7" s="345" t="str">
        <f t="shared" si="6"/>
        <v>Requiere plan de acción para fortalecer el control</v>
      </c>
      <c r="Y7" s="346" t="str">
        <f t="shared" si="7"/>
        <v/>
      </c>
      <c r="Z7" s="357"/>
      <c r="AA7" s="358"/>
      <c r="AB7" s="348">
        <f t="shared" si="8"/>
        <v>1</v>
      </c>
      <c r="AC7" s="359"/>
      <c r="AD7" s="360"/>
      <c r="AF7" s="350">
        <v>3</v>
      </c>
      <c r="AG7" s="351">
        <f>'[1]2. MAPA DE RIESGOS '!H14</f>
        <v>3</v>
      </c>
      <c r="AH7" s="351">
        <f>'[1]2. MAPA DE RIESGOS '!I14</f>
        <v>3</v>
      </c>
      <c r="AI7" s="351"/>
      <c r="AJ7" s="352"/>
      <c r="AK7" s="3" t="str">
        <f>'[1]2. MAPA DE RIESGOS '!K14</f>
        <v>ALTO</v>
      </c>
      <c r="AL7" s="350">
        <f>Z28</f>
        <v>2</v>
      </c>
      <c r="AM7" s="350">
        <f>AC28</f>
        <v>2</v>
      </c>
      <c r="AN7" s="351">
        <f t="shared" si="9"/>
        <v>1</v>
      </c>
      <c r="AO7" s="351">
        <f t="shared" si="0"/>
        <v>1</v>
      </c>
      <c r="AP7" s="351">
        <f t="shared" si="10"/>
        <v>1</v>
      </c>
      <c r="AQ7" s="352">
        <f t="shared" si="11"/>
        <v>1</v>
      </c>
    </row>
    <row r="8" spans="1:51" ht="38.25" x14ac:dyDescent="0.2">
      <c r="A8" s="353"/>
      <c r="B8" s="353"/>
      <c r="C8" s="576" t="s">
        <v>815</v>
      </c>
      <c r="D8" s="590" t="s">
        <v>816</v>
      </c>
      <c r="E8" s="591" t="s">
        <v>20</v>
      </c>
      <c r="F8" s="361">
        <v>15</v>
      </c>
      <c r="G8" s="361">
        <v>15</v>
      </c>
      <c r="H8" s="361">
        <v>15</v>
      </c>
      <c r="I8" s="361">
        <v>15</v>
      </c>
      <c r="J8" s="361">
        <v>15</v>
      </c>
      <c r="K8" s="361">
        <v>15</v>
      </c>
      <c r="L8" s="361">
        <v>10</v>
      </c>
      <c r="M8" s="592" t="s">
        <v>69</v>
      </c>
      <c r="N8" s="337"/>
      <c r="O8" s="338">
        <f t="shared" si="12"/>
        <v>90</v>
      </c>
      <c r="P8" s="339">
        <f t="shared" si="1"/>
        <v>1</v>
      </c>
      <c r="Q8" s="340" t="str">
        <f t="shared" si="2"/>
        <v>Fuerte</v>
      </c>
      <c r="R8" s="354"/>
      <c r="S8" s="355"/>
      <c r="T8" s="356"/>
      <c r="U8" s="344" t="str">
        <f t="shared" si="3"/>
        <v>Fuerte</v>
      </c>
      <c r="V8" s="344" t="str">
        <f t="shared" si="4"/>
        <v/>
      </c>
      <c r="W8" s="344" t="str">
        <f t="shared" si="5"/>
        <v/>
      </c>
      <c r="X8" s="345" t="str">
        <f t="shared" si="6"/>
        <v>Control fuerte pero si el riesgo residual lo requiere y según la opción de manejo escogida, cada responsable involucrado debe liderar acciones adicionales</v>
      </c>
      <c r="Y8" s="346">
        <f t="shared" si="7"/>
        <v>2</v>
      </c>
      <c r="Z8" s="357"/>
      <c r="AA8" s="358"/>
      <c r="AB8" s="348" t="str">
        <f t="shared" si="8"/>
        <v/>
      </c>
      <c r="AC8" s="359"/>
      <c r="AD8" s="360"/>
      <c r="AF8" s="350">
        <v>4</v>
      </c>
      <c r="AG8" s="351">
        <f>'[1]2. MAPA DE RIESGOS '!H15</f>
        <v>2</v>
      </c>
      <c r="AH8" s="351">
        <f>'[1]2. MAPA DE RIESGOS '!I15</f>
        <v>3</v>
      </c>
      <c r="AI8" s="351"/>
      <c r="AJ8" s="352"/>
      <c r="AK8" s="3" t="str">
        <f>'[1]2. MAPA DE RIESGOS '!K15</f>
        <v>MODERADO</v>
      </c>
      <c r="AL8" s="350">
        <f>Z40</f>
        <v>2</v>
      </c>
      <c r="AM8" s="350">
        <f>AC40</f>
        <v>2</v>
      </c>
      <c r="AN8" s="351">
        <f t="shared" si="9"/>
        <v>1</v>
      </c>
      <c r="AO8" s="351">
        <f t="shared" si="0"/>
        <v>1</v>
      </c>
      <c r="AP8" s="351">
        <f t="shared" si="10"/>
        <v>1</v>
      </c>
      <c r="AQ8" s="352">
        <f t="shared" si="11"/>
        <v>1</v>
      </c>
    </row>
    <row r="9" spans="1:51" ht="38.25" x14ac:dyDescent="0.2">
      <c r="A9" s="353"/>
      <c r="B9" s="353"/>
      <c r="C9" s="576" t="s">
        <v>817</v>
      </c>
      <c r="D9" s="590" t="s">
        <v>818</v>
      </c>
      <c r="E9" s="591" t="s">
        <v>20</v>
      </c>
      <c r="F9" s="361">
        <v>15</v>
      </c>
      <c r="G9" s="361">
        <v>15</v>
      </c>
      <c r="H9" s="361">
        <v>15</v>
      </c>
      <c r="I9" s="361">
        <v>15</v>
      </c>
      <c r="J9" s="361">
        <v>15</v>
      </c>
      <c r="K9" s="361">
        <v>15</v>
      </c>
      <c r="L9" s="361">
        <v>10</v>
      </c>
      <c r="M9" s="592" t="s">
        <v>69</v>
      </c>
      <c r="N9" s="337"/>
      <c r="O9" s="338">
        <f>SUM(F9:K9)</f>
        <v>90</v>
      </c>
      <c r="P9" s="339">
        <f t="shared" si="1"/>
        <v>1</v>
      </c>
      <c r="Q9" s="340" t="str">
        <f t="shared" si="2"/>
        <v>Fuerte</v>
      </c>
      <c r="R9" s="354"/>
      <c r="S9" s="355"/>
      <c r="T9" s="356"/>
      <c r="U9" s="344" t="str">
        <f t="shared" si="3"/>
        <v>Fuerte</v>
      </c>
      <c r="V9" s="344" t="str">
        <f t="shared" si="4"/>
        <v/>
      </c>
      <c r="W9" s="344" t="str">
        <f t="shared" si="5"/>
        <v/>
      </c>
      <c r="X9" s="345" t="str">
        <f t="shared" si="6"/>
        <v>Control fuerte pero si el riesgo residual lo requiere y según la opción de manejo escogida, cada responsable involucrado debe liderar acciones adicionales</v>
      </c>
      <c r="Y9" s="346"/>
      <c r="Z9" s="357"/>
      <c r="AA9" s="358"/>
      <c r="AB9" s="348"/>
      <c r="AC9" s="359"/>
      <c r="AD9" s="360"/>
      <c r="AF9" s="350">
        <v>5</v>
      </c>
      <c r="AG9" s="351">
        <f>'[1]2. MAPA DE RIESGOS '!H16</f>
        <v>2</v>
      </c>
      <c r="AH9" s="351">
        <f>'[1]2. MAPA DE RIESGOS '!I16</f>
        <v>4</v>
      </c>
      <c r="AI9" s="351">
        <v>4</v>
      </c>
      <c r="AJ9" s="352">
        <v>20</v>
      </c>
      <c r="AK9" s="3" t="str">
        <f>'[1]2. MAPA DE RIESGOS '!K16</f>
        <v>ALTO</v>
      </c>
      <c r="AL9" s="350">
        <f>Z56</f>
        <v>2</v>
      </c>
      <c r="AM9" s="350">
        <v>0</v>
      </c>
      <c r="AN9" s="351">
        <f>IF(AG9-AL9&gt;=1,AG9-AL9,1)</f>
        <v>1</v>
      </c>
      <c r="AO9" s="351">
        <f>AH9-AM9</f>
        <v>4</v>
      </c>
      <c r="AP9" s="351">
        <f>IF(AH9-AM9&gt;=1,AH9-AM9,1)</f>
        <v>4</v>
      </c>
      <c r="AQ9" s="352">
        <f>AN9*AP9</f>
        <v>4</v>
      </c>
    </row>
    <row r="10" spans="1:51" ht="38.25" x14ac:dyDescent="0.2">
      <c r="A10" s="353"/>
      <c r="B10" s="353"/>
      <c r="C10" s="577" t="s">
        <v>819</v>
      </c>
      <c r="D10" s="594" t="s">
        <v>820</v>
      </c>
      <c r="E10" s="595" t="s">
        <v>20</v>
      </c>
      <c r="F10" s="362">
        <v>15</v>
      </c>
      <c r="G10" s="362">
        <v>15</v>
      </c>
      <c r="H10" s="362">
        <v>15</v>
      </c>
      <c r="I10" s="362">
        <v>15</v>
      </c>
      <c r="J10" s="362">
        <v>15</v>
      </c>
      <c r="K10" s="362">
        <v>15</v>
      </c>
      <c r="L10" s="362">
        <v>10</v>
      </c>
      <c r="M10" s="596" t="s">
        <v>69</v>
      </c>
      <c r="N10" s="337"/>
      <c r="O10" s="338">
        <f>SUM(F10:K10)</f>
        <v>90</v>
      </c>
      <c r="P10" s="339">
        <f t="shared" si="1"/>
        <v>1</v>
      </c>
      <c r="Q10" s="340" t="str">
        <f t="shared" si="2"/>
        <v>Fuerte</v>
      </c>
      <c r="R10" s="354"/>
      <c r="S10" s="355"/>
      <c r="T10" s="356"/>
      <c r="U10" s="344" t="str">
        <f t="shared" si="3"/>
        <v>Fuerte</v>
      </c>
      <c r="V10" s="344" t="str">
        <f t="shared" si="4"/>
        <v/>
      </c>
      <c r="W10" s="344" t="str">
        <f t="shared" si="5"/>
        <v/>
      </c>
      <c r="X10" s="345" t="str">
        <f t="shared" si="6"/>
        <v>Control fuerte pero si el riesgo residual lo requiere y según la opción de manejo escogida, cada responsable involucrado debe liderar acciones adicionales</v>
      </c>
      <c r="Y10" s="346"/>
      <c r="Z10" s="357"/>
      <c r="AA10" s="358"/>
      <c r="AB10" s="348"/>
      <c r="AC10" s="359"/>
      <c r="AD10" s="360"/>
      <c r="AF10" s="350"/>
      <c r="AG10" s="351"/>
      <c r="AH10" s="351"/>
      <c r="AI10" s="351"/>
      <c r="AJ10" s="352"/>
      <c r="AK10" s="3"/>
      <c r="AL10" s="350"/>
      <c r="AM10" s="350"/>
      <c r="AN10" s="351"/>
      <c r="AO10" s="351"/>
      <c r="AP10" s="351"/>
      <c r="AQ10" s="352"/>
    </row>
    <row r="11" spans="1:51" ht="38.25" x14ac:dyDescent="0.2">
      <c r="A11" s="353"/>
      <c r="B11" s="353"/>
      <c r="C11" s="576">
        <v>3</v>
      </c>
      <c r="D11" s="597" t="s">
        <v>821</v>
      </c>
      <c r="E11" s="591" t="s">
        <v>26</v>
      </c>
      <c r="F11" s="361">
        <v>15</v>
      </c>
      <c r="G11" s="361">
        <v>15</v>
      </c>
      <c r="H11" s="361">
        <v>15</v>
      </c>
      <c r="I11" s="361">
        <v>15</v>
      </c>
      <c r="J11" s="361">
        <v>15</v>
      </c>
      <c r="K11" s="361">
        <v>15</v>
      </c>
      <c r="L11" s="361">
        <v>10</v>
      </c>
      <c r="M11" s="592" t="s">
        <v>69</v>
      </c>
      <c r="N11" s="337"/>
      <c r="O11" s="338">
        <f t="shared" si="12"/>
        <v>90</v>
      </c>
      <c r="P11" s="339">
        <f t="shared" si="1"/>
        <v>1</v>
      </c>
      <c r="Q11" s="340" t="str">
        <f t="shared" si="2"/>
        <v>Fuerte</v>
      </c>
      <c r="R11" s="354"/>
      <c r="S11" s="355"/>
      <c r="T11" s="356"/>
      <c r="U11" s="344" t="str">
        <f t="shared" si="3"/>
        <v>Fuerte</v>
      </c>
      <c r="V11" s="344" t="str">
        <f t="shared" si="4"/>
        <v/>
      </c>
      <c r="W11" s="344" t="str">
        <f t="shared" si="5"/>
        <v/>
      </c>
      <c r="X11" s="345" t="str">
        <f t="shared" si="6"/>
        <v>Control fuerte pero si el riesgo residual lo requiere y según la opción de manejo escogida, cada responsable involucrado debe liderar acciones adicionales</v>
      </c>
      <c r="Y11" s="346" t="str">
        <f t="shared" si="7"/>
        <v/>
      </c>
      <c r="Z11" s="357"/>
      <c r="AA11" s="358"/>
      <c r="AB11" s="348">
        <f t="shared" si="8"/>
        <v>2</v>
      </c>
      <c r="AC11" s="359"/>
      <c r="AD11" s="360"/>
    </row>
    <row r="12" spans="1:51" ht="38.25" x14ac:dyDescent="0.2">
      <c r="A12" s="353"/>
      <c r="B12" s="353"/>
      <c r="C12" s="577" t="s">
        <v>822</v>
      </c>
      <c r="D12" s="598" t="s">
        <v>823</v>
      </c>
      <c r="E12" s="595" t="s">
        <v>20</v>
      </c>
      <c r="F12" s="362">
        <v>15</v>
      </c>
      <c r="G12" s="362">
        <v>15</v>
      </c>
      <c r="H12" s="362">
        <v>15</v>
      </c>
      <c r="I12" s="362">
        <v>15</v>
      </c>
      <c r="J12" s="362">
        <v>15</v>
      </c>
      <c r="K12" s="362">
        <v>15</v>
      </c>
      <c r="L12" s="362">
        <v>10</v>
      </c>
      <c r="M12" s="596" t="s">
        <v>69</v>
      </c>
      <c r="N12" s="337"/>
      <c r="O12" s="338">
        <f t="shared" si="12"/>
        <v>90</v>
      </c>
      <c r="P12" s="339">
        <f t="shared" si="1"/>
        <v>1</v>
      </c>
      <c r="Q12" s="340" t="str">
        <f t="shared" si="2"/>
        <v>Fuerte</v>
      </c>
      <c r="R12" s="354"/>
      <c r="S12" s="355"/>
      <c r="T12" s="356"/>
      <c r="U12" s="344" t="str">
        <f t="shared" si="3"/>
        <v>Fuerte</v>
      </c>
      <c r="V12" s="344" t="str">
        <f t="shared" si="4"/>
        <v/>
      </c>
      <c r="W12" s="344" t="str">
        <f t="shared" si="5"/>
        <v/>
      </c>
      <c r="X12" s="345" t="str">
        <f t="shared" si="6"/>
        <v>Control fuerte pero si el riesgo residual lo requiere y según la opción de manejo escogida, cada responsable involucrado debe liderar acciones adicionales</v>
      </c>
      <c r="Y12" s="346"/>
      <c r="Z12" s="357"/>
      <c r="AA12" s="358"/>
      <c r="AB12" s="348"/>
      <c r="AC12" s="359"/>
      <c r="AD12" s="360"/>
      <c r="AF12" s="350"/>
      <c r="AG12" s="351"/>
      <c r="AH12" s="351"/>
      <c r="AI12" s="351"/>
      <c r="AJ12" s="352"/>
      <c r="AK12" s="3"/>
      <c r="AL12" s="350"/>
      <c r="AM12" s="350"/>
      <c r="AN12" s="351"/>
      <c r="AO12" s="351"/>
      <c r="AP12" s="351"/>
      <c r="AQ12" s="352"/>
    </row>
    <row r="13" spans="1:51" ht="38.25" x14ac:dyDescent="0.2">
      <c r="A13" s="353"/>
      <c r="B13" s="353"/>
      <c r="C13" s="577" t="s">
        <v>824</v>
      </c>
      <c r="D13" s="599" t="s">
        <v>825</v>
      </c>
      <c r="E13" s="595" t="s">
        <v>20</v>
      </c>
      <c r="F13" s="362">
        <v>15</v>
      </c>
      <c r="G13" s="362">
        <v>15</v>
      </c>
      <c r="H13" s="362">
        <v>15</v>
      </c>
      <c r="I13" s="362">
        <v>15</v>
      </c>
      <c r="J13" s="362">
        <v>15</v>
      </c>
      <c r="K13" s="362">
        <v>15</v>
      </c>
      <c r="L13" s="362">
        <v>10</v>
      </c>
      <c r="M13" s="596" t="s">
        <v>69</v>
      </c>
      <c r="N13" s="337"/>
      <c r="O13" s="338">
        <f t="shared" si="12"/>
        <v>90</v>
      </c>
      <c r="P13" s="339">
        <f t="shared" si="1"/>
        <v>1</v>
      </c>
      <c r="Q13" s="340" t="str">
        <f t="shared" si="2"/>
        <v>Fuerte</v>
      </c>
      <c r="R13" s="354"/>
      <c r="S13" s="355"/>
      <c r="T13" s="356"/>
      <c r="U13" s="344" t="str">
        <f t="shared" si="3"/>
        <v>Fuerte</v>
      </c>
      <c r="V13" s="344" t="str">
        <f t="shared" si="4"/>
        <v/>
      </c>
      <c r="W13" s="344" t="str">
        <f t="shared" si="5"/>
        <v/>
      </c>
      <c r="X13" s="345" t="str">
        <f t="shared" si="6"/>
        <v>Control fuerte pero si el riesgo residual lo requiere y según la opción de manejo escogida, cada responsable involucrado debe liderar acciones adicionales</v>
      </c>
      <c r="Y13" s="346">
        <f t="shared" si="7"/>
        <v>2</v>
      </c>
      <c r="Z13" s="357"/>
      <c r="AA13" s="358"/>
      <c r="AB13" s="348" t="str">
        <f t="shared" si="8"/>
        <v/>
      </c>
      <c r="AC13" s="359"/>
      <c r="AD13" s="360"/>
      <c r="AF13" s="350">
        <v>6</v>
      </c>
      <c r="AG13" s="351">
        <f>'[1]2. MAPA DE RIESGOS '!H17</f>
        <v>3</v>
      </c>
      <c r="AH13" s="351">
        <f>'[1]2. MAPA DE RIESGOS '!I17</f>
        <v>4</v>
      </c>
      <c r="AI13" s="351">
        <v>4</v>
      </c>
      <c r="AJ13" s="352">
        <v>30</v>
      </c>
      <c r="AK13" s="3" t="str">
        <f>'[1]2. MAPA DE RIESGOS '!K17</f>
        <v>EXTREMO</v>
      </c>
      <c r="AL13" s="350">
        <f>Z69</f>
        <v>2</v>
      </c>
      <c r="AM13" s="350">
        <f>AC69</f>
        <v>1</v>
      </c>
      <c r="AN13" s="351">
        <f t="shared" si="9"/>
        <v>1</v>
      </c>
      <c r="AO13" s="351">
        <f t="shared" si="0"/>
        <v>3</v>
      </c>
      <c r="AP13" s="351">
        <f t="shared" si="10"/>
        <v>3</v>
      </c>
      <c r="AQ13" s="352">
        <f t="shared" si="11"/>
        <v>3</v>
      </c>
    </row>
    <row r="14" spans="1:51" ht="36.75" customHeight="1" x14ac:dyDescent="0.2">
      <c r="A14" s="353"/>
      <c r="B14" s="353"/>
      <c r="C14" s="577" t="s">
        <v>826</v>
      </c>
      <c r="D14" s="599" t="s">
        <v>827</v>
      </c>
      <c r="E14" s="595" t="s">
        <v>20</v>
      </c>
      <c r="F14" s="362">
        <v>15</v>
      </c>
      <c r="G14" s="362">
        <v>15</v>
      </c>
      <c r="H14" s="362">
        <v>15</v>
      </c>
      <c r="I14" s="362">
        <v>10</v>
      </c>
      <c r="J14" s="362">
        <v>15</v>
      </c>
      <c r="K14" s="362">
        <v>15</v>
      </c>
      <c r="L14" s="362">
        <v>10</v>
      </c>
      <c r="M14" s="596" t="s">
        <v>764</v>
      </c>
      <c r="N14" s="337"/>
      <c r="O14" s="338">
        <f t="shared" si="12"/>
        <v>85</v>
      </c>
      <c r="P14" s="339">
        <f t="shared" si="1"/>
        <v>0.94444444444444442</v>
      </c>
      <c r="Q14" s="340" t="str">
        <f t="shared" si="2"/>
        <v>Moderado</v>
      </c>
      <c r="R14" s="354"/>
      <c r="S14" s="355"/>
      <c r="T14" s="343"/>
      <c r="U14" s="344" t="str">
        <f t="shared" si="3"/>
        <v/>
      </c>
      <c r="V14" s="344" t="str">
        <f t="shared" si="4"/>
        <v>Moderada</v>
      </c>
      <c r="W14" s="344" t="str">
        <f t="shared" si="5"/>
        <v/>
      </c>
      <c r="X14" s="345" t="str">
        <f t="shared" si="6"/>
        <v>Requiere plan de acción para fortalecer el control</v>
      </c>
      <c r="Y14" s="346">
        <f t="shared" si="7"/>
        <v>1</v>
      </c>
      <c r="Z14" s="357"/>
      <c r="AA14" s="358"/>
      <c r="AB14" s="348" t="str">
        <f t="shared" si="8"/>
        <v/>
      </c>
      <c r="AC14" s="359"/>
      <c r="AD14" s="360"/>
      <c r="AF14" s="350">
        <v>7</v>
      </c>
      <c r="AG14" s="351">
        <f>'[1]2. MAPA DE RIESGOS '!H18</f>
        <v>3</v>
      </c>
      <c r="AH14" s="351">
        <f>'[1]2. MAPA DE RIESGOS '!I18</f>
        <v>5</v>
      </c>
      <c r="AI14" s="351">
        <v>4</v>
      </c>
      <c r="AJ14" s="352">
        <v>50</v>
      </c>
      <c r="AK14" s="3" t="str">
        <f>'[1]2. MAPA DE RIESGOS '!K18</f>
        <v>EXTREMO</v>
      </c>
      <c r="AL14" s="350">
        <f>Z85</f>
        <v>2</v>
      </c>
      <c r="AM14" s="350">
        <v>0</v>
      </c>
      <c r="AN14" s="351">
        <f t="shared" si="9"/>
        <v>1</v>
      </c>
      <c r="AO14" s="351">
        <f t="shared" si="0"/>
        <v>5</v>
      </c>
      <c r="AP14" s="351">
        <f t="shared" si="10"/>
        <v>5</v>
      </c>
      <c r="AQ14" s="352">
        <f t="shared" si="11"/>
        <v>5</v>
      </c>
    </row>
    <row r="15" spans="1:51" ht="38.25" x14ac:dyDescent="0.25">
      <c r="A15" s="366"/>
      <c r="B15" s="366"/>
      <c r="C15" s="577" t="s">
        <v>828</v>
      </c>
      <c r="D15" s="594" t="s">
        <v>829</v>
      </c>
      <c r="E15" s="595" t="s">
        <v>20</v>
      </c>
      <c r="F15" s="362">
        <v>15</v>
      </c>
      <c r="G15" s="362">
        <v>15</v>
      </c>
      <c r="H15" s="362">
        <v>15</v>
      </c>
      <c r="I15" s="362">
        <v>15</v>
      </c>
      <c r="J15" s="362">
        <v>15</v>
      </c>
      <c r="K15" s="362">
        <v>15</v>
      </c>
      <c r="L15" s="362">
        <v>10</v>
      </c>
      <c r="M15" s="596" t="s">
        <v>69</v>
      </c>
      <c r="N15" s="337"/>
      <c r="O15" s="338">
        <f>SUM(F15:K15)</f>
        <v>90</v>
      </c>
      <c r="P15" s="339">
        <f t="shared" si="1"/>
        <v>1</v>
      </c>
      <c r="Q15" s="340" t="str">
        <f t="shared" si="2"/>
        <v>Fuerte</v>
      </c>
      <c r="R15" s="367"/>
      <c r="S15" s="355"/>
      <c r="T15" s="356"/>
      <c r="U15" s="344" t="str">
        <f t="shared" si="3"/>
        <v>Fuerte</v>
      </c>
      <c r="V15" s="344" t="str">
        <f t="shared" si="4"/>
        <v/>
      </c>
      <c r="W15" s="344" t="str">
        <f t="shared" si="5"/>
        <v/>
      </c>
      <c r="X15" s="345" t="str">
        <f t="shared" si="6"/>
        <v>Control fuerte pero si el riesgo residual lo requiere y según la opción de manejo escogida, cada responsable involucrado debe liderar acciones adicionales</v>
      </c>
      <c r="Y15" s="346">
        <f t="shared" si="7"/>
        <v>2</v>
      </c>
      <c r="Z15" s="368"/>
      <c r="AA15" s="342"/>
      <c r="AB15" s="348"/>
      <c r="AC15" s="368"/>
      <c r="AD15" s="342">
        <f>IF(OR(W15="Débil",AC15=0),0,IF(AC15=1,1,IF(AND(U15="Fuerte",AC15=2),2,1)))</f>
        <v>0</v>
      </c>
      <c r="AF15" s="350">
        <v>8</v>
      </c>
      <c r="AG15" s="351">
        <f>'[1]2. MAPA DE RIESGOS '!H19</f>
        <v>3</v>
      </c>
      <c r="AH15" s="351">
        <f>'[1]2. MAPA DE RIESGOS '!I19</f>
        <v>5</v>
      </c>
      <c r="AI15" s="351">
        <v>3</v>
      </c>
      <c r="AJ15" s="352">
        <v>5</v>
      </c>
      <c r="AK15" s="3" t="str">
        <f>'[1]2. MAPA DE RIESGOS '!K19</f>
        <v>EXTREMO</v>
      </c>
      <c r="AL15" s="350">
        <f>Z99</f>
        <v>2</v>
      </c>
      <c r="AM15" s="350">
        <v>0</v>
      </c>
      <c r="AN15" s="351">
        <f t="shared" si="9"/>
        <v>1</v>
      </c>
      <c r="AO15" s="351">
        <f t="shared" si="0"/>
        <v>5</v>
      </c>
      <c r="AP15" s="351">
        <f t="shared" si="10"/>
        <v>5</v>
      </c>
      <c r="AQ15" s="352">
        <f t="shared" si="11"/>
        <v>5</v>
      </c>
    </row>
    <row r="16" spans="1:51" ht="38.25" x14ac:dyDescent="0.2">
      <c r="A16" s="353"/>
      <c r="B16" s="353"/>
      <c r="C16" s="577" t="s">
        <v>830</v>
      </c>
      <c r="D16" s="594" t="s">
        <v>831</v>
      </c>
      <c r="E16" s="595" t="s">
        <v>20</v>
      </c>
      <c r="F16" s="362">
        <v>15</v>
      </c>
      <c r="G16" s="362">
        <v>15</v>
      </c>
      <c r="H16" s="362">
        <v>15</v>
      </c>
      <c r="I16" s="362">
        <v>15</v>
      </c>
      <c r="J16" s="362">
        <v>15</v>
      </c>
      <c r="K16" s="362">
        <v>15</v>
      </c>
      <c r="L16" s="362">
        <v>10</v>
      </c>
      <c r="M16" s="596" t="s">
        <v>69</v>
      </c>
      <c r="N16" s="337"/>
      <c r="O16" s="338">
        <f>SUM(F16:K16)</f>
        <v>90</v>
      </c>
      <c r="P16" s="339">
        <f t="shared" si="1"/>
        <v>1</v>
      </c>
      <c r="Q16" s="340" t="str">
        <f t="shared" si="2"/>
        <v>Fuerte</v>
      </c>
      <c r="R16" s="354"/>
      <c r="S16" s="355"/>
      <c r="T16" s="356"/>
      <c r="U16" s="344" t="str">
        <f t="shared" si="3"/>
        <v>Fuerte</v>
      </c>
      <c r="V16" s="344" t="str">
        <f t="shared" si="4"/>
        <v/>
      </c>
      <c r="W16" s="344" t="str">
        <f t="shared" si="5"/>
        <v/>
      </c>
      <c r="X16" s="345" t="str">
        <f t="shared" si="6"/>
        <v>Control fuerte pero si el riesgo residual lo requiere y según la opción de manejo escogida, cada responsable involucrado debe liderar acciones adicionales</v>
      </c>
      <c r="Y16" s="346">
        <f t="shared" si="7"/>
        <v>2</v>
      </c>
      <c r="Z16" s="357"/>
      <c r="AA16" s="358"/>
      <c r="AB16" s="348" t="str">
        <f t="shared" si="8"/>
        <v/>
      </c>
      <c r="AC16" s="359"/>
      <c r="AD16" s="360"/>
      <c r="AF16" s="350">
        <v>9</v>
      </c>
      <c r="AG16" s="351">
        <f>'[1]2. MAPA DE RIESGOS '!H20</f>
        <v>3</v>
      </c>
      <c r="AH16" s="351">
        <f>'[1]2. MAPA DE RIESGOS '!I20</f>
        <v>3</v>
      </c>
      <c r="AI16" s="351">
        <v>4</v>
      </c>
      <c r="AJ16" s="352">
        <v>10</v>
      </c>
      <c r="AK16" s="3" t="str">
        <f>'[1]2. MAPA DE RIESGOS '!K20</f>
        <v>ALTO</v>
      </c>
      <c r="AL16" s="350">
        <f>Z116</f>
        <v>1</v>
      </c>
      <c r="AM16" s="350">
        <f>AC116</f>
        <v>2</v>
      </c>
      <c r="AN16" s="351">
        <f t="shared" si="9"/>
        <v>2</v>
      </c>
      <c r="AO16" s="351">
        <f t="shared" si="0"/>
        <v>1</v>
      </c>
      <c r="AP16" s="351">
        <f t="shared" si="10"/>
        <v>1</v>
      </c>
      <c r="AQ16" s="352">
        <f t="shared" si="11"/>
        <v>2</v>
      </c>
    </row>
    <row r="17" spans="1:43" ht="15.75" x14ac:dyDescent="0.2">
      <c r="A17" s="353"/>
      <c r="B17" s="353"/>
      <c r="C17" s="576"/>
      <c r="D17" s="600"/>
      <c r="E17" s="591"/>
      <c r="F17" s="361"/>
      <c r="G17" s="361"/>
      <c r="H17" s="361"/>
      <c r="I17" s="361"/>
      <c r="J17" s="361"/>
      <c r="K17" s="361"/>
      <c r="L17" s="361"/>
      <c r="M17" s="592"/>
      <c r="N17" s="337"/>
      <c r="O17" s="338">
        <f t="shared" si="12"/>
        <v>0</v>
      </c>
      <c r="P17" s="339">
        <f t="shared" si="1"/>
        <v>0</v>
      </c>
      <c r="Q17" s="340" t="str">
        <f t="shared" si="2"/>
        <v>Débil</v>
      </c>
      <c r="R17" s="354"/>
      <c r="S17" s="355"/>
      <c r="T17" s="356"/>
      <c r="U17" s="344" t="str">
        <f t="shared" si="3"/>
        <v/>
      </c>
      <c r="V17" s="344" t="str">
        <f t="shared" si="4"/>
        <v/>
      </c>
      <c r="W17" s="344"/>
      <c r="X17" s="345"/>
      <c r="Y17" s="346" t="str">
        <f t="shared" si="7"/>
        <v/>
      </c>
      <c r="Z17" s="357"/>
      <c r="AA17" s="358"/>
      <c r="AB17" s="348" t="str">
        <f t="shared" si="8"/>
        <v/>
      </c>
      <c r="AC17" s="359"/>
      <c r="AD17" s="360"/>
      <c r="AF17" s="350">
        <v>10</v>
      </c>
      <c r="AG17" s="351">
        <f>'[1]2. MAPA DE RIESGOS '!H21</f>
        <v>3</v>
      </c>
      <c r="AH17" s="351">
        <f>'[1]2. MAPA DE RIESGOS '!I21</f>
        <v>4</v>
      </c>
      <c r="AI17" s="351">
        <v>5</v>
      </c>
      <c r="AJ17" s="352">
        <v>20</v>
      </c>
      <c r="AK17" s="3" t="str">
        <f>'[1]2. MAPA DE RIESGOS '!K21</f>
        <v>EXTREMO</v>
      </c>
      <c r="AL17" s="350">
        <f>Z128</f>
        <v>2</v>
      </c>
      <c r="AM17" s="350">
        <f>AC128</f>
        <v>2</v>
      </c>
      <c r="AN17" s="351">
        <f t="shared" si="9"/>
        <v>1</v>
      </c>
      <c r="AO17" s="351">
        <f t="shared" si="0"/>
        <v>2</v>
      </c>
      <c r="AP17" s="351">
        <f t="shared" si="10"/>
        <v>2</v>
      </c>
      <c r="AQ17" s="352">
        <f t="shared" si="11"/>
        <v>2</v>
      </c>
    </row>
    <row r="18" spans="1:43" ht="15.75" x14ac:dyDescent="0.2">
      <c r="A18" s="369"/>
      <c r="B18" s="370"/>
      <c r="C18" s="576"/>
      <c r="D18" s="600"/>
      <c r="E18" s="591"/>
      <c r="F18" s="361"/>
      <c r="G18" s="361"/>
      <c r="H18" s="361"/>
      <c r="I18" s="361"/>
      <c r="J18" s="361"/>
      <c r="K18" s="361"/>
      <c r="L18" s="361"/>
      <c r="M18" s="592"/>
      <c r="N18" s="337"/>
      <c r="O18" s="338">
        <f t="shared" si="12"/>
        <v>0</v>
      </c>
      <c r="P18" s="339">
        <f t="shared" si="1"/>
        <v>0</v>
      </c>
      <c r="Q18" s="340" t="str">
        <f t="shared" si="2"/>
        <v>Débil</v>
      </c>
      <c r="R18" s="354"/>
      <c r="S18" s="355"/>
      <c r="T18" s="356"/>
      <c r="U18" s="344" t="str">
        <f t="shared" si="3"/>
        <v/>
      </c>
      <c r="V18" s="344" t="str">
        <f t="shared" si="4"/>
        <v/>
      </c>
      <c r="W18" s="344"/>
      <c r="X18" s="345"/>
      <c r="Y18" s="346" t="str">
        <f t="shared" si="7"/>
        <v/>
      </c>
      <c r="Z18" s="357"/>
      <c r="AA18" s="358"/>
      <c r="AB18" s="348" t="str">
        <f t="shared" si="8"/>
        <v/>
      </c>
      <c r="AC18" s="359"/>
      <c r="AD18" s="360"/>
      <c r="AF18" s="350">
        <v>11</v>
      </c>
      <c r="AG18" s="351">
        <f>'[1]2. MAPA DE RIESGOS '!H22</f>
        <v>2</v>
      </c>
      <c r="AH18" s="351">
        <f>'[1]2. MAPA DE RIESGOS '!I22</f>
        <v>4</v>
      </c>
      <c r="AI18" s="351">
        <v>5</v>
      </c>
      <c r="AJ18" s="352">
        <v>40</v>
      </c>
      <c r="AK18" s="3" t="str">
        <f>'[1]2. MAPA DE RIESGOS '!K22</f>
        <v>ALTO</v>
      </c>
      <c r="AL18" s="350">
        <f>Z140</f>
        <v>2</v>
      </c>
      <c r="AM18" s="350">
        <v>0</v>
      </c>
      <c r="AN18" s="351">
        <f t="shared" si="9"/>
        <v>1</v>
      </c>
      <c r="AO18" s="351">
        <f t="shared" si="0"/>
        <v>4</v>
      </c>
      <c r="AP18" s="351">
        <f t="shared" si="10"/>
        <v>4</v>
      </c>
      <c r="AQ18" s="352">
        <f t="shared" si="11"/>
        <v>4</v>
      </c>
    </row>
    <row r="19" spans="1:43" s="375" customFormat="1" ht="150" x14ac:dyDescent="0.2">
      <c r="A19" s="370" t="str">
        <f>'[1]2. MAPA DE RIESGOS '!C13</f>
        <v>2. Formulación e implementación de estrategias, incluyendo la de cursos pedagógicos, que no fomenten la cultura ciudadana para la movilidad y el respeto entre  los usuarios de todas las formas de transporte</v>
      </c>
      <c r="B19" s="370" t="str">
        <f>'[1]2. MAPA DE RIESGOS '!E13</f>
        <v>Gestión</v>
      </c>
      <c r="C19" s="575" t="s">
        <v>832</v>
      </c>
      <c r="D19" s="597" t="s">
        <v>833</v>
      </c>
      <c r="E19" s="591" t="s">
        <v>20</v>
      </c>
      <c r="F19" s="361">
        <v>15</v>
      </c>
      <c r="G19" s="361">
        <v>15</v>
      </c>
      <c r="H19" s="361">
        <v>15</v>
      </c>
      <c r="I19" s="361">
        <v>15</v>
      </c>
      <c r="J19" s="361">
        <v>15</v>
      </c>
      <c r="K19" s="361">
        <v>15</v>
      </c>
      <c r="L19" s="361">
        <v>10</v>
      </c>
      <c r="M19" s="592" t="s">
        <v>69</v>
      </c>
      <c r="N19" s="371"/>
      <c r="O19" s="372">
        <f t="shared" si="12"/>
        <v>90</v>
      </c>
      <c r="P19" s="373">
        <f t="shared" si="1"/>
        <v>1</v>
      </c>
      <c r="Q19" s="340" t="str">
        <f t="shared" si="2"/>
        <v>Fuerte</v>
      </c>
      <c r="R19" s="341">
        <f>ROUNDUP(AVERAGEIF(P19:P27,"&gt;0"),1)</f>
        <v>1</v>
      </c>
      <c r="S19" s="342" t="str">
        <f>IF(R19&gt;96%,"Fuerte",IF(R19&lt;50%,"Débil","Moderada"))</f>
        <v>Fuerte</v>
      </c>
      <c r="T19" s="343" t="str">
        <f>IF(R19&lt;96%,"Se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9" s="344" t="str">
        <f t="shared" si="3"/>
        <v>Fuerte</v>
      </c>
      <c r="V19" s="344" t="str">
        <f t="shared" si="4"/>
        <v/>
      </c>
      <c r="W19" s="344" t="str">
        <f t="shared" ref="W19:W83" si="13">IF(OR(U19="Fuerte",V19="Moderada"),"","Débil")</f>
        <v/>
      </c>
      <c r="X19" s="345" t="str">
        <f t="shared" ref="X19:X83" si="14">IF(AND(Q19="Fuerte",M19="Fuerte"),"Control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19" s="346">
        <f t="shared" si="7"/>
        <v>2</v>
      </c>
      <c r="Z19" s="347">
        <f>IFERROR(ROUND(AVERAGE(Y19:Y27),0),0)</f>
        <v>2</v>
      </c>
      <c r="AA19" s="368">
        <v>1</v>
      </c>
      <c r="AB19" s="348" t="str">
        <f t="shared" si="8"/>
        <v/>
      </c>
      <c r="AC19" s="347">
        <f>IFERROR(ROUND(AVERAGE(AB19:AB27),0),0)</f>
        <v>2</v>
      </c>
      <c r="AD19" s="374">
        <f>IF(OR(W19="Débil",AC19=0),0,IF(AC19=1,1,IF(AND(U19="Fuerte",AC19=2),2,1)))</f>
        <v>2</v>
      </c>
      <c r="AF19" s="350">
        <v>12</v>
      </c>
      <c r="AG19" s="351">
        <f>'[1]2. MAPA DE RIESGOS '!H23</f>
        <v>3</v>
      </c>
      <c r="AH19" s="351">
        <f>'[1]2. MAPA DE RIESGOS '!I23</f>
        <v>4</v>
      </c>
      <c r="AI19" s="351">
        <v>5</v>
      </c>
      <c r="AJ19" s="352">
        <v>40</v>
      </c>
      <c r="AK19" s="3" t="str">
        <f>'[1]2. MAPA DE RIESGOS '!K23</f>
        <v>EXTREMO</v>
      </c>
      <c r="AL19" s="350">
        <f>Z154</f>
        <v>2</v>
      </c>
      <c r="AM19" s="350">
        <f>AC154</f>
        <v>0</v>
      </c>
      <c r="AN19" s="351">
        <f t="shared" si="9"/>
        <v>1</v>
      </c>
      <c r="AO19" s="351">
        <f t="shared" si="0"/>
        <v>4</v>
      </c>
      <c r="AP19" s="351">
        <f t="shared" si="10"/>
        <v>4</v>
      </c>
      <c r="AQ19" s="352">
        <f t="shared" si="11"/>
        <v>4</v>
      </c>
    </row>
    <row r="20" spans="1:43" s="375" customFormat="1" ht="89.25" x14ac:dyDescent="0.2">
      <c r="A20" s="376"/>
      <c r="B20" s="376"/>
      <c r="C20" s="576" t="s">
        <v>834</v>
      </c>
      <c r="D20" s="597" t="s">
        <v>835</v>
      </c>
      <c r="E20" s="591" t="s">
        <v>20</v>
      </c>
      <c r="F20" s="361">
        <v>15</v>
      </c>
      <c r="G20" s="361">
        <v>15</v>
      </c>
      <c r="H20" s="361">
        <v>15</v>
      </c>
      <c r="I20" s="361">
        <v>15</v>
      </c>
      <c r="J20" s="361">
        <v>15</v>
      </c>
      <c r="K20" s="361">
        <v>15</v>
      </c>
      <c r="L20" s="361">
        <v>10</v>
      </c>
      <c r="M20" s="592" t="s">
        <v>69</v>
      </c>
      <c r="N20" s="371"/>
      <c r="O20" s="372">
        <f t="shared" si="12"/>
        <v>90</v>
      </c>
      <c r="P20" s="373">
        <f t="shared" si="1"/>
        <v>1</v>
      </c>
      <c r="Q20" s="340" t="str">
        <f t="shared" si="2"/>
        <v>Fuerte</v>
      </c>
      <c r="R20" s="377"/>
      <c r="S20" s="378"/>
      <c r="T20" s="379"/>
      <c r="U20" s="344" t="str">
        <f t="shared" si="3"/>
        <v>Fuerte</v>
      </c>
      <c r="V20" s="344" t="str">
        <f t="shared" si="4"/>
        <v/>
      </c>
      <c r="W20" s="344" t="str">
        <f t="shared" si="13"/>
        <v/>
      </c>
      <c r="X20" s="345" t="str">
        <f t="shared" si="14"/>
        <v>Control fuerte pero si el riesgo residual lo requiere y según la opción de manejo escogida, cada responsable involucrado debe liderar acciones adicionales</v>
      </c>
      <c r="Y20" s="346">
        <f t="shared" si="7"/>
        <v>2</v>
      </c>
      <c r="Z20" s="380"/>
      <c r="AA20" s="377"/>
      <c r="AB20" s="348" t="str">
        <f t="shared" si="8"/>
        <v/>
      </c>
      <c r="AC20" s="381"/>
      <c r="AD20" s="378"/>
      <c r="AF20" s="350">
        <v>13</v>
      </c>
      <c r="AG20" s="351">
        <f>'[1]2. MAPA DE RIESGOS '!H24</f>
        <v>3</v>
      </c>
      <c r="AH20" s="351">
        <f>'[1]2. MAPA DE RIESGOS '!I24</f>
        <v>3</v>
      </c>
      <c r="AI20" s="351">
        <v>5</v>
      </c>
      <c r="AJ20" s="352">
        <v>60</v>
      </c>
      <c r="AK20" s="3" t="str">
        <f>'[1]2. MAPA DE RIESGOS '!K24</f>
        <v>ALTO</v>
      </c>
      <c r="AL20" s="350">
        <f>Z164</f>
        <v>2</v>
      </c>
      <c r="AM20" s="350">
        <f>AC164</f>
        <v>0</v>
      </c>
      <c r="AN20" s="351">
        <f t="shared" si="9"/>
        <v>1</v>
      </c>
      <c r="AO20" s="351">
        <f t="shared" si="0"/>
        <v>3</v>
      </c>
      <c r="AP20" s="351">
        <f t="shared" si="10"/>
        <v>3</v>
      </c>
      <c r="AQ20" s="352">
        <f t="shared" si="11"/>
        <v>3</v>
      </c>
    </row>
    <row r="21" spans="1:43" s="375" customFormat="1" ht="38.25" x14ac:dyDescent="0.2">
      <c r="A21" s="376"/>
      <c r="B21" s="376"/>
      <c r="C21" s="576">
        <v>3</v>
      </c>
      <c r="D21" s="590" t="s">
        <v>836</v>
      </c>
      <c r="E21" s="591" t="s">
        <v>26</v>
      </c>
      <c r="F21" s="361">
        <v>15</v>
      </c>
      <c r="G21" s="361">
        <v>15</v>
      </c>
      <c r="H21" s="361">
        <v>15</v>
      </c>
      <c r="I21" s="361">
        <v>15</v>
      </c>
      <c r="J21" s="361">
        <v>15</v>
      </c>
      <c r="K21" s="361">
        <v>15</v>
      </c>
      <c r="L21" s="361">
        <v>10</v>
      </c>
      <c r="M21" s="592" t="s">
        <v>69</v>
      </c>
      <c r="N21" s="371"/>
      <c r="O21" s="372">
        <f t="shared" si="12"/>
        <v>90</v>
      </c>
      <c r="P21" s="373">
        <f t="shared" si="1"/>
        <v>1</v>
      </c>
      <c r="Q21" s="340" t="str">
        <f t="shared" si="2"/>
        <v>Fuerte</v>
      </c>
      <c r="R21" s="377"/>
      <c r="S21" s="378"/>
      <c r="T21" s="379"/>
      <c r="U21" s="344" t="str">
        <f t="shared" si="3"/>
        <v>Fuerte</v>
      </c>
      <c r="V21" s="344" t="str">
        <f t="shared" si="4"/>
        <v/>
      </c>
      <c r="W21" s="344" t="str">
        <f t="shared" si="13"/>
        <v/>
      </c>
      <c r="X21" s="345" t="str">
        <f t="shared" si="14"/>
        <v>Control fuerte pero si el riesgo residual lo requiere y según la opción de manejo escogida, cada responsable involucrado debe liderar acciones adicionales</v>
      </c>
      <c r="Y21" s="346" t="str">
        <f t="shared" si="7"/>
        <v/>
      </c>
      <c r="Z21" s="380"/>
      <c r="AA21" s="377"/>
      <c r="AB21" s="348">
        <f t="shared" si="8"/>
        <v>2</v>
      </c>
      <c r="AC21" s="381"/>
      <c r="AD21" s="378"/>
      <c r="AF21" s="350">
        <v>14</v>
      </c>
      <c r="AG21" s="351">
        <f>'[1]2. MAPA DE RIESGOS '!H25</f>
        <v>3</v>
      </c>
      <c r="AH21" s="351">
        <f>'[1]2. MAPA DE RIESGOS '!I25</f>
        <v>3</v>
      </c>
      <c r="AI21" s="351">
        <v>3</v>
      </c>
      <c r="AJ21" s="352">
        <v>25</v>
      </c>
      <c r="AK21" s="3" t="str">
        <f>'[1]2. MAPA DE RIESGOS '!K25</f>
        <v>ALTO</v>
      </c>
      <c r="AL21" s="350">
        <f>Z174</f>
        <v>2</v>
      </c>
      <c r="AM21" s="350">
        <f>AC174</f>
        <v>0</v>
      </c>
      <c r="AN21" s="351">
        <f t="shared" si="9"/>
        <v>1</v>
      </c>
      <c r="AO21" s="351">
        <f t="shared" si="0"/>
        <v>3</v>
      </c>
      <c r="AP21" s="351">
        <f t="shared" si="10"/>
        <v>3</v>
      </c>
      <c r="AQ21" s="352">
        <f t="shared" si="11"/>
        <v>3</v>
      </c>
    </row>
    <row r="22" spans="1:43" s="349" customFormat="1" ht="38.25" x14ac:dyDescent="0.2">
      <c r="A22" s="376"/>
      <c r="B22" s="376"/>
      <c r="C22" s="576" t="s">
        <v>822</v>
      </c>
      <c r="D22" s="590" t="s">
        <v>837</v>
      </c>
      <c r="E22" s="591" t="s">
        <v>20</v>
      </c>
      <c r="F22" s="361">
        <v>15</v>
      </c>
      <c r="G22" s="361">
        <v>15</v>
      </c>
      <c r="H22" s="361">
        <v>15</v>
      </c>
      <c r="I22" s="361">
        <v>15</v>
      </c>
      <c r="J22" s="361">
        <v>15</v>
      </c>
      <c r="K22" s="361">
        <v>15</v>
      </c>
      <c r="L22" s="361">
        <v>10</v>
      </c>
      <c r="M22" s="592" t="s">
        <v>69</v>
      </c>
      <c r="N22" s="371"/>
      <c r="O22" s="372">
        <f t="shared" si="12"/>
        <v>90</v>
      </c>
      <c r="P22" s="373">
        <f t="shared" si="1"/>
        <v>1</v>
      </c>
      <c r="Q22" s="340" t="str">
        <f t="shared" si="2"/>
        <v>Fuerte</v>
      </c>
      <c r="R22" s="377"/>
      <c r="S22" s="378"/>
      <c r="T22" s="379"/>
      <c r="U22" s="344" t="str">
        <f t="shared" si="3"/>
        <v>Fuerte</v>
      </c>
      <c r="V22" s="344" t="str">
        <f t="shared" si="4"/>
        <v/>
      </c>
      <c r="W22" s="344" t="str">
        <f t="shared" si="13"/>
        <v/>
      </c>
      <c r="X22" s="345" t="str">
        <f t="shared" si="14"/>
        <v>Control fuerte pero si el riesgo residual lo requiere y según la opción de manejo escogida, cada responsable involucrado debe liderar acciones adicionales</v>
      </c>
      <c r="Y22" s="346">
        <f t="shared" si="7"/>
        <v>2</v>
      </c>
      <c r="Z22" s="357"/>
      <c r="AA22" s="358"/>
      <c r="AB22" s="348" t="str">
        <f t="shared" si="8"/>
        <v/>
      </c>
      <c r="AC22" s="359"/>
      <c r="AD22" s="360"/>
      <c r="AF22" s="350"/>
      <c r="AG22" s="351"/>
      <c r="AH22" s="351"/>
      <c r="AI22" s="351"/>
      <c r="AJ22" s="352"/>
      <c r="AK22" s="3"/>
      <c r="AL22" s="350"/>
      <c r="AM22" s="350"/>
      <c r="AN22" s="351"/>
      <c r="AO22" s="351"/>
      <c r="AP22" s="351"/>
      <c r="AQ22" s="352"/>
    </row>
    <row r="23" spans="1:43" s="375" customFormat="1" ht="38.25" x14ac:dyDescent="0.2">
      <c r="A23" s="376"/>
      <c r="B23" s="376"/>
      <c r="C23" s="576">
        <v>4</v>
      </c>
      <c r="D23" s="590" t="s">
        <v>838</v>
      </c>
      <c r="E23" s="591" t="s">
        <v>20</v>
      </c>
      <c r="F23" s="361">
        <v>15</v>
      </c>
      <c r="G23" s="361">
        <v>15</v>
      </c>
      <c r="H23" s="361">
        <v>15</v>
      </c>
      <c r="I23" s="361">
        <v>15</v>
      </c>
      <c r="J23" s="361">
        <v>15</v>
      </c>
      <c r="K23" s="361">
        <v>15</v>
      </c>
      <c r="L23" s="361">
        <v>10</v>
      </c>
      <c r="M23" s="592" t="s">
        <v>69</v>
      </c>
      <c r="N23" s="371"/>
      <c r="O23" s="372">
        <f t="shared" si="12"/>
        <v>90</v>
      </c>
      <c r="P23" s="373">
        <f t="shared" si="1"/>
        <v>1</v>
      </c>
      <c r="Q23" s="340" t="str">
        <f t="shared" si="2"/>
        <v>Fuerte</v>
      </c>
      <c r="R23" s="377"/>
      <c r="S23" s="378"/>
      <c r="T23" s="379"/>
      <c r="U23" s="344" t="str">
        <f t="shared" si="3"/>
        <v>Fuerte</v>
      </c>
      <c r="V23" s="344" t="str">
        <f t="shared" si="4"/>
        <v/>
      </c>
      <c r="W23" s="344" t="str">
        <f t="shared" si="13"/>
        <v/>
      </c>
      <c r="X23" s="345" t="str">
        <f t="shared" si="14"/>
        <v>Control fuerte pero si el riesgo residual lo requiere y según la opción de manejo escogida, cada responsable involucrado debe liderar acciones adicionales</v>
      </c>
      <c r="Y23" s="346">
        <f t="shared" si="7"/>
        <v>2</v>
      </c>
      <c r="Z23" s="380"/>
      <c r="AA23" s="377"/>
      <c r="AB23" s="348" t="str">
        <f t="shared" si="8"/>
        <v/>
      </c>
      <c r="AC23" s="381"/>
      <c r="AD23" s="378"/>
      <c r="AF23" s="350">
        <v>15</v>
      </c>
      <c r="AG23" s="351">
        <f>'[1]2. MAPA DE RIESGOS '!H26</f>
        <v>2</v>
      </c>
      <c r="AH23" s="351">
        <f>'[1]2. MAPA DE RIESGOS '!I26</f>
        <v>2</v>
      </c>
      <c r="AI23" s="351">
        <v>3</v>
      </c>
      <c r="AJ23" s="352">
        <v>5</v>
      </c>
      <c r="AK23" s="3" t="str">
        <f>'[1]2. MAPA DE RIESGOS '!K26</f>
        <v>BAJO</v>
      </c>
      <c r="AL23" s="350">
        <f>Z182</f>
        <v>2</v>
      </c>
      <c r="AM23" s="350">
        <f>AC182</f>
        <v>0</v>
      </c>
      <c r="AN23" s="351">
        <f t="shared" si="9"/>
        <v>1</v>
      </c>
      <c r="AO23" s="351">
        <f t="shared" si="0"/>
        <v>2</v>
      </c>
      <c r="AP23" s="351">
        <f t="shared" si="10"/>
        <v>2</v>
      </c>
      <c r="AQ23" s="352">
        <f t="shared" si="11"/>
        <v>2</v>
      </c>
    </row>
    <row r="24" spans="1:43" s="375" customFormat="1" ht="66.75" customHeight="1" x14ac:dyDescent="0.2">
      <c r="A24" s="376"/>
      <c r="B24" s="376"/>
      <c r="C24" s="576" t="s">
        <v>826</v>
      </c>
      <c r="D24" s="597" t="s">
        <v>821</v>
      </c>
      <c r="E24" s="591" t="s">
        <v>26</v>
      </c>
      <c r="F24" s="361">
        <v>15</v>
      </c>
      <c r="G24" s="361">
        <v>15</v>
      </c>
      <c r="H24" s="361">
        <v>15</v>
      </c>
      <c r="I24" s="361">
        <v>15</v>
      </c>
      <c r="J24" s="361">
        <v>15</v>
      </c>
      <c r="K24" s="361">
        <v>15</v>
      </c>
      <c r="L24" s="361">
        <v>10</v>
      </c>
      <c r="M24" s="592" t="s">
        <v>69</v>
      </c>
      <c r="N24" s="371"/>
      <c r="O24" s="372">
        <f t="shared" si="12"/>
        <v>90</v>
      </c>
      <c r="P24" s="373">
        <f t="shared" si="1"/>
        <v>1</v>
      </c>
      <c r="Q24" s="340" t="str">
        <f t="shared" si="2"/>
        <v>Fuerte</v>
      </c>
      <c r="R24" s="377"/>
      <c r="S24" s="378"/>
      <c r="T24" s="379"/>
      <c r="U24" s="344" t="str">
        <f t="shared" si="3"/>
        <v>Fuerte</v>
      </c>
      <c r="V24" s="344" t="str">
        <f t="shared" si="4"/>
        <v/>
      </c>
      <c r="W24" s="344" t="str">
        <f t="shared" si="13"/>
        <v/>
      </c>
      <c r="X24" s="345" t="str">
        <f t="shared" si="14"/>
        <v>Control fuerte pero si el riesgo residual lo requiere y según la opción de manejo escogida, cada responsable involucrado debe liderar acciones adicionales</v>
      </c>
      <c r="Y24" s="346" t="str">
        <f t="shared" si="7"/>
        <v/>
      </c>
      <c r="Z24" s="382"/>
      <c r="AA24" s="383"/>
      <c r="AB24" s="348">
        <f t="shared" si="8"/>
        <v>2</v>
      </c>
      <c r="AC24" s="384"/>
      <c r="AD24" s="385"/>
      <c r="AF24" s="350"/>
      <c r="AG24" s="351"/>
      <c r="AH24" s="351"/>
      <c r="AI24" s="351">
        <v>4</v>
      </c>
      <c r="AJ24" s="352">
        <v>30</v>
      </c>
      <c r="AK24" s="3"/>
      <c r="AL24" s="386"/>
      <c r="AM24" s="386"/>
      <c r="AN24" s="351"/>
      <c r="AO24" s="351"/>
      <c r="AP24" s="351"/>
      <c r="AQ24" s="352"/>
    </row>
    <row r="25" spans="1:43" s="375" customFormat="1" ht="15.75" x14ac:dyDescent="0.25">
      <c r="A25" s="387"/>
      <c r="B25" s="387"/>
      <c r="C25" s="577"/>
      <c r="D25" s="600"/>
      <c r="E25" s="591"/>
      <c r="F25" s="361"/>
      <c r="G25" s="361"/>
      <c r="H25" s="361"/>
      <c r="I25" s="361"/>
      <c r="J25" s="361"/>
      <c r="K25" s="361"/>
      <c r="L25" s="361"/>
      <c r="M25" s="592"/>
      <c r="N25" s="371"/>
      <c r="O25" s="372">
        <f t="shared" si="12"/>
        <v>0</v>
      </c>
      <c r="P25" s="373">
        <f t="shared" si="1"/>
        <v>0</v>
      </c>
      <c r="Q25" s="340" t="str">
        <f t="shared" si="2"/>
        <v>Débil</v>
      </c>
      <c r="R25" s="377"/>
      <c r="S25" s="378"/>
      <c r="T25" s="379"/>
      <c r="U25" s="344" t="str">
        <f t="shared" si="3"/>
        <v/>
      </c>
      <c r="V25" s="344" t="str">
        <f t="shared" si="4"/>
        <v/>
      </c>
      <c r="W25" s="344" t="str">
        <f t="shared" si="13"/>
        <v>Débil</v>
      </c>
      <c r="X25" s="345" t="str">
        <f t="shared" si="14"/>
        <v>Requiere plan de acción para fortalecer el control</v>
      </c>
      <c r="Y25" s="346" t="str">
        <f t="shared" si="7"/>
        <v/>
      </c>
      <c r="Z25" s="388"/>
      <c r="AA25" s="374">
        <f>IF(OR(W25="Débil",Z25=0),0,IF(Z25=1,1,IF(AND(U25="Fuerte",Z25=2),2,1)))</f>
        <v>0</v>
      </c>
      <c r="AB25" s="348" t="str">
        <f t="shared" si="8"/>
        <v/>
      </c>
      <c r="AC25" s="388"/>
      <c r="AD25" s="374">
        <f>IF(OR(W25="Débil",AC25=0),0,IF(AC25=1,1,IF(AND(U25="Fuerte",AC25=2),2,1)))</f>
        <v>0</v>
      </c>
      <c r="AF25" s="350"/>
      <c r="AG25" s="351"/>
      <c r="AH25" s="351"/>
      <c r="AI25" s="351">
        <v>5</v>
      </c>
      <c r="AJ25" s="352">
        <v>40</v>
      </c>
      <c r="AK25" s="389"/>
      <c r="AL25" s="386"/>
      <c r="AM25" s="386"/>
      <c r="AN25" s="351"/>
      <c r="AO25" s="351"/>
      <c r="AP25" s="351"/>
      <c r="AQ25" s="352"/>
    </row>
    <row r="26" spans="1:43" s="375" customFormat="1" ht="15.75" x14ac:dyDescent="0.2">
      <c r="A26" s="376"/>
      <c r="B26" s="376"/>
      <c r="C26" s="576"/>
      <c r="D26" s="600"/>
      <c r="E26" s="591"/>
      <c r="F26" s="361"/>
      <c r="G26" s="361"/>
      <c r="H26" s="361"/>
      <c r="I26" s="361"/>
      <c r="J26" s="361"/>
      <c r="K26" s="361"/>
      <c r="L26" s="361"/>
      <c r="M26" s="592"/>
      <c r="N26" s="371"/>
      <c r="O26" s="372">
        <f t="shared" si="12"/>
        <v>0</v>
      </c>
      <c r="P26" s="373">
        <f t="shared" si="1"/>
        <v>0</v>
      </c>
      <c r="Q26" s="340" t="str">
        <f t="shared" si="2"/>
        <v>Débil</v>
      </c>
      <c r="R26" s="377"/>
      <c r="S26" s="378"/>
      <c r="T26" s="379"/>
      <c r="U26" s="344" t="str">
        <f t="shared" si="3"/>
        <v/>
      </c>
      <c r="V26" s="344" t="str">
        <f t="shared" si="4"/>
        <v/>
      </c>
      <c r="W26" s="344" t="str">
        <f t="shared" si="13"/>
        <v>Débil</v>
      </c>
      <c r="X26" s="345" t="str">
        <f t="shared" si="14"/>
        <v>Requiere plan de acción para fortalecer el control</v>
      </c>
      <c r="Y26" s="346" t="str">
        <f t="shared" si="7"/>
        <v/>
      </c>
      <c r="Z26" s="380"/>
      <c r="AA26" s="377"/>
      <c r="AB26" s="348" t="str">
        <f t="shared" si="8"/>
        <v/>
      </c>
      <c r="AC26" s="381"/>
      <c r="AD26" s="378"/>
      <c r="AF26" s="390"/>
      <c r="AG26" s="391"/>
      <c r="AH26" s="391"/>
      <c r="AI26" s="391"/>
      <c r="AJ26" s="392"/>
      <c r="AK26" s="389"/>
      <c r="AL26" s="393"/>
      <c r="AM26" s="393"/>
      <c r="AN26" s="391"/>
      <c r="AO26" s="391"/>
      <c r="AP26" s="391"/>
      <c r="AQ26" s="392"/>
    </row>
    <row r="27" spans="1:43" s="375" customFormat="1" ht="15.75" x14ac:dyDescent="0.2">
      <c r="A27" s="394"/>
      <c r="B27" s="394"/>
      <c r="C27" s="576"/>
      <c r="D27" s="600"/>
      <c r="E27" s="591"/>
      <c r="F27" s="361"/>
      <c r="G27" s="361"/>
      <c r="H27" s="361"/>
      <c r="I27" s="361"/>
      <c r="J27" s="361"/>
      <c r="K27" s="361"/>
      <c r="L27" s="361"/>
      <c r="M27" s="592"/>
      <c r="N27" s="371"/>
      <c r="O27" s="372">
        <f t="shared" si="12"/>
        <v>0</v>
      </c>
      <c r="P27" s="373">
        <f t="shared" si="1"/>
        <v>0</v>
      </c>
      <c r="Q27" s="340" t="str">
        <f t="shared" si="2"/>
        <v>Débil</v>
      </c>
      <c r="R27" s="377"/>
      <c r="S27" s="378"/>
      <c r="T27" s="379"/>
      <c r="U27" s="344" t="str">
        <f t="shared" si="3"/>
        <v/>
      </c>
      <c r="V27" s="344" t="str">
        <f t="shared" si="4"/>
        <v/>
      </c>
      <c r="W27" s="344" t="str">
        <f t="shared" si="13"/>
        <v>Débil</v>
      </c>
      <c r="X27" s="345" t="str">
        <f t="shared" si="14"/>
        <v>Requiere plan de acción para fortalecer el control</v>
      </c>
      <c r="Y27" s="346" t="str">
        <f t="shared" si="7"/>
        <v/>
      </c>
      <c r="Z27" s="380"/>
      <c r="AA27" s="377"/>
      <c r="AB27" s="348" t="str">
        <f t="shared" si="8"/>
        <v/>
      </c>
      <c r="AC27" s="381"/>
      <c r="AD27" s="378"/>
      <c r="AF27" s="390"/>
      <c r="AG27" s="391"/>
      <c r="AH27" s="391"/>
      <c r="AI27" s="391"/>
      <c r="AJ27" s="392"/>
      <c r="AK27" s="389"/>
      <c r="AL27" s="393"/>
      <c r="AM27" s="393"/>
      <c r="AN27" s="391"/>
      <c r="AO27" s="391"/>
      <c r="AP27" s="391"/>
      <c r="AQ27" s="392"/>
    </row>
    <row r="28" spans="1:43" s="349" customFormat="1" ht="90" x14ac:dyDescent="0.2">
      <c r="A28" s="333" t="str">
        <f>'[1]2. MAPA DE RIESGOS '!C14</f>
        <v>3. Formulación de planes, programas o proyectos de movilidad de la ciudad, que no propendan por la sostenibilidad ambiental, económica y social.</v>
      </c>
      <c r="B28" s="395"/>
      <c r="C28" s="601">
        <v>1</v>
      </c>
      <c r="D28" s="553" t="s">
        <v>2425</v>
      </c>
      <c r="E28" s="589" t="s">
        <v>20</v>
      </c>
      <c r="F28" s="586">
        <v>15</v>
      </c>
      <c r="G28" s="586">
        <v>15</v>
      </c>
      <c r="H28" s="586">
        <v>15</v>
      </c>
      <c r="I28" s="586">
        <v>15</v>
      </c>
      <c r="J28" s="586">
        <v>15</v>
      </c>
      <c r="K28" s="586">
        <v>15</v>
      </c>
      <c r="L28" s="586">
        <v>10</v>
      </c>
      <c r="M28" s="517" t="s">
        <v>69</v>
      </c>
      <c r="N28" s="337"/>
      <c r="O28" s="338">
        <f t="shared" si="12"/>
        <v>90</v>
      </c>
      <c r="P28" s="339">
        <f t="shared" si="1"/>
        <v>1</v>
      </c>
      <c r="Q28" s="340" t="str">
        <f t="shared" si="2"/>
        <v>Fuerte</v>
      </c>
      <c r="R28" s="341">
        <f>ROUNDUP(AVERAGEIF(P28:P39,"&gt;0"),1)</f>
        <v>1</v>
      </c>
      <c r="S28" s="342" t="str">
        <f>IF(R28&gt;96%,"Fuerte",IF(R28&lt;50%,"Débil","Moderada"))</f>
        <v>Fuerte</v>
      </c>
      <c r="T28" s="343" t="str">
        <f>IF(R28&lt;96%,"Se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28" s="344" t="str">
        <f t="shared" si="3"/>
        <v>Fuerte</v>
      </c>
      <c r="V28" s="344" t="str">
        <f t="shared" si="4"/>
        <v/>
      </c>
      <c r="W28" s="344" t="str">
        <f t="shared" si="13"/>
        <v/>
      </c>
      <c r="X28" s="345" t="str">
        <f t="shared" si="14"/>
        <v>Control fuerte pero si el riesgo residual lo requiere y según la opción de manejo escogida, cada responsable involucrado debe liderar acciones adicionales</v>
      </c>
      <c r="Y28" s="346">
        <f t="shared" si="7"/>
        <v>2</v>
      </c>
      <c r="Z28" s="347">
        <f>IFERROR(ROUND(AVERAGE(Y28:Y39),0),0)</f>
        <v>2</v>
      </c>
      <c r="AA28" s="342">
        <f>IF(OR(W28="Débil",Z28=0),0,IF(Z28=1,1,IF(AND(U28="Fuerte",Z28=2),2,1)))</f>
        <v>2</v>
      </c>
      <c r="AB28" s="348" t="str">
        <f t="shared" si="8"/>
        <v/>
      </c>
      <c r="AC28" s="347">
        <f>IFERROR(ROUND(AVERAGE(AB28:AB39),0),0)</f>
        <v>2</v>
      </c>
      <c r="AD28" s="342">
        <f>IF(OR(W28="Débil",AC28=0),0,IF(AC28=1,1,IF(AND(U28="Fuerte",AC28=2),2,1)))</f>
        <v>2</v>
      </c>
      <c r="AE28" s="296"/>
      <c r="AF28" s="396"/>
      <c r="AG28" s="351"/>
      <c r="AH28" s="351"/>
      <c r="AI28" s="351"/>
      <c r="AJ28" s="352"/>
      <c r="AK28" s="3"/>
      <c r="AL28" s="386"/>
      <c r="AM28" s="386"/>
      <c r="AN28" s="351"/>
      <c r="AO28" s="351"/>
      <c r="AP28" s="351"/>
      <c r="AQ28" s="352"/>
    </row>
    <row r="29" spans="1:43" s="349" customFormat="1" ht="63.75" x14ac:dyDescent="0.2">
      <c r="A29" s="397"/>
      <c r="B29" s="397"/>
      <c r="C29" s="575" t="s">
        <v>839</v>
      </c>
      <c r="D29" s="597" t="s">
        <v>840</v>
      </c>
      <c r="E29" s="591" t="s">
        <v>20</v>
      </c>
      <c r="F29" s="361">
        <v>15</v>
      </c>
      <c r="G29" s="361">
        <v>15</v>
      </c>
      <c r="H29" s="361">
        <v>15</v>
      </c>
      <c r="I29" s="361">
        <v>15</v>
      </c>
      <c r="J29" s="361">
        <v>15</v>
      </c>
      <c r="K29" s="361">
        <v>15</v>
      </c>
      <c r="L29" s="361">
        <v>10</v>
      </c>
      <c r="M29" s="592" t="s">
        <v>69</v>
      </c>
      <c r="N29" s="337"/>
      <c r="O29" s="338">
        <f t="shared" si="12"/>
        <v>90</v>
      </c>
      <c r="P29" s="339">
        <f t="shared" si="1"/>
        <v>1</v>
      </c>
      <c r="Q29" s="340" t="str">
        <f t="shared" si="2"/>
        <v>Fuerte</v>
      </c>
      <c r="R29" s="354"/>
      <c r="S29" s="355"/>
      <c r="T29" s="356"/>
      <c r="U29" s="344" t="str">
        <f t="shared" si="3"/>
        <v>Fuerte</v>
      </c>
      <c r="V29" s="344" t="str">
        <f t="shared" si="4"/>
        <v/>
      </c>
      <c r="W29" s="344" t="str">
        <f t="shared" si="13"/>
        <v/>
      </c>
      <c r="X29" s="345" t="str">
        <f t="shared" si="14"/>
        <v>Control fuerte pero si el riesgo residual lo requiere y según la opción de manejo escogida, cada responsable involucrado debe liderar acciones adicionales</v>
      </c>
      <c r="Y29" s="346">
        <f t="shared" si="7"/>
        <v>2</v>
      </c>
      <c r="Z29" s="357"/>
      <c r="AA29" s="358"/>
      <c r="AB29" s="348" t="str">
        <f t="shared" si="8"/>
        <v/>
      </c>
      <c r="AC29" s="359"/>
      <c r="AD29" s="360"/>
      <c r="AE29" s="296"/>
      <c r="AF29" s="396"/>
      <c r="AG29" s="351"/>
      <c r="AH29" s="351"/>
      <c r="AI29" s="351"/>
      <c r="AJ29" s="352"/>
      <c r="AK29" s="3"/>
      <c r="AL29" s="386"/>
      <c r="AM29" s="386"/>
      <c r="AN29" s="351"/>
      <c r="AO29" s="351"/>
      <c r="AP29" s="351"/>
      <c r="AQ29" s="352"/>
    </row>
    <row r="30" spans="1:43" ht="140.25" x14ac:dyDescent="0.2">
      <c r="A30" s="397"/>
      <c r="B30" s="397"/>
      <c r="C30" s="576" t="s">
        <v>841</v>
      </c>
      <c r="D30" s="597" t="s">
        <v>842</v>
      </c>
      <c r="E30" s="591" t="s">
        <v>20</v>
      </c>
      <c r="F30" s="361">
        <v>15</v>
      </c>
      <c r="G30" s="361">
        <v>15</v>
      </c>
      <c r="H30" s="361">
        <v>15</v>
      </c>
      <c r="I30" s="361">
        <v>15</v>
      </c>
      <c r="J30" s="361">
        <v>15</v>
      </c>
      <c r="K30" s="361">
        <v>15</v>
      </c>
      <c r="L30" s="361">
        <v>10</v>
      </c>
      <c r="M30" s="592" t="s">
        <v>69</v>
      </c>
      <c r="N30" s="337"/>
      <c r="O30" s="338">
        <f t="shared" si="12"/>
        <v>90</v>
      </c>
      <c r="P30" s="339">
        <f t="shared" si="1"/>
        <v>1</v>
      </c>
      <c r="Q30" s="340" t="str">
        <f t="shared" si="2"/>
        <v>Fuerte</v>
      </c>
      <c r="R30" s="354"/>
      <c r="S30" s="355"/>
      <c r="T30" s="356"/>
      <c r="U30" s="344" t="str">
        <f t="shared" si="3"/>
        <v>Fuerte</v>
      </c>
      <c r="V30" s="344" t="str">
        <f t="shared" si="4"/>
        <v/>
      </c>
      <c r="W30" s="344" t="str">
        <f t="shared" si="13"/>
        <v/>
      </c>
      <c r="X30" s="345" t="str">
        <f t="shared" si="14"/>
        <v>Control fuerte pero si el riesgo residual lo requiere y según la opción de manejo escogida, cada responsable involucrado debe liderar acciones adicionales</v>
      </c>
      <c r="Y30" s="346">
        <f t="shared" si="7"/>
        <v>2</v>
      </c>
      <c r="Z30" s="398"/>
      <c r="AA30" s="399"/>
      <c r="AB30" s="348" t="str">
        <f t="shared" si="8"/>
        <v/>
      </c>
      <c r="AC30" s="348"/>
      <c r="AD30" s="400"/>
      <c r="AF30" s="350"/>
      <c r="AG30" s="351"/>
      <c r="AH30" s="351"/>
      <c r="AI30" s="351"/>
      <c r="AJ30" s="352"/>
      <c r="AK30" s="3"/>
      <c r="AL30" s="386"/>
      <c r="AM30" s="386"/>
      <c r="AN30" s="351"/>
      <c r="AO30" s="351"/>
      <c r="AP30" s="351"/>
      <c r="AQ30" s="352"/>
    </row>
    <row r="31" spans="1:43" ht="45" customHeight="1" x14ac:dyDescent="0.2">
      <c r="A31" s="397"/>
      <c r="B31" s="397"/>
      <c r="C31" s="576" t="s">
        <v>815</v>
      </c>
      <c r="D31" s="597" t="s">
        <v>843</v>
      </c>
      <c r="E31" s="591" t="s">
        <v>20</v>
      </c>
      <c r="F31" s="361">
        <v>15</v>
      </c>
      <c r="G31" s="361">
        <v>15</v>
      </c>
      <c r="H31" s="361">
        <v>15</v>
      </c>
      <c r="I31" s="361">
        <v>15</v>
      </c>
      <c r="J31" s="361">
        <v>15</v>
      </c>
      <c r="K31" s="361">
        <v>15</v>
      </c>
      <c r="L31" s="361">
        <v>10</v>
      </c>
      <c r="M31" s="592" t="s">
        <v>69</v>
      </c>
      <c r="N31" s="337"/>
      <c r="O31" s="338">
        <f t="shared" si="12"/>
        <v>90</v>
      </c>
      <c r="P31" s="339">
        <f t="shared" si="1"/>
        <v>1</v>
      </c>
      <c r="Q31" s="340" t="str">
        <f t="shared" si="2"/>
        <v>Fuerte</v>
      </c>
      <c r="R31" s="354"/>
      <c r="S31" s="355"/>
      <c r="T31" s="356"/>
      <c r="U31" s="344" t="str">
        <f t="shared" si="3"/>
        <v>Fuerte</v>
      </c>
      <c r="V31" s="344" t="str">
        <f t="shared" si="4"/>
        <v/>
      </c>
      <c r="W31" s="344" t="str">
        <f t="shared" si="13"/>
        <v/>
      </c>
      <c r="X31" s="345" t="str">
        <f t="shared" si="14"/>
        <v>Control fuerte pero si el riesgo residual lo requiere y según la opción de manejo escogida, cada responsable involucrado debe liderar acciones adicionales</v>
      </c>
      <c r="Y31" s="346">
        <f t="shared" si="7"/>
        <v>2</v>
      </c>
      <c r="Z31" s="357"/>
      <c r="AA31" s="358"/>
      <c r="AB31" s="348" t="str">
        <f t="shared" si="8"/>
        <v/>
      </c>
      <c r="AC31" s="359"/>
      <c r="AD31" s="360"/>
      <c r="AF31" s="350"/>
      <c r="AG31" s="351"/>
      <c r="AH31" s="351"/>
      <c r="AI31" s="351"/>
      <c r="AJ31" s="352"/>
      <c r="AK31" s="3"/>
      <c r="AL31" s="386"/>
      <c r="AM31" s="386"/>
      <c r="AN31" s="351"/>
      <c r="AO31" s="351"/>
      <c r="AP31" s="351"/>
      <c r="AQ31" s="352"/>
    </row>
    <row r="32" spans="1:43" ht="45" customHeight="1" x14ac:dyDescent="0.2">
      <c r="A32" s="397"/>
      <c r="B32" s="397"/>
      <c r="C32" s="576" t="s">
        <v>817</v>
      </c>
      <c r="D32" s="597" t="s">
        <v>821</v>
      </c>
      <c r="E32" s="591" t="s">
        <v>26</v>
      </c>
      <c r="F32" s="361">
        <v>15</v>
      </c>
      <c r="G32" s="361">
        <v>15</v>
      </c>
      <c r="H32" s="361">
        <v>15</v>
      </c>
      <c r="I32" s="361">
        <v>15</v>
      </c>
      <c r="J32" s="361">
        <v>15</v>
      </c>
      <c r="K32" s="361">
        <v>15</v>
      </c>
      <c r="L32" s="361">
        <v>10</v>
      </c>
      <c r="M32" s="592" t="s">
        <v>69</v>
      </c>
      <c r="N32" s="337"/>
      <c r="O32" s="338">
        <f>SUM(F32:K32)</f>
        <v>90</v>
      </c>
      <c r="P32" s="339">
        <f t="shared" si="1"/>
        <v>1</v>
      </c>
      <c r="Q32" s="340" t="str">
        <f t="shared" si="2"/>
        <v>Fuerte</v>
      </c>
      <c r="R32" s="354"/>
      <c r="S32" s="355"/>
      <c r="T32" s="356"/>
      <c r="U32" s="344" t="str">
        <f t="shared" si="3"/>
        <v>Fuerte</v>
      </c>
      <c r="V32" s="344" t="str">
        <f t="shared" si="4"/>
        <v/>
      </c>
      <c r="W32" s="344" t="str">
        <f t="shared" si="13"/>
        <v/>
      </c>
      <c r="X32" s="345" t="str">
        <f t="shared" si="14"/>
        <v>Control fuerte pero si el riesgo residual lo requiere y según la opción de manejo escogida, cada responsable involucrado debe liderar acciones adicionales</v>
      </c>
      <c r="Y32" s="346" t="str">
        <f t="shared" si="7"/>
        <v/>
      </c>
      <c r="Z32" s="357"/>
      <c r="AA32" s="358"/>
      <c r="AB32" s="348">
        <f t="shared" si="8"/>
        <v>2</v>
      </c>
      <c r="AC32" s="359"/>
      <c r="AD32" s="360"/>
      <c r="AF32" s="350"/>
      <c r="AG32" s="351"/>
      <c r="AH32" s="351"/>
      <c r="AI32" s="351"/>
      <c r="AJ32" s="352"/>
      <c r="AK32" s="3"/>
      <c r="AL32" s="386"/>
      <c r="AM32" s="386"/>
      <c r="AN32" s="351"/>
      <c r="AO32" s="351"/>
      <c r="AP32" s="351"/>
      <c r="AQ32" s="352"/>
    </row>
    <row r="33" spans="1:43" ht="63.75" x14ac:dyDescent="0.25">
      <c r="A33" s="366"/>
      <c r="B33" s="366"/>
      <c r="C33" s="577" t="s">
        <v>844</v>
      </c>
      <c r="D33" s="597" t="s">
        <v>845</v>
      </c>
      <c r="E33" s="591" t="s">
        <v>20</v>
      </c>
      <c r="F33" s="361">
        <v>15</v>
      </c>
      <c r="G33" s="361">
        <v>15</v>
      </c>
      <c r="H33" s="361">
        <v>15</v>
      </c>
      <c r="I33" s="361">
        <v>15</v>
      </c>
      <c r="J33" s="361">
        <v>15</v>
      </c>
      <c r="K33" s="361">
        <v>15</v>
      </c>
      <c r="L33" s="361">
        <v>10</v>
      </c>
      <c r="M33" s="592" t="s">
        <v>69</v>
      </c>
      <c r="N33" s="337"/>
      <c r="O33" s="338">
        <f t="shared" si="12"/>
        <v>90</v>
      </c>
      <c r="P33" s="339">
        <f t="shared" si="1"/>
        <v>1</v>
      </c>
      <c r="Q33" s="340" t="str">
        <f t="shared" si="2"/>
        <v>Fuerte</v>
      </c>
      <c r="R33" s="354"/>
      <c r="S33" s="355"/>
      <c r="T33" s="356"/>
      <c r="U33" s="344" t="str">
        <f t="shared" si="3"/>
        <v>Fuerte</v>
      </c>
      <c r="V33" s="344" t="str">
        <f t="shared" si="4"/>
        <v/>
      </c>
      <c r="W33" s="344" t="str">
        <f t="shared" si="13"/>
        <v/>
      </c>
      <c r="X33" s="345" t="str">
        <f t="shared" si="14"/>
        <v>Control fuerte pero si el riesgo residual lo requiere y según la opción de manejo escogida, cada responsable involucrado debe liderar acciones adicionales</v>
      </c>
      <c r="Y33" s="346">
        <f t="shared" si="7"/>
        <v>2</v>
      </c>
      <c r="Z33" s="357"/>
      <c r="AA33" s="358"/>
      <c r="AB33" s="348" t="str">
        <f t="shared" si="8"/>
        <v/>
      </c>
      <c r="AC33" s="359"/>
      <c r="AD33" s="342">
        <f>IF(OR(W33="Débil",AC33=0),0,IF(AC33=1,1,IF(AND(U33="Fuerte",AC33=2),2,1)))</f>
        <v>0</v>
      </c>
      <c r="AF33" s="350"/>
      <c r="AG33" s="351"/>
      <c r="AH33" s="351"/>
      <c r="AI33" s="351"/>
      <c r="AJ33" s="352"/>
      <c r="AK33" s="3"/>
      <c r="AL33" s="386"/>
      <c r="AM33" s="386"/>
      <c r="AN33" s="351"/>
      <c r="AO33" s="351"/>
      <c r="AP33" s="351"/>
      <c r="AQ33" s="352"/>
    </row>
    <row r="34" spans="1:43" ht="38.25" x14ac:dyDescent="0.25">
      <c r="A34" s="366"/>
      <c r="B34" s="401"/>
      <c r="C34" s="602" t="s">
        <v>846</v>
      </c>
      <c r="D34" s="600" t="s">
        <v>847</v>
      </c>
      <c r="E34" s="591" t="s">
        <v>20</v>
      </c>
      <c r="F34" s="361">
        <v>15</v>
      </c>
      <c r="G34" s="361">
        <v>15</v>
      </c>
      <c r="H34" s="361">
        <v>15</v>
      </c>
      <c r="I34" s="361">
        <v>15</v>
      </c>
      <c r="J34" s="361">
        <v>15</v>
      </c>
      <c r="K34" s="361">
        <v>15</v>
      </c>
      <c r="L34" s="361">
        <v>10</v>
      </c>
      <c r="M34" s="592" t="s">
        <v>69</v>
      </c>
      <c r="N34" s="337"/>
      <c r="O34" s="338">
        <f t="shared" si="12"/>
        <v>90</v>
      </c>
      <c r="P34" s="339">
        <f t="shared" si="1"/>
        <v>1</v>
      </c>
      <c r="Q34" s="340" t="str">
        <f t="shared" si="2"/>
        <v>Fuerte</v>
      </c>
      <c r="R34" s="354"/>
      <c r="S34" s="355"/>
      <c r="T34" s="356"/>
      <c r="U34" s="344" t="str">
        <f t="shared" si="3"/>
        <v>Fuerte</v>
      </c>
      <c r="V34" s="344" t="str">
        <f t="shared" si="4"/>
        <v/>
      </c>
      <c r="W34" s="344" t="str">
        <f t="shared" si="13"/>
        <v/>
      </c>
      <c r="X34" s="345" t="str">
        <f t="shared" si="14"/>
        <v>Control fuerte pero si el riesgo residual lo requiere y según la opción de manejo escogida, cada responsable involucrado debe liderar acciones adicionales</v>
      </c>
      <c r="Y34" s="346">
        <f t="shared" si="7"/>
        <v>2</v>
      </c>
      <c r="Z34" s="357"/>
      <c r="AA34" s="358"/>
      <c r="AB34" s="348" t="str">
        <f t="shared" si="8"/>
        <v/>
      </c>
      <c r="AC34" s="359"/>
      <c r="AD34" s="360"/>
      <c r="AF34" s="402"/>
      <c r="AG34" s="403"/>
      <c r="AH34" s="403"/>
      <c r="AI34" s="403"/>
      <c r="AJ34" s="404"/>
      <c r="AK34" s="405"/>
      <c r="AL34" s="406"/>
      <c r="AM34" s="406"/>
      <c r="AN34" s="403"/>
      <c r="AO34" s="403"/>
      <c r="AP34" s="403"/>
      <c r="AQ34" s="404"/>
    </row>
    <row r="35" spans="1:43" ht="45" x14ac:dyDescent="0.25">
      <c r="A35" s="366"/>
      <c r="B35" s="366"/>
      <c r="C35" s="601">
        <v>4.0999999999999996</v>
      </c>
      <c r="D35" s="553" t="s">
        <v>2426</v>
      </c>
      <c r="E35" s="589"/>
      <c r="F35" s="586">
        <v>15</v>
      </c>
      <c r="G35" s="586">
        <v>15</v>
      </c>
      <c r="H35" s="586">
        <v>15</v>
      </c>
      <c r="I35" s="586">
        <v>15</v>
      </c>
      <c r="J35" s="586">
        <v>15</v>
      </c>
      <c r="K35" s="586">
        <v>15</v>
      </c>
      <c r="L35" s="586">
        <v>10</v>
      </c>
      <c r="M35" s="517" t="s">
        <v>69</v>
      </c>
      <c r="N35" s="337"/>
      <c r="O35" s="338">
        <f t="shared" si="12"/>
        <v>90</v>
      </c>
      <c r="P35" s="339">
        <f t="shared" si="1"/>
        <v>1</v>
      </c>
      <c r="Q35" s="340" t="str">
        <f t="shared" si="2"/>
        <v>Fuerte</v>
      </c>
      <c r="R35" s="354"/>
      <c r="S35" s="355"/>
      <c r="T35" s="356"/>
      <c r="U35" s="344" t="str">
        <f t="shared" si="3"/>
        <v>Fuerte</v>
      </c>
      <c r="V35" s="344" t="str">
        <f t="shared" si="4"/>
        <v/>
      </c>
      <c r="W35" s="344" t="str">
        <f t="shared" si="13"/>
        <v/>
      </c>
      <c r="X35" s="345" t="str">
        <f t="shared" si="14"/>
        <v>Control fuerte pero si el riesgo residual lo requiere y según la opción de manejo escogida, cada responsable involucrado debe liderar acciones adicionales</v>
      </c>
      <c r="Y35" s="346" t="str">
        <f t="shared" si="7"/>
        <v/>
      </c>
      <c r="Z35" s="357"/>
      <c r="AA35" s="358"/>
      <c r="AB35" s="348" t="str">
        <f t="shared" si="8"/>
        <v/>
      </c>
      <c r="AC35" s="359"/>
      <c r="AD35" s="360"/>
      <c r="AF35" s="402"/>
      <c r="AG35" s="403"/>
      <c r="AH35" s="403"/>
      <c r="AI35" s="403"/>
      <c r="AJ35" s="404"/>
      <c r="AK35" s="405"/>
      <c r="AL35" s="406"/>
      <c r="AM35" s="406"/>
      <c r="AN35" s="403"/>
      <c r="AO35" s="403"/>
      <c r="AP35" s="403"/>
      <c r="AQ35" s="404"/>
    </row>
    <row r="36" spans="1:43" ht="38.25" x14ac:dyDescent="0.2">
      <c r="A36" s="353"/>
      <c r="B36" s="353"/>
      <c r="C36" s="576" t="s">
        <v>849</v>
      </c>
      <c r="D36" s="597" t="s">
        <v>850</v>
      </c>
      <c r="E36" s="591" t="s">
        <v>20</v>
      </c>
      <c r="F36" s="361">
        <v>15</v>
      </c>
      <c r="G36" s="361">
        <v>15</v>
      </c>
      <c r="H36" s="361">
        <v>15</v>
      </c>
      <c r="I36" s="361">
        <v>15</v>
      </c>
      <c r="J36" s="361">
        <v>15</v>
      </c>
      <c r="K36" s="361">
        <v>15</v>
      </c>
      <c r="L36" s="361">
        <v>10</v>
      </c>
      <c r="M36" s="592" t="s">
        <v>69</v>
      </c>
      <c r="N36" s="337"/>
      <c r="O36" s="338">
        <f t="shared" si="12"/>
        <v>90</v>
      </c>
      <c r="P36" s="339">
        <f t="shared" si="1"/>
        <v>1</v>
      </c>
      <c r="Q36" s="340" t="str">
        <f t="shared" si="2"/>
        <v>Fuerte</v>
      </c>
      <c r="R36" s="354"/>
      <c r="S36" s="355"/>
      <c r="T36" s="356"/>
      <c r="U36" s="344" t="str">
        <f t="shared" si="3"/>
        <v>Fuerte</v>
      </c>
      <c r="V36" s="344" t="str">
        <f t="shared" si="4"/>
        <v/>
      </c>
      <c r="W36" s="344" t="str">
        <f t="shared" si="13"/>
        <v/>
      </c>
      <c r="X36" s="345" t="str">
        <f t="shared" si="14"/>
        <v>Control fuerte pero si el riesgo residual lo requiere y según la opción de manejo escogida, cada responsable involucrado debe liderar acciones adicionales</v>
      </c>
      <c r="Y36" s="346">
        <f t="shared" si="7"/>
        <v>2</v>
      </c>
      <c r="Z36" s="357"/>
      <c r="AA36" s="358"/>
      <c r="AB36" s="348" t="str">
        <f t="shared" si="8"/>
        <v/>
      </c>
      <c r="AC36" s="359"/>
      <c r="AD36" s="360"/>
    </row>
    <row r="37" spans="1:43" ht="63.75" x14ac:dyDescent="0.2">
      <c r="A37" s="369"/>
      <c r="B37" s="369"/>
      <c r="C37" s="576" t="s">
        <v>851</v>
      </c>
      <c r="D37" s="597" t="s">
        <v>852</v>
      </c>
      <c r="E37" s="591" t="s">
        <v>26</v>
      </c>
      <c r="F37" s="361">
        <v>15</v>
      </c>
      <c r="G37" s="361">
        <v>15</v>
      </c>
      <c r="H37" s="361">
        <v>15</v>
      </c>
      <c r="I37" s="361">
        <v>10</v>
      </c>
      <c r="J37" s="361">
        <v>15</v>
      </c>
      <c r="K37" s="361">
        <v>15</v>
      </c>
      <c r="L37" s="361">
        <v>10</v>
      </c>
      <c r="M37" s="592" t="s">
        <v>69</v>
      </c>
      <c r="N37" s="337"/>
      <c r="O37" s="338">
        <f t="shared" si="12"/>
        <v>85</v>
      </c>
      <c r="P37" s="339">
        <f t="shared" si="1"/>
        <v>0.94444444444444442</v>
      </c>
      <c r="Q37" s="340" t="str">
        <f t="shared" si="2"/>
        <v>Moderado</v>
      </c>
      <c r="R37" s="354"/>
      <c r="S37" s="355"/>
      <c r="T37" s="356"/>
      <c r="U37" s="344" t="str">
        <f t="shared" si="3"/>
        <v/>
      </c>
      <c r="V37" s="344" t="str">
        <f t="shared" si="4"/>
        <v>Moderada</v>
      </c>
      <c r="W37" s="344" t="str">
        <f t="shared" si="13"/>
        <v/>
      </c>
      <c r="X37" s="345" t="str">
        <f t="shared" si="14"/>
        <v>Requiere plan de acción para fortalecer el control</v>
      </c>
      <c r="Y37" s="346" t="str">
        <f t="shared" si="7"/>
        <v/>
      </c>
      <c r="Z37" s="357"/>
      <c r="AA37" s="358"/>
      <c r="AB37" s="348">
        <f t="shared" si="8"/>
        <v>1</v>
      </c>
      <c r="AC37" s="359"/>
      <c r="AD37" s="360"/>
      <c r="AF37" s="396"/>
      <c r="AG37" s="48"/>
      <c r="AH37" s="48"/>
      <c r="AI37" s="48"/>
      <c r="AJ37" s="49"/>
      <c r="AK37" s="3"/>
      <c r="AL37" s="3"/>
      <c r="AM37" s="3"/>
      <c r="AN37" s="48"/>
      <c r="AO37" s="48"/>
      <c r="AP37" s="48"/>
      <c r="AQ37" s="49"/>
    </row>
    <row r="38" spans="1:43" ht="38.25" x14ac:dyDescent="0.2">
      <c r="A38" s="353"/>
      <c r="B38" s="353"/>
      <c r="C38" s="575">
        <v>7</v>
      </c>
      <c r="D38" s="597" t="s">
        <v>853</v>
      </c>
      <c r="E38" s="591" t="s">
        <v>26</v>
      </c>
      <c r="F38" s="361">
        <v>15</v>
      </c>
      <c r="G38" s="361">
        <v>15</v>
      </c>
      <c r="H38" s="361">
        <v>15</v>
      </c>
      <c r="I38" s="361">
        <v>15</v>
      </c>
      <c r="J38" s="361">
        <v>15</v>
      </c>
      <c r="K38" s="361">
        <v>15</v>
      </c>
      <c r="L38" s="361">
        <v>10</v>
      </c>
      <c r="M38" s="592" t="s">
        <v>69</v>
      </c>
      <c r="N38" s="337"/>
      <c r="O38" s="338">
        <f t="shared" si="12"/>
        <v>90</v>
      </c>
      <c r="P38" s="339">
        <f t="shared" si="1"/>
        <v>1</v>
      </c>
      <c r="Q38" s="340" t="str">
        <f t="shared" si="2"/>
        <v>Fuerte</v>
      </c>
      <c r="R38" s="354"/>
      <c r="S38" s="355"/>
      <c r="T38" s="356"/>
      <c r="U38" s="344" t="str">
        <f t="shared" si="3"/>
        <v>Fuerte</v>
      </c>
      <c r="V38" s="344" t="str">
        <f t="shared" si="4"/>
        <v/>
      </c>
      <c r="W38" s="344" t="str">
        <f t="shared" si="13"/>
        <v/>
      </c>
      <c r="X38" s="345" t="str">
        <f t="shared" si="14"/>
        <v>Control fuerte pero si el riesgo residual lo requiere y según la opción de manejo escogida, cada responsable involucrado debe liderar acciones adicionales</v>
      </c>
      <c r="Y38" s="346" t="str">
        <f t="shared" si="7"/>
        <v/>
      </c>
      <c r="Z38" s="357"/>
      <c r="AA38" s="358"/>
      <c r="AB38" s="348">
        <f t="shared" si="8"/>
        <v>2</v>
      </c>
      <c r="AC38" s="359"/>
      <c r="AD38" s="360"/>
      <c r="AF38" s="407"/>
      <c r="AG38" s="408"/>
      <c r="AH38" s="408"/>
      <c r="AI38" s="408"/>
      <c r="AJ38" s="409"/>
      <c r="AK38" s="405"/>
      <c r="AL38" s="405"/>
      <c r="AM38" s="405"/>
      <c r="AN38" s="408"/>
      <c r="AO38" s="408"/>
      <c r="AP38" s="408"/>
      <c r="AQ38" s="409"/>
    </row>
    <row r="39" spans="1:43" ht="15.75" x14ac:dyDescent="0.2">
      <c r="A39" s="353"/>
      <c r="B39" s="353"/>
      <c r="C39" s="576">
        <v>8</v>
      </c>
      <c r="D39" s="590" t="s">
        <v>854</v>
      </c>
      <c r="E39" s="591" t="s">
        <v>26</v>
      </c>
      <c r="F39" s="361">
        <v>15</v>
      </c>
      <c r="G39" s="361">
        <v>15</v>
      </c>
      <c r="H39" s="361">
        <v>15</v>
      </c>
      <c r="I39" s="361">
        <v>10</v>
      </c>
      <c r="J39" s="361">
        <v>15</v>
      </c>
      <c r="K39" s="361">
        <v>15</v>
      </c>
      <c r="L39" s="361">
        <v>10</v>
      </c>
      <c r="M39" s="592" t="s">
        <v>69</v>
      </c>
      <c r="N39" s="337"/>
      <c r="O39" s="338">
        <f t="shared" si="12"/>
        <v>85</v>
      </c>
      <c r="P39" s="339">
        <f t="shared" si="1"/>
        <v>0.94444444444444442</v>
      </c>
      <c r="Q39" s="340" t="str">
        <f t="shared" si="2"/>
        <v>Moderado</v>
      </c>
      <c r="R39" s="354"/>
      <c r="S39" s="355"/>
      <c r="T39" s="356"/>
      <c r="U39" s="344" t="str">
        <f t="shared" si="3"/>
        <v/>
      </c>
      <c r="V39" s="344" t="str">
        <f t="shared" si="4"/>
        <v>Moderada</v>
      </c>
      <c r="W39" s="344" t="str">
        <f t="shared" si="13"/>
        <v/>
      </c>
      <c r="X39" s="345" t="str">
        <f t="shared" si="14"/>
        <v>Requiere plan de acción para fortalecer el control</v>
      </c>
      <c r="Y39" s="346" t="str">
        <f t="shared" si="7"/>
        <v/>
      </c>
      <c r="Z39" s="357"/>
      <c r="AA39" s="358"/>
      <c r="AB39" s="348">
        <f t="shared" si="8"/>
        <v>1</v>
      </c>
      <c r="AC39" s="359"/>
      <c r="AD39" s="360"/>
      <c r="AF39" s="407"/>
      <c r="AG39" s="408"/>
      <c r="AH39" s="408"/>
      <c r="AI39" s="408"/>
      <c r="AJ39" s="409"/>
      <c r="AK39" s="405"/>
      <c r="AL39" s="405"/>
      <c r="AM39" s="405"/>
      <c r="AN39" s="408"/>
      <c r="AO39" s="408"/>
      <c r="AP39" s="408"/>
      <c r="AQ39" s="409"/>
    </row>
    <row r="40" spans="1:43" s="375" customFormat="1" ht="76.5" x14ac:dyDescent="0.2">
      <c r="A40" s="370" t="str">
        <f>'[1]2. MAPA DE RIESGOS '!C15</f>
        <v>4. Efectuar la rendición de cuentas sin dar cumplimiento a la normativa y metodologia aplicable</v>
      </c>
      <c r="B40" s="370"/>
      <c r="C40" s="575">
        <v>1</v>
      </c>
      <c r="D40" s="597" t="s">
        <v>855</v>
      </c>
      <c r="E40" s="591" t="s">
        <v>20</v>
      </c>
      <c r="F40" s="361">
        <v>15</v>
      </c>
      <c r="G40" s="361">
        <v>15</v>
      </c>
      <c r="H40" s="361">
        <v>15</v>
      </c>
      <c r="I40" s="361">
        <v>15</v>
      </c>
      <c r="J40" s="361">
        <v>15</v>
      </c>
      <c r="K40" s="361">
        <v>15</v>
      </c>
      <c r="L40" s="361">
        <v>10</v>
      </c>
      <c r="M40" s="592" t="s">
        <v>69</v>
      </c>
      <c r="N40" s="371"/>
      <c r="O40" s="372">
        <f t="shared" si="12"/>
        <v>90</v>
      </c>
      <c r="P40" s="373">
        <f t="shared" si="1"/>
        <v>1</v>
      </c>
      <c r="Q40" s="340" t="str">
        <f t="shared" si="2"/>
        <v>Fuerte</v>
      </c>
      <c r="R40" s="341">
        <f>ROUNDUP(AVERAGEIF(P40:P55,"&gt;0"),1)</f>
        <v>1</v>
      </c>
      <c r="S40" s="342" t="str">
        <f>IF(R40&gt;96%,"Fuerte",IF(R40&lt;50%,"Débil","Moderada"))</f>
        <v>Fuerte</v>
      </c>
      <c r="T40" s="343" t="str">
        <f>IF(R40&lt;96%,"Se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40" s="344" t="str">
        <f t="shared" si="3"/>
        <v>Fuerte</v>
      </c>
      <c r="V40" s="344" t="str">
        <f t="shared" si="4"/>
        <v/>
      </c>
      <c r="W40" s="344" t="str">
        <f t="shared" si="13"/>
        <v/>
      </c>
      <c r="X40" s="345" t="str">
        <f t="shared" si="14"/>
        <v>Control fuerte pero si el riesgo residual lo requiere y según la opción de manejo escogida, cada responsable involucrado debe liderar acciones adicionales</v>
      </c>
      <c r="Y40" s="346">
        <f t="shared" si="7"/>
        <v>2</v>
      </c>
      <c r="Z40" s="347">
        <f>IFERROR(ROUND(AVERAGE(Y40:Y55),0),0)</f>
        <v>2</v>
      </c>
      <c r="AA40" s="374">
        <f>IF(OR(W40="Débil",Z40=0),0,IF(Z40=1,1,IF(AND(U40="Fuerte",Z40=2),2,1)))</f>
        <v>2</v>
      </c>
      <c r="AB40" s="348" t="str">
        <f t="shared" si="8"/>
        <v/>
      </c>
      <c r="AC40" s="347">
        <f>IFERROR(ROUND(AVERAGE(AB40:AB55),0),0)</f>
        <v>2</v>
      </c>
      <c r="AD40" s="374">
        <f>IF(OR(W40="Débil",AC40=0),0,IF(AC40=1,1,IF(AND(U40="Fuerte",AC40=2),2,1)))</f>
        <v>2</v>
      </c>
    </row>
    <row r="41" spans="1:43" s="375" customFormat="1" ht="114.75" x14ac:dyDescent="0.2">
      <c r="A41" s="376"/>
      <c r="B41" s="376"/>
      <c r="C41" s="603" t="s">
        <v>856</v>
      </c>
      <c r="D41" s="597" t="s">
        <v>857</v>
      </c>
      <c r="E41" s="591" t="s">
        <v>20</v>
      </c>
      <c r="F41" s="361">
        <v>15</v>
      </c>
      <c r="G41" s="361">
        <v>15</v>
      </c>
      <c r="H41" s="361">
        <v>15</v>
      </c>
      <c r="I41" s="361">
        <v>15</v>
      </c>
      <c r="J41" s="361">
        <v>15</v>
      </c>
      <c r="K41" s="361">
        <v>15</v>
      </c>
      <c r="L41" s="361">
        <v>10</v>
      </c>
      <c r="M41" s="592" t="s">
        <v>764</v>
      </c>
      <c r="N41" s="371"/>
      <c r="O41" s="372">
        <f t="shared" si="12"/>
        <v>90</v>
      </c>
      <c r="P41" s="373">
        <f t="shared" si="1"/>
        <v>1</v>
      </c>
      <c r="Q41" s="340" t="str">
        <f t="shared" si="2"/>
        <v>Fuerte</v>
      </c>
      <c r="R41" s="377"/>
      <c r="S41" s="378"/>
      <c r="T41" s="379"/>
      <c r="U41" s="344" t="str">
        <f t="shared" si="3"/>
        <v/>
      </c>
      <c r="V41" s="344" t="str">
        <f t="shared" si="4"/>
        <v>Moderada</v>
      </c>
      <c r="W41" s="344" t="str">
        <f t="shared" si="13"/>
        <v/>
      </c>
      <c r="X41" s="345" t="str">
        <f t="shared" si="14"/>
        <v>Requiere plan de acción para fortalecer el control</v>
      </c>
      <c r="Y41" s="346">
        <f t="shared" si="7"/>
        <v>1</v>
      </c>
      <c r="Z41" s="380"/>
      <c r="AA41" s="377"/>
      <c r="AB41" s="348" t="str">
        <f t="shared" si="8"/>
        <v/>
      </c>
      <c r="AC41" s="381"/>
      <c r="AD41" s="378"/>
    </row>
    <row r="42" spans="1:43" s="375" customFormat="1" ht="38.25" x14ac:dyDescent="0.2">
      <c r="A42" s="376"/>
      <c r="B42" s="376"/>
      <c r="C42" s="575">
        <v>1.3</v>
      </c>
      <c r="D42" s="597" t="s">
        <v>858</v>
      </c>
      <c r="E42" s="591" t="s">
        <v>20</v>
      </c>
      <c r="F42" s="361">
        <v>15</v>
      </c>
      <c r="G42" s="361">
        <v>15</v>
      </c>
      <c r="H42" s="361">
        <v>15</v>
      </c>
      <c r="I42" s="361">
        <v>15</v>
      </c>
      <c r="J42" s="361">
        <v>15</v>
      </c>
      <c r="K42" s="361">
        <v>15</v>
      </c>
      <c r="L42" s="361">
        <v>10</v>
      </c>
      <c r="M42" s="592" t="s">
        <v>69</v>
      </c>
      <c r="N42" s="371"/>
      <c r="O42" s="372">
        <f t="shared" si="12"/>
        <v>90</v>
      </c>
      <c r="P42" s="373">
        <f t="shared" si="1"/>
        <v>1</v>
      </c>
      <c r="Q42" s="340" t="str">
        <f t="shared" si="2"/>
        <v>Fuerte</v>
      </c>
      <c r="R42" s="377"/>
      <c r="S42" s="378"/>
      <c r="T42" s="379"/>
      <c r="U42" s="344" t="str">
        <f t="shared" si="3"/>
        <v>Fuerte</v>
      </c>
      <c r="V42" s="344" t="str">
        <f t="shared" si="4"/>
        <v/>
      </c>
      <c r="W42" s="344" t="str">
        <f t="shared" si="13"/>
        <v/>
      </c>
      <c r="X42" s="345" t="str">
        <f t="shared" si="14"/>
        <v>Control fuerte pero si el riesgo residual lo requiere y según la opción de manejo escogida, cada responsable involucrado debe liderar acciones adicionales</v>
      </c>
      <c r="Y42" s="346">
        <f t="shared" si="7"/>
        <v>2</v>
      </c>
      <c r="Z42" s="380"/>
      <c r="AA42" s="377"/>
      <c r="AB42" s="348" t="str">
        <f t="shared" si="8"/>
        <v/>
      </c>
      <c r="AC42" s="381"/>
      <c r="AD42" s="378"/>
    </row>
    <row r="43" spans="1:43" s="375" customFormat="1" ht="51" x14ac:dyDescent="0.2">
      <c r="A43" s="376"/>
      <c r="B43" s="376"/>
      <c r="C43" s="575" t="s">
        <v>859</v>
      </c>
      <c r="D43" s="597" t="s">
        <v>860</v>
      </c>
      <c r="E43" s="591" t="s">
        <v>20</v>
      </c>
      <c r="F43" s="361">
        <v>15</v>
      </c>
      <c r="G43" s="361">
        <v>15</v>
      </c>
      <c r="H43" s="361">
        <v>15</v>
      </c>
      <c r="I43" s="361">
        <v>10</v>
      </c>
      <c r="J43" s="361">
        <v>15</v>
      </c>
      <c r="K43" s="361">
        <v>15</v>
      </c>
      <c r="L43" s="361">
        <v>10</v>
      </c>
      <c r="M43" s="592" t="s">
        <v>69</v>
      </c>
      <c r="N43" s="371"/>
      <c r="O43" s="372">
        <f t="shared" si="12"/>
        <v>85</v>
      </c>
      <c r="P43" s="373">
        <f t="shared" si="1"/>
        <v>0.94444444444444442</v>
      </c>
      <c r="Q43" s="340" t="str">
        <f t="shared" si="2"/>
        <v>Moderado</v>
      </c>
      <c r="R43" s="377"/>
      <c r="S43" s="378"/>
      <c r="T43" s="379"/>
      <c r="U43" s="344" t="str">
        <f t="shared" si="3"/>
        <v/>
      </c>
      <c r="V43" s="344" t="str">
        <f t="shared" si="4"/>
        <v>Moderada</v>
      </c>
      <c r="W43" s="344"/>
      <c r="X43" s="345" t="str">
        <f t="shared" si="14"/>
        <v>Requiere plan de acción para fortalecer el control</v>
      </c>
      <c r="Y43" s="346">
        <f t="shared" si="7"/>
        <v>1</v>
      </c>
      <c r="Z43" s="380"/>
      <c r="AA43" s="377"/>
      <c r="AB43" s="348"/>
      <c r="AC43" s="381"/>
      <c r="AD43" s="378"/>
    </row>
    <row r="44" spans="1:43" s="375" customFormat="1" ht="38.25" x14ac:dyDescent="0.2">
      <c r="A44" s="376"/>
      <c r="B44" s="376"/>
      <c r="C44" s="575" t="s">
        <v>811</v>
      </c>
      <c r="D44" s="597" t="s">
        <v>861</v>
      </c>
      <c r="E44" s="591" t="s">
        <v>20</v>
      </c>
      <c r="F44" s="361">
        <v>15</v>
      </c>
      <c r="G44" s="361">
        <v>15</v>
      </c>
      <c r="H44" s="361">
        <v>15</v>
      </c>
      <c r="I44" s="361">
        <v>15</v>
      </c>
      <c r="J44" s="361">
        <v>15</v>
      </c>
      <c r="K44" s="361">
        <v>15</v>
      </c>
      <c r="L44" s="361">
        <v>10</v>
      </c>
      <c r="M44" s="592" t="s">
        <v>69</v>
      </c>
      <c r="N44" s="371"/>
      <c r="O44" s="372">
        <f t="shared" si="12"/>
        <v>90</v>
      </c>
      <c r="P44" s="373">
        <f t="shared" si="1"/>
        <v>1</v>
      </c>
      <c r="Q44" s="340" t="str">
        <f t="shared" si="2"/>
        <v>Fuerte</v>
      </c>
      <c r="R44" s="377"/>
      <c r="S44" s="378"/>
      <c r="T44" s="379"/>
      <c r="U44" s="344" t="str">
        <f t="shared" si="3"/>
        <v>Fuerte</v>
      </c>
      <c r="V44" s="344" t="str">
        <f t="shared" si="4"/>
        <v/>
      </c>
      <c r="W44" s="344" t="str">
        <f t="shared" si="13"/>
        <v/>
      </c>
      <c r="X44" s="345" t="str">
        <f t="shared" si="14"/>
        <v>Control fuerte pero si el riesgo residual lo requiere y según la opción de manejo escogida, cada responsable involucrado debe liderar acciones adicionales</v>
      </c>
      <c r="Y44" s="346">
        <f t="shared" si="7"/>
        <v>2</v>
      </c>
      <c r="Z44" s="380"/>
      <c r="AA44" s="377"/>
      <c r="AB44" s="348" t="str">
        <f t="shared" si="8"/>
        <v/>
      </c>
      <c r="AC44" s="381"/>
      <c r="AD44" s="378"/>
    </row>
    <row r="45" spans="1:43" s="375" customFormat="1" ht="38.25" x14ac:dyDescent="0.2">
      <c r="A45" s="376"/>
      <c r="B45" s="376"/>
      <c r="C45" s="575" t="s">
        <v>862</v>
      </c>
      <c r="D45" s="597" t="s">
        <v>863</v>
      </c>
      <c r="E45" s="591" t="s">
        <v>20</v>
      </c>
      <c r="F45" s="361">
        <v>15</v>
      </c>
      <c r="G45" s="361">
        <v>15</v>
      </c>
      <c r="H45" s="361">
        <v>15</v>
      </c>
      <c r="I45" s="361">
        <v>15</v>
      </c>
      <c r="J45" s="361">
        <v>15</v>
      </c>
      <c r="K45" s="361">
        <v>15</v>
      </c>
      <c r="L45" s="361">
        <v>10</v>
      </c>
      <c r="M45" s="592" t="s">
        <v>69</v>
      </c>
      <c r="N45" s="371"/>
      <c r="O45" s="372">
        <f>SUM(F45:K45)</f>
        <v>90</v>
      </c>
      <c r="P45" s="373">
        <f t="shared" si="1"/>
        <v>1</v>
      </c>
      <c r="Q45" s="340" t="str">
        <f t="shared" si="2"/>
        <v>Fuerte</v>
      </c>
      <c r="R45" s="377"/>
      <c r="S45" s="378"/>
      <c r="T45" s="379"/>
      <c r="U45" s="344" t="str">
        <f t="shared" si="3"/>
        <v>Fuerte</v>
      </c>
      <c r="V45" s="344" t="str">
        <f t="shared" si="4"/>
        <v/>
      </c>
      <c r="W45" s="344" t="str">
        <f t="shared" si="13"/>
        <v/>
      </c>
      <c r="X45" s="345" t="str">
        <f t="shared" si="14"/>
        <v>Control fuerte pero si el riesgo residual lo requiere y según la opción de manejo escogida, cada responsable involucrado debe liderar acciones adicionales</v>
      </c>
      <c r="Y45" s="346">
        <f t="shared" si="7"/>
        <v>2</v>
      </c>
      <c r="Z45" s="380"/>
      <c r="AA45" s="377"/>
      <c r="AB45" s="348" t="str">
        <f t="shared" si="8"/>
        <v/>
      </c>
      <c r="AC45" s="381"/>
      <c r="AD45" s="378"/>
    </row>
    <row r="46" spans="1:43" s="375" customFormat="1" ht="38.25" x14ac:dyDescent="0.2">
      <c r="A46" s="376"/>
      <c r="B46" s="376"/>
      <c r="C46" s="576" t="s">
        <v>822</v>
      </c>
      <c r="D46" s="590" t="s">
        <v>864</v>
      </c>
      <c r="E46" s="591" t="s">
        <v>20</v>
      </c>
      <c r="F46" s="361">
        <v>15</v>
      </c>
      <c r="G46" s="361">
        <v>15</v>
      </c>
      <c r="H46" s="361">
        <v>15</v>
      </c>
      <c r="I46" s="361">
        <v>15</v>
      </c>
      <c r="J46" s="361">
        <v>15</v>
      </c>
      <c r="K46" s="361">
        <v>15</v>
      </c>
      <c r="L46" s="361">
        <v>10</v>
      </c>
      <c r="M46" s="592" t="s">
        <v>69</v>
      </c>
      <c r="N46" s="371"/>
      <c r="O46" s="372">
        <f t="shared" si="12"/>
        <v>90</v>
      </c>
      <c r="P46" s="373">
        <f t="shared" si="1"/>
        <v>1</v>
      </c>
      <c r="Q46" s="340" t="str">
        <f t="shared" si="2"/>
        <v>Fuerte</v>
      </c>
      <c r="R46" s="377"/>
      <c r="S46" s="378"/>
      <c r="T46" s="379"/>
      <c r="U46" s="344" t="str">
        <f t="shared" si="3"/>
        <v>Fuerte</v>
      </c>
      <c r="V46" s="344" t="str">
        <f t="shared" si="4"/>
        <v/>
      </c>
      <c r="W46" s="344" t="str">
        <f t="shared" si="13"/>
        <v/>
      </c>
      <c r="X46" s="345" t="str">
        <f t="shared" si="14"/>
        <v>Control fuerte pero si el riesgo residual lo requiere y según la opción de manejo escogida, cada responsable involucrado debe liderar acciones adicionales</v>
      </c>
      <c r="Y46" s="346">
        <f t="shared" si="7"/>
        <v>2</v>
      </c>
      <c r="Z46" s="380"/>
      <c r="AA46" s="377"/>
      <c r="AB46" s="348" t="str">
        <f t="shared" si="8"/>
        <v/>
      </c>
      <c r="AC46" s="381"/>
      <c r="AD46" s="378"/>
    </row>
    <row r="47" spans="1:43" s="375" customFormat="1" ht="38.25" x14ac:dyDescent="0.2">
      <c r="A47" s="376"/>
      <c r="B47" s="376"/>
      <c r="C47" s="576" t="s">
        <v>865</v>
      </c>
      <c r="D47" s="590" t="s">
        <v>853</v>
      </c>
      <c r="E47" s="591" t="s">
        <v>26</v>
      </c>
      <c r="F47" s="361">
        <v>15</v>
      </c>
      <c r="G47" s="361">
        <v>15</v>
      </c>
      <c r="H47" s="361">
        <v>15</v>
      </c>
      <c r="I47" s="361">
        <v>15</v>
      </c>
      <c r="J47" s="361">
        <v>15</v>
      </c>
      <c r="K47" s="361">
        <v>15</v>
      </c>
      <c r="L47" s="361">
        <v>10</v>
      </c>
      <c r="M47" s="592" t="s">
        <v>69</v>
      </c>
      <c r="N47" s="371"/>
      <c r="O47" s="372">
        <f t="shared" si="12"/>
        <v>90</v>
      </c>
      <c r="P47" s="373">
        <f t="shared" si="1"/>
        <v>1</v>
      </c>
      <c r="Q47" s="340" t="str">
        <f t="shared" si="2"/>
        <v>Fuerte</v>
      </c>
      <c r="R47" s="377"/>
      <c r="S47" s="378"/>
      <c r="T47" s="379"/>
      <c r="U47" s="344" t="str">
        <f t="shared" si="3"/>
        <v>Fuerte</v>
      </c>
      <c r="V47" s="344" t="str">
        <f t="shared" si="4"/>
        <v/>
      </c>
      <c r="W47" s="344" t="str">
        <f t="shared" si="13"/>
        <v/>
      </c>
      <c r="X47" s="345" t="str">
        <f t="shared" si="14"/>
        <v>Control fuerte pero si el riesgo residual lo requiere y según la opción de manejo escogida, cada responsable involucrado debe liderar acciones adicionales</v>
      </c>
      <c r="Y47" s="346" t="str">
        <f t="shared" si="7"/>
        <v/>
      </c>
      <c r="Z47" s="380"/>
      <c r="AA47" s="377"/>
      <c r="AB47" s="348">
        <f t="shared" si="8"/>
        <v>2</v>
      </c>
      <c r="AC47" s="381"/>
      <c r="AD47" s="378"/>
    </row>
    <row r="48" spans="1:43" s="375" customFormat="1" ht="38.25" x14ac:dyDescent="0.2">
      <c r="A48" s="376"/>
      <c r="B48" s="376"/>
      <c r="C48" s="576" t="s">
        <v>866</v>
      </c>
      <c r="D48" s="590" t="s">
        <v>867</v>
      </c>
      <c r="E48" s="591" t="s">
        <v>26</v>
      </c>
      <c r="F48" s="361">
        <v>15</v>
      </c>
      <c r="G48" s="361">
        <v>15</v>
      </c>
      <c r="H48" s="361">
        <v>15</v>
      </c>
      <c r="I48" s="361">
        <v>15</v>
      </c>
      <c r="J48" s="361">
        <v>15</v>
      </c>
      <c r="K48" s="361">
        <v>15</v>
      </c>
      <c r="L48" s="361">
        <v>10</v>
      </c>
      <c r="M48" s="592" t="s">
        <v>69</v>
      </c>
      <c r="N48" s="371"/>
      <c r="O48" s="372">
        <f>SUM(F48:K48)</f>
        <v>90</v>
      </c>
      <c r="P48" s="373">
        <f t="shared" si="1"/>
        <v>1</v>
      </c>
      <c r="Q48" s="340" t="str">
        <f t="shared" si="2"/>
        <v>Fuerte</v>
      </c>
      <c r="R48" s="377"/>
      <c r="S48" s="378"/>
      <c r="T48" s="379"/>
      <c r="U48" s="344" t="str">
        <f t="shared" si="3"/>
        <v>Fuerte</v>
      </c>
      <c r="V48" s="344" t="str">
        <f t="shared" si="4"/>
        <v/>
      </c>
      <c r="W48" s="344" t="str">
        <f t="shared" si="13"/>
        <v/>
      </c>
      <c r="X48" s="345" t="str">
        <f t="shared" si="14"/>
        <v>Control fuerte pero si el riesgo residual lo requiere y según la opción de manejo escogida, cada responsable involucrado debe liderar acciones adicionales</v>
      </c>
      <c r="Y48" s="346" t="str">
        <f t="shared" si="7"/>
        <v/>
      </c>
      <c r="Z48" s="380"/>
      <c r="AA48" s="377"/>
      <c r="AB48" s="348">
        <f t="shared" si="8"/>
        <v>2</v>
      </c>
      <c r="AC48" s="381"/>
      <c r="AD48" s="378"/>
    </row>
    <row r="49" spans="1:43" s="375" customFormat="1" x14ac:dyDescent="0.2">
      <c r="A49" s="376"/>
      <c r="B49" s="376"/>
      <c r="C49" s="576" t="s">
        <v>868</v>
      </c>
      <c r="D49" s="590" t="s">
        <v>869</v>
      </c>
      <c r="E49" s="591" t="s">
        <v>20</v>
      </c>
      <c r="F49" s="361">
        <v>15</v>
      </c>
      <c r="G49" s="361">
        <v>15</v>
      </c>
      <c r="H49" s="361">
        <v>0</v>
      </c>
      <c r="I49" s="361">
        <v>15</v>
      </c>
      <c r="J49" s="361">
        <v>15</v>
      </c>
      <c r="K49" s="361">
        <v>0</v>
      </c>
      <c r="L49" s="361">
        <v>10</v>
      </c>
      <c r="M49" s="592" t="s">
        <v>69</v>
      </c>
      <c r="N49" s="371"/>
      <c r="O49" s="372">
        <f t="shared" si="12"/>
        <v>60</v>
      </c>
      <c r="P49" s="373">
        <f t="shared" si="1"/>
        <v>0.66666666666666663</v>
      </c>
      <c r="Q49" s="340" t="str">
        <f t="shared" si="2"/>
        <v>Débil</v>
      </c>
      <c r="R49" s="377"/>
      <c r="S49" s="378"/>
      <c r="T49" s="379"/>
      <c r="U49" s="344" t="str">
        <f t="shared" si="3"/>
        <v/>
      </c>
      <c r="V49" s="344" t="str">
        <f t="shared" si="4"/>
        <v/>
      </c>
      <c r="W49" s="344" t="str">
        <f t="shared" si="13"/>
        <v>Débil</v>
      </c>
      <c r="X49" s="345" t="str">
        <f t="shared" si="14"/>
        <v>Requiere plan de acción para fortalecer el control</v>
      </c>
      <c r="Y49" s="346" t="str">
        <f t="shared" si="7"/>
        <v/>
      </c>
      <c r="Z49" s="380"/>
      <c r="AA49" s="377"/>
      <c r="AB49" s="348" t="str">
        <f t="shared" si="8"/>
        <v/>
      </c>
      <c r="AC49" s="381"/>
      <c r="AD49" s="378"/>
    </row>
    <row r="50" spans="1:43" s="375" customFormat="1" ht="38.25" x14ac:dyDescent="0.2">
      <c r="A50" s="376"/>
      <c r="B50" s="376"/>
      <c r="C50" s="576" t="s">
        <v>826</v>
      </c>
      <c r="D50" s="593" t="s">
        <v>870</v>
      </c>
      <c r="E50" s="591" t="s">
        <v>20</v>
      </c>
      <c r="F50" s="361">
        <v>15</v>
      </c>
      <c r="G50" s="361">
        <v>15</v>
      </c>
      <c r="H50" s="361">
        <v>15</v>
      </c>
      <c r="I50" s="361">
        <v>15</v>
      </c>
      <c r="J50" s="361">
        <v>15</v>
      </c>
      <c r="K50" s="361">
        <v>15</v>
      </c>
      <c r="L50" s="361">
        <v>10</v>
      </c>
      <c r="M50" s="592" t="s">
        <v>69</v>
      </c>
      <c r="N50" s="371"/>
      <c r="O50" s="372">
        <f t="shared" si="12"/>
        <v>90</v>
      </c>
      <c r="P50" s="373">
        <f t="shared" si="1"/>
        <v>1</v>
      </c>
      <c r="Q50" s="340" t="str">
        <f t="shared" si="2"/>
        <v>Fuerte</v>
      </c>
      <c r="R50" s="377"/>
      <c r="S50" s="378"/>
      <c r="T50" s="379"/>
      <c r="U50" s="344" t="str">
        <f t="shared" si="3"/>
        <v>Fuerte</v>
      </c>
      <c r="V50" s="344" t="str">
        <f t="shared" si="4"/>
        <v/>
      </c>
      <c r="W50" s="344" t="str">
        <f t="shared" si="13"/>
        <v/>
      </c>
      <c r="X50" s="345" t="str">
        <f t="shared" si="14"/>
        <v>Control fuerte pero si el riesgo residual lo requiere y según la opción de manejo escogida, cada responsable involucrado debe liderar acciones adicionales</v>
      </c>
      <c r="Y50" s="346">
        <f t="shared" si="7"/>
        <v>2</v>
      </c>
      <c r="Z50" s="380"/>
      <c r="AA50" s="377"/>
      <c r="AB50" s="348" t="str">
        <f t="shared" si="8"/>
        <v/>
      </c>
      <c r="AC50" s="381"/>
      <c r="AD50" s="378"/>
    </row>
    <row r="51" spans="1:43" s="375" customFormat="1" x14ac:dyDescent="0.2">
      <c r="A51" s="376"/>
      <c r="B51" s="376"/>
      <c r="C51" s="576"/>
      <c r="D51" s="593"/>
      <c r="E51" s="591"/>
      <c r="F51" s="361"/>
      <c r="G51" s="361"/>
      <c r="H51" s="361"/>
      <c r="I51" s="361"/>
      <c r="J51" s="361"/>
      <c r="K51" s="361"/>
      <c r="L51" s="361"/>
      <c r="M51" s="592"/>
      <c r="N51" s="371"/>
      <c r="O51" s="372">
        <f t="shared" si="12"/>
        <v>0</v>
      </c>
      <c r="P51" s="373">
        <f t="shared" si="1"/>
        <v>0</v>
      </c>
      <c r="Q51" s="340" t="str">
        <f t="shared" si="2"/>
        <v>Débil</v>
      </c>
      <c r="R51" s="377"/>
      <c r="S51" s="378"/>
      <c r="T51" s="379"/>
      <c r="U51" s="344" t="str">
        <f t="shared" si="3"/>
        <v/>
      </c>
      <c r="V51" s="344" t="str">
        <f t="shared" si="4"/>
        <v/>
      </c>
      <c r="W51" s="344" t="str">
        <f t="shared" si="13"/>
        <v>Débil</v>
      </c>
      <c r="X51" s="345" t="str">
        <f t="shared" si="14"/>
        <v>Requiere plan de acción para fortalecer el control</v>
      </c>
      <c r="Y51" s="346" t="str">
        <f t="shared" si="7"/>
        <v/>
      </c>
      <c r="Z51" s="380"/>
      <c r="AA51" s="377"/>
      <c r="AB51" s="348" t="str">
        <f t="shared" si="8"/>
        <v/>
      </c>
      <c r="AC51" s="381"/>
      <c r="AD51" s="378"/>
    </row>
    <row r="52" spans="1:43" s="375" customFormat="1" x14ac:dyDescent="0.2">
      <c r="A52" s="376"/>
      <c r="B52" s="376"/>
      <c r="C52" s="576"/>
      <c r="D52" s="593"/>
      <c r="E52" s="591"/>
      <c r="F52" s="361"/>
      <c r="G52" s="361"/>
      <c r="H52" s="361"/>
      <c r="I52" s="361"/>
      <c r="J52" s="361"/>
      <c r="K52" s="361"/>
      <c r="L52" s="361"/>
      <c r="M52" s="592"/>
      <c r="N52" s="371"/>
      <c r="O52" s="372">
        <f t="shared" si="12"/>
        <v>0</v>
      </c>
      <c r="P52" s="373">
        <f t="shared" si="1"/>
        <v>0</v>
      </c>
      <c r="Q52" s="340" t="str">
        <f t="shared" si="2"/>
        <v>Débil</v>
      </c>
      <c r="R52" s="377"/>
      <c r="S52" s="378"/>
      <c r="T52" s="410"/>
      <c r="U52" s="344" t="str">
        <f t="shared" si="3"/>
        <v/>
      </c>
      <c r="V52" s="344" t="str">
        <f t="shared" si="4"/>
        <v/>
      </c>
      <c r="W52" s="344" t="str">
        <f t="shared" si="13"/>
        <v>Débil</v>
      </c>
      <c r="X52" s="345" t="str">
        <f t="shared" si="14"/>
        <v>Requiere plan de acción para fortalecer el control</v>
      </c>
      <c r="Y52" s="346" t="str">
        <f t="shared" si="7"/>
        <v/>
      </c>
      <c r="Z52" s="382"/>
      <c r="AA52" s="383"/>
      <c r="AB52" s="348" t="str">
        <f t="shared" si="8"/>
        <v/>
      </c>
      <c r="AC52" s="384"/>
      <c r="AD52" s="385"/>
    </row>
    <row r="53" spans="1:43" s="375" customFormat="1" ht="15.75" x14ac:dyDescent="0.25">
      <c r="A53" s="387"/>
      <c r="B53" s="387"/>
      <c r="C53" s="577"/>
      <c r="D53" s="600"/>
      <c r="E53" s="591"/>
      <c r="F53" s="361"/>
      <c r="G53" s="361"/>
      <c r="H53" s="361"/>
      <c r="I53" s="361"/>
      <c r="J53" s="361"/>
      <c r="K53" s="361"/>
      <c r="L53" s="361"/>
      <c r="M53" s="592"/>
      <c r="N53" s="371"/>
      <c r="O53" s="372">
        <f t="shared" si="12"/>
        <v>0</v>
      </c>
      <c r="P53" s="373">
        <f t="shared" si="1"/>
        <v>0</v>
      </c>
      <c r="Q53" s="340" t="str">
        <f t="shared" si="2"/>
        <v>Débil</v>
      </c>
      <c r="R53" s="377"/>
      <c r="S53" s="378"/>
      <c r="T53" s="379"/>
      <c r="U53" s="344" t="str">
        <f t="shared" si="3"/>
        <v/>
      </c>
      <c r="V53" s="344" t="str">
        <f t="shared" si="4"/>
        <v/>
      </c>
      <c r="W53" s="344" t="str">
        <f t="shared" si="13"/>
        <v>Débil</v>
      </c>
      <c r="X53" s="345" t="str">
        <f t="shared" si="14"/>
        <v>Requiere plan de acción para fortalecer el control</v>
      </c>
      <c r="Y53" s="346" t="str">
        <f t="shared" si="7"/>
        <v/>
      </c>
      <c r="Z53" s="388"/>
      <c r="AA53" s="374">
        <f>IF(OR(W53="Débil",Z53=0),0,IF(Z53=1,1,IF(AND(U53="Fuerte",Z53=2),2,1)))</f>
        <v>0</v>
      </c>
      <c r="AB53" s="348" t="str">
        <f t="shared" si="8"/>
        <v/>
      </c>
      <c r="AC53" s="388"/>
      <c r="AD53" s="374">
        <f>IF(OR(W53="Débil",AC53=0),0,IF(AC53=1,1,IF(AND(U53="Fuerte",AC53=2),2,1)))</f>
        <v>0</v>
      </c>
      <c r="AF53" s="390"/>
      <c r="AG53" s="411"/>
      <c r="AH53" s="411"/>
      <c r="AI53" s="411"/>
      <c r="AJ53" s="412"/>
      <c r="AK53" s="389"/>
      <c r="AL53" s="389"/>
      <c r="AM53" s="389"/>
      <c r="AN53" s="411"/>
      <c r="AO53" s="411"/>
      <c r="AP53" s="411"/>
      <c r="AQ53" s="412"/>
    </row>
    <row r="54" spans="1:43" s="375" customFormat="1" ht="15.75" x14ac:dyDescent="0.2">
      <c r="A54" s="376"/>
      <c r="B54" s="376"/>
      <c r="C54" s="576"/>
      <c r="D54" s="600"/>
      <c r="E54" s="591"/>
      <c r="F54" s="361"/>
      <c r="G54" s="361"/>
      <c r="H54" s="361"/>
      <c r="I54" s="361"/>
      <c r="J54" s="361"/>
      <c r="K54" s="361"/>
      <c r="L54" s="361"/>
      <c r="M54" s="592"/>
      <c r="N54" s="371"/>
      <c r="O54" s="372">
        <f t="shared" si="12"/>
        <v>0</v>
      </c>
      <c r="P54" s="373">
        <f t="shared" si="1"/>
        <v>0</v>
      </c>
      <c r="Q54" s="340" t="str">
        <f t="shared" si="2"/>
        <v>Débil</v>
      </c>
      <c r="R54" s="377"/>
      <c r="S54" s="378"/>
      <c r="T54" s="379"/>
      <c r="U54" s="344" t="str">
        <f t="shared" si="3"/>
        <v/>
      </c>
      <c r="V54" s="344" t="str">
        <f t="shared" si="4"/>
        <v/>
      </c>
      <c r="W54" s="344" t="str">
        <f t="shared" si="13"/>
        <v>Débil</v>
      </c>
      <c r="X54" s="345" t="str">
        <f t="shared" si="14"/>
        <v>Requiere plan de acción para fortalecer el control</v>
      </c>
      <c r="Y54" s="346" t="str">
        <f t="shared" si="7"/>
        <v/>
      </c>
      <c r="Z54" s="380"/>
      <c r="AA54" s="377"/>
      <c r="AB54" s="348" t="str">
        <f t="shared" si="8"/>
        <v/>
      </c>
      <c r="AC54" s="381"/>
      <c r="AD54" s="378"/>
      <c r="AF54" s="390"/>
      <c r="AG54" s="411"/>
      <c r="AH54" s="411"/>
      <c r="AI54" s="411"/>
      <c r="AJ54" s="412"/>
      <c r="AK54" s="389"/>
      <c r="AL54" s="389"/>
      <c r="AM54" s="389"/>
      <c r="AN54" s="411"/>
      <c r="AO54" s="411"/>
      <c r="AP54" s="411"/>
      <c r="AQ54" s="412"/>
    </row>
    <row r="55" spans="1:43" s="375" customFormat="1" ht="15.75" x14ac:dyDescent="0.2">
      <c r="A55" s="394"/>
      <c r="B55" s="394"/>
      <c r="C55" s="576"/>
      <c r="D55" s="600"/>
      <c r="E55" s="591"/>
      <c r="F55" s="361"/>
      <c r="G55" s="361"/>
      <c r="H55" s="361"/>
      <c r="I55" s="361"/>
      <c r="J55" s="361"/>
      <c r="K55" s="361"/>
      <c r="L55" s="361"/>
      <c r="M55" s="592"/>
      <c r="N55" s="371"/>
      <c r="O55" s="372">
        <f t="shared" si="12"/>
        <v>0</v>
      </c>
      <c r="P55" s="373">
        <f t="shared" si="1"/>
        <v>0</v>
      </c>
      <c r="Q55" s="340" t="str">
        <f t="shared" si="2"/>
        <v>Débil</v>
      </c>
      <c r="R55" s="377"/>
      <c r="S55" s="378"/>
      <c r="T55" s="379"/>
      <c r="U55" s="344" t="str">
        <f t="shared" si="3"/>
        <v/>
      </c>
      <c r="V55" s="344" t="str">
        <f t="shared" si="4"/>
        <v/>
      </c>
      <c r="W55" s="344" t="str">
        <f t="shared" si="13"/>
        <v>Débil</v>
      </c>
      <c r="X55" s="345" t="str">
        <f t="shared" si="14"/>
        <v>Requiere plan de acción para fortalecer el control</v>
      </c>
      <c r="Y55" s="346" t="str">
        <f t="shared" si="7"/>
        <v/>
      </c>
      <c r="Z55" s="380"/>
      <c r="AA55" s="377"/>
      <c r="AB55" s="348" t="str">
        <f t="shared" si="8"/>
        <v/>
      </c>
      <c r="AC55" s="381"/>
      <c r="AD55" s="378"/>
      <c r="AF55" s="390"/>
      <c r="AG55" s="411"/>
      <c r="AH55" s="411"/>
      <c r="AI55" s="411"/>
      <c r="AJ55" s="412"/>
      <c r="AK55" s="389"/>
      <c r="AL55" s="389"/>
      <c r="AM55" s="389"/>
      <c r="AN55" s="411"/>
      <c r="AO55" s="411"/>
      <c r="AP55" s="411"/>
      <c r="AQ55" s="412"/>
    </row>
    <row r="56" spans="1:43" s="349" customFormat="1" ht="105" x14ac:dyDescent="0.2">
      <c r="A56" s="333" t="str">
        <f>'[1]2. MAPA DE RIESGOS '!C16</f>
        <v xml:space="preserve">5: Desviación en el uso de los bienes y servicios de la Entidad con la intención de favorecer intereses propios o de terceros.
</v>
      </c>
      <c r="B56" s="333"/>
      <c r="C56" s="575" t="s">
        <v>871</v>
      </c>
      <c r="D56" s="604" t="s">
        <v>872</v>
      </c>
      <c r="E56" s="591" t="s">
        <v>20</v>
      </c>
      <c r="F56" s="361">
        <v>15</v>
      </c>
      <c r="G56" s="361">
        <v>15</v>
      </c>
      <c r="H56" s="361">
        <v>15</v>
      </c>
      <c r="I56" s="361">
        <v>15</v>
      </c>
      <c r="J56" s="361">
        <v>15</v>
      </c>
      <c r="K56" s="361">
        <v>15</v>
      </c>
      <c r="L56" s="361">
        <v>10</v>
      </c>
      <c r="M56" s="592" t="s">
        <v>69</v>
      </c>
      <c r="N56" s="337"/>
      <c r="O56" s="338">
        <f t="shared" si="12"/>
        <v>90</v>
      </c>
      <c r="P56" s="339">
        <f t="shared" si="1"/>
        <v>1</v>
      </c>
      <c r="Q56" s="340" t="str">
        <f t="shared" si="2"/>
        <v>Fuerte</v>
      </c>
      <c r="R56" s="341">
        <f>ROUNDUP(AVERAGEIF(P56:P68,"&gt;0"),1)</f>
        <v>1</v>
      </c>
      <c r="S56" s="342" t="str">
        <f>IF(R56&gt;96%,"Fuerte",IF(R56&lt;50%,"Débil","Moderada"))</f>
        <v>Fuerte</v>
      </c>
      <c r="T56" s="343" t="str">
        <f>IF(R56&lt;96%,"Se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56" s="344" t="str">
        <f t="shared" si="3"/>
        <v>Fuerte</v>
      </c>
      <c r="V56" s="344" t="str">
        <f t="shared" si="4"/>
        <v/>
      </c>
      <c r="W56" s="344" t="str">
        <f t="shared" si="13"/>
        <v/>
      </c>
      <c r="X56" s="345" t="str">
        <f t="shared" si="14"/>
        <v>Control fuerte pero si el riesgo residual lo requiere y según la opción de manejo escogida, cada responsable involucrado debe liderar acciones adicionales</v>
      </c>
      <c r="Y56" s="346">
        <f t="shared" si="7"/>
        <v>2</v>
      </c>
      <c r="Z56" s="347">
        <f>IFERROR(ROUND(AVERAGE(Y56:Y68),0),0)</f>
        <v>2</v>
      </c>
      <c r="AA56" s="342">
        <f>IF(OR(W56="Débil",Z56=0),0,IF(Z56=1,1,IF(AND(U56="Fuerte",Z56=2),2,1)))</f>
        <v>2</v>
      </c>
      <c r="AB56" s="348" t="str">
        <f t="shared" si="8"/>
        <v/>
      </c>
      <c r="AC56" s="347">
        <f>IFERROR(ROUND(AVERAGE(AB56:AB68),0),0)</f>
        <v>1</v>
      </c>
      <c r="AD56" s="342">
        <f>IF(OR(W56="Débil",AC56=0),0,IF(AC56=1,1,IF(AND(U56="Fuerte",AC56=2),2,1)))</f>
        <v>1</v>
      </c>
    </row>
    <row r="57" spans="1:43" ht="63.75" x14ac:dyDescent="0.2">
      <c r="A57" s="395"/>
      <c r="B57" s="395"/>
      <c r="C57" s="575" t="s">
        <v>873</v>
      </c>
      <c r="D57" s="604" t="s">
        <v>874</v>
      </c>
      <c r="E57" s="591" t="s">
        <v>20</v>
      </c>
      <c r="F57" s="361">
        <v>15</v>
      </c>
      <c r="G57" s="361">
        <v>15</v>
      </c>
      <c r="H57" s="361">
        <v>15</v>
      </c>
      <c r="I57" s="361">
        <v>15</v>
      </c>
      <c r="J57" s="361">
        <v>15</v>
      </c>
      <c r="K57" s="361">
        <v>15</v>
      </c>
      <c r="L57" s="361">
        <v>10</v>
      </c>
      <c r="M57" s="592" t="s">
        <v>69</v>
      </c>
      <c r="N57" s="337"/>
      <c r="O57" s="338">
        <f t="shared" si="12"/>
        <v>90</v>
      </c>
      <c r="P57" s="339">
        <f t="shared" si="1"/>
        <v>1</v>
      </c>
      <c r="Q57" s="340" t="str">
        <f t="shared" si="2"/>
        <v>Fuerte</v>
      </c>
      <c r="R57" s="354"/>
      <c r="S57" s="360"/>
      <c r="T57" s="413"/>
      <c r="U57" s="344" t="str">
        <f t="shared" si="3"/>
        <v>Fuerte</v>
      </c>
      <c r="V57" s="344" t="str">
        <f t="shared" si="4"/>
        <v/>
      </c>
      <c r="W57" s="344" t="str">
        <f t="shared" si="13"/>
        <v/>
      </c>
      <c r="X57" s="345" t="str">
        <f t="shared" si="14"/>
        <v>Control fuerte pero si el riesgo residual lo requiere y según la opción de manejo escogida, cada responsable involucrado debe liderar acciones adicionales</v>
      </c>
      <c r="Y57" s="346">
        <f t="shared" si="7"/>
        <v>2</v>
      </c>
      <c r="Z57" s="357"/>
      <c r="AA57" s="358"/>
      <c r="AB57" s="348" t="str">
        <f t="shared" si="8"/>
        <v/>
      </c>
      <c r="AC57" s="359"/>
      <c r="AD57" s="360"/>
    </row>
    <row r="58" spans="1:43" ht="89.25" x14ac:dyDescent="0.2">
      <c r="A58" s="395"/>
      <c r="B58" s="395"/>
      <c r="C58" s="575" t="s">
        <v>875</v>
      </c>
      <c r="D58" s="605" t="s">
        <v>876</v>
      </c>
      <c r="E58" s="591" t="s">
        <v>20</v>
      </c>
      <c r="F58" s="361">
        <v>15</v>
      </c>
      <c r="G58" s="361">
        <v>15</v>
      </c>
      <c r="H58" s="361">
        <v>15</v>
      </c>
      <c r="I58" s="361">
        <v>15</v>
      </c>
      <c r="J58" s="361">
        <v>15</v>
      </c>
      <c r="K58" s="361">
        <v>15</v>
      </c>
      <c r="L58" s="361">
        <v>10</v>
      </c>
      <c r="M58" s="592" t="s">
        <v>69</v>
      </c>
      <c r="N58" s="337"/>
      <c r="O58" s="338">
        <f t="shared" si="12"/>
        <v>90</v>
      </c>
      <c r="P58" s="339">
        <f t="shared" si="1"/>
        <v>1</v>
      </c>
      <c r="Q58" s="340" t="str">
        <f t="shared" si="2"/>
        <v>Fuerte</v>
      </c>
      <c r="R58" s="354"/>
      <c r="S58" s="360"/>
      <c r="T58" s="413"/>
      <c r="U58" s="344" t="str">
        <f t="shared" si="3"/>
        <v>Fuerte</v>
      </c>
      <c r="V58" s="344" t="str">
        <f t="shared" si="4"/>
        <v/>
      </c>
      <c r="W58" s="344" t="str">
        <f t="shared" si="13"/>
        <v/>
      </c>
      <c r="X58" s="345" t="str">
        <f t="shared" si="14"/>
        <v>Control fuerte pero si el riesgo residual lo requiere y según la opción de manejo escogida, cada responsable involucrado debe liderar acciones adicionales</v>
      </c>
      <c r="Y58" s="346">
        <f t="shared" si="7"/>
        <v>2</v>
      </c>
      <c r="Z58" s="357"/>
      <c r="AA58" s="358"/>
      <c r="AB58" s="348" t="str">
        <f t="shared" si="8"/>
        <v/>
      </c>
      <c r="AC58" s="359"/>
      <c r="AD58" s="360"/>
    </row>
    <row r="59" spans="1:43" ht="36" customHeight="1" x14ac:dyDescent="0.2">
      <c r="A59" s="395"/>
      <c r="B59" s="395"/>
      <c r="C59" s="575" t="s">
        <v>859</v>
      </c>
      <c r="D59" s="604" t="s">
        <v>877</v>
      </c>
      <c r="E59" s="591" t="s">
        <v>26</v>
      </c>
      <c r="F59" s="361">
        <v>15</v>
      </c>
      <c r="G59" s="361">
        <v>15</v>
      </c>
      <c r="H59" s="361">
        <v>15</v>
      </c>
      <c r="I59" s="361">
        <v>15</v>
      </c>
      <c r="J59" s="361">
        <v>15</v>
      </c>
      <c r="K59" s="361">
        <v>15</v>
      </c>
      <c r="L59" s="361">
        <v>10</v>
      </c>
      <c r="M59" s="592" t="s">
        <v>69</v>
      </c>
      <c r="N59" s="337"/>
      <c r="O59" s="338">
        <f t="shared" si="12"/>
        <v>90</v>
      </c>
      <c r="P59" s="339">
        <f t="shared" si="1"/>
        <v>1</v>
      </c>
      <c r="Q59" s="340" t="str">
        <f t="shared" si="2"/>
        <v>Fuerte</v>
      </c>
      <c r="R59" s="354"/>
      <c r="S59" s="360"/>
      <c r="T59" s="413"/>
      <c r="U59" s="344" t="str">
        <f t="shared" si="3"/>
        <v>Fuerte</v>
      </c>
      <c r="V59" s="344" t="str">
        <f t="shared" si="4"/>
        <v/>
      </c>
      <c r="W59" s="344" t="str">
        <f t="shared" si="13"/>
        <v/>
      </c>
      <c r="X59" s="345" t="str">
        <f t="shared" si="14"/>
        <v>Control fuerte pero si el riesgo residual lo requiere y según la opción de manejo escogida, cada responsable involucrado debe liderar acciones adicionales</v>
      </c>
      <c r="Y59" s="346" t="str">
        <f t="shared" si="7"/>
        <v/>
      </c>
      <c r="Z59" s="357"/>
      <c r="AA59" s="358"/>
      <c r="AB59" s="348">
        <f t="shared" si="8"/>
        <v>2</v>
      </c>
      <c r="AC59" s="359"/>
      <c r="AD59" s="360"/>
    </row>
    <row r="60" spans="1:43" ht="38.25" x14ac:dyDescent="0.2">
      <c r="A60" s="395"/>
      <c r="B60" s="395"/>
      <c r="C60" s="575" t="s">
        <v>878</v>
      </c>
      <c r="D60" s="604" t="s">
        <v>879</v>
      </c>
      <c r="E60" s="591" t="s">
        <v>20</v>
      </c>
      <c r="F60" s="361">
        <v>15</v>
      </c>
      <c r="G60" s="361">
        <v>15</v>
      </c>
      <c r="H60" s="361">
        <v>15</v>
      </c>
      <c r="I60" s="361">
        <v>15</v>
      </c>
      <c r="J60" s="361">
        <v>15</v>
      </c>
      <c r="K60" s="361">
        <v>15</v>
      </c>
      <c r="L60" s="361">
        <v>10</v>
      </c>
      <c r="M60" s="592" t="s">
        <v>69</v>
      </c>
      <c r="N60" s="337"/>
      <c r="O60" s="338">
        <f t="shared" si="12"/>
        <v>90</v>
      </c>
      <c r="P60" s="339">
        <f t="shared" si="1"/>
        <v>1</v>
      </c>
      <c r="Q60" s="340" t="str">
        <f t="shared" si="2"/>
        <v>Fuerte</v>
      </c>
      <c r="R60" s="354"/>
      <c r="S60" s="360"/>
      <c r="T60" s="413"/>
      <c r="U60" s="344" t="str">
        <f t="shared" si="3"/>
        <v>Fuerte</v>
      </c>
      <c r="V60" s="344" t="str">
        <f t="shared" si="4"/>
        <v/>
      </c>
      <c r="W60" s="344" t="str">
        <f t="shared" si="13"/>
        <v/>
      </c>
      <c r="X60" s="345" t="str">
        <f t="shared" si="14"/>
        <v>Control fuerte pero si el riesgo residual lo requiere y según la opción de manejo escogida, cada responsable involucrado debe liderar acciones adicionales</v>
      </c>
      <c r="Y60" s="346">
        <f t="shared" si="7"/>
        <v>2</v>
      </c>
      <c r="Z60" s="357"/>
      <c r="AA60" s="358"/>
      <c r="AB60" s="348" t="str">
        <f t="shared" si="8"/>
        <v/>
      </c>
      <c r="AC60" s="359"/>
      <c r="AD60" s="360"/>
    </row>
    <row r="61" spans="1:43" ht="26.25" customHeight="1" x14ac:dyDescent="0.2">
      <c r="A61" s="395"/>
      <c r="B61" s="395"/>
      <c r="C61" s="575">
        <v>1.6</v>
      </c>
      <c r="D61" s="604" t="s">
        <v>2427</v>
      </c>
      <c r="E61" s="591" t="s">
        <v>26</v>
      </c>
      <c r="F61" s="361">
        <v>15</v>
      </c>
      <c r="G61" s="361">
        <v>15</v>
      </c>
      <c r="H61" s="361">
        <v>15</v>
      </c>
      <c r="I61" s="361">
        <v>15</v>
      </c>
      <c r="J61" s="361">
        <v>15</v>
      </c>
      <c r="K61" s="361">
        <v>15</v>
      </c>
      <c r="L61" s="361">
        <v>10</v>
      </c>
      <c r="M61" s="361" t="s">
        <v>69</v>
      </c>
      <c r="N61" s="337"/>
      <c r="O61" s="338"/>
      <c r="P61" s="339"/>
      <c r="Q61" s="340"/>
      <c r="R61" s="354"/>
      <c r="S61" s="360"/>
      <c r="T61" s="413"/>
      <c r="U61" s="344"/>
      <c r="V61" s="344"/>
      <c r="W61" s="344"/>
      <c r="X61" s="345"/>
      <c r="Y61" s="346"/>
      <c r="Z61" s="357"/>
      <c r="AA61" s="358"/>
      <c r="AB61" s="348"/>
      <c r="AC61" s="359"/>
      <c r="AD61" s="360"/>
    </row>
    <row r="62" spans="1:43" ht="38.25" x14ac:dyDescent="0.2">
      <c r="A62" s="395"/>
      <c r="B62" s="395"/>
      <c r="C62" s="575" t="s">
        <v>880</v>
      </c>
      <c r="D62" s="604" t="s">
        <v>881</v>
      </c>
      <c r="E62" s="591" t="s">
        <v>26</v>
      </c>
      <c r="F62" s="361">
        <v>15</v>
      </c>
      <c r="G62" s="361">
        <v>15</v>
      </c>
      <c r="H62" s="361">
        <v>15</v>
      </c>
      <c r="I62" s="361">
        <v>10</v>
      </c>
      <c r="J62" s="361">
        <v>15</v>
      </c>
      <c r="K62" s="361">
        <v>15</v>
      </c>
      <c r="L62" s="361">
        <v>10</v>
      </c>
      <c r="M62" s="592" t="s">
        <v>69</v>
      </c>
      <c r="N62" s="337"/>
      <c r="O62" s="338">
        <f t="shared" ref="O62:O88" si="15">SUM(F62:K62)</f>
        <v>85</v>
      </c>
      <c r="P62" s="339">
        <f t="shared" si="1"/>
        <v>0.94444444444444442</v>
      </c>
      <c r="Q62" s="340" t="str">
        <f t="shared" si="2"/>
        <v>Moderado</v>
      </c>
      <c r="R62" s="354"/>
      <c r="S62" s="360"/>
      <c r="T62" s="413"/>
      <c r="U62" s="344" t="str">
        <f t="shared" si="3"/>
        <v/>
      </c>
      <c r="V62" s="344" t="str">
        <f t="shared" si="4"/>
        <v>Moderada</v>
      </c>
      <c r="W62" s="344" t="str">
        <f t="shared" si="13"/>
        <v/>
      </c>
      <c r="X62" s="345" t="str">
        <f t="shared" si="14"/>
        <v>Requiere plan de acción para fortalecer el control</v>
      </c>
      <c r="Y62" s="346" t="str">
        <f t="shared" ref="Y62:Y87" si="16">IF(E62="Preventivo",IF(U62="Fuerte",2,IF(V62="Moderada",1,"")),"")</f>
        <v/>
      </c>
      <c r="Z62" s="357"/>
      <c r="AA62" s="358"/>
      <c r="AB62" s="348">
        <f t="shared" ref="AB62:AB87" si="17">IF(E62="Detectivo",IF(U62="Fuerte",2,IF(V62="Moderada",1,"")),"")</f>
        <v>1</v>
      </c>
      <c r="AC62" s="359"/>
      <c r="AD62" s="360"/>
    </row>
    <row r="63" spans="1:43" ht="51" x14ac:dyDescent="0.2">
      <c r="A63" s="395"/>
      <c r="B63" s="395"/>
      <c r="C63" s="575" t="s">
        <v>813</v>
      </c>
      <c r="D63" s="604" t="s">
        <v>882</v>
      </c>
      <c r="E63" s="591" t="s">
        <v>20</v>
      </c>
      <c r="F63" s="361">
        <v>15</v>
      </c>
      <c r="G63" s="361">
        <v>15</v>
      </c>
      <c r="H63" s="361">
        <v>15</v>
      </c>
      <c r="I63" s="361">
        <v>15</v>
      </c>
      <c r="J63" s="361">
        <v>15</v>
      </c>
      <c r="K63" s="361">
        <v>15</v>
      </c>
      <c r="L63" s="361">
        <v>10</v>
      </c>
      <c r="M63" s="592" t="s">
        <v>69</v>
      </c>
      <c r="N63" s="337"/>
      <c r="O63" s="338">
        <f t="shared" si="15"/>
        <v>90</v>
      </c>
      <c r="P63" s="339">
        <f t="shared" si="1"/>
        <v>1</v>
      </c>
      <c r="Q63" s="340" t="str">
        <f t="shared" si="2"/>
        <v>Fuerte</v>
      </c>
      <c r="R63" s="354"/>
      <c r="S63" s="360"/>
      <c r="T63" s="413"/>
      <c r="U63" s="344" t="str">
        <f t="shared" si="3"/>
        <v>Fuerte</v>
      </c>
      <c r="V63" s="344" t="str">
        <f t="shared" si="4"/>
        <v/>
      </c>
      <c r="W63" s="344" t="str">
        <f t="shared" si="13"/>
        <v/>
      </c>
      <c r="X63" s="345" t="str">
        <f t="shared" si="14"/>
        <v>Control fuerte pero si el riesgo residual lo requiere y según la opción de manejo escogida, cada responsable involucrado debe liderar acciones adicionales</v>
      </c>
      <c r="Y63" s="346">
        <f t="shared" si="16"/>
        <v>2</v>
      </c>
      <c r="Z63" s="357"/>
      <c r="AA63" s="358"/>
      <c r="AB63" s="348" t="str">
        <f t="shared" si="17"/>
        <v/>
      </c>
      <c r="AC63" s="359"/>
      <c r="AD63" s="360"/>
    </row>
    <row r="64" spans="1:43" ht="15" x14ac:dyDescent="0.2">
      <c r="A64" s="395"/>
      <c r="B64" s="395"/>
      <c r="C64" s="575">
        <v>3</v>
      </c>
      <c r="D64" s="590" t="s">
        <v>867</v>
      </c>
      <c r="E64" s="591" t="s">
        <v>26</v>
      </c>
      <c r="F64" s="361">
        <v>15</v>
      </c>
      <c r="G64" s="361">
        <v>15</v>
      </c>
      <c r="H64" s="361">
        <v>15</v>
      </c>
      <c r="I64" s="361">
        <v>10</v>
      </c>
      <c r="J64" s="361">
        <v>15</v>
      </c>
      <c r="K64" s="361">
        <v>15</v>
      </c>
      <c r="L64" s="361">
        <v>10</v>
      </c>
      <c r="M64" s="592" t="s">
        <v>69</v>
      </c>
      <c r="N64" s="337"/>
      <c r="O64" s="338">
        <f t="shared" si="15"/>
        <v>85</v>
      </c>
      <c r="P64" s="339">
        <f t="shared" si="1"/>
        <v>0.94444444444444442</v>
      </c>
      <c r="Q64" s="340" t="str">
        <f t="shared" si="2"/>
        <v>Moderado</v>
      </c>
      <c r="R64" s="354"/>
      <c r="S64" s="360"/>
      <c r="T64" s="413"/>
      <c r="U64" s="344" t="str">
        <f t="shared" si="3"/>
        <v/>
      </c>
      <c r="V64" s="344" t="str">
        <f t="shared" si="4"/>
        <v>Moderada</v>
      </c>
      <c r="W64" s="344" t="str">
        <f t="shared" si="13"/>
        <v/>
      </c>
      <c r="X64" s="345" t="str">
        <f t="shared" si="14"/>
        <v>Requiere plan de acción para fortalecer el control</v>
      </c>
      <c r="Y64" s="346" t="str">
        <f t="shared" si="16"/>
        <v/>
      </c>
      <c r="Z64" s="357"/>
      <c r="AA64" s="358"/>
      <c r="AB64" s="348">
        <f t="shared" si="17"/>
        <v>1</v>
      </c>
      <c r="AC64" s="359"/>
      <c r="AD64" s="360"/>
    </row>
    <row r="65" spans="1:43" s="349" customFormat="1" ht="38.25" x14ac:dyDescent="0.2">
      <c r="A65" s="414"/>
      <c r="B65" s="414"/>
      <c r="C65" s="576" t="s">
        <v>883</v>
      </c>
      <c r="D65" s="606" t="s">
        <v>872</v>
      </c>
      <c r="E65" s="591" t="s">
        <v>20</v>
      </c>
      <c r="F65" s="361">
        <v>15</v>
      </c>
      <c r="G65" s="361">
        <v>15</v>
      </c>
      <c r="H65" s="361">
        <v>15</v>
      </c>
      <c r="I65" s="361">
        <v>15</v>
      </c>
      <c r="J65" s="361">
        <v>15</v>
      </c>
      <c r="K65" s="361">
        <v>15</v>
      </c>
      <c r="L65" s="361">
        <v>10</v>
      </c>
      <c r="M65" s="592" t="s">
        <v>69</v>
      </c>
      <c r="N65" s="337"/>
      <c r="O65" s="338">
        <f t="shared" si="15"/>
        <v>90</v>
      </c>
      <c r="P65" s="339">
        <f t="shared" si="1"/>
        <v>1</v>
      </c>
      <c r="Q65" s="340" t="str">
        <f t="shared" si="2"/>
        <v>Fuerte</v>
      </c>
      <c r="R65" s="354"/>
      <c r="S65" s="355"/>
      <c r="T65" s="356"/>
      <c r="U65" s="344" t="str">
        <f t="shared" si="3"/>
        <v>Fuerte</v>
      </c>
      <c r="V65" s="344" t="str">
        <f t="shared" si="4"/>
        <v/>
      </c>
      <c r="W65" s="344" t="str">
        <f t="shared" si="13"/>
        <v/>
      </c>
      <c r="X65" s="345" t="str">
        <f t="shared" si="14"/>
        <v>Control fuerte pero si el riesgo residual lo requiere y según la opción de manejo escogida, cada responsable involucrado debe liderar acciones adicionales</v>
      </c>
      <c r="Y65" s="346">
        <f t="shared" si="16"/>
        <v>2</v>
      </c>
      <c r="Z65" s="357"/>
      <c r="AA65" s="358"/>
      <c r="AB65" s="348" t="str">
        <f t="shared" si="17"/>
        <v/>
      </c>
      <c r="AC65" s="359"/>
      <c r="AD65" s="360"/>
      <c r="AE65" s="296"/>
      <c r="AF65" s="296"/>
      <c r="AG65" s="296"/>
      <c r="AH65" s="296"/>
      <c r="AI65" s="296"/>
      <c r="AJ65" s="296"/>
      <c r="AK65" s="296"/>
      <c r="AL65" s="296"/>
      <c r="AM65" s="296"/>
      <c r="AN65" s="296"/>
      <c r="AO65" s="296"/>
      <c r="AP65" s="296"/>
      <c r="AQ65" s="296"/>
    </row>
    <row r="66" spans="1:43" s="349" customFormat="1" ht="114.75" x14ac:dyDescent="0.2">
      <c r="A66" s="414"/>
      <c r="B66" s="414"/>
      <c r="C66" s="575" t="s">
        <v>884</v>
      </c>
      <c r="D66" s="605" t="s">
        <v>885</v>
      </c>
      <c r="E66" s="591" t="s">
        <v>20</v>
      </c>
      <c r="F66" s="361">
        <v>15</v>
      </c>
      <c r="G66" s="361">
        <v>15</v>
      </c>
      <c r="H66" s="361">
        <v>15</v>
      </c>
      <c r="I66" s="361">
        <v>15</v>
      </c>
      <c r="J66" s="361">
        <v>15</v>
      </c>
      <c r="K66" s="361">
        <v>15</v>
      </c>
      <c r="L66" s="361">
        <v>10</v>
      </c>
      <c r="M66" s="592" t="s">
        <v>69</v>
      </c>
      <c r="N66" s="337"/>
      <c r="O66" s="338">
        <f t="shared" si="15"/>
        <v>90</v>
      </c>
      <c r="P66" s="339">
        <f t="shared" si="1"/>
        <v>1</v>
      </c>
      <c r="Q66" s="340" t="str">
        <f t="shared" si="2"/>
        <v>Fuerte</v>
      </c>
      <c r="R66" s="354"/>
      <c r="S66" s="355"/>
      <c r="T66" s="356"/>
      <c r="U66" s="344" t="str">
        <f t="shared" si="3"/>
        <v>Fuerte</v>
      </c>
      <c r="V66" s="344" t="str">
        <f t="shared" si="4"/>
        <v/>
      </c>
      <c r="W66" s="344" t="str">
        <f t="shared" si="13"/>
        <v/>
      </c>
      <c r="X66" s="345" t="str">
        <f t="shared" si="14"/>
        <v>Control fuerte pero si el riesgo residual lo requiere y según la opción de manejo escogida, cada responsable involucrado debe liderar acciones adicionales</v>
      </c>
      <c r="Y66" s="346">
        <f t="shared" si="16"/>
        <v>2</v>
      </c>
      <c r="Z66" s="357"/>
      <c r="AA66" s="358"/>
      <c r="AB66" s="348" t="str">
        <f t="shared" si="17"/>
        <v/>
      </c>
      <c r="AC66" s="359"/>
      <c r="AD66" s="360"/>
      <c r="AE66" s="296"/>
      <c r="AF66" s="296"/>
      <c r="AG66" s="296"/>
      <c r="AH66" s="296"/>
      <c r="AI66" s="296"/>
      <c r="AJ66" s="296"/>
      <c r="AK66" s="296"/>
      <c r="AL66" s="296"/>
      <c r="AM66" s="296"/>
      <c r="AN66" s="296"/>
      <c r="AO66" s="296"/>
      <c r="AP66" s="296"/>
      <c r="AQ66" s="296"/>
    </row>
    <row r="67" spans="1:43" s="349" customFormat="1" ht="76.5" x14ac:dyDescent="0.2">
      <c r="A67" s="414"/>
      <c r="B67" s="414"/>
      <c r="C67" s="576" t="s">
        <v>886</v>
      </c>
      <c r="D67" s="605" t="s">
        <v>887</v>
      </c>
      <c r="E67" s="591" t="s">
        <v>20</v>
      </c>
      <c r="F67" s="361">
        <v>15</v>
      </c>
      <c r="G67" s="361">
        <v>15</v>
      </c>
      <c r="H67" s="361">
        <v>15</v>
      </c>
      <c r="I67" s="361">
        <v>15</v>
      </c>
      <c r="J67" s="361">
        <v>15</v>
      </c>
      <c r="K67" s="361">
        <v>15</v>
      </c>
      <c r="L67" s="361">
        <v>10</v>
      </c>
      <c r="M67" s="592" t="s">
        <v>69</v>
      </c>
      <c r="N67" s="337"/>
      <c r="O67" s="338">
        <f t="shared" si="15"/>
        <v>90</v>
      </c>
      <c r="P67" s="339">
        <f t="shared" si="1"/>
        <v>1</v>
      </c>
      <c r="Q67" s="340" t="str">
        <f t="shared" si="2"/>
        <v>Fuerte</v>
      </c>
      <c r="R67" s="354"/>
      <c r="S67" s="355"/>
      <c r="T67" s="415"/>
      <c r="U67" s="344" t="str">
        <f t="shared" si="3"/>
        <v>Fuerte</v>
      </c>
      <c r="V67" s="344" t="str">
        <f t="shared" si="4"/>
        <v/>
      </c>
      <c r="W67" s="344" t="str">
        <f t="shared" si="13"/>
        <v/>
      </c>
      <c r="X67" s="345" t="str">
        <f t="shared" si="14"/>
        <v>Control fuerte pero si el riesgo residual lo requiere y según la opción de manejo escogida, cada responsable involucrado debe liderar acciones adicionales</v>
      </c>
      <c r="Y67" s="346">
        <f t="shared" si="16"/>
        <v>2</v>
      </c>
      <c r="Z67" s="398"/>
      <c r="AA67" s="399"/>
      <c r="AB67" s="348" t="str">
        <f t="shared" si="17"/>
        <v/>
      </c>
      <c r="AC67" s="348"/>
      <c r="AD67" s="400"/>
      <c r="AE67" s="296"/>
      <c r="AF67" s="296"/>
      <c r="AG67" s="296"/>
      <c r="AH67" s="296"/>
      <c r="AI67" s="296"/>
      <c r="AJ67" s="296"/>
      <c r="AK67" s="296"/>
      <c r="AL67" s="296"/>
      <c r="AM67" s="296"/>
      <c r="AN67" s="296"/>
      <c r="AO67" s="296"/>
      <c r="AP67" s="296"/>
      <c r="AQ67" s="296"/>
    </row>
    <row r="68" spans="1:43" s="349" customFormat="1" x14ac:dyDescent="0.2">
      <c r="A68" s="414"/>
      <c r="B68" s="414"/>
      <c r="C68" s="576" t="s">
        <v>888</v>
      </c>
      <c r="D68" s="606" t="s">
        <v>889</v>
      </c>
      <c r="E68" s="591" t="s">
        <v>26</v>
      </c>
      <c r="F68" s="361">
        <v>15</v>
      </c>
      <c r="G68" s="361">
        <v>15</v>
      </c>
      <c r="H68" s="361">
        <v>15</v>
      </c>
      <c r="I68" s="361">
        <v>10</v>
      </c>
      <c r="J68" s="361">
        <v>15</v>
      </c>
      <c r="K68" s="361">
        <v>15</v>
      </c>
      <c r="L68" s="361">
        <v>5</v>
      </c>
      <c r="M68" s="592" t="s">
        <v>69</v>
      </c>
      <c r="N68" s="337"/>
      <c r="O68" s="338">
        <f t="shared" si="15"/>
        <v>85</v>
      </c>
      <c r="P68" s="339">
        <f t="shared" si="1"/>
        <v>0.94444444444444442</v>
      </c>
      <c r="Q68" s="340" t="str">
        <f t="shared" si="2"/>
        <v>Moderado</v>
      </c>
      <c r="R68" s="354"/>
      <c r="S68" s="355"/>
      <c r="T68" s="356"/>
      <c r="U68" s="344" t="str">
        <f t="shared" si="3"/>
        <v/>
      </c>
      <c r="V68" s="344" t="str">
        <f t="shared" si="4"/>
        <v>Moderada</v>
      </c>
      <c r="W68" s="344" t="str">
        <f t="shared" si="13"/>
        <v/>
      </c>
      <c r="X68" s="345" t="str">
        <f t="shared" si="14"/>
        <v>Requiere plan de acción para fortalecer el control</v>
      </c>
      <c r="Y68" s="346" t="str">
        <f t="shared" si="16"/>
        <v/>
      </c>
      <c r="Z68" s="357"/>
      <c r="AA68" s="358"/>
      <c r="AB68" s="348">
        <f t="shared" si="17"/>
        <v>1</v>
      </c>
      <c r="AC68" s="359"/>
      <c r="AD68" s="360"/>
      <c r="AE68" s="296"/>
      <c r="AF68" s="296"/>
      <c r="AG68" s="296"/>
      <c r="AH68" s="296"/>
      <c r="AI68" s="296"/>
      <c r="AJ68" s="296"/>
      <c r="AK68" s="296"/>
      <c r="AL68" s="296"/>
      <c r="AM68" s="296"/>
      <c r="AN68" s="296"/>
      <c r="AO68" s="296"/>
      <c r="AP68" s="296"/>
      <c r="AQ68" s="296"/>
    </row>
    <row r="69" spans="1:43" s="375" customFormat="1" ht="76.5" x14ac:dyDescent="0.2">
      <c r="A69" s="370" t="str">
        <f>'[1]2. MAPA DE RIESGOS '!C17</f>
        <v>6: Manipulación de información pública que favorezca intereses particulares  o beneficie a terceros</v>
      </c>
      <c r="B69" s="370"/>
      <c r="C69" s="575" t="s">
        <v>871</v>
      </c>
      <c r="D69" s="597" t="s">
        <v>890</v>
      </c>
      <c r="E69" s="591" t="s">
        <v>20</v>
      </c>
      <c r="F69" s="361">
        <v>15</v>
      </c>
      <c r="G69" s="361">
        <v>15</v>
      </c>
      <c r="H69" s="361">
        <v>15</v>
      </c>
      <c r="I69" s="361">
        <v>15</v>
      </c>
      <c r="J69" s="361">
        <v>15</v>
      </c>
      <c r="K69" s="361">
        <v>15</v>
      </c>
      <c r="L69" s="361">
        <v>10</v>
      </c>
      <c r="M69" s="592" t="s">
        <v>69</v>
      </c>
      <c r="N69" s="371"/>
      <c r="O69" s="372">
        <f t="shared" si="15"/>
        <v>90</v>
      </c>
      <c r="P69" s="373">
        <f t="shared" si="1"/>
        <v>1</v>
      </c>
      <c r="Q69" s="340" t="str">
        <f t="shared" si="2"/>
        <v>Fuerte</v>
      </c>
      <c r="R69" s="341">
        <f>ROUNDUP(AVERAGEIF(P69:P84,"&gt;0"),1)</f>
        <v>1</v>
      </c>
      <c r="S69" s="342" t="str">
        <f>IF(R69&gt;96%,"Fuerte",IF(R69&lt;50%,"Débil","Moderada"))</f>
        <v>Fuerte</v>
      </c>
      <c r="T69" s="343" t="str">
        <f>IF(R69&lt;96%,"Se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69" s="344" t="str">
        <f t="shared" si="3"/>
        <v>Fuerte</v>
      </c>
      <c r="V69" s="344" t="str">
        <f t="shared" si="4"/>
        <v/>
      </c>
      <c r="W69" s="344" t="str">
        <f t="shared" si="13"/>
        <v/>
      </c>
      <c r="X69" s="345" t="str">
        <f t="shared" si="14"/>
        <v>Control fuerte pero si el riesgo residual lo requiere y según la opción de manejo escogida, cada responsable involucrado debe liderar acciones adicionales</v>
      </c>
      <c r="Y69" s="346">
        <f t="shared" si="16"/>
        <v>2</v>
      </c>
      <c r="Z69" s="347">
        <f>IFERROR(ROUND(AVERAGE(Y69:Y84),0),0)</f>
        <v>2</v>
      </c>
      <c r="AA69" s="374">
        <f>IF(OR(W69="Débil",Z69=0),0,IF(Z69=1,1,IF(AND(U69="Fuerte",Z69=2),2,1)))</f>
        <v>2</v>
      </c>
      <c r="AB69" s="348" t="str">
        <f t="shared" si="17"/>
        <v/>
      </c>
      <c r="AC69" s="347">
        <f>IFERROR(ROUND(AVERAGE(AB69:AB84),0),0)</f>
        <v>1</v>
      </c>
      <c r="AD69" s="374">
        <f>IF(OR(W69="Débil",AC69=0),0,IF(AC69=1,1,IF(AND(U69="Fuerte",AC69=2),2,1)))</f>
        <v>1</v>
      </c>
    </row>
    <row r="70" spans="1:43" s="375" customFormat="1" ht="63.75" x14ac:dyDescent="0.2">
      <c r="A70" s="416"/>
      <c r="B70" s="416"/>
      <c r="C70" s="575" t="s">
        <v>891</v>
      </c>
      <c r="D70" s="598" t="s">
        <v>892</v>
      </c>
      <c r="E70" s="591" t="s">
        <v>20</v>
      </c>
      <c r="F70" s="361">
        <v>15</v>
      </c>
      <c r="G70" s="361">
        <v>15</v>
      </c>
      <c r="H70" s="361">
        <v>15</v>
      </c>
      <c r="I70" s="361">
        <v>15</v>
      </c>
      <c r="J70" s="361">
        <v>15</v>
      </c>
      <c r="K70" s="361">
        <v>15</v>
      </c>
      <c r="L70" s="361">
        <v>10</v>
      </c>
      <c r="M70" s="592" t="s">
        <v>69</v>
      </c>
      <c r="N70" s="371"/>
      <c r="O70" s="372">
        <f t="shared" si="15"/>
        <v>90</v>
      </c>
      <c r="P70" s="373">
        <f t="shared" si="1"/>
        <v>1</v>
      </c>
      <c r="Q70" s="340" t="str">
        <f t="shared" si="2"/>
        <v>Fuerte</v>
      </c>
      <c r="R70" s="377"/>
      <c r="S70" s="378"/>
      <c r="T70" s="379"/>
      <c r="U70" s="344" t="str">
        <f t="shared" si="3"/>
        <v>Fuerte</v>
      </c>
      <c r="V70" s="344" t="str">
        <f t="shared" si="4"/>
        <v/>
      </c>
      <c r="W70" s="344" t="str">
        <f t="shared" si="13"/>
        <v/>
      </c>
      <c r="X70" s="345" t="str">
        <f t="shared" si="14"/>
        <v>Control fuerte pero si el riesgo residual lo requiere y según la opción de manejo escogida, cada responsable involucrado debe liderar acciones adicionales</v>
      </c>
      <c r="Y70" s="346">
        <f t="shared" si="16"/>
        <v>2</v>
      </c>
      <c r="Z70" s="380"/>
      <c r="AA70" s="377"/>
      <c r="AB70" s="348" t="str">
        <f t="shared" si="17"/>
        <v/>
      </c>
      <c r="AC70" s="381"/>
      <c r="AD70" s="378"/>
    </row>
    <row r="71" spans="1:43" s="375" customFormat="1" ht="38.25" x14ac:dyDescent="0.2">
      <c r="A71" s="416"/>
      <c r="B71" s="416"/>
      <c r="C71" s="575" t="s">
        <v>893</v>
      </c>
      <c r="D71" s="590" t="s">
        <v>894</v>
      </c>
      <c r="E71" s="591" t="s">
        <v>20</v>
      </c>
      <c r="F71" s="361">
        <v>15</v>
      </c>
      <c r="G71" s="361">
        <v>15</v>
      </c>
      <c r="H71" s="361">
        <v>15</v>
      </c>
      <c r="I71" s="361">
        <v>15</v>
      </c>
      <c r="J71" s="361">
        <v>15</v>
      </c>
      <c r="K71" s="361">
        <v>15</v>
      </c>
      <c r="L71" s="361">
        <v>10</v>
      </c>
      <c r="M71" s="592" t="s">
        <v>69</v>
      </c>
      <c r="N71" s="371"/>
      <c r="O71" s="372">
        <f t="shared" si="15"/>
        <v>90</v>
      </c>
      <c r="P71" s="373">
        <f t="shared" si="1"/>
        <v>1</v>
      </c>
      <c r="Q71" s="340" t="str">
        <f t="shared" si="2"/>
        <v>Fuerte</v>
      </c>
      <c r="R71" s="377"/>
      <c r="S71" s="378"/>
      <c r="T71" s="379"/>
      <c r="U71" s="344" t="str">
        <f t="shared" ref="U71:U137" si="18">IF(AND(Q71="Fuerte",M71="Fuerte"),"Fuerte","")</f>
        <v>Fuerte</v>
      </c>
      <c r="V71" s="344" t="str">
        <f t="shared" ref="V71:V87" si="19">IF(U71="Fuerte","",IF(OR(Q71="Débil",M71="Débil"),"","Moderada"))</f>
        <v/>
      </c>
      <c r="W71" s="344" t="str">
        <f t="shared" si="13"/>
        <v/>
      </c>
      <c r="X71" s="345" t="str">
        <f t="shared" si="14"/>
        <v>Control fuerte pero si el riesgo residual lo requiere y según la opción de manejo escogida, cada responsable involucrado debe liderar acciones adicionales</v>
      </c>
      <c r="Y71" s="346">
        <f t="shared" si="16"/>
        <v>2</v>
      </c>
      <c r="Z71" s="380"/>
      <c r="AA71" s="377"/>
      <c r="AB71" s="348" t="str">
        <f t="shared" si="17"/>
        <v/>
      </c>
      <c r="AC71" s="381"/>
      <c r="AD71" s="378"/>
    </row>
    <row r="72" spans="1:43" s="375" customFormat="1" ht="38.25" x14ac:dyDescent="0.2">
      <c r="A72" s="416"/>
      <c r="B72" s="416"/>
      <c r="C72" s="576">
        <v>1.4</v>
      </c>
      <c r="D72" s="606" t="s">
        <v>895</v>
      </c>
      <c r="E72" s="591" t="s">
        <v>20</v>
      </c>
      <c r="F72" s="361">
        <v>15</v>
      </c>
      <c r="G72" s="361">
        <v>15</v>
      </c>
      <c r="H72" s="361">
        <v>15</v>
      </c>
      <c r="I72" s="361">
        <v>15</v>
      </c>
      <c r="J72" s="361">
        <v>15</v>
      </c>
      <c r="K72" s="361">
        <v>15</v>
      </c>
      <c r="L72" s="361">
        <v>10</v>
      </c>
      <c r="M72" s="592" t="s">
        <v>69</v>
      </c>
      <c r="N72" s="371"/>
      <c r="O72" s="372">
        <f t="shared" si="15"/>
        <v>90</v>
      </c>
      <c r="P72" s="373">
        <f t="shared" si="1"/>
        <v>1</v>
      </c>
      <c r="Q72" s="340" t="str">
        <f t="shared" si="2"/>
        <v>Fuerte</v>
      </c>
      <c r="R72" s="377"/>
      <c r="S72" s="378"/>
      <c r="T72" s="379"/>
      <c r="U72" s="344" t="str">
        <f t="shared" si="18"/>
        <v>Fuerte</v>
      </c>
      <c r="V72" s="344" t="str">
        <f t="shared" si="19"/>
        <v/>
      </c>
      <c r="W72" s="344" t="str">
        <f t="shared" si="13"/>
        <v/>
      </c>
      <c r="X72" s="345" t="str">
        <f t="shared" si="14"/>
        <v>Control fuerte pero si el riesgo residual lo requiere y según la opción de manejo escogida, cada responsable involucrado debe liderar acciones adicionales</v>
      </c>
      <c r="Y72" s="346">
        <f t="shared" si="16"/>
        <v>2</v>
      </c>
      <c r="Z72" s="380"/>
      <c r="AA72" s="377"/>
      <c r="AB72" s="348" t="str">
        <f t="shared" si="17"/>
        <v/>
      </c>
      <c r="AC72" s="381"/>
      <c r="AD72" s="378"/>
    </row>
    <row r="73" spans="1:43" s="375" customFormat="1" ht="38.25" x14ac:dyDescent="0.2">
      <c r="A73" s="416"/>
      <c r="B73" s="416"/>
      <c r="C73" s="576" t="s">
        <v>878</v>
      </c>
      <c r="D73" s="600" t="s">
        <v>896</v>
      </c>
      <c r="E73" s="591" t="s">
        <v>20</v>
      </c>
      <c r="F73" s="361">
        <v>15</v>
      </c>
      <c r="G73" s="361">
        <v>15</v>
      </c>
      <c r="H73" s="361">
        <v>15</v>
      </c>
      <c r="I73" s="361">
        <v>15</v>
      </c>
      <c r="J73" s="361">
        <v>15</v>
      </c>
      <c r="K73" s="361">
        <v>15</v>
      </c>
      <c r="L73" s="361">
        <v>10</v>
      </c>
      <c r="M73" s="592" t="s">
        <v>69</v>
      </c>
      <c r="N73" s="371"/>
      <c r="O73" s="372">
        <f t="shared" si="15"/>
        <v>90</v>
      </c>
      <c r="P73" s="373">
        <f t="shared" si="1"/>
        <v>1</v>
      </c>
      <c r="Q73" s="340" t="str">
        <f t="shared" si="2"/>
        <v>Fuerte</v>
      </c>
      <c r="R73" s="377"/>
      <c r="S73" s="378"/>
      <c r="T73" s="379"/>
      <c r="U73" s="344" t="str">
        <f t="shared" si="18"/>
        <v>Fuerte</v>
      </c>
      <c r="V73" s="344" t="str">
        <f t="shared" si="19"/>
        <v/>
      </c>
      <c r="W73" s="344" t="str">
        <f t="shared" si="13"/>
        <v/>
      </c>
      <c r="X73" s="345" t="str">
        <f t="shared" si="14"/>
        <v>Control fuerte pero si el riesgo residual lo requiere y según la opción de manejo escogida, cada responsable involucrado debe liderar acciones adicionales</v>
      </c>
      <c r="Y73" s="346">
        <f t="shared" si="16"/>
        <v>2</v>
      </c>
      <c r="Z73" s="380"/>
      <c r="AA73" s="377"/>
      <c r="AB73" s="348" t="str">
        <f t="shared" si="17"/>
        <v/>
      </c>
      <c r="AC73" s="381"/>
      <c r="AD73" s="378"/>
    </row>
    <row r="74" spans="1:43" s="375" customFormat="1" ht="15" x14ac:dyDescent="0.2">
      <c r="A74" s="416"/>
      <c r="B74" s="416"/>
      <c r="C74" s="576" t="s">
        <v>897</v>
      </c>
      <c r="D74" s="600" t="s">
        <v>898</v>
      </c>
      <c r="E74" s="591" t="s">
        <v>20</v>
      </c>
      <c r="F74" s="361">
        <v>15</v>
      </c>
      <c r="G74" s="361">
        <v>15</v>
      </c>
      <c r="H74" s="361">
        <v>15</v>
      </c>
      <c r="I74" s="361">
        <v>10</v>
      </c>
      <c r="J74" s="361">
        <v>15</v>
      </c>
      <c r="K74" s="361">
        <v>15</v>
      </c>
      <c r="L74" s="361">
        <v>10</v>
      </c>
      <c r="M74" s="592" t="s">
        <v>69</v>
      </c>
      <c r="N74" s="371"/>
      <c r="O74" s="372">
        <f t="shared" si="15"/>
        <v>85</v>
      </c>
      <c r="P74" s="373">
        <f t="shared" si="1"/>
        <v>0.94444444444444442</v>
      </c>
      <c r="Q74" s="340" t="str">
        <f t="shared" si="2"/>
        <v>Moderado</v>
      </c>
      <c r="R74" s="377"/>
      <c r="S74" s="378"/>
      <c r="T74" s="379"/>
      <c r="U74" s="344" t="str">
        <f t="shared" si="18"/>
        <v/>
      </c>
      <c r="V74" s="344" t="str">
        <f t="shared" si="19"/>
        <v>Moderada</v>
      </c>
      <c r="W74" s="344" t="str">
        <f t="shared" si="13"/>
        <v/>
      </c>
      <c r="X74" s="345" t="str">
        <f t="shared" si="14"/>
        <v>Requiere plan de acción para fortalecer el control</v>
      </c>
      <c r="Y74" s="346">
        <f t="shared" si="16"/>
        <v>1</v>
      </c>
      <c r="Z74" s="380"/>
      <c r="AA74" s="377"/>
      <c r="AB74" s="348" t="str">
        <f t="shared" si="17"/>
        <v/>
      </c>
      <c r="AC74" s="381"/>
      <c r="AD74" s="378"/>
    </row>
    <row r="75" spans="1:43" s="375" customFormat="1" ht="76.5" x14ac:dyDescent="0.2">
      <c r="A75" s="376"/>
      <c r="B75" s="376"/>
      <c r="C75" s="576" t="s">
        <v>899</v>
      </c>
      <c r="D75" s="597" t="s">
        <v>900</v>
      </c>
      <c r="E75" s="591" t="s">
        <v>20</v>
      </c>
      <c r="F75" s="361">
        <v>15</v>
      </c>
      <c r="G75" s="361">
        <v>15</v>
      </c>
      <c r="H75" s="361">
        <v>15</v>
      </c>
      <c r="I75" s="361">
        <v>15</v>
      </c>
      <c r="J75" s="361">
        <v>15</v>
      </c>
      <c r="K75" s="361">
        <v>15</v>
      </c>
      <c r="L75" s="361">
        <v>10</v>
      </c>
      <c r="M75" s="592" t="s">
        <v>69</v>
      </c>
      <c r="N75" s="371"/>
      <c r="O75" s="372">
        <f t="shared" si="15"/>
        <v>90</v>
      </c>
      <c r="P75" s="373">
        <f t="shared" si="1"/>
        <v>1</v>
      </c>
      <c r="Q75" s="340" t="str">
        <f t="shared" si="2"/>
        <v>Fuerte</v>
      </c>
      <c r="R75" s="377"/>
      <c r="S75" s="378"/>
      <c r="T75" s="379"/>
      <c r="U75" s="344" t="str">
        <f t="shared" si="18"/>
        <v>Fuerte</v>
      </c>
      <c r="V75" s="344" t="str">
        <f t="shared" si="19"/>
        <v/>
      </c>
      <c r="W75" s="344" t="str">
        <f t="shared" si="13"/>
        <v/>
      </c>
      <c r="X75" s="345" t="str">
        <f t="shared" si="14"/>
        <v>Control fuerte pero si el riesgo residual lo requiere y según la opción de manejo escogida, cada responsable involucrado debe liderar acciones adicionales</v>
      </c>
      <c r="Y75" s="346">
        <f t="shared" si="16"/>
        <v>2</v>
      </c>
      <c r="Z75" s="380"/>
      <c r="AA75" s="377"/>
      <c r="AB75" s="348" t="str">
        <f t="shared" si="17"/>
        <v/>
      </c>
      <c r="AC75" s="381"/>
      <c r="AD75" s="378"/>
    </row>
    <row r="76" spans="1:43" s="375" customFormat="1" ht="89.25" x14ac:dyDescent="0.2">
      <c r="A76" s="376"/>
      <c r="B76" s="376"/>
      <c r="C76" s="576" t="s">
        <v>813</v>
      </c>
      <c r="D76" s="597" t="s">
        <v>901</v>
      </c>
      <c r="E76" s="591" t="s">
        <v>20</v>
      </c>
      <c r="F76" s="361">
        <v>15</v>
      </c>
      <c r="G76" s="361">
        <v>15</v>
      </c>
      <c r="H76" s="361">
        <v>0</v>
      </c>
      <c r="I76" s="361">
        <v>15</v>
      </c>
      <c r="J76" s="361">
        <v>15</v>
      </c>
      <c r="K76" s="361">
        <v>15</v>
      </c>
      <c r="L76" s="361">
        <v>10</v>
      </c>
      <c r="M76" s="592" t="s">
        <v>69</v>
      </c>
      <c r="N76" s="371"/>
      <c r="O76" s="372">
        <f t="shared" si="15"/>
        <v>75</v>
      </c>
      <c r="P76" s="373">
        <f t="shared" si="1"/>
        <v>0.83333333333333337</v>
      </c>
      <c r="Q76" s="340" t="str">
        <f t="shared" si="2"/>
        <v>Débil</v>
      </c>
      <c r="R76" s="377"/>
      <c r="S76" s="378"/>
      <c r="T76" s="379"/>
      <c r="U76" s="344" t="str">
        <f t="shared" si="18"/>
        <v/>
      </c>
      <c r="V76" s="344" t="str">
        <f t="shared" si="19"/>
        <v/>
      </c>
      <c r="W76" s="344" t="str">
        <f t="shared" si="13"/>
        <v>Débil</v>
      </c>
      <c r="X76" s="345" t="str">
        <f t="shared" si="14"/>
        <v>Requiere plan de acción para fortalecer el control</v>
      </c>
      <c r="Y76" s="346" t="str">
        <f t="shared" si="16"/>
        <v/>
      </c>
      <c r="Z76" s="380"/>
      <c r="AA76" s="377"/>
      <c r="AB76" s="348" t="str">
        <f t="shared" si="17"/>
        <v/>
      </c>
      <c r="AC76" s="381"/>
      <c r="AD76" s="378"/>
    </row>
    <row r="77" spans="1:43" s="375" customFormat="1" ht="102" x14ac:dyDescent="0.2">
      <c r="A77" s="376"/>
      <c r="B77" s="376"/>
      <c r="C77" s="576" t="s">
        <v>844</v>
      </c>
      <c r="D77" s="593" t="s">
        <v>902</v>
      </c>
      <c r="E77" s="591" t="s">
        <v>20</v>
      </c>
      <c r="F77" s="361">
        <v>15</v>
      </c>
      <c r="G77" s="361">
        <v>15</v>
      </c>
      <c r="H77" s="361">
        <v>15</v>
      </c>
      <c r="I77" s="361">
        <v>15</v>
      </c>
      <c r="J77" s="361">
        <v>15</v>
      </c>
      <c r="K77" s="361">
        <v>15</v>
      </c>
      <c r="L77" s="361">
        <v>10</v>
      </c>
      <c r="M77" s="592" t="s">
        <v>69</v>
      </c>
      <c r="N77" s="371"/>
      <c r="O77" s="372">
        <f t="shared" si="15"/>
        <v>90</v>
      </c>
      <c r="P77" s="373">
        <f t="shared" si="1"/>
        <v>1</v>
      </c>
      <c r="Q77" s="340" t="str">
        <f t="shared" si="2"/>
        <v>Fuerte</v>
      </c>
      <c r="R77" s="377"/>
      <c r="S77" s="378"/>
      <c r="T77" s="379"/>
      <c r="U77" s="344" t="str">
        <f t="shared" si="18"/>
        <v>Fuerte</v>
      </c>
      <c r="V77" s="344" t="str">
        <f t="shared" si="19"/>
        <v/>
      </c>
      <c r="W77" s="344" t="str">
        <f t="shared" si="13"/>
        <v/>
      </c>
      <c r="X77" s="345" t="str">
        <f t="shared" si="14"/>
        <v>Control fuerte pero si el riesgo residual lo requiere y según la opción de manejo escogida, cada responsable involucrado debe liderar acciones adicionales</v>
      </c>
      <c r="Y77" s="346">
        <f t="shared" si="16"/>
        <v>2</v>
      </c>
      <c r="Z77" s="380"/>
      <c r="AA77" s="377"/>
      <c r="AB77" s="348" t="str">
        <f t="shared" si="17"/>
        <v/>
      </c>
      <c r="AC77" s="381"/>
      <c r="AD77" s="378"/>
    </row>
    <row r="78" spans="1:43" s="375" customFormat="1" ht="38.25" x14ac:dyDescent="0.2">
      <c r="A78" s="376"/>
      <c r="B78" s="376"/>
      <c r="C78" s="576" t="s">
        <v>865</v>
      </c>
      <c r="D78" s="593" t="s">
        <v>903</v>
      </c>
      <c r="E78" s="591" t="s">
        <v>20</v>
      </c>
      <c r="F78" s="361">
        <v>15</v>
      </c>
      <c r="G78" s="361">
        <v>15</v>
      </c>
      <c r="H78" s="361">
        <v>15</v>
      </c>
      <c r="I78" s="361">
        <v>15</v>
      </c>
      <c r="J78" s="361">
        <v>15</v>
      </c>
      <c r="K78" s="361">
        <v>15</v>
      </c>
      <c r="L78" s="361">
        <v>10</v>
      </c>
      <c r="M78" s="592" t="s">
        <v>69</v>
      </c>
      <c r="N78" s="371"/>
      <c r="O78" s="372">
        <f t="shared" si="15"/>
        <v>90</v>
      </c>
      <c r="P78" s="373">
        <f t="shared" si="1"/>
        <v>1</v>
      </c>
      <c r="Q78" s="340" t="str">
        <f t="shared" si="2"/>
        <v>Fuerte</v>
      </c>
      <c r="R78" s="377"/>
      <c r="S78" s="378"/>
      <c r="T78" s="379"/>
      <c r="U78" s="344" t="str">
        <f t="shared" si="18"/>
        <v>Fuerte</v>
      </c>
      <c r="V78" s="344" t="str">
        <f t="shared" si="19"/>
        <v/>
      </c>
      <c r="W78" s="344" t="str">
        <f t="shared" si="13"/>
        <v/>
      </c>
      <c r="X78" s="345" t="str">
        <f t="shared" si="14"/>
        <v>Control fuerte pero si el riesgo residual lo requiere y según la opción de manejo escogida, cada responsable involucrado debe liderar acciones adicionales</v>
      </c>
      <c r="Y78" s="346">
        <f t="shared" si="16"/>
        <v>2</v>
      </c>
      <c r="Z78" s="380"/>
      <c r="AA78" s="377"/>
      <c r="AB78" s="348" t="str">
        <f t="shared" si="17"/>
        <v/>
      </c>
      <c r="AC78" s="381"/>
      <c r="AD78" s="378"/>
    </row>
    <row r="79" spans="1:43" s="375" customFormat="1" ht="51" x14ac:dyDescent="0.2">
      <c r="A79" s="376"/>
      <c r="B79" s="376"/>
      <c r="C79" s="576" t="s">
        <v>866</v>
      </c>
      <c r="D79" s="593" t="s">
        <v>904</v>
      </c>
      <c r="E79" s="591" t="s">
        <v>26</v>
      </c>
      <c r="F79" s="361">
        <v>15</v>
      </c>
      <c r="G79" s="361">
        <v>15</v>
      </c>
      <c r="H79" s="361">
        <v>15</v>
      </c>
      <c r="I79" s="361">
        <v>10</v>
      </c>
      <c r="J79" s="361">
        <v>15</v>
      </c>
      <c r="K79" s="361">
        <v>15</v>
      </c>
      <c r="L79" s="361">
        <v>10</v>
      </c>
      <c r="M79" s="592" t="s">
        <v>69</v>
      </c>
      <c r="N79" s="371"/>
      <c r="O79" s="372">
        <f t="shared" si="15"/>
        <v>85</v>
      </c>
      <c r="P79" s="373">
        <f t="shared" si="1"/>
        <v>0.94444444444444442</v>
      </c>
      <c r="Q79" s="340" t="str">
        <f t="shared" si="2"/>
        <v>Moderado</v>
      </c>
      <c r="R79" s="377"/>
      <c r="S79" s="378"/>
      <c r="T79" s="379"/>
      <c r="U79" s="344" t="str">
        <f t="shared" si="18"/>
        <v/>
      </c>
      <c r="V79" s="344" t="str">
        <f t="shared" si="19"/>
        <v>Moderada</v>
      </c>
      <c r="W79" s="344" t="str">
        <f t="shared" si="13"/>
        <v/>
      </c>
      <c r="X79" s="345" t="str">
        <f t="shared" si="14"/>
        <v>Requiere plan de acción para fortalecer el control</v>
      </c>
      <c r="Y79" s="346" t="str">
        <f t="shared" si="16"/>
        <v/>
      </c>
      <c r="Z79" s="380"/>
      <c r="AA79" s="377"/>
      <c r="AB79" s="348">
        <f t="shared" si="17"/>
        <v>1</v>
      </c>
      <c r="AC79" s="381"/>
      <c r="AD79" s="378"/>
    </row>
    <row r="80" spans="1:43" s="375" customFormat="1" ht="89.25" x14ac:dyDescent="0.2">
      <c r="A80" s="376"/>
      <c r="B80" s="376"/>
      <c r="C80" s="576" t="s">
        <v>848</v>
      </c>
      <c r="D80" s="593" t="s">
        <v>905</v>
      </c>
      <c r="E80" s="591" t="s">
        <v>20</v>
      </c>
      <c r="F80" s="361">
        <v>15</v>
      </c>
      <c r="G80" s="361">
        <v>15</v>
      </c>
      <c r="H80" s="361">
        <v>15</v>
      </c>
      <c r="I80" s="361">
        <v>0</v>
      </c>
      <c r="J80" s="361">
        <v>15</v>
      </c>
      <c r="K80" s="361">
        <v>0</v>
      </c>
      <c r="L80" s="361">
        <v>0</v>
      </c>
      <c r="M80" s="592" t="s">
        <v>69</v>
      </c>
      <c r="N80" s="371"/>
      <c r="O80" s="372">
        <f t="shared" si="15"/>
        <v>60</v>
      </c>
      <c r="P80" s="373">
        <f t="shared" si="1"/>
        <v>0.66666666666666663</v>
      </c>
      <c r="Q80" s="340" t="str">
        <f t="shared" si="2"/>
        <v>Débil</v>
      </c>
      <c r="R80" s="377"/>
      <c r="S80" s="378"/>
      <c r="T80" s="379"/>
      <c r="U80" s="344" t="str">
        <f t="shared" si="18"/>
        <v/>
      </c>
      <c r="V80" s="344" t="str">
        <f t="shared" si="19"/>
        <v/>
      </c>
      <c r="W80" s="344" t="str">
        <f t="shared" si="13"/>
        <v>Débil</v>
      </c>
      <c r="X80" s="345" t="str">
        <f t="shared" si="14"/>
        <v>Requiere plan de acción para fortalecer el control</v>
      </c>
      <c r="Y80" s="346" t="str">
        <f t="shared" si="16"/>
        <v/>
      </c>
      <c r="Z80" s="380"/>
      <c r="AA80" s="377"/>
      <c r="AB80" s="348" t="str">
        <f t="shared" si="17"/>
        <v/>
      </c>
      <c r="AC80" s="381"/>
      <c r="AD80" s="378"/>
    </row>
    <row r="81" spans="1:43" s="375" customFormat="1" x14ac:dyDescent="0.2">
      <c r="A81" s="376"/>
      <c r="B81" s="376"/>
      <c r="C81" s="576"/>
      <c r="D81" s="590"/>
      <c r="E81" s="591"/>
      <c r="F81" s="361"/>
      <c r="G81" s="361"/>
      <c r="H81" s="361"/>
      <c r="I81" s="361"/>
      <c r="J81" s="361"/>
      <c r="K81" s="361"/>
      <c r="L81" s="361"/>
      <c r="M81" s="592"/>
      <c r="N81" s="371"/>
      <c r="O81" s="372">
        <f t="shared" si="15"/>
        <v>0</v>
      </c>
      <c r="P81" s="373">
        <f t="shared" si="1"/>
        <v>0</v>
      </c>
      <c r="Q81" s="340" t="str">
        <f t="shared" si="2"/>
        <v>Débil</v>
      </c>
      <c r="R81" s="377"/>
      <c r="S81" s="378"/>
      <c r="T81" s="410"/>
      <c r="U81" s="344" t="str">
        <f t="shared" si="18"/>
        <v/>
      </c>
      <c r="V81" s="344" t="str">
        <f t="shared" si="19"/>
        <v/>
      </c>
      <c r="W81" s="344" t="str">
        <f t="shared" si="13"/>
        <v>Débil</v>
      </c>
      <c r="X81" s="345" t="str">
        <f t="shared" si="14"/>
        <v>Requiere plan de acción para fortalecer el control</v>
      </c>
      <c r="Y81" s="346" t="str">
        <f t="shared" si="16"/>
        <v/>
      </c>
      <c r="Z81" s="382"/>
      <c r="AA81" s="383"/>
      <c r="AB81" s="348" t="str">
        <f t="shared" si="17"/>
        <v/>
      </c>
      <c r="AC81" s="384"/>
      <c r="AD81" s="385"/>
    </row>
    <row r="82" spans="1:43" s="375" customFormat="1" ht="15.75" x14ac:dyDescent="0.25">
      <c r="A82" s="387"/>
      <c r="B82" s="387"/>
      <c r="C82" s="577"/>
      <c r="D82" s="600"/>
      <c r="E82" s="591"/>
      <c r="F82" s="361"/>
      <c r="G82" s="361"/>
      <c r="H82" s="361"/>
      <c r="I82" s="361"/>
      <c r="J82" s="361"/>
      <c r="K82" s="361"/>
      <c r="L82" s="361"/>
      <c r="M82" s="592"/>
      <c r="N82" s="371"/>
      <c r="O82" s="372">
        <f t="shared" si="15"/>
        <v>0</v>
      </c>
      <c r="P82" s="373">
        <f t="shared" si="1"/>
        <v>0</v>
      </c>
      <c r="Q82" s="340" t="str">
        <f t="shared" si="2"/>
        <v>Débil</v>
      </c>
      <c r="R82" s="377"/>
      <c r="S82" s="378"/>
      <c r="T82" s="379"/>
      <c r="U82" s="344" t="str">
        <f t="shared" si="18"/>
        <v/>
      </c>
      <c r="V82" s="344" t="str">
        <f t="shared" si="19"/>
        <v/>
      </c>
      <c r="W82" s="344" t="str">
        <f t="shared" si="13"/>
        <v>Débil</v>
      </c>
      <c r="X82" s="345" t="str">
        <f t="shared" si="14"/>
        <v>Requiere plan de acción para fortalecer el control</v>
      </c>
      <c r="Y82" s="346" t="str">
        <f t="shared" si="16"/>
        <v/>
      </c>
      <c r="Z82" s="388"/>
      <c r="AA82" s="374">
        <f>IF(OR(W82="Débil",Z82=0),0,IF(Z82=1,1,IF(AND(U82="Fuerte",Z82=2),2,1)))</f>
        <v>0</v>
      </c>
      <c r="AB82" s="348" t="str">
        <f t="shared" si="17"/>
        <v/>
      </c>
      <c r="AC82" s="388"/>
      <c r="AD82" s="374">
        <f>IF(OR(W82="Débil",AC82=0),0,IF(AC82=1,1,IF(AND(U82="Fuerte",AC82=2),2,1)))</f>
        <v>0</v>
      </c>
      <c r="AF82" s="390"/>
      <c r="AG82" s="411"/>
      <c r="AH82" s="411"/>
      <c r="AI82" s="411"/>
      <c r="AJ82" s="412"/>
      <c r="AK82" s="389"/>
      <c r="AL82" s="389"/>
      <c r="AM82" s="389"/>
      <c r="AN82" s="411"/>
      <c r="AO82" s="411"/>
      <c r="AP82" s="411"/>
      <c r="AQ82" s="412"/>
    </row>
    <row r="83" spans="1:43" s="375" customFormat="1" ht="15.75" x14ac:dyDescent="0.2">
      <c r="A83" s="376"/>
      <c r="B83" s="376"/>
      <c r="C83" s="576"/>
      <c r="D83" s="600"/>
      <c r="E83" s="591"/>
      <c r="F83" s="361"/>
      <c r="G83" s="361"/>
      <c r="H83" s="361"/>
      <c r="I83" s="361"/>
      <c r="J83" s="361"/>
      <c r="K83" s="361"/>
      <c r="L83" s="361"/>
      <c r="M83" s="592"/>
      <c r="N83" s="371"/>
      <c r="O83" s="372">
        <f t="shared" si="15"/>
        <v>0</v>
      </c>
      <c r="P83" s="373">
        <f t="shared" si="1"/>
        <v>0</v>
      </c>
      <c r="Q83" s="340" t="str">
        <f t="shared" si="2"/>
        <v>Débil</v>
      </c>
      <c r="R83" s="377"/>
      <c r="S83" s="378"/>
      <c r="T83" s="379"/>
      <c r="U83" s="344" t="str">
        <f t="shared" si="18"/>
        <v/>
      </c>
      <c r="V83" s="344" t="str">
        <f t="shared" si="19"/>
        <v/>
      </c>
      <c r="W83" s="344" t="str">
        <f t="shared" si="13"/>
        <v>Débil</v>
      </c>
      <c r="X83" s="345" t="str">
        <f t="shared" si="14"/>
        <v>Requiere plan de acción para fortalecer el control</v>
      </c>
      <c r="Y83" s="346" t="str">
        <f t="shared" si="16"/>
        <v/>
      </c>
      <c r="Z83" s="380"/>
      <c r="AA83" s="377"/>
      <c r="AB83" s="348" t="str">
        <f t="shared" si="17"/>
        <v/>
      </c>
      <c r="AC83" s="381"/>
      <c r="AD83" s="378"/>
      <c r="AF83" s="390"/>
      <c r="AG83" s="411"/>
      <c r="AH83" s="411"/>
      <c r="AI83" s="411"/>
      <c r="AJ83" s="412"/>
      <c r="AK83" s="389"/>
      <c r="AL83" s="389"/>
      <c r="AM83" s="389"/>
      <c r="AN83" s="411"/>
      <c r="AO83" s="411"/>
      <c r="AP83" s="411"/>
      <c r="AQ83" s="412"/>
    </row>
    <row r="84" spans="1:43" s="375" customFormat="1" ht="15.75" x14ac:dyDescent="0.2">
      <c r="A84" s="394"/>
      <c r="B84" s="394"/>
      <c r="C84" s="576"/>
      <c r="D84" s="600"/>
      <c r="E84" s="591"/>
      <c r="F84" s="361"/>
      <c r="G84" s="361"/>
      <c r="H84" s="361"/>
      <c r="I84" s="361"/>
      <c r="J84" s="361"/>
      <c r="K84" s="361"/>
      <c r="L84" s="361"/>
      <c r="M84" s="592"/>
      <c r="N84" s="371"/>
      <c r="O84" s="372">
        <f t="shared" si="15"/>
        <v>0</v>
      </c>
      <c r="P84" s="373">
        <f t="shared" ref="P84:P151" si="20">(O84*1)/90</f>
        <v>0</v>
      </c>
      <c r="Q84" s="340" t="str">
        <f t="shared" ref="Q84:Q151" si="21">IF(P84&gt;=96%,"Fuerte",(IF(P84&lt;=85%,"Débil","Moderado")))</f>
        <v>Débil</v>
      </c>
      <c r="R84" s="377"/>
      <c r="S84" s="378"/>
      <c r="T84" s="379"/>
      <c r="U84" s="344" t="str">
        <f t="shared" si="18"/>
        <v/>
      </c>
      <c r="V84" s="344" t="str">
        <f t="shared" si="19"/>
        <v/>
      </c>
      <c r="W84" s="344" t="str">
        <f t="shared" ref="W84:W151" si="22">IF(OR(U84="Fuerte",V84="Moderada"),"","Débil")</f>
        <v>Débil</v>
      </c>
      <c r="X84" s="345" t="str">
        <f t="shared" ref="X84:X147" si="23">IF(AND(Q84="Fuerte",M84="Fuerte"),"Control fuerte pero si el riesgo residual lo requiere y según la opción de manejo escogida, cada responsable involucrado debe liderar acciones adicionales","Requiere plan de acción para fortalecer el control")</f>
        <v>Requiere plan de acción para fortalecer el control</v>
      </c>
      <c r="Y84" s="346" t="str">
        <f t="shared" si="16"/>
        <v/>
      </c>
      <c r="Z84" s="380"/>
      <c r="AA84" s="377"/>
      <c r="AB84" s="348" t="str">
        <f t="shared" si="17"/>
        <v/>
      </c>
      <c r="AC84" s="381"/>
      <c r="AD84" s="378"/>
      <c r="AF84" s="390"/>
      <c r="AG84" s="411"/>
      <c r="AH84" s="411"/>
      <c r="AI84" s="411"/>
      <c r="AJ84" s="412"/>
      <c r="AK84" s="389"/>
      <c r="AL84" s="389"/>
      <c r="AM84" s="389"/>
      <c r="AN84" s="411"/>
      <c r="AO84" s="411"/>
      <c r="AP84" s="411"/>
      <c r="AQ84" s="412"/>
    </row>
    <row r="85" spans="1:43" s="349" customFormat="1" ht="90" x14ac:dyDescent="0.2">
      <c r="A85" s="333" t="str">
        <f>'[1]2. MAPA DE RIESGOS '!C18</f>
        <v>7: Inadecuada gestión contractual, incluida la celebración indebida de contratos, para favorecimiento propio o de terceros</v>
      </c>
      <c r="B85" s="333"/>
      <c r="C85" s="575" t="s">
        <v>906</v>
      </c>
      <c r="D85" s="593" t="s">
        <v>907</v>
      </c>
      <c r="E85" s="591" t="s">
        <v>20</v>
      </c>
      <c r="F85" s="361">
        <v>15</v>
      </c>
      <c r="G85" s="361">
        <v>15</v>
      </c>
      <c r="H85" s="361">
        <v>15</v>
      </c>
      <c r="I85" s="361">
        <v>15</v>
      </c>
      <c r="J85" s="361">
        <v>15</v>
      </c>
      <c r="K85" s="361">
        <v>15</v>
      </c>
      <c r="L85" s="361">
        <v>10</v>
      </c>
      <c r="M85" s="592" t="s">
        <v>69</v>
      </c>
      <c r="N85" s="337"/>
      <c r="O85" s="338">
        <f t="shared" si="15"/>
        <v>90</v>
      </c>
      <c r="P85" s="339">
        <f t="shared" si="20"/>
        <v>1</v>
      </c>
      <c r="Q85" s="340" t="str">
        <f t="shared" si="21"/>
        <v>Fuerte</v>
      </c>
      <c r="R85" s="341">
        <f>ROUNDUP(AVERAGEIF(P85:P98,"&gt;0"),1)</f>
        <v>1</v>
      </c>
      <c r="S85" s="342" t="str">
        <f>IF(R85&gt;96%,"Fuerte",IF(R85&lt;50%,"Débil","Moderada"))</f>
        <v>Fuerte</v>
      </c>
      <c r="T85" s="343" t="str">
        <f>IF(R85&lt;96%,"Se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85" s="344" t="str">
        <f t="shared" si="18"/>
        <v>Fuerte</v>
      </c>
      <c r="V85" s="344" t="str">
        <f t="shared" si="19"/>
        <v/>
      </c>
      <c r="W85" s="344" t="str">
        <f t="shared" si="22"/>
        <v/>
      </c>
      <c r="X85" s="345" t="str">
        <f t="shared" si="23"/>
        <v>Control fuerte pero si el riesgo residual lo requiere y según la opción de manejo escogida, cada responsable involucrado debe liderar acciones adicionales</v>
      </c>
      <c r="Y85" s="346">
        <f t="shared" si="16"/>
        <v>2</v>
      </c>
      <c r="Z85" s="347">
        <f>IFERROR(ROUND(AVERAGE(Y85:Y98),0),0)</f>
        <v>2</v>
      </c>
      <c r="AA85" s="342">
        <f>IF(OR(W85="Débil",Z85=0),0,IF(Z85=1,1,IF(AND(U85="Fuerte",Z85=2),2,1)))</f>
        <v>2</v>
      </c>
      <c r="AB85" s="348" t="str">
        <f t="shared" si="17"/>
        <v/>
      </c>
      <c r="AC85" s="347">
        <f>IFERROR(ROUND(AVERAGE(AB85:AB98),0),0)</f>
        <v>2</v>
      </c>
      <c r="AD85" s="342">
        <f>IF(OR(W85="Débil",AC85=0),0,IF(AC85=1,1,IF(AND(U85="Fuerte",AC85=2),2,1)))</f>
        <v>2</v>
      </c>
    </row>
    <row r="86" spans="1:43" s="349" customFormat="1" ht="57" x14ac:dyDescent="0.2">
      <c r="A86" s="397"/>
      <c r="B86" s="397"/>
      <c r="C86" s="576" t="s">
        <v>891</v>
      </c>
      <c r="D86" s="607" t="s">
        <v>908</v>
      </c>
      <c r="E86" s="591" t="s">
        <v>20</v>
      </c>
      <c r="F86" s="361">
        <v>15</v>
      </c>
      <c r="G86" s="361">
        <v>15</v>
      </c>
      <c r="H86" s="361">
        <v>15</v>
      </c>
      <c r="I86" s="361">
        <v>15</v>
      </c>
      <c r="J86" s="361">
        <v>15</v>
      </c>
      <c r="K86" s="361">
        <v>15</v>
      </c>
      <c r="L86" s="361">
        <v>10</v>
      </c>
      <c r="M86" s="592" t="s">
        <v>69</v>
      </c>
      <c r="N86" s="337"/>
      <c r="O86" s="338">
        <f t="shared" si="15"/>
        <v>90</v>
      </c>
      <c r="P86" s="339">
        <f t="shared" si="20"/>
        <v>1</v>
      </c>
      <c r="Q86" s="340" t="str">
        <f t="shared" si="21"/>
        <v>Fuerte</v>
      </c>
      <c r="R86" s="358"/>
      <c r="S86" s="360"/>
      <c r="T86" s="413"/>
      <c r="U86" s="344" t="str">
        <f t="shared" si="18"/>
        <v>Fuerte</v>
      </c>
      <c r="V86" s="344" t="str">
        <f t="shared" si="19"/>
        <v/>
      </c>
      <c r="W86" s="344" t="str">
        <f t="shared" si="22"/>
        <v/>
      </c>
      <c r="X86" s="417" t="str">
        <f t="shared" si="23"/>
        <v>Control fuerte pero si el riesgo residual lo requiere y según la opción de manejo escogida, cada responsable involucrado debe liderar acciones adicionales</v>
      </c>
      <c r="Y86" s="346">
        <f t="shared" si="16"/>
        <v>2</v>
      </c>
      <c r="Z86" s="357"/>
      <c r="AA86" s="358"/>
      <c r="AB86" s="348" t="str">
        <f t="shared" si="17"/>
        <v/>
      </c>
      <c r="AC86" s="359"/>
      <c r="AD86" s="360"/>
    </row>
    <row r="87" spans="1:43" s="349" customFormat="1" ht="51" x14ac:dyDescent="0.2">
      <c r="A87" s="397"/>
      <c r="B87" s="397"/>
      <c r="C87" s="576" t="s">
        <v>909</v>
      </c>
      <c r="D87" s="597" t="s">
        <v>910</v>
      </c>
      <c r="E87" s="591" t="s">
        <v>20</v>
      </c>
      <c r="F87" s="361">
        <v>15</v>
      </c>
      <c r="G87" s="361">
        <v>15</v>
      </c>
      <c r="H87" s="361">
        <v>15</v>
      </c>
      <c r="I87" s="361">
        <v>10</v>
      </c>
      <c r="J87" s="361">
        <v>15</v>
      </c>
      <c r="K87" s="361">
        <v>15</v>
      </c>
      <c r="L87" s="361">
        <v>10</v>
      </c>
      <c r="M87" s="592" t="s">
        <v>764</v>
      </c>
      <c r="N87" s="337"/>
      <c r="O87" s="338">
        <f t="shared" si="15"/>
        <v>85</v>
      </c>
      <c r="P87" s="339">
        <f t="shared" si="20"/>
        <v>0.94444444444444442</v>
      </c>
      <c r="Q87" s="340" t="str">
        <f t="shared" si="21"/>
        <v>Moderado</v>
      </c>
      <c r="R87" s="358"/>
      <c r="S87" s="360"/>
      <c r="T87" s="413"/>
      <c r="U87" s="344" t="str">
        <f t="shared" si="18"/>
        <v/>
      </c>
      <c r="V87" s="344" t="str">
        <f t="shared" si="19"/>
        <v>Moderada</v>
      </c>
      <c r="W87" s="344" t="str">
        <f t="shared" si="22"/>
        <v/>
      </c>
      <c r="X87" s="417" t="str">
        <f t="shared" si="23"/>
        <v>Requiere plan de acción para fortalecer el control</v>
      </c>
      <c r="Y87" s="346">
        <f t="shared" si="16"/>
        <v>1</v>
      </c>
      <c r="Z87" s="357"/>
      <c r="AA87" s="358"/>
      <c r="AB87" s="348" t="str">
        <f t="shared" si="17"/>
        <v/>
      </c>
      <c r="AC87" s="359"/>
      <c r="AD87" s="360"/>
    </row>
    <row r="88" spans="1:43" s="349" customFormat="1" ht="67.5" customHeight="1" x14ac:dyDescent="0.2">
      <c r="A88" s="397"/>
      <c r="B88" s="397"/>
      <c r="C88" s="575" t="s">
        <v>859</v>
      </c>
      <c r="D88" s="608" t="s">
        <v>911</v>
      </c>
      <c r="E88" s="591" t="s">
        <v>20</v>
      </c>
      <c r="F88" s="362">
        <v>15</v>
      </c>
      <c r="G88" s="362">
        <v>15</v>
      </c>
      <c r="H88" s="362">
        <v>15</v>
      </c>
      <c r="I88" s="362">
        <v>15</v>
      </c>
      <c r="J88" s="362">
        <v>15</v>
      </c>
      <c r="K88" s="362">
        <v>15</v>
      </c>
      <c r="L88" s="362">
        <v>10</v>
      </c>
      <c r="M88" s="596" t="s">
        <v>69</v>
      </c>
      <c r="N88" s="337"/>
      <c r="O88" s="338">
        <f t="shared" si="15"/>
        <v>90</v>
      </c>
      <c r="P88" s="339">
        <f t="shared" si="20"/>
        <v>1</v>
      </c>
      <c r="Q88" s="340" t="str">
        <f t="shared" si="21"/>
        <v>Fuerte</v>
      </c>
      <c r="R88" s="358"/>
      <c r="S88" s="360"/>
      <c r="T88" s="413"/>
      <c r="U88" s="344" t="str">
        <f t="shared" si="18"/>
        <v>Fuerte</v>
      </c>
      <c r="V88" s="344"/>
      <c r="W88" s="344"/>
      <c r="X88" s="417" t="str">
        <f t="shared" si="23"/>
        <v>Control fuerte pero si el riesgo residual lo requiere y según la opción de manejo escogida, cada responsable involucrado debe liderar acciones adicionales</v>
      </c>
      <c r="Y88" s="346">
        <v>2</v>
      </c>
      <c r="Z88" s="357"/>
      <c r="AA88" s="358"/>
      <c r="AB88" s="348"/>
      <c r="AC88" s="359"/>
      <c r="AD88" s="360"/>
    </row>
    <row r="89" spans="1:43" s="349" customFormat="1" ht="67.5" customHeight="1" x14ac:dyDescent="0.2">
      <c r="A89" s="397"/>
      <c r="B89" s="397"/>
      <c r="C89" s="575">
        <v>1.5</v>
      </c>
      <c r="D89" s="608" t="s">
        <v>2428</v>
      </c>
      <c r="E89" s="591" t="s">
        <v>20</v>
      </c>
      <c r="F89" s="362">
        <v>15</v>
      </c>
      <c r="G89" s="362">
        <v>15</v>
      </c>
      <c r="H89" s="362">
        <v>15</v>
      </c>
      <c r="I89" s="362">
        <v>15</v>
      </c>
      <c r="J89" s="362">
        <v>15</v>
      </c>
      <c r="K89" s="362">
        <v>15</v>
      </c>
      <c r="L89" s="362">
        <v>10</v>
      </c>
      <c r="M89" s="596" t="s">
        <v>69</v>
      </c>
      <c r="N89" s="337"/>
      <c r="O89" s="338"/>
      <c r="P89" s="339"/>
      <c r="Q89" s="340"/>
      <c r="R89" s="358"/>
      <c r="S89" s="360"/>
      <c r="T89" s="413"/>
      <c r="U89" s="344"/>
      <c r="V89" s="344"/>
      <c r="W89" s="344"/>
      <c r="X89" s="417"/>
      <c r="Y89" s="346"/>
      <c r="Z89" s="357"/>
      <c r="AA89" s="358"/>
      <c r="AB89" s="348"/>
      <c r="AC89" s="359"/>
      <c r="AD89" s="360"/>
    </row>
    <row r="90" spans="1:43" s="349" customFormat="1" ht="38.25" x14ac:dyDescent="0.2">
      <c r="A90" s="418"/>
      <c r="B90" s="397"/>
      <c r="C90" s="575">
        <v>2</v>
      </c>
      <c r="D90" s="597" t="s">
        <v>853</v>
      </c>
      <c r="E90" s="591" t="s">
        <v>26</v>
      </c>
      <c r="F90" s="361">
        <v>15</v>
      </c>
      <c r="G90" s="361">
        <v>15</v>
      </c>
      <c r="H90" s="361">
        <v>15</v>
      </c>
      <c r="I90" s="361">
        <v>15</v>
      </c>
      <c r="J90" s="361">
        <v>15</v>
      </c>
      <c r="K90" s="361">
        <v>15</v>
      </c>
      <c r="L90" s="361">
        <v>10</v>
      </c>
      <c r="M90" s="592" t="s">
        <v>69</v>
      </c>
      <c r="N90" s="337"/>
      <c r="O90" s="338">
        <f t="shared" ref="O90:O121" si="24">SUM(F90:K90)</f>
        <v>90</v>
      </c>
      <c r="P90" s="339">
        <f t="shared" si="20"/>
        <v>1</v>
      </c>
      <c r="Q90" s="340" t="str">
        <f t="shared" si="21"/>
        <v>Fuerte</v>
      </c>
      <c r="R90" s="358"/>
      <c r="S90" s="360"/>
      <c r="T90" s="413"/>
      <c r="U90" s="344" t="str">
        <f t="shared" si="18"/>
        <v>Fuerte</v>
      </c>
      <c r="V90" s="344" t="str">
        <f>IF(U90="Fuerte","",IF(OR(Q90="Débil",M90="Débil"),"","Moderada"))</f>
        <v/>
      </c>
      <c r="W90" s="344" t="str">
        <f>IF(OR(U90="Fuerte",V90="Moderada"),"","Débil")</f>
        <v/>
      </c>
      <c r="X90" s="417" t="str">
        <f t="shared" si="23"/>
        <v>Control fuerte pero si el riesgo residual lo requiere y según la opción de manejo escogida, cada responsable involucrado debe liderar acciones adicionales</v>
      </c>
      <c r="Y90" s="346" t="str">
        <f>IF(E90="Preventivo",IF(U90="Fuerte",2,IF(V90="Moderada",1,"")),"")</f>
        <v/>
      </c>
      <c r="Z90" s="357"/>
      <c r="AA90" s="358"/>
      <c r="AB90" s="348">
        <f t="shared" ref="AB90:AB103" si="25">IF(E90="Detectivo",IF(U90="Fuerte",2,IF(V90="Moderada",1,"")),"")</f>
        <v>2</v>
      </c>
      <c r="AC90" s="359"/>
      <c r="AD90" s="360"/>
    </row>
    <row r="91" spans="1:43" s="349" customFormat="1" ht="45.75" customHeight="1" x14ac:dyDescent="0.2">
      <c r="A91" s="397"/>
      <c r="B91" s="397"/>
      <c r="C91" s="576" t="s">
        <v>811</v>
      </c>
      <c r="D91" s="593" t="s">
        <v>912</v>
      </c>
      <c r="E91" s="591" t="s">
        <v>20</v>
      </c>
      <c r="F91" s="361">
        <v>15</v>
      </c>
      <c r="G91" s="361">
        <v>15</v>
      </c>
      <c r="H91" s="361">
        <v>15</v>
      </c>
      <c r="I91" s="361">
        <v>15</v>
      </c>
      <c r="J91" s="361">
        <v>15</v>
      </c>
      <c r="K91" s="361">
        <v>15</v>
      </c>
      <c r="L91" s="361">
        <v>10</v>
      </c>
      <c r="M91" s="592" t="s">
        <v>69</v>
      </c>
      <c r="N91" s="337"/>
      <c r="O91" s="338">
        <f t="shared" si="24"/>
        <v>90</v>
      </c>
      <c r="P91" s="339">
        <f t="shared" si="20"/>
        <v>1</v>
      </c>
      <c r="Q91" s="340" t="str">
        <f t="shared" si="21"/>
        <v>Fuerte</v>
      </c>
      <c r="R91" s="358"/>
      <c r="S91" s="360"/>
      <c r="T91" s="413"/>
      <c r="U91" s="344" t="str">
        <f t="shared" si="18"/>
        <v>Fuerte</v>
      </c>
      <c r="V91" s="344"/>
      <c r="W91" s="344"/>
      <c r="X91" s="417" t="str">
        <f t="shared" si="23"/>
        <v>Control fuerte pero si el riesgo residual lo requiere y según la opción de manejo escogida, cada responsable involucrado debe liderar acciones adicionales</v>
      </c>
      <c r="Y91" s="346">
        <v>2</v>
      </c>
      <c r="Z91" s="357"/>
      <c r="AA91" s="358"/>
      <c r="AB91" s="348" t="str">
        <f t="shared" si="25"/>
        <v/>
      </c>
      <c r="AC91" s="359"/>
      <c r="AD91" s="360"/>
    </row>
    <row r="92" spans="1:43" s="349" customFormat="1" ht="38.25" x14ac:dyDescent="0.2">
      <c r="A92" s="397"/>
      <c r="B92" s="397"/>
      <c r="C92" s="576" t="s">
        <v>913</v>
      </c>
      <c r="D92" s="604" t="s">
        <v>914</v>
      </c>
      <c r="E92" s="591" t="s">
        <v>20</v>
      </c>
      <c r="F92" s="361">
        <v>15</v>
      </c>
      <c r="G92" s="361">
        <v>15</v>
      </c>
      <c r="H92" s="361">
        <v>15</v>
      </c>
      <c r="I92" s="361">
        <v>15</v>
      </c>
      <c r="J92" s="361">
        <v>15</v>
      </c>
      <c r="K92" s="361">
        <v>15</v>
      </c>
      <c r="L92" s="361">
        <v>10</v>
      </c>
      <c r="M92" s="592" t="s">
        <v>69</v>
      </c>
      <c r="N92" s="337"/>
      <c r="O92" s="338">
        <f t="shared" si="24"/>
        <v>90</v>
      </c>
      <c r="P92" s="339">
        <f t="shared" si="20"/>
        <v>1</v>
      </c>
      <c r="Q92" s="340" t="str">
        <f t="shared" si="21"/>
        <v>Fuerte</v>
      </c>
      <c r="R92" s="358"/>
      <c r="S92" s="360"/>
      <c r="T92" s="413"/>
      <c r="U92" s="344" t="str">
        <f t="shared" si="18"/>
        <v>Fuerte</v>
      </c>
      <c r="V92" s="344" t="str">
        <f t="shared" ref="V92:V147" si="26">IF(U92="Fuerte","",IF(OR(Q92="Débil",M92="Débil"),"","Moderada"))</f>
        <v/>
      </c>
      <c r="W92" s="344" t="str">
        <f>IF(OR(U92="Fuerte",V92="Moderada"),"","Débil")</f>
        <v/>
      </c>
      <c r="X92" s="417" t="str">
        <f t="shared" si="23"/>
        <v>Control fuerte pero si el riesgo residual lo requiere y según la opción de manejo escogida, cada responsable involucrado debe liderar acciones adicionales</v>
      </c>
      <c r="Y92" s="346">
        <f t="shared" ref="Y92:Y123" si="27">IF(E92="Preventivo",IF(U92="Fuerte",2,IF(V92="Moderada",1,"")),"")</f>
        <v>2</v>
      </c>
      <c r="Z92" s="357"/>
      <c r="AA92" s="358"/>
      <c r="AB92" s="348" t="str">
        <f t="shared" si="25"/>
        <v/>
      </c>
      <c r="AC92" s="359"/>
      <c r="AD92" s="360"/>
    </row>
    <row r="93" spans="1:43" s="349" customFormat="1" ht="38.25" x14ac:dyDescent="0.2">
      <c r="A93" s="397"/>
      <c r="B93" s="397"/>
      <c r="C93" s="576" t="s">
        <v>915</v>
      </c>
      <c r="D93" s="606" t="s">
        <v>916</v>
      </c>
      <c r="E93" s="591" t="s">
        <v>20</v>
      </c>
      <c r="F93" s="361">
        <v>15</v>
      </c>
      <c r="G93" s="361">
        <v>15</v>
      </c>
      <c r="H93" s="361">
        <v>15</v>
      </c>
      <c r="I93" s="361">
        <v>15</v>
      </c>
      <c r="J93" s="361">
        <v>15</v>
      </c>
      <c r="K93" s="361">
        <v>15</v>
      </c>
      <c r="L93" s="361">
        <v>10</v>
      </c>
      <c r="M93" s="592" t="s">
        <v>69</v>
      </c>
      <c r="N93" s="337"/>
      <c r="O93" s="338">
        <f t="shared" si="24"/>
        <v>90</v>
      </c>
      <c r="P93" s="339">
        <f t="shared" si="20"/>
        <v>1</v>
      </c>
      <c r="Q93" s="340" t="str">
        <f t="shared" si="21"/>
        <v>Fuerte</v>
      </c>
      <c r="R93" s="358"/>
      <c r="S93" s="360"/>
      <c r="T93" s="413"/>
      <c r="U93" s="344" t="str">
        <f t="shared" si="18"/>
        <v>Fuerte</v>
      </c>
      <c r="V93" s="344" t="str">
        <f t="shared" si="26"/>
        <v/>
      </c>
      <c r="W93" s="344" t="str">
        <f>IF(OR(U93="Fuerte",V93="Moderada"),"","Débil")</f>
        <v/>
      </c>
      <c r="X93" s="417" t="str">
        <f t="shared" si="23"/>
        <v>Control fuerte pero si el riesgo residual lo requiere y según la opción de manejo escogida, cada responsable involucrado debe liderar acciones adicionales</v>
      </c>
      <c r="Y93" s="346">
        <f t="shared" si="27"/>
        <v>2</v>
      </c>
      <c r="Z93" s="357"/>
      <c r="AA93" s="358"/>
      <c r="AB93" s="348" t="str">
        <f t="shared" si="25"/>
        <v/>
      </c>
      <c r="AC93" s="359"/>
      <c r="AD93" s="360"/>
    </row>
    <row r="94" spans="1:43" s="349" customFormat="1" ht="63.75" x14ac:dyDescent="0.2">
      <c r="A94" s="397"/>
      <c r="B94" s="397"/>
      <c r="C94" s="576" t="s">
        <v>917</v>
      </c>
      <c r="D94" s="593" t="s">
        <v>918</v>
      </c>
      <c r="E94" s="591" t="s">
        <v>20</v>
      </c>
      <c r="F94" s="361">
        <v>15</v>
      </c>
      <c r="G94" s="361">
        <v>15</v>
      </c>
      <c r="H94" s="361">
        <v>15</v>
      </c>
      <c r="I94" s="361">
        <v>15</v>
      </c>
      <c r="J94" s="361">
        <v>15</v>
      </c>
      <c r="K94" s="361">
        <v>15</v>
      </c>
      <c r="L94" s="361">
        <v>10</v>
      </c>
      <c r="M94" s="592" t="s">
        <v>69</v>
      </c>
      <c r="N94" s="337"/>
      <c r="O94" s="338">
        <f t="shared" si="24"/>
        <v>90</v>
      </c>
      <c r="P94" s="339">
        <f t="shared" si="20"/>
        <v>1</v>
      </c>
      <c r="Q94" s="340" t="str">
        <f t="shared" si="21"/>
        <v>Fuerte</v>
      </c>
      <c r="R94" s="358"/>
      <c r="S94" s="360"/>
      <c r="T94" s="413"/>
      <c r="U94" s="344" t="str">
        <f t="shared" si="18"/>
        <v>Fuerte</v>
      </c>
      <c r="V94" s="344" t="str">
        <f t="shared" si="26"/>
        <v/>
      </c>
      <c r="W94" s="344" t="str">
        <f>IF(OR(U94="Fuerte",V94="Moderada"),"","Débil")</f>
        <v/>
      </c>
      <c r="X94" s="417" t="str">
        <f t="shared" si="23"/>
        <v>Control fuerte pero si el riesgo residual lo requiere y según la opción de manejo escogida, cada responsable involucrado debe liderar acciones adicionales</v>
      </c>
      <c r="Y94" s="346">
        <f t="shared" si="27"/>
        <v>2</v>
      </c>
      <c r="Z94" s="357"/>
      <c r="AA94" s="358"/>
      <c r="AB94" s="348" t="str">
        <f t="shared" si="25"/>
        <v/>
      </c>
      <c r="AC94" s="359"/>
      <c r="AD94" s="360"/>
    </row>
    <row r="95" spans="1:43" s="349" customFormat="1" x14ac:dyDescent="0.2">
      <c r="A95" s="397"/>
      <c r="B95" s="397"/>
      <c r="C95" s="576"/>
      <c r="D95" s="593"/>
      <c r="E95" s="591"/>
      <c r="F95" s="361"/>
      <c r="G95" s="361"/>
      <c r="H95" s="361"/>
      <c r="I95" s="361"/>
      <c r="J95" s="361"/>
      <c r="K95" s="361"/>
      <c r="L95" s="361"/>
      <c r="M95" s="592"/>
      <c r="N95" s="337"/>
      <c r="O95" s="338">
        <f t="shared" si="24"/>
        <v>0</v>
      </c>
      <c r="P95" s="339"/>
      <c r="Q95" s="340" t="str">
        <f t="shared" si="21"/>
        <v>Débil</v>
      </c>
      <c r="R95" s="358"/>
      <c r="S95" s="360"/>
      <c r="T95" s="419"/>
      <c r="U95" s="344" t="str">
        <f t="shared" si="18"/>
        <v/>
      </c>
      <c r="V95" s="344" t="str">
        <f t="shared" si="26"/>
        <v/>
      </c>
      <c r="W95" s="344" t="str">
        <f t="shared" si="22"/>
        <v>Débil</v>
      </c>
      <c r="X95" s="345" t="str">
        <f t="shared" si="23"/>
        <v>Requiere plan de acción para fortalecer el control</v>
      </c>
      <c r="Y95" s="346" t="str">
        <f t="shared" si="27"/>
        <v/>
      </c>
      <c r="Z95" s="398"/>
      <c r="AA95" s="399"/>
      <c r="AB95" s="348" t="str">
        <f t="shared" si="25"/>
        <v/>
      </c>
      <c r="AC95" s="348"/>
      <c r="AD95" s="400"/>
    </row>
    <row r="96" spans="1:43" s="349" customFormat="1" ht="15.75" x14ac:dyDescent="0.25">
      <c r="A96" s="366"/>
      <c r="B96" s="366"/>
      <c r="C96" s="577"/>
      <c r="D96" s="600"/>
      <c r="E96" s="591"/>
      <c r="F96" s="361"/>
      <c r="G96" s="361"/>
      <c r="H96" s="361"/>
      <c r="I96" s="361"/>
      <c r="J96" s="361"/>
      <c r="K96" s="361"/>
      <c r="L96" s="361"/>
      <c r="M96" s="592"/>
      <c r="N96" s="337"/>
      <c r="O96" s="338">
        <f t="shared" si="24"/>
        <v>0</v>
      </c>
      <c r="P96" s="339"/>
      <c r="Q96" s="340"/>
      <c r="R96" s="358"/>
      <c r="S96" s="360"/>
      <c r="T96" s="413"/>
      <c r="U96" s="344" t="str">
        <f t="shared" si="18"/>
        <v/>
      </c>
      <c r="V96" s="344" t="str">
        <f t="shared" si="26"/>
        <v>Moderada</v>
      </c>
      <c r="W96" s="344" t="str">
        <f t="shared" si="22"/>
        <v/>
      </c>
      <c r="X96" s="345" t="str">
        <f t="shared" si="23"/>
        <v>Requiere plan de acción para fortalecer el control</v>
      </c>
      <c r="Y96" s="346" t="str">
        <f t="shared" si="27"/>
        <v/>
      </c>
      <c r="Z96" s="368"/>
      <c r="AA96" s="342">
        <f>IF(OR(W96="Débil",Z96=0),0,IF(Z96=1,1,IF(AND(U96="Fuerte",Z96=2),2,1)))</f>
        <v>0</v>
      </c>
      <c r="AB96" s="348" t="str">
        <f t="shared" si="25"/>
        <v/>
      </c>
      <c r="AC96" s="368"/>
      <c r="AD96" s="342">
        <f>IF(OR(W96="Débil",AC96=0),0,IF(AC96=1,1,IF(AND(U96="Fuerte",AC96=2),2,1)))</f>
        <v>0</v>
      </c>
      <c r="AF96" s="350"/>
      <c r="AG96" s="48"/>
      <c r="AH96" s="48"/>
      <c r="AI96" s="48"/>
      <c r="AJ96" s="49"/>
      <c r="AK96" s="3"/>
      <c r="AL96" s="3"/>
      <c r="AM96" s="3"/>
      <c r="AN96" s="48"/>
      <c r="AO96" s="48"/>
      <c r="AP96" s="48"/>
      <c r="AQ96" s="49"/>
    </row>
    <row r="97" spans="1:43" s="349" customFormat="1" ht="15.75" x14ac:dyDescent="0.2">
      <c r="A97" s="397"/>
      <c r="B97" s="397"/>
      <c r="C97" s="576"/>
      <c r="D97" s="600"/>
      <c r="E97" s="591"/>
      <c r="F97" s="361"/>
      <c r="G97" s="361"/>
      <c r="H97" s="361"/>
      <c r="I97" s="361"/>
      <c r="J97" s="361"/>
      <c r="K97" s="361"/>
      <c r="L97" s="361"/>
      <c r="M97" s="592"/>
      <c r="N97" s="337"/>
      <c r="O97" s="338">
        <f t="shared" si="24"/>
        <v>0</v>
      </c>
      <c r="P97" s="339"/>
      <c r="Q97" s="340"/>
      <c r="R97" s="358"/>
      <c r="S97" s="360"/>
      <c r="T97" s="413"/>
      <c r="U97" s="344" t="str">
        <f t="shared" si="18"/>
        <v/>
      </c>
      <c r="V97" s="344" t="str">
        <f t="shared" si="26"/>
        <v>Moderada</v>
      </c>
      <c r="W97" s="344" t="str">
        <f t="shared" si="22"/>
        <v/>
      </c>
      <c r="X97" s="345" t="str">
        <f t="shared" si="23"/>
        <v>Requiere plan de acción para fortalecer el control</v>
      </c>
      <c r="Y97" s="346" t="str">
        <f t="shared" si="27"/>
        <v/>
      </c>
      <c r="Z97" s="357"/>
      <c r="AA97" s="358"/>
      <c r="AB97" s="348" t="str">
        <f t="shared" si="25"/>
        <v/>
      </c>
      <c r="AC97" s="359"/>
      <c r="AD97" s="360"/>
      <c r="AF97" s="350"/>
      <c r="AG97" s="48"/>
      <c r="AH97" s="48"/>
      <c r="AI97" s="48"/>
      <c r="AJ97" s="49"/>
      <c r="AK97" s="3"/>
      <c r="AL97" s="3"/>
      <c r="AM97" s="3"/>
      <c r="AN97" s="48"/>
      <c r="AO97" s="48"/>
      <c r="AP97" s="48"/>
      <c r="AQ97" s="49"/>
    </row>
    <row r="98" spans="1:43" s="349" customFormat="1" ht="15.75" x14ac:dyDescent="0.2">
      <c r="A98" s="421"/>
      <c r="B98" s="421"/>
      <c r="C98" s="576"/>
      <c r="D98" s="600"/>
      <c r="E98" s="591"/>
      <c r="F98" s="361"/>
      <c r="G98" s="361"/>
      <c r="H98" s="361"/>
      <c r="I98" s="361"/>
      <c r="J98" s="361"/>
      <c r="K98" s="361"/>
      <c r="L98" s="361"/>
      <c r="M98" s="592"/>
      <c r="N98" s="337"/>
      <c r="O98" s="338">
        <f t="shared" si="24"/>
        <v>0</v>
      </c>
      <c r="P98" s="339"/>
      <c r="Q98" s="340"/>
      <c r="R98" s="358"/>
      <c r="S98" s="360"/>
      <c r="T98" s="413"/>
      <c r="U98" s="344" t="str">
        <f t="shared" si="18"/>
        <v/>
      </c>
      <c r="V98" s="344" t="str">
        <f t="shared" si="26"/>
        <v>Moderada</v>
      </c>
      <c r="W98" s="344" t="str">
        <f t="shared" si="22"/>
        <v/>
      </c>
      <c r="X98" s="345" t="str">
        <f t="shared" si="23"/>
        <v>Requiere plan de acción para fortalecer el control</v>
      </c>
      <c r="Y98" s="346" t="str">
        <f t="shared" si="27"/>
        <v/>
      </c>
      <c r="Z98" s="357"/>
      <c r="AA98" s="358"/>
      <c r="AB98" s="348" t="str">
        <f t="shared" si="25"/>
        <v/>
      </c>
      <c r="AC98" s="359"/>
      <c r="AD98" s="360"/>
      <c r="AF98" s="350"/>
      <c r="AG98" s="48"/>
      <c r="AH98" s="48"/>
      <c r="AI98" s="48"/>
      <c r="AJ98" s="49"/>
      <c r="AK98" s="3"/>
      <c r="AL98" s="3"/>
      <c r="AM98" s="3"/>
      <c r="AN98" s="48"/>
      <c r="AO98" s="48"/>
      <c r="AP98" s="48"/>
      <c r="AQ98" s="49"/>
    </row>
    <row r="99" spans="1:43" s="375" customFormat="1" ht="76.5" x14ac:dyDescent="0.2">
      <c r="A99" s="370" t="str">
        <f>'[1]2. MAPA DE RIESGOS '!C19</f>
        <v>8: Presencia de actos de cohecho (dar o recibir dádivas) para favorecimiento propio o de un tercero.</v>
      </c>
      <c r="B99" s="370"/>
      <c r="C99" s="575" t="s">
        <v>919</v>
      </c>
      <c r="D99" s="597" t="s">
        <v>872</v>
      </c>
      <c r="E99" s="591" t="s">
        <v>20</v>
      </c>
      <c r="F99" s="361">
        <v>15</v>
      </c>
      <c r="G99" s="361">
        <v>15</v>
      </c>
      <c r="H99" s="361">
        <v>15</v>
      </c>
      <c r="I99" s="361">
        <v>15</v>
      </c>
      <c r="J99" s="361">
        <v>15</v>
      </c>
      <c r="K99" s="361">
        <v>15</v>
      </c>
      <c r="L99" s="361">
        <v>10</v>
      </c>
      <c r="M99" s="592" t="s">
        <v>69</v>
      </c>
      <c r="N99" s="371"/>
      <c r="O99" s="372">
        <f t="shared" si="24"/>
        <v>90</v>
      </c>
      <c r="P99" s="373">
        <f t="shared" si="20"/>
        <v>1</v>
      </c>
      <c r="Q99" s="340" t="str">
        <f t="shared" si="21"/>
        <v>Fuerte</v>
      </c>
      <c r="R99" s="341">
        <f>ROUNDUP(AVERAGEIF(P99:P115,"&gt;0"),1)</f>
        <v>1</v>
      </c>
      <c r="S99" s="342" t="str">
        <f>IF(R99&gt;96%,"Fuerte",IF(R99&lt;50%,"Débil","Moderada"))</f>
        <v>Fuerte</v>
      </c>
      <c r="T99" s="343" t="str">
        <f>IF(R99&lt;96%,"Se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99" s="344" t="str">
        <f t="shared" si="18"/>
        <v>Fuerte</v>
      </c>
      <c r="V99" s="344" t="str">
        <f t="shared" si="26"/>
        <v/>
      </c>
      <c r="W99" s="344" t="str">
        <f t="shared" si="22"/>
        <v/>
      </c>
      <c r="X99" s="345" t="str">
        <f t="shared" si="23"/>
        <v>Control fuerte pero si el riesgo residual lo requiere y según la opción de manejo escogida, cada responsable involucrado debe liderar acciones adicionales</v>
      </c>
      <c r="Y99" s="346">
        <f t="shared" si="27"/>
        <v>2</v>
      </c>
      <c r="Z99" s="347">
        <f>IFERROR(ROUND(AVERAGE(Y99:Y115),0),0)</f>
        <v>2</v>
      </c>
      <c r="AA99" s="374">
        <f>IF(OR(W99="Débil",Z99=0),0,IF(Z99=1,1,IF(AND(U99="Fuerte",Z99=2),2,1)))</f>
        <v>2</v>
      </c>
      <c r="AB99" s="348" t="str">
        <f t="shared" si="25"/>
        <v/>
      </c>
      <c r="AC99" s="347">
        <f>IFERROR(ROUND(AVERAGE(AB99:AB115),0),0)</f>
        <v>2</v>
      </c>
      <c r="AD99" s="374">
        <f>IF(OR(W99="Débil",AC99=0),0,IF(AC99=1,1,IF(AND(U99="Fuerte",AC99=2),2,1)))</f>
        <v>2</v>
      </c>
    </row>
    <row r="100" spans="1:43" s="375" customFormat="1" ht="63.75" x14ac:dyDescent="0.2">
      <c r="A100" s="416"/>
      <c r="B100" s="416"/>
      <c r="C100" s="575" t="s">
        <v>920</v>
      </c>
      <c r="D100" s="597" t="s">
        <v>921</v>
      </c>
      <c r="E100" s="591" t="s">
        <v>20</v>
      </c>
      <c r="F100" s="361">
        <v>15</v>
      </c>
      <c r="G100" s="361">
        <v>15</v>
      </c>
      <c r="H100" s="361">
        <v>15</v>
      </c>
      <c r="I100" s="361">
        <v>15</v>
      </c>
      <c r="J100" s="361">
        <v>15</v>
      </c>
      <c r="K100" s="361">
        <v>15</v>
      </c>
      <c r="L100" s="361">
        <v>10</v>
      </c>
      <c r="M100" s="592" t="s">
        <v>69</v>
      </c>
      <c r="N100" s="371"/>
      <c r="O100" s="372">
        <f t="shared" si="24"/>
        <v>90</v>
      </c>
      <c r="P100" s="373">
        <f t="shared" si="20"/>
        <v>1</v>
      </c>
      <c r="Q100" s="340" t="str">
        <f t="shared" si="21"/>
        <v>Fuerte</v>
      </c>
      <c r="R100" s="377"/>
      <c r="S100" s="378"/>
      <c r="T100" s="379"/>
      <c r="U100" s="344" t="str">
        <f t="shared" si="18"/>
        <v>Fuerte</v>
      </c>
      <c r="V100" s="344" t="str">
        <f t="shared" si="26"/>
        <v/>
      </c>
      <c r="W100" s="344" t="str">
        <f t="shared" si="22"/>
        <v/>
      </c>
      <c r="X100" s="345" t="str">
        <f t="shared" si="23"/>
        <v>Control fuerte pero si el riesgo residual lo requiere y según la opción de manejo escogida, cada responsable involucrado debe liderar acciones adicionales</v>
      </c>
      <c r="Y100" s="346">
        <f t="shared" si="27"/>
        <v>2</v>
      </c>
      <c r="Z100" s="380"/>
      <c r="AA100" s="377"/>
      <c r="AB100" s="348" t="str">
        <f t="shared" si="25"/>
        <v/>
      </c>
      <c r="AC100" s="381"/>
      <c r="AD100" s="378"/>
    </row>
    <row r="101" spans="1:43" s="375" customFormat="1" ht="69" customHeight="1" x14ac:dyDescent="0.2">
      <c r="A101" s="416"/>
      <c r="B101" s="416"/>
      <c r="C101" s="575" t="s">
        <v>893</v>
      </c>
      <c r="D101" s="607" t="s">
        <v>922</v>
      </c>
      <c r="E101" s="591" t="s">
        <v>20</v>
      </c>
      <c r="F101" s="361">
        <v>15</v>
      </c>
      <c r="G101" s="361">
        <v>15</v>
      </c>
      <c r="H101" s="361">
        <v>15</v>
      </c>
      <c r="I101" s="361">
        <v>15</v>
      </c>
      <c r="J101" s="361">
        <v>15</v>
      </c>
      <c r="K101" s="361">
        <v>15</v>
      </c>
      <c r="L101" s="361">
        <v>10</v>
      </c>
      <c r="M101" s="592" t="s">
        <v>69</v>
      </c>
      <c r="N101" s="371"/>
      <c r="O101" s="372">
        <f t="shared" si="24"/>
        <v>90</v>
      </c>
      <c r="P101" s="373">
        <f t="shared" si="20"/>
        <v>1</v>
      </c>
      <c r="Q101" s="340" t="str">
        <f t="shared" si="21"/>
        <v>Fuerte</v>
      </c>
      <c r="R101" s="377"/>
      <c r="S101" s="378"/>
      <c r="T101" s="379"/>
      <c r="U101" s="344" t="str">
        <f t="shared" si="18"/>
        <v>Fuerte</v>
      </c>
      <c r="V101" s="344" t="str">
        <f t="shared" si="26"/>
        <v/>
      </c>
      <c r="W101" s="344" t="str">
        <f t="shared" si="22"/>
        <v/>
      </c>
      <c r="X101" s="345" t="str">
        <f t="shared" si="23"/>
        <v>Control fuerte pero si el riesgo residual lo requiere y según la opción de manejo escogida, cada responsable involucrado debe liderar acciones adicionales</v>
      </c>
      <c r="Y101" s="346">
        <f t="shared" si="27"/>
        <v>2</v>
      </c>
      <c r="Z101" s="380"/>
      <c r="AA101" s="377"/>
      <c r="AB101" s="348" t="str">
        <f t="shared" si="25"/>
        <v/>
      </c>
      <c r="AC101" s="381"/>
      <c r="AD101" s="378"/>
    </row>
    <row r="102" spans="1:43" s="375" customFormat="1" ht="69" customHeight="1" x14ac:dyDescent="0.2">
      <c r="A102" s="416"/>
      <c r="B102" s="416"/>
      <c r="C102" s="575">
        <v>1.4</v>
      </c>
      <c r="D102" s="606" t="s">
        <v>895</v>
      </c>
      <c r="E102" s="591" t="s">
        <v>20</v>
      </c>
      <c r="F102" s="361">
        <v>15</v>
      </c>
      <c r="G102" s="361">
        <v>15</v>
      </c>
      <c r="H102" s="361">
        <v>15</v>
      </c>
      <c r="I102" s="361">
        <v>15</v>
      </c>
      <c r="J102" s="361">
        <v>15</v>
      </c>
      <c r="K102" s="361">
        <v>15</v>
      </c>
      <c r="L102" s="361">
        <v>10</v>
      </c>
      <c r="M102" s="592" t="s">
        <v>69</v>
      </c>
      <c r="N102" s="371"/>
      <c r="O102" s="372">
        <f t="shared" si="24"/>
        <v>90</v>
      </c>
      <c r="P102" s="373">
        <f t="shared" si="20"/>
        <v>1</v>
      </c>
      <c r="Q102" s="340" t="str">
        <f t="shared" si="21"/>
        <v>Fuerte</v>
      </c>
      <c r="R102" s="377"/>
      <c r="S102" s="378"/>
      <c r="T102" s="379"/>
      <c r="U102" s="344" t="str">
        <f t="shared" si="18"/>
        <v>Fuerte</v>
      </c>
      <c r="V102" s="344" t="str">
        <f t="shared" si="26"/>
        <v/>
      </c>
      <c r="W102" s="344" t="str">
        <f t="shared" si="22"/>
        <v/>
      </c>
      <c r="X102" s="345" t="str">
        <f t="shared" si="23"/>
        <v>Control fuerte pero si el riesgo residual lo requiere y según la opción de manejo escogida, cada responsable involucrado debe liderar acciones adicionales</v>
      </c>
      <c r="Y102" s="346">
        <f t="shared" si="27"/>
        <v>2</v>
      </c>
      <c r="Z102" s="380"/>
      <c r="AA102" s="377"/>
      <c r="AB102" s="348" t="str">
        <f t="shared" si="25"/>
        <v/>
      </c>
      <c r="AC102" s="381"/>
      <c r="AD102" s="378"/>
    </row>
    <row r="103" spans="1:43" s="375" customFormat="1" ht="69" customHeight="1" x14ac:dyDescent="0.2">
      <c r="A103" s="416"/>
      <c r="B103" s="416"/>
      <c r="C103" s="575" t="s">
        <v>923</v>
      </c>
      <c r="D103" s="600" t="s">
        <v>924</v>
      </c>
      <c r="E103" s="591" t="s">
        <v>20</v>
      </c>
      <c r="F103" s="361">
        <v>15</v>
      </c>
      <c r="G103" s="361">
        <v>15</v>
      </c>
      <c r="H103" s="361">
        <v>15</v>
      </c>
      <c r="I103" s="361">
        <v>15</v>
      </c>
      <c r="J103" s="361">
        <v>15</v>
      </c>
      <c r="K103" s="361">
        <v>15</v>
      </c>
      <c r="L103" s="361">
        <v>10</v>
      </c>
      <c r="M103" s="592" t="s">
        <v>69</v>
      </c>
      <c r="N103" s="371"/>
      <c r="O103" s="372">
        <f t="shared" si="24"/>
        <v>90</v>
      </c>
      <c r="P103" s="373">
        <f t="shared" si="20"/>
        <v>1</v>
      </c>
      <c r="Q103" s="340" t="str">
        <f t="shared" si="21"/>
        <v>Fuerte</v>
      </c>
      <c r="R103" s="377"/>
      <c r="S103" s="378"/>
      <c r="T103" s="379"/>
      <c r="U103" s="344" t="str">
        <f t="shared" si="18"/>
        <v>Fuerte</v>
      </c>
      <c r="V103" s="344" t="str">
        <f t="shared" si="26"/>
        <v/>
      </c>
      <c r="W103" s="344" t="str">
        <f t="shared" si="22"/>
        <v/>
      </c>
      <c r="X103" s="345" t="str">
        <f t="shared" si="23"/>
        <v>Control fuerte pero si el riesgo residual lo requiere y según la opción de manejo escogida, cada responsable involucrado debe liderar acciones adicionales</v>
      </c>
      <c r="Y103" s="346">
        <f t="shared" si="27"/>
        <v>2</v>
      </c>
      <c r="Z103" s="380"/>
      <c r="AA103" s="377"/>
      <c r="AB103" s="348" t="str">
        <f t="shared" si="25"/>
        <v/>
      </c>
      <c r="AC103" s="381"/>
      <c r="AD103" s="378"/>
    </row>
    <row r="104" spans="1:43" s="375" customFormat="1" ht="69" customHeight="1" x14ac:dyDescent="0.2">
      <c r="A104" s="416"/>
      <c r="B104" s="416"/>
      <c r="C104" s="575" t="s">
        <v>897</v>
      </c>
      <c r="D104" s="593" t="s">
        <v>925</v>
      </c>
      <c r="E104" s="591" t="s">
        <v>20</v>
      </c>
      <c r="F104" s="361">
        <v>15</v>
      </c>
      <c r="G104" s="361">
        <v>15</v>
      </c>
      <c r="H104" s="361">
        <v>15</v>
      </c>
      <c r="I104" s="361">
        <v>10</v>
      </c>
      <c r="J104" s="361">
        <v>15</v>
      </c>
      <c r="K104" s="361">
        <v>15</v>
      </c>
      <c r="L104" s="361">
        <v>10</v>
      </c>
      <c r="M104" s="592" t="s">
        <v>69</v>
      </c>
      <c r="N104" s="371"/>
      <c r="O104" s="372">
        <f t="shared" si="24"/>
        <v>85</v>
      </c>
      <c r="P104" s="373">
        <f t="shared" si="20"/>
        <v>0.94444444444444442</v>
      </c>
      <c r="Q104" s="340" t="str">
        <f t="shared" si="21"/>
        <v>Moderado</v>
      </c>
      <c r="R104" s="377"/>
      <c r="S104" s="378"/>
      <c r="T104" s="379"/>
      <c r="U104" s="344" t="str">
        <f t="shared" si="18"/>
        <v/>
      </c>
      <c r="V104" s="344" t="str">
        <f t="shared" si="26"/>
        <v>Moderada</v>
      </c>
      <c r="W104" s="344" t="str">
        <f t="shared" si="22"/>
        <v/>
      </c>
      <c r="X104" s="345" t="str">
        <f t="shared" si="23"/>
        <v>Requiere plan de acción para fortalecer el control</v>
      </c>
      <c r="Y104" s="346">
        <f t="shared" si="27"/>
        <v>1</v>
      </c>
      <c r="Z104" s="380"/>
      <c r="AA104" s="377"/>
      <c r="AB104" s="348"/>
      <c r="AC104" s="381"/>
      <c r="AD104" s="378"/>
    </row>
    <row r="105" spans="1:43" s="375" customFormat="1" ht="38.25" x14ac:dyDescent="0.2">
      <c r="A105" s="416"/>
      <c r="B105" s="416"/>
      <c r="C105" s="575">
        <v>2</v>
      </c>
      <c r="D105" s="597" t="s">
        <v>853</v>
      </c>
      <c r="E105" s="591" t="s">
        <v>26</v>
      </c>
      <c r="F105" s="361">
        <v>15</v>
      </c>
      <c r="G105" s="361">
        <v>15</v>
      </c>
      <c r="H105" s="361">
        <v>15</v>
      </c>
      <c r="I105" s="361">
        <v>15</v>
      </c>
      <c r="J105" s="361">
        <v>15</v>
      </c>
      <c r="K105" s="361">
        <v>15</v>
      </c>
      <c r="L105" s="361">
        <v>10</v>
      </c>
      <c r="M105" s="592" t="s">
        <v>69</v>
      </c>
      <c r="N105" s="371"/>
      <c r="O105" s="372">
        <f t="shared" si="24"/>
        <v>90</v>
      </c>
      <c r="P105" s="373">
        <f t="shared" si="20"/>
        <v>1</v>
      </c>
      <c r="Q105" s="340" t="str">
        <f t="shared" si="21"/>
        <v>Fuerte</v>
      </c>
      <c r="R105" s="377"/>
      <c r="S105" s="378"/>
      <c r="T105" s="379"/>
      <c r="U105" s="344" t="str">
        <f t="shared" si="18"/>
        <v>Fuerte</v>
      </c>
      <c r="V105" s="344" t="str">
        <f t="shared" si="26"/>
        <v/>
      </c>
      <c r="W105" s="344" t="str">
        <f t="shared" si="22"/>
        <v/>
      </c>
      <c r="X105" s="345" t="str">
        <f t="shared" si="23"/>
        <v>Control fuerte pero si el riesgo residual lo requiere y según la opción de manejo escogida, cada responsable involucrado debe liderar acciones adicionales</v>
      </c>
      <c r="Y105" s="346" t="str">
        <f t="shared" si="27"/>
        <v/>
      </c>
      <c r="Z105" s="380"/>
      <c r="AA105" s="377"/>
      <c r="AB105" s="348">
        <f t="shared" ref="AB105:AB132" si="28">IF(E105="Detectivo",IF(U105="Fuerte",2,IF(V105="Moderada",1,"")),"")</f>
        <v>2</v>
      </c>
      <c r="AC105" s="381"/>
      <c r="AD105" s="378"/>
    </row>
    <row r="106" spans="1:43" s="375" customFormat="1" ht="76.5" x14ac:dyDescent="0.2">
      <c r="A106" s="416"/>
      <c r="B106" s="416"/>
      <c r="C106" s="575" t="s">
        <v>822</v>
      </c>
      <c r="D106" s="593" t="s">
        <v>926</v>
      </c>
      <c r="E106" s="591" t="s">
        <v>20</v>
      </c>
      <c r="F106" s="361">
        <v>15</v>
      </c>
      <c r="G106" s="361">
        <v>15</v>
      </c>
      <c r="H106" s="361">
        <v>15</v>
      </c>
      <c r="I106" s="361">
        <v>15</v>
      </c>
      <c r="J106" s="361">
        <v>15</v>
      </c>
      <c r="K106" s="361">
        <v>15</v>
      </c>
      <c r="L106" s="361">
        <v>10</v>
      </c>
      <c r="M106" s="592" t="s">
        <v>69</v>
      </c>
      <c r="N106" s="371"/>
      <c r="O106" s="372">
        <f t="shared" si="24"/>
        <v>90</v>
      </c>
      <c r="P106" s="373">
        <f t="shared" si="20"/>
        <v>1</v>
      </c>
      <c r="Q106" s="340" t="str">
        <f t="shared" si="21"/>
        <v>Fuerte</v>
      </c>
      <c r="R106" s="377"/>
      <c r="S106" s="378"/>
      <c r="T106" s="379"/>
      <c r="U106" s="344" t="str">
        <f t="shared" si="18"/>
        <v>Fuerte</v>
      </c>
      <c r="V106" s="344" t="str">
        <f t="shared" si="26"/>
        <v/>
      </c>
      <c r="W106" s="344" t="str">
        <f t="shared" si="22"/>
        <v/>
      </c>
      <c r="X106" s="345" t="str">
        <f t="shared" si="23"/>
        <v>Control fuerte pero si el riesgo residual lo requiere y según la opción de manejo escogida, cada responsable involucrado debe liderar acciones adicionales</v>
      </c>
      <c r="Y106" s="346">
        <f t="shared" si="27"/>
        <v>2</v>
      </c>
      <c r="Z106" s="380"/>
      <c r="AA106" s="377"/>
      <c r="AB106" s="348" t="str">
        <f t="shared" si="28"/>
        <v/>
      </c>
      <c r="AC106" s="381"/>
      <c r="AD106" s="378"/>
    </row>
    <row r="107" spans="1:43" s="375" customFormat="1" ht="51" x14ac:dyDescent="0.2">
      <c r="A107" s="376"/>
      <c r="B107" s="376"/>
      <c r="C107" s="576" t="s">
        <v>865</v>
      </c>
      <c r="D107" s="597" t="s">
        <v>927</v>
      </c>
      <c r="E107" s="591" t="s">
        <v>26</v>
      </c>
      <c r="F107" s="361">
        <v>15</v>
      </c>
      <c r="G107" s="361">
        <v>15</v>
      </c>
      <c r="H107" s="361">
        <v>15</v>
      </c>
      <c r="I107" s="361">
        <v>15</v>
      </c>
      <c r="J107" s="361">
        <v>15</v>
      </c>
      <c r="K107" s="361">
        <v>15</v>
      </c>
      <c r="L107" s="361">
        <v>10</v>
      </c>
      <c r="M107" s="592" t="s">
        <v>69</v>
      </c>
      <c r="N107" s="371"/>
      <c r="O107" s="372">
        <f t="shared" si="24"/>
        <v>90</v>
      </c>
      <c r="P107" s="373">
        <f t="shared" si="20"/>
        <v>1</v>
      </c>
      <c r="Q107" s="340" t="str">
        <f t="shared" si="21"/>
        <v>Fuerte</v>
      </c>
      <c r="R107" s="377"/>
      <c r="S107" s="378"/>
      <c r="T107" s="379"/>
      <c r="U107" s="344" t="str">
        <f t="shared" si="18"/>
        <v>Fuerte</v>
      </c>
      <c r="V107" s="344" t="str">
        <f t="shared" si="26"/>
        <v/>
      </c>
      <c r="W107" s="344" t="str">
        <f t="shared" si="22"/>
        <v/>
      </c>
      <c r="X107" s="345" t="str">
        <f t="shared" si="23"/>
        <v>Control fuerte pero si el riesgo residual lo requiere y según la opción de manejo escogida, cada responsable involucrado debe liderar acciones adicionales</v>
      </c>
      <c r="Y107" s="346" t="str">
        <f t="shared" si="27"/>
        <v/>
      </c>
      <c r="Z107" s="380"/>
      <c r="AA107" s="377"/>
      <c r="AB107" s="348">
        <f t="shared" si="28"/>
        <v>2</v>
      </c>
      <c r="AC107" s="381"/>
      <c r="AD107" s="378"/>
    </row>
    <row r="108" spans="1:43" s="375" customFormat="1" ht="89.25" x14ac:dyDescent="0.2">
      <c r="A108" s="376"/>
      <c r="B108" s="376"/>
      <c r="C108" s="576" t="s">
        <v>928</v>
      </c>
      <c r="D108" s="597" t="s">
        <v>929</v>
      </c>
      <c r="E108" s="591" t="s">
        <v>20</v>
      </c>
      <c r="F108" s="361">
        <v>15</v>
      </c>
      <c r="G108" s="361">
        <v>15</v>
      </c>
      <c r="H108" s="361">
        <v>15</v>
      </c>
      <c r="I108" s="361">
        <v>15</v>
      </c>
      <c r="J108" s="361">
        <v>15</v>
      </c>
      <c r="K108" s="361">
        <v>15</v>
      </c>
      <c r="L108" s="361">
        <v>10</v>
      </c>
      <c r="M108" s="592" t="s">
        <v>69</v>
      </c>
      <c r="N108" s="371"/>
      <c r="O108" s="372">
        <f t="shared" si="24"/>
        <v>90</v>
      </c>
      <c r="P108" s="373">
        <f t="shared" si="20"/>
        <v>1</v>
      </c>
      <c r="Q108" s="340" t="str">
        <f t="shared" si="21"/>
        <v>Fuerte</v>
      </c>
      <c r="R108" s="377"/>
      <c r="S108" s="378"/>
      <c r="T108" s="379"/>
      <c r="U108" s="344" t="str">
        <f t="shared" si="18"/>
        <v>Fuerte</v>
      </c>
      <c r="V108" s="344" t="str">
        <f t="shared" si="26"/>
        <v/>
      </c>
      <c r="W108" s="344" t="str">
        <f t="shared" si="22"/>
        <v/>
      </c>
      <c r="X108" s="345" t="str">
        <f t="shared" si="23"/>
        <v>Control fuerte pero si el riesgo residual lo requiere y según la opción de manejo escogida, cada responsable involucrado debe liderar acciones adicionales</v>
      </c>
      <c r="Y108" s="346">
        <f t="shared" si="27"/>
        <v>2</v>
      </c>
      <c r="Z108" s="380"/>
      <c r="AA108" s="377"/>
      <c r="AB108" s="348" t="str">
        <f t="shared" si="28"/>
        <v/>
      </c>
      <c r="AC108" s="381"/>
      <c r="AD108" s="378"/>
    </row>
    <row r="109" spans="1:43" s="375" customFormat="1" ht="76.5" x14ac:dyDescent="0.2">
      <c r="A109" s="376"/>
      <c r="B109" s="376"/>
      <c r="C109" s="576" t="s">
        <v>930</v>
      </c>
      <c r="D109" s="597" t="s">
        <v>931</v>
      </c>
      <c r="E109" s="591" t="s">
        <v>26</v>
      </c>
      <c r="F109" s="361">
        <v>15</v>
      </c>
      <c r="G109" s="361">
        <v>15</v>
      </c>
      <c r="H109" s="361">
        <v>15</v>
      </c>
      <c r="I109" s="361">
        <v>10</v>
      </c>
      <c r="J109" s="361">
        <v>15</v>
      </c>
      <c r="K109" s="361">
        <v>15</v>
      </c>
      <c r="L109" s="361">
        <v>10</v>
      </c>
      <c r="M109" s="592" t="s">
        <v>764</v>
      </c>
      <c r="N109" s="371"/>
      <c r="O109" s="372">
        <f t="shared" si="24"/>
        <v>85</v>
      </c>
      <c r="P109" s="373">
        <f t="shared" si="20"/>
        <v>0.94444444444444442</v>
      </c>
      <c r="Q109" s="340" t="str">
        <f t="shared" si="21"/>
        <v>Moderado</v>
      </c>
      <c r="R109" s="377"/>
      <c r="S109" s="378"/>
      <c r="T109" s="379"/>
      <c r="U109" s="344" t="str">
        <f t="shared" si="18"/>
        <v/>
      </c>
      <c r="V109" s="344" t="str">
        <f t="shared" si="26"/>
        <v>Moderada</v>
      </c>
      <c r="W109" s="344" t="str">
        <f t="shared" si="22"/>
        <v/>
      </c>
      <c r="X109" s="345" t="str">
        <f t="shared" si="23"/>
        <v>Requiere plan de acción para fortalecer el control</v>
      </c>
      <c r="Y109" s="346" t="str">
        <f t="shared" si="27"/>
        <v/>
      </c>
      <c r="Z109" s="380"/>
      <c r="AA109" s="377"/>
      <c r="AB109" s="348">
        <f t="shared" si="28"/>
        <v>1</v>
      </c>
      <c r="AC109" s="381"/>
      <c r="AD109" s="378"/>
    </row>
    <row r="110" spans="1:43" s="375" customFormat="1" ht="15" x14ac:dyDescent="0.2">
      <c r="A110" s="416"/>
      <c r="B110" s="416"/>
      <c r="C110" s="575"/>
      <c r="D110" s="609"/>
      <c r="E110" s="609"/>
      <c r="F110" s="609"/>
      <c r="G110" s="609"/>
      <c r="H110" s="609"/>
      <c r="I110" s="609"/>
      <c r="J110" s="609"/>
      <c r="K110" s="609"/>
      <c r="L110" s="609"/>
      <c r="M110" s="609"/>
      <c r="N110" s="371"/>
      <c r="O110" s="372">
        <f t="shared" si="24"/>
        <v>0</v>
      </c>
      <c r="P110" s="373">
        <f t="shared" si="20"/>
        <v>0</v>
      </c>
      <c r="Q110" s="340" t="str">
        <f t="shared" si="21"/>
        <v>Débil</v>
      </c>
      <c r="R110" s="377"/>
      <c r="S110" s="378"/>
      <c r="T110" s="379"/>
      <c r="U110" s="344" t="str">
        <f t="shared" si="18"/>
        <v/>
      </c>
      <c r="V110" s="344" t="str">
        <f t="shared" si="26"/>
        <v/>
      </c>
      <c r="W110" s="344" t="str">
        <f t="shared" si="22"/>
        <v>Débil</v>
      </c>
      <c r="X110" s="345" t="str">
        <f t="shared" si="23"/>
        <v>Requiere plan de acción para fortalecer el control</v>
      </c>
      <c r="Y110" s="346" t="str">
        <f t="shared" si="27"/>
        <v/>
      </c>
      <c r="Z110" s="380"/>
      <c r="AA110" s="377"/>
      <c r="AB110" s="348" t="str">
        <f t="shared" si="28"/>
        <v/>
      </c>
      <c r="AC110" s="381"/>
      <c r="AD110" s="378"/>
    </row>
    <row r="111" spans="1:43" s="375" customFormat="1" x14ac:dyDescent="0.2">
      <c r="A111" s="376"/>
      <c r="B111" s="376"/>
      <c r="C111" s="576"/>
      <c r="D111" s="593"/>
      <c r="E111" s="591"/>
      <c r="F111" s="361"/>
      <c r="G111" s="361"/>
      <c r="H111" s="361"/>
      <c r="I111" s="361"/>
      <c r="J111" s="361"/>
      <c r="K111" s="361"/>
      <c r="L111" s="361"/>
      <c r="M111" s="592"/>
      <c r="N111" s="371"/>
      <c r="O111" s="372">
        <f t="shared" si="24"/>
        <v>0</v>
      </c>
      <c r="P111" s="373">
        <f t="shared" si="20"/>
        <v>0</v>
      </c>
      <c r="Q111" s="340" t="str">
        <f t="shared" si="21"/>
        <v>Débil</v>
      </c>
      <c r="R111" s="377"/>
      <c r="S111" s="378"/>
      <c r="T111" s="379"/>
      <c r="U111" s="344" t="str">
        <f t="shared" si="18"/>
        <v/>
      </c>
      <c r="V111" s="344" t="str">
        <f t="shared" si="26"/>
        <v/>
      </c>
      <c r="W111" s="344" t="str">
        <f t="shared" si="22"/>
        <v>Débil</v>
      </c>
      <c r="X111" s="345" t="str">
        <f t="shared" si="23"/>
        <v>Requiere plan de acción para fortalecer el control</v>
      </c>
      <c r="Y111" s="346" t="str">
        <f t="shared" si="27"/>
        <v/>
      </c>
      <c r="Z111" s="380"/>
      <c r="AA111" s="377"/>
      <c r="AB111" s="348" t="str">
        <f t="shared" si="28"/>
        <v/>
      </c>
      <c r="AC111" s="381"/>
      <c r="AD111" s="378"/>
    </row>
    <row r="112" spans="1:43" s="375" customFormat="1" ht="51" x14ac:dyDescent="0.2">
      <c r="A112" s="376"/>
      <c r="B112" s="376"/>
      <c r="C112" s="576" t="s">
        <v>851</v>
      </c>
      <c r="D112" s="593" t="s">
        <v>932</v>
      </c>
      <c r="E112" s="591" t="s">
        <v>20</v>
      </c>
      <c r="F112" s="361">
        <v>15</v>
      </c>
      <c r="G112" s="361">
        <v>15</v>
      </c>
      <c r="H112" s="361">
        <v>15</v>
      </c>
      <c r="I112" s="361">
        <v>15</v>
      </c>
      <c r="J112" s="361">
        <v>15</v>
      </c>
      <c r="K112" s="361">
        <v>15</v>
      </c>
      <c r="L112" s="362">
        <v>10</v>
      </c>
      <c r="M112" s="592" t="s">
        <v>69</v>
      </c>
      <c r="N112" s="371"/>
      <c r="O112" s="372">
        <f t="shared" si="24"/>
        <v>90</v>
      </c>
      <c r="P112" s="373">
        <f t="shared" si="20"/>
        <v>1</v>
      </c>
      <c r="Q112" s="340" t="str">
        <f t="shared" si="21"/>
        <v>Fuerte</v>
      </c>
      <c r="R112" s="377"/>
      <c r="S112" s="378"/>
      <c r="T112" s="410"/>
      <c r="U112" s="344" t="str">
        <f t="shared" si="18"/>
        <v>Fuerte</v>
      </c>
      <c r="V112" s="344" t="str">
        <f t="shared" si="26"/>
        <v/>
      </c>
      <c r="W112" s="344" t="str">
        <f t="shared" si="22"/>
        <v/>
      </c>
      <c r="X112" s="345" t="str">
        <f t="shared" si="23"/>
        <v>Control fuerte pero si el riesgo residual lo requiere y según la opción de manejo escogida, cada responsable involucrado debe liderar acciones adicionales</v>
      </c>
      <c r="Y112" s="346">
        <f t="shared" si="27"/>
        <v>2</v>
      </c>
      <c r="Z112" s="382"/>
      <c r="AA112" s="383"/>
      <c r="AB112" s="348" t="str">
        <f t="shared" si="28"/>
        <v/>
      </c>
      <c r="AC112" s="384"/>
      <c r="AD112" s="385"/>
    </row>
    <row r="113" spans="1:43" s="375" customFormat="1" ht="15.75" x14ac:dyDescent="0.25">
      <c r="A113" s="387"/>
      <c r="B113" s="387"/>
      <c r="C113" s="577"/>
      <c r="D113" s="600"/>
      <c r="E113" s="591"/>
      <c r="F113" s="361"/>
      <c r="G113" s="361"/>
      <c r="H113" s="361"/>
      <c r="I113" s="361"/>
      <c r="J113" s="361"/>
      <c r="K113" s="361"/>
      <c r="L113" s="361"/>
      <c r="M113" s="592"/>
      <c r="N113" s="371"/>
      <c r="O113" s="372">
        <f t="shared" si="24"/>
        <v>0</v>
      </c>
      <c r="P113" s="373">
        <f t="shared" si="20"/>
        <v>0</v>
      </c>
      <c r="Q113" s="340" t="str">
        <f t="shared" si="21"/>
        <v>Débil</v>
      </c>
      <c r="R113" s="377"/>
      <c r="S113" s="378"/>
      <c r="T113" s="379"/>
      <c r="U113" s="344" t="str">
        <f t="shared" si="18"/>
        <v/>
      </c>
      <c r="V113" s="344" t="str">
        <f t="shared" si="26"/>
        <v/>
      </c>
      <c r="W113" s="344" t="str">
        <f t="shared" si="22"/>
        <v>Débil</v>
      </c>
      <c r="X113" s="345" t="str">
        <f t="shared" si="23"/>
        <v>Requiere plan de acción para fortalecer el control</v>
      </c>
      <c r="Y113" s="346" t="str">
        <f t="shared" si="27"/>
        <v/>
      </c>
      <c r="Z113" s="388"/>
      <c r="AA113" s="374">
        <f>IF(OR(W113="Débil",Z113=0),0,IF(Z113=1,1,IF(AND(U113="Fuerte",Z113=2),2,1)))</f>
        <v>0</v>
      </c>
      <c r="AB113" s="348" t="str">
        <f t="shared" si="28"/>
        <v/>
      </c>
      <c r="AC113" s="388"/>
      <c r="AD113" s="374">
        <f>IF(OR(W113="Débil",AC113=0),0,IF(AC113=1,1,IF(AND(U113="Fuerte",AC113=2),2,1)))</f>
        <v>0</v>
      </c>
      <c r="AF113" s="390"/>
      <c r="AG113" s="411"/>
      <c r="AH113" s="411"/>
      <c r="AI113" s="411"/>
      <c r="AJ113" s="412"/>
      <c r="AK113" s="389"/>
      <c r="AL113" s="389"/>
      <c r="AM113" s="389"/>
      <c r="AN113" s="411"/>
      <c r="AO113" s="411"/>
      <c r="AP113" s="411"/>
      <c r="AQ113" s="412"/>
    </row>
    <row r="114" spans="1:43" s="375" customFormat="1" ht="15.75" x14ac:dyDescent="0.2">
      <c r="A114" s="376"/>
      <c r="B114" s="376"/>
      <c r="C114" s="576"/>
      <c r="D114" s="600"/>
      <c r="E114" s="591"/>
      <c r="F114" s="361"/>
      <c r="G114" s="361"/>
      <c r="H114" s="361"/>
      <c r="I114" s="361"/>
      <c r="J114" s="361"/>
      <c r="K114" s="361"/>
      <c r="L114" s="361"/>
      <c r="M114" s="592"/>
      <c r="N114" s="371"/>
      <c r="O114" s="372">
        <f t="shared" si="24"/>
        <v>0</v>
      </c>
      <c r="P114" s="373">
        <f t="shared" si="20"/>
        <v>0</v>
      </c>
      <c r="Q114" s="340" t="str">
        <f t="shared" si="21"/>
        <v>Débil</v>
      </c>
      <c r="R114" s="377"/>
      <c r="S114" s="378"/>
      <c r="T114" s="379"/>
      <c r="U114" s="344" t="str">
        <f t="shared" si="18"/>
        <v/>
      </c>
      <c r="V114" s="344" t="str">
        <f t="shared" si="26"/>
        <v/>
      </c>
      <c r="W114" s="344" t="str">
        <f t="shared" si="22"/>
        <v>Débil</v>
      </c>
      <c r="X114" s="345" t="str">
        <f t="shared" si="23"/>
        <v>Requiere plan de acción para fortalecer el control</v>
      </c>
      <c r="Y114" s="346" t="str">
        <f t="shared" si="27"/>
        <v/>
      </c>
      <c r="Z114" s="380"/>
      <c r="AA114" s="377"/>
      <c r="AB114" s="348" t="str">
        <f t="shared" si="28"/>
        <v/>
      </c>
      <c r="AC114" s="381"/>
      <c r="AD114" s="378"/>
      <c r="AF114" s="390"/>
      <c r="AG114" s="411"/>
      <c r="AH114" s="411"/>
      <c r="AI114" s="411"/>
      <c r="AJ114" s="412"/>
      <c r="AK114" s="389"/>
      <c r="AL114" s="389"/>
      <c r="AM114" s="389"/>
      <c r="AN114" s="411"/>
      <c r="AO114" s="411"/>
      <c r="AP114" s="411"/>
      <c r="AQ114" s="412"/>
    </row>
    <row r="115" spans="1:43" s="375" customFormat="1" ht="15.75" x14ac:dyDescent="0.2">
      <c r="A115" s="394"/>
      <c r="B115" s="394"/>
      <c r="C115" s="576"/>
      <c r="D115" s="600"/>
      <c r="E115" s="591"/>
      <c r="F115" s="361"/>
      <c r="G115" s="361"/>
      <c r="H115" s="361"/>
      <c r="I115" s="361"/>
      <c r="J115" s="361"/>
      <c r="K115" s="361"/>
      <c r="L115" s="361"/>
      <c r="M115" s="592"/>
      <c r="N115" s="371"/>
      <c r="O115" s="372">
        <f t="shared" si="24"/>
        <v>0</v>
      </c>
      <c r="P115" s="373">
        <f t="shared" si="20"/>
        <v>0</v>
      </c>
      <c r="Q115" s="340" t="str">
        <f t="shared" si="21"/>
        <v>Débil</v>
      </c>
      <c r="R115" s="377"/>
      <c r="S115" s="378"/>
      <c r="T115" s="379"/>
      <c r="U115" s="344" t="str">
        <f t="shared" si="18"/>
        <v/>
      </c>
      <c r="V115" s="344" t="str">
        <f t="shared" si="26"/>
        <v/>
      </c>
      <c r="W115" s="344" t="str">
        <f t="shared" si="22"/>
        <v>Débil</v>
      </c>
      <c r="X115" s="345" t="str">
        <f t="shared" si="23"/>
        <v>Requiere plan de acción para fortalecer el control</v>
      </c>
      <c r="Y115" s="346" t="str">
        <f t="shared" si="27"/>
        <v/>
      </c>
      <c r="Z115" s="380"/>
      <c r="AA115" s="377"/>
      <c r="AB115" s="348" t="str">
        <f t="shared" si="28"/>
        <v/>
      </c>
      <c r="AC115" s="381"/>
      <c r="AD115" s="378"/>
      <c r="AF115" s="390"/>
      <c r="AG115" s="411"/>
      <c r="AH115" s="411"/>
      <c r="AI115" s="411"/>
      <c r="AJ115" s="412"/>
      <c r="AK115" s="389"/>
      <c r="AL115" s="389"/>
      <c r="AM115" s="389"/>
      <c r="AN115" s="411"/>
      <c r="AO115" s="411"/>
      <c r="AP115" s="411"/>
      <c r="AQ115" s="412"/>
    </row>
    <row r="116" spans="1:43" s="349" customFormat="1" ht="114.75" x14ac:dyDescent="0.2">
      <c r="A116" s="333" t="str">
        <f>'[1]2. MAPA DE RIESGOS '!C20</f>
        <v>9. Discriminación y restricción a la participación de los ciudadanos que requieren atención y respuesta por parte de la SDM.</v>
      </c>
      <c r="B116" s="333"/>
      <c r="C116" s="575" t="s">
        <v>832</v>
      </c>
      <c r="D116" s="597" t="s">
        <v>933</v>
      </c>
      <c r="E116" s="591" t="s">
        <v>20</v>
      </c>
      <c r="F116" s="361">
        <v>15</v>
      </c>
      <c r="G116" s="361">
        <v>15</v>
      </c>
      <c r="H116" s="361">
        <v>15</v>
      </c>
      <c r="I116" s="361">
        <v>15</v>
      </c>
      <c r="J116" s="361">
        <v>15</v>
      </c>
      <c r="K116" s="361">
        <v>15</v>
      </c>
      <c r="L116" s="361">
        <v>10</v>
      </c>
      <c r="M116" s="592" t="s">
        <v>764</v>
      </c>
      <c r="N116" s="337"/>
      <c r="O116" s="338">
        <f t="shared" si="24"/>
        <v>90</v>
      </c>
      <c r="P116" s="339">
        <f t="shared" si="20"/>
        <v>1</v>
      </c>
      <c r="Q116" s="340" t="str">
        <f t="shared" si="21"/>
        <v>Fuerte</v>
      </c>
      <c r="R116" s="341">
        <f>ROUNDUP(AVERAGEIF(P116:P127,"&gt;0"),1)</f>
        <v>1</v>
      </c>
      <c r="S116" s="342" t="str">
        <f>IF(R116&gt;96%,"Fuerte",IF(R116&lt;50%,"Débil","Moderada"))</f>
        <v>Fuerte</v>
      </c>
      <c r="T116" s="343" t="str">
        <f>IF(R116&lt;96%,"Se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16" s="344" t="str">
        <f t="shared" si="18"/>
        <v/>
      </c>
      <c r="V116" s="344" t="str">
        <f t="shared" si="26"/>
        <v>Moderada</v>
      </c>
      <c r="W116" s="344" t="str">
        <f t="shared" si="22"/>
        <v/>
      </c>
      <c r="X116" s="345" t="str">
        <f t="shared" si="23"/>
        <v>Requiere plan de acción para fortalecer el control</v>
      </c>
      <c r="Y116" s="346">
        <f t="shared" si="27"/>
        <v>1</v>
      </c>
      <c r="Z116" s="347">
        <f>IFERROR(ROUND(AVERAGE(Y116:Y127),0),0)</f>
        <v>1</v>
      </c>
      <c r="AA116" s="342">
        <f>IF(OR(W116="Débil",Z116=0),0,IF(Z116=1,1,IF(AND(U116="Fuerte",Z116=2),2,1)))</f>
        <v>1</v>
      </c>
      <c r="AB116" s="348" t="str">
        <f t="shared" si="28"/>
        <v/>
      </c>
      <c r="AC116" s="347">
        <f>IFERROR(ROUND(AVERAGE(AB116:AB127),0),0)</f>
        <v>2</v>
      </c>
      <c r="AD116" s="342">
        <f>IF(OR(W116="Débil",AC116=0),0,IF(AC116=1,1,IF(AND(U116="Fuerte",AC116=2),2,1)))</f>
        <v>1</v>
      </c>
    </row>
    <row r="117" spans="1:43" s="349" customFormat="1" ht="38.25" x14ac:dyDescent="0.2">
      <c r="A117" s="422"/>
      <c r="B117" s="422"/>
      <c r="C117" s="575" t="s">
        <v>891</v>
      </c>
      <c r="D117" s="597" t="s">
        <v>934</v>
      </c>
      <c r="E117" s="591" t="s">
        <v>26</v>
      </c>
      <c r="F117" s="361">
        <v>15</v>
      </c>
      <c r="G117" s="361">
        <v>15</v>
      </c>
      <c r="H117" s="361">
        <v>15</v>
      </c>
      <c r="I117" s="361">
        <v>15</v>
      </c>
      <c r="J117" s="361">
        <v>15</v>
      </c>
      <c r="K117" s="361">
        <v>15</v>
      </c>
      <c r="L117" s="361">
        <v>10</v>
      </c>
      <c r="M117" s="592" t="s">
        <v>69</v>
      </c>
      <c r="N117" s="337"/>
      <c r="O117" s="338">
        <f t="shared" si="24"/>
        <v>90</v>
      </c>
      <c r="P117" s="339">
        <f t="shared" si="20"/>
        <v>1</v>
      </c>
      <c r="Q117" s="340" t="str">
        <f t="shared" si="21"/>
        <v>Fuerte</v>
      </c>
      <c r="R117" s="358"/>
      <c r="S117" s="360"/>
      <c r="T117" s="413"/>
      <c r="U117" s="344" t="str">
        <f t="shared" si="18"/>
        <v>Fuerte</v>
      </c>
      <c r="V117" s="344" t="str">
        <f t="shared" si="26"/>
        <v/>
      </c>
      <c r="W117" s="344" t="str">
        <f t="shared" si="22"/>
        <v/>
      </c>
      <c r="X117" s="345" t="str">
        <f t="shared" si="23"/>
        <v>Control fuerte pero si el riesgo residual lo requiere y según la opción de manejo escogida, cada responsable involucrado debe liderar acciones adicionales</v>
      </c>
      <c r="Y117" s="346" t="str">
        <f t="shared" si="27"/>
        <v/>
      </c>
      <c r="Z117" s="357"/>
      <c r="AA117" s="358"/>
      <c r="AB117" s="348">
        <f t="shared" si="28"/>
        <v>2</v>
      </c>
      <c r="AC117" s="359"/>
      <c r="AD117" s="360"/>
    </row>
    <row r="118" spans="1:43" s="349" customFormat="1" ht="89.25" x14ac:dyDescent="0.2">
      <c r="A118" s="397"/>
      <c r="B118" s="397"/>
      <c r="C118" s="576" t="s">
        <v>899</v>
      </c>
      <c r="D118" s="597" t="s">
        <v>935</v>
      </c>
      <c r="E118" s="591" t="s">
        <v>26</v>
      </c>
      <c r="F118" s="361">
        <v>15</v>
      </c>
      <c r="G118" s="361">
        <v>15</v>
      </c>
      <c r="H118" s="361">
        <v>15</v>
      </c>
      <c r="I118" s="361">
        <v>10</v>
      </c>
      <c r="J118" s="361">
        <v>15</v>
      </c>
      <c r="K118" s="361">
        <v>15</v>
      </c>
      <c r="L118" s="361">
        <v>10</v>
      </c>
      <c r="M118" s="592" t="s">
        <v>69</v>
      </c>
      <c r="N118" s="337"/>
      <c r="O118" s="338">
        <f t="shared" si="24"/>
        <v>85</v>
      </c>
      <c r="P118" s="339">
        <f t="shared" si="20"/>
        <v>0.94444444444444442</v>
      </c>
      <c r="Q118" s="340" t="str">
        <f t="shared" si="21"/>
        <v>Moderado</v>
      </c>
      <c r="R118" s="358"/>
      <c r="S118" s="360"/>
      <c r="T118" s="413"/>
      <c r="U118" s="344" t="str">
        <f t="shared" si="18"/>
        <v/>
      </c>
      <c r="V118" s="344" t="str">
        <f t="shared" si="26"/>
        <v>Moderada</v>
      </c>
      <c r="W118" s="344" t="str">
        <f t="shared" si="22"/>
        <v/>
      </c>
      <c r="X118" s="345" t="str">
        <f t="shared" si="23"/>
        <v>Requiere plan de acción para fortalecer el control</v>
      </c>
      <c r="Y118" s="346" t="str">
        <f t="shared" si="27"/>
        <v/>
      </c>
      <c r="Z118" s="357"/>
      <c r="AA118" s="358"/>
      <c r="AB118" s="348">
        <f t="shared" si="28"/>
        <v>1</v>
      </c>
      <c r="AC118" s="359"/>
      <c r="AD118" s="360"/>
    </row>
    <row r="119" spans="1:43" s="349" customFormat="1" x14ac:dyDescent="0.2">
      <c r="A119" s="397"/>
      <c r="B119" s="397"/>
      <c r="C119" s="576"/>
      <c r="D119" s="590"/>
      <c r="E119" s="591"/>
      <c r="F119" s="361"/>
      <c r="G119" s="361"/>
      <c r="H119" s="361"/>
      <c r="I119" s="361"/>
      <c r="J119" s="361"/>
      <c r="K119" s="361"/>
      <c r="L119" s="361"/>
      <c r="M119" s="592"/>
      <c r="N119" s="337"/>
      <c r="O119" s="338">
        <f t="shared" si="24"/>
        <v>0</v>
      </c>
      <c r="P119" s="339">
        <f t="shared" si="20"/>
        <v>0</v>
      </c>
      <c r="Q119" s="340" t="str">
        <f t="shared" si="21"/>
        <v>Débil</v>
      </c>
      <c r="R119" s="358"/>
      <c r="S119" s="360"/>
      <c r="T119" s="413"/>
      <c r="U119" s="344" t="str">
        <f t="shared" si="18"/>
        <v/>
      </c>
      <c r="V119" s="344" t="str">
        <f t="shared" si="26"/>
        <v/>
      </c>
      <c r="W119" s="344" t="str">
        <f t="shared" si="22"/>
        <v>Débil</v>
      </c>
      <c r="X119" s="345" t="str">
        <f t="shared" si="23"/>
        <v>Requiere plan de acción para fortalecer el control</v>
      </c>
      <c r="Y119" s="346" t="str">
        <f t="shared" si="27"/>
        <v/>
      </c>
      <c r="Z119" s="357"/>
      <c r="AA119" s="358"/>
      <c r="AB119" s="348" t="str">
        <f t="shared" si="28"/>
        <v/>
      </c>
      <c r="AC119" s="359"/>
      <c r="AD119" s="360"/>
    </row>
    <row r="120" spans="1:43" s="349" customFormat="1" x14ac:dyDescent="0.2">
      <c r="A120" s="397"/>
      <c r="B120" s="397"/>
      <c r="C120" s="576"/>
      <c r="D120" s="590"/>
      <c r="E120" s="591"/>
      <c r="F120" s="361"/>
      <c r="G120" s="361"/>
      <c r="H120" s="361"/>
      <c r="I120" s="361"/>
      <c r="J120" s="361"/>
      <c r="K120" s="361"/>
      <c r="L120" s="361"/>
      <c r="M120" s="592"/>
      <c r="N120" s="337"/>
      <c r="O120" s="338">
        <f t="shared" si="24"/>
        <v>0</v>
      </c>
      <c r="P120" s="339">
        <f t="shared" si="20"/>
        <v>0</v>
      </c>
      <c r="Q120" s="340" t="str">
        <f t="shared" si="21"/>
        <v>Débil</v>
      </c>
      <c r="R120" s="358"/>
      <c r="S120" s="360"/>
      <c r="T120" s="413"/>
      <c r="U120" s="344" t="str">
        <f t="shared" si="18"/>
        <v/>
      </c>
      <c r="V120" s="344" t="str">
        <f t="shared" si="26"/>
        <v/>
      </c>
      <c r="W120" s="344" t="str">
        <f t="shared" si="22"/>
        <v>Débil</v>
      </c>
      <c r="X120" s="345" t="str">
        <f t="shared" si="23"/>
        <v>Requiere plan de acción para fortalecer el control</v>
      </c>
      <c r="Y120" s="346" t="str">
        <f t="shared" si="27"/>
        <v/>
      </c>
      <c r="Z120" s="357"/>
      <c r="AA120" s="358"/>
      <c r="AB120" s="348" t="str">
        <f t="shared" si="28"/>
        <v/>
      </c>
      <c r="AC120" s="359"/>
      <c r="AD120" s="360"/>
    </row>
    <row r="121" spans="1:43" s="349" customFormat="1" x14ac:dyDescent="0.2">
      <c r="A121" s="397"/>
      <c r="B121" s="397"/>
      <c r="C121" s="576"/>
      <c r="D121" s="590"/>
      <c r="E121" s="591"/>
      <c r="F121" s="361"/>
      <c r="G121" s="361"/>
      <c r="H121" s="361"/>
      <c r="I121" s="361"/>
      <c r="J121" s="361"/>
      <c r="K121" s="361"/>
      <c r="L121" s="361"/>
      <c r="M121" s="592"/>
      <c r="N121" s="337"/>
      <c r="O121" s="338">
        <f t="shared" si="24"/>
        <v>0</v>
      </c>
      <c r="P121" s="339">
        <f t="shared" si="20"/>
        <v>0</v>
      </c>
      <c r="Q121" s="340" t="str">
        <f t="shared" si="21"/>
        <v>Débil</v>
      </c>
      <c r="R121" s="358"/>
      <c r="S121" s="360"/>
      <c r="T121" s="413"/>
      <c r="U121" s="344" t="str">
        <f t="shared" si="18"/>
        <v/>
      </c>
      <c r="V121" s="344" t="str">
        <f t="shared" si="26"/>
        <v/>
      </c>
      <c r="W121" s="344" t="str">
        <f t="shared" si="22"/>
        <v>Débil</v>
      </c>
      <c r="X121" s="345" t="str">
        <f t="shared" si="23"/>
        <v>Requiere plan de acción para fortalecer el control</v>
      </c>
      <c r="Y121" s="346" t="str">
        <f t="shared" si="27"/>
        <v/>
      </c>
      <c r="Z121" s="357"/>
      <c r="AA121" s="358"/>
      <c r="AB121" s="348" t="str">
        <f t="shared" si="28"/>
        <v/>
      </c>
      <c r="AC121" s="359"/>
      <c r="AD121" s="360"/>
    </row>
    <row r="122" spans="1:43" s="349" customFormat="1" x14ac:dyDescent="0.2">
      <c r="A122" s="397"/>
      <c r="B122" s="397"/>
      <c r="C122" s="576"/>
      <c r="D122" s="590"/>
      <c r="E122" s="591"/>
      <c r="F122" s="361"/>
      <c r="G122" s="361"/>
      <c r="H122" s="361"/>
      <c r="I122" s="361"/>
      <c r="J122" s="361"/>
      <c r="K122" s="361"/>
      <c r="L122" s="361"/>
      <c r="M122" s="592"/>
      <c r="N122" s="337"/>
      <c r="O122" s="338">
        <f t="shared" ref="O122:O147" si="29">SUM(F122:K122)</f>
        <v>0</v>
      </c>
      <c r="P122" s="339">
        <f t="shared" si="20"/>
        <v>0</v>
      </c>
      <c r="Q122" s="340" t="str">
        <f t="shared" si="21"/>
        <v>Débil</v>
      </c>
      <c r="R122" s="358"/>
      <c r="S122" s="360"/>
      <c r="T122" s="413"/>
      <c r="U122" s="344" t="str">
        <f t="shared" si="18"/>
        <v/>
      </c>
      <c r="V122" s="344" t="str">
        <f t="shared" si="26"/>
        <v/>
      </c>
      <c r="W122" s="344" t="str">
        <f t="shared" si="22"/>
        <v>Débil</v>
      </c>
      <c r="X122" s="345" t="str">
        <f t="shared" si="23"/>
        <v>Requiere plan de acción para fortalecer el control</v>
      </c>
      <c r="Y122" s="346" t="str">
        <f t="shared" si="27"/>
        <v/>
      </c>
      <c r="Z122" s="357"/>
      <c r="AA122" s="358"/>
      <c r="AB122" s="348" t="str">
        <f t="shared" si="28"/>
        <v/>
      </c>
      <c r="AC122" s="359"/>
      <c r="AD122" s="360"/>
    </row>
    <row r="123" spans="1:43" s="349" customFormat="1" x14ac:dyDescent="0.2">
      <c r="A123" s="397"/>
      <c r="B123" s="397"/>
      <c r="C123" s="576"/>
      <c r="D123" s="590"/>
      <c r="E123" s="591"/>
      <c r="F123" s="361"/>
      <c r="G123" s="361"/>
      <c r="H123" s="361"/>
      <c r="I123" s="361"/>
      <c r="J123" s="361"/>
      <c r="K123" s="361"/>
      <c r="L123" s="361"/>
      <c r="M123" s="592"/>
      <c r="N123" s="337"/>
      <c r="O123" s="338">
        <f t="shared" si="29"/>
        <v>0</v>
      </c>
      <c r="P123" s="339">
        <f t="shared" si="20"/>
        <v>0</v>
      </c>
      <c r="Q123" s="340" t="str">
        <f t="shared" si="21"/>
        <v>Débil</v>
      </c>
      <c r="R123" s="358"/>
      <c r="S123" s="360"/>
      <c r="T123" s="413"/>
      <c r="U123" s="344" t="str">
        <f t="shared" si="18"/>
        <v/>
      </c>
      <c r="V123" s="344" t="str">
        <f t="shared" si="26"/>
        <v/>
      </c>
      <c r="W123" s="344" t="str">
        <f t="shared" si="22"/>
        <v>Débil</v>
      </c>
      <c r="X123" s="345" t="str">
        <f t="shared" si="23"/>
        <v>Requiere plan de acción para fortalecer el control</v>
      </c>
      <c r="Y123" s="346" t="str">
        <f t="shared" si="27"/>
        <v/>
      </c>
      <c r="Z123" s="357"/>
      <c r="AA123" s="358"/>
      <c r="AB123" s="348" t="str">
        <f t="shared" si="28"/>
        <v/>
      </c>
      <c r="AC123" s="359"/>
      <c r="AD123" s="360"/>
    </row>
    <row r="124" spans="1:43" s="349" customFormat="1" x14ac:dyDescent="0.2">
      <c r="A124" s="397"/>
      <c r="B124" s="397"/>
      <c r="C124" s="576"/>
      <c r="D124" s="590"/>
      <c r="E124" s="591"/>
      <c r="F124" s="361"/>
      <c r="G124" s="361"/>
      <c r="H124" s="361"/>
      <c r="I124" s="361"/>
      <c r="J124" s="361"/>
      <c r="K124" s="361"/>
      <c r="L124" s="361"/>
      <c r="M124" s="592"/>
      <c r="N124" s="337"/>
      <c r="O124" s="338">
        <f t="shared" si="29"/>
        <v>0</v>
      </c>
      <c r="P124" s="339">
        <f t="shared" si="20"/>
        <v>0</v>
      </c>
      <c r="Q124" s="340" t="str">
        <f t="shared" si="21"/>
        <v>Débil</v>
      </c>
      <c r="R124" s="358"/>
      <c r="S124" s="360"/>
      <c r="T124" s="419"/>
      <c r="U124" s="344" t="str">
        <f t="shared" si="18"/>
        <v/>
      </c>
      <c r="V124" s="344" t="str">
        <f t="shared" si="26"/>
        <v/>
      </c>
      <c r="W124" s="344" t="str">
        <f t="shared" si="22"/>
        <v>Débil</v>
      </c>
      <c r="X124" s="345" t="str">
        <f t="shared" si="23"/>
        <v>Requiere plan de acción para fortalecer el control</v>
      </c>
      <c r="Y124" s="346" t="str">
        <f t="shared" ref="Y124:Y147" si="30">IF(E124="Preventivo",IF(U124="Fuerte",2,IF(V124="Moderada",1,"")),"")</f>
        <v/>
      </c>
      <c r="Z124" s="398"/>
      <c r="AA124" s="399"/>
      <c r="AB124" s="348" t="str">
        <f t="shared" si="28"/>
        <v/>
      </c>
      <c r="AC124" s="348"/>
      <c r="AD124" s="400"/>
    </row>
    <row r="125" spans="1:43" s="349" customFormat="1" ht="15.75" x14ac:dyDescent="0.25">
      <c r="A125" s="366"/>
      <c r="B125" s="366"/>
      <c r="C125" s="577"/>
      <c r="D125" s="600"/>
      <c r="E125" s="591"/>
      <c r="F125" s="361"/>
      <c r="G125" s="361"/>
      <c r="H125" s="361"/>
      <c r="I125" s="361"/>
      <c r="J125" s="361"/>
      <c r="K125" s="361"/>
      <c r="L125" s="361"/>
      <c r="M125" s="592"/>
      <c r="N125" s="337"/>
      <c r="O125" s="338">
        <f t="shared" si="29"/>
        <v>0</v>
      </c>
      <c r="P125" s="339">
        <f t="shared" si="20"/>
        <v>0</v>
      </c>
      <c r="Q125" s="340" t="str">
        <f t="shared" si="21"/>
        <v>Débil</v>
      </c>
      <c r="R125" s="358"/>
      <c r="S125" s="360"/>
      <c r="T125" s="413"/>
      <c r="U125" s="344" t="str">
        <f t="shared" si="18"/>
        <v/>
      </c>
      <c r="V125" s="344" t="str">
        <f t="shared" si="26"/>
        <v/>
      </c>
      <c r="W125" s="344" t="str">
        <f t="shared" si="22"/>
        <v>Débil</v>
      </c>
      <c r="X125" s="345" t="str">
        <f t="shared" si="23"/>
        <v>Requiere plan de acción para fortalecer el control</v>
      </c>
      <c r="Y125" s="346" t="str">
        <f t="shared" si="30"/>
        <v/>
      </c>
      <c r="Z125" s="368"/>
      <c r="AA125" s="342">
        <f>IF(OR(W125="Débil",Z125=0),0,IF(Z125=1,1,IF(AND(U125="Fuerte",Z125=2),2,1)))</f>
        <v>0</v>
      </c>
      <c r="AB125" s="348" t="str">
        <f t="shared" si="28"/>
        <v/>
      </c>
      <c r="AC125" s="368"/>
      <c r="AD125" s="342">
        <f>IF(OR(W125="Débil",AC125=0),0,IF(AC125=1,1,IF(AND(U125="Fuerte",AC125=2),2,1)))</f>
        <v>0</v>
      </c>
      <c r="AF125" s="350"/>
      <c r="AG125" s="48"/>
      <c r="AH125" s="48"/>
      <c r="AI125" s="48"/>
      <c r="AJ125" s="49"/>
      <c r="AK125" s="3"/>
      <c r="AL125" s="3"/>
      <c r="AM125" s="3"/>
      <c r="AN125" s="48"/>
      <c r="AO125" s="48"/>
      <c r="AP125" s="48"/>
      <c r="AQ125" s="49"/>
    </row>
    <row r="126" spans="1:43" s="349" customFormat="1" ht="15.75" x14ac:dyDescent="0.2">
      <c r="A126" s="397"/>
      <c r="B126" s="397"/>
      <c r="C126" s="576"/>
      <c r="D126" s="600"/>
      <c r="E126" s="591"/>
      <c r="F126" s="361"/>
      <c r="G126" s="361"/>
      <c r="H126" s="361"/>
      <c r="I126" s="361"/>
      <c r="J126" s="361"/>
      <c r="K126" s="361"/>
      <c r="L126" s="361"/>
      <c r="M126" s="592"/>
      <c r="N126" s="337"/>
      <c r="O126" s="338">
        <f t="shared" si="29"/>
        <v>0</v>
      </c>
      <c r="P126" s="339">
        <f t="shared" si="20"/>
        <v>0</v>
      </c>
      <c r="Q126" s="340" t="str">
        <f t="shared" si="21"/>
        <v>Débil</v>
      </c>
      <c r="R126" s="358"/>
      <c r="S126" s="360"/>
      <c r="T126" s="413"/>
      <c r="U126" s="344" t="str">
        <f t="shared" si="18"/>
        <v/>
      </c>
      <c r="V126" s="344" t="str">
        <f t="shared" si="26"/>
        <v/>
      </c>
      <c r="W126" s="344" t="str">
        <f t="shared" si="22"/>
        <v>Débil</v>
      </c>
      <c r="X126" s="345" t="str">
        <f t="shared" si="23"/>
        <v>Requiere plan de acción para fortalecer el control</v>
      </c>
      <c r="Y126" s="346" t="str">
        <f t="shared" si="30"/>
        <v/>
      </c>
      <c r="Z126" s="357"/>
      <c r="AA126" s="358"/>
      <c r="AB126" s="348" t="str">
        <f t="shared" si="28"/>
        <v/>
      </c>
      <c r="AC126" s="359"/>
      <c r="AD126" s="360"/>
      <c r="AF126" s="350"/>
      <c r="AG126" s="48"/>
      <c r="AH126" s="48"/>
      <c r="AI126" s="48"/>
      <c r="AJ126" s="49"/>
      <c r="AK126" s="3"/>
      <c r="AL126" s="3"/>
      <c r="AM126" s="3"/>
      <c r="AN126" s="48"/>
      <c r="AO126" s="48"/>
      <c r="AP126" s="48"/>
      <c r="AQ126" s="49"/>
    </row>
    <row r="127" spans="1:43" s="349" customFormat="1" ht="15.75" x14ac:dyDescent="0.2">
      <c r="A127" s="421"/>
      <c r="B127" s="421"/>
      <c r="C127" s="576"/>
      <c r="D127" s="600"/>
      <c r="E127" s="591"/>
      <c r="F127" s="361"/>
      <c r="G127" s="361"/>
      <c r="H127" s="361"/>
      <c r="I127" s="361"/>
      <c r="J127" s="361"/>
      <c r="K127" s="361"/>
      <c r="L127" s="361"/>
      <c r="M127" s="592"/>
      <c r="N127" s="337"/>
      <c r="O127" s="338">
        <f t="shared" si="29"/>
        <v>0</v>
      </c>
      <c r="P127" s="339">
        <f t="shared" si="20"/>
        <v>0</v>
      </c>
      <c r="Q127" s="340" t="str">
        <f t="shared" si="21"/>
        <v>Débil</v>
      </c>
      <c r="R127" s="358"/>
      <c r="S127" s="360"/>
      <c r="T127" s="413"/>
      <c r="U127" s="344" t="str">
        <f t="shared" si="18"/>
        <v/>
      </c>
      <c r="V127" s="344" t="str">
        <f t="shared" si="26"/>
        <v/>
      </c>
      <c r="W127" s="344" t="str">
        <f t="shared" si="22"/>
        <v>Débil</v>
      </c>
      <c r="X127" s="345" t="str">
        <f t="shared" si="23"/>
        <v>Requiere plan de acción para fortalecer el control</v>
      </c>
      <c r="Y127" s="346" t="str">
        <f t="shared" si="30"/>
        <v/>
      </c>
      <c r="Z127" s="357"/>
      <c r="AA127" s="358"/>
      <c r="AB127" s="348" t="str">
        <f t="shared" si="28"/>
        <v/>
      </c>
      <c r="AC127" s="359"/>
      <c r="AD127" s="360"/>
      <c r="AF127" s="350"/>
      <c r="AG127" s="48"/>
      <c r="AH127" s="48"/>
      <c r="AI127" s="48"/>
      <c r="AJ127" s="49"/>
      <c r="AK127" s="3"/>
      <c r="AL127" s="3"/>
      <c r="AM127" s="3"/>
      <c r="AN127" s="48"/>
      <c r="AO127" s="48"/>
      <c r="AP127" s="48"/>
      <c r="AQ127" s="49"/>
    </row>
    <row r="128" spans="1:43" s="375" customFormat="1" ht="127.5" x14ac:dyDescent="0.2">
      <c r="A128" s="370" t="str">
        <f>'[1]2. MAPA DE RIESGOS '!C21</f>
        <v>10. Implementación de la Política de Seguridad Digital deficiente e ineficaz para las características y condiciones de la Entidad.</v>
      </c>
      <c r="B128" s="370"/>
      <c r="C128" s="575">
        <v>1</v>
      </c>
      <c r="D128" s="593" t="s">
        <v>936</v>
      </c>
      <c r="E128" s="591" t="s">
        <v>20</v>
      </c>
      <c r="F128" s="361">
        <v>15</v>
      </c>
      <c r="G128" s="361">
        <v>15</v>
      </c>
      <c r="H128" s="361">
        <v>15</v>
      </c>
      <c r="I128" s="361">
        <v>15</v>
      </c>
      <c r="J128" s="361">
        <v>15</v>
      </c>
      <c r="K128" s="361">
        <v>15</v>
      </c>
      <c r="L128" s="361">
        <v>10</v>
      </c>
      <c r="M128" s="592" t="s">
        <v>69</v>
      </c>
      <c r="N128" s="371"/>
      <c r="O128" s="372">
        <f t="shared" si="29"/>
        <v>90</v>
      </c>
      <c r="P128" s="373">
        <f t="shared" si="20"/>
        <v>1</v>
      </c>
      <c r="Q128" s="340" t="str">
        <f t="shared" si="21"/>
        <v>Fuerte</v>
      </c>
      <c r="R128" s="341">
        <f>ROUNDUP(AVERAGEIF(P128:P139,"&gt;0"),1)</f>
        <v>1</v>
      </c>
      <c r="S128" s="342" t="str">
        <f>IF(R128&gt;96%,"Fuerte",IF(R128&lt;50%,"Débil","Moderada"))</f>
        <v>Fuerte</v>
      </c>
      <c r="T128" s="343" t="str">
        <f>IF(R128&lt;96%,"Se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28" s="344" t="str">
        <f t="shared" si="18"/>
        <v>Fuerte</v>
      </c>
      <c r="V128" s="344" t="str">
        <f t="shared" si="26"/>
        <v/>
      </c>
      <c r="W128" s="344" t="str">
        <f t="shared" si="22"/>
        <v/>
      </c>
      <c r="X128" s="345" t="str">
        <f t="shared" si="23"/>
        <v>Control fuerte pero si el riesgo residual lo requiere y según la opción de manejo escogida, cada responsable involucrado debe liderar acciones adicionales</v>
      </c>
      <c r="Y128" s="346">
        <f t="shared" si="30"/>
        <v>2</v>
      </c>
      <c r="Z128" s="347">
        <f>IFERROR(ROUND(AVERAGE(Y128:Y139),0),0)</f>
        <v>2</v>
      </c>
      <c r="AA128" s="374">
        <f>IF(OR(W128="Débil",Z128=0),0,IF(Z128=1,1,IF(AND(U128="Fuerte",Z128=2),2,1)))</f>
        <v>2</v>
      </c>
      <c r="AB128" s="348" t="str">
        <f t="shared" si="28"/>
        <v/>
      </c>
      <c r="AC128" s="347">
        <f>IFERROR(ROUND(AVERAGE(AB128:AB139),0),0)</f>
        <v>2</v>
      </c>
      <c r="AD128" s="374">
        <f>IF(OR(W128="Débil",AC128=0),0,IF(AC128=1,1,IF(AND(U128="Fuerte",AC128=2),2,1)))</f>
        <v>2</v>
      </c>
    </row>
    <row r="129" spans="1:43" s="375" customFormat="1" ht="38.25" x14ac:dyDescent="0.2">
      <c r="A129" s="376"/>
      <c r="B129" s="376"/>
      <c r="C129" s="610" t="s">
        <v>937</v>
      </c>
      <c r="D129" s="590" t="s">
        <v>938</v>
      </c>
      <c r="E129" s="591" t="s">
        <v>26</v>
      </c>
      <c r="F129" s="361">
        <v>15</v>
      </c>
      <c r="G129" s="361">
        <v>15</v>
      </c>
      <c r="H129" s="361">
        <v>15</v>
      </c>
      <c r="I129" s="361">
        <v>15</v>
      </c>
      <c r="J129" s="361">
        <v>15</v>
      </c>
      <c r="K129" s="361">
        <v>15</v>
      </c>
      <c r="L129" s="361">
        <v>0</v>
      </c>
      <c r="M129" s="592" t="s">
        <v>69</v>
      </c>
      <c r="N129" s="371"/>
      <c r="O129" s="372">
        <f t="shared" si="29"/>
        <v>90</v>
      </c>
      <c r="P129" s="373">
        <f t="shared" si="20"/>
        <v>1</v>
      </c>
      <c r="Q129" s="340" t="str">
        <f t="shared" si="21"/>
        <v>Fuerte</v>
      </c>
      <c r="R129" s="377"/>
      <c r="S129" s="378"/>
      <c r="T129" s="379"/>
      <c r="U129" s="344" t="str">
        <f t="shared" si="18"/>
        <v>Fuerte</v>
      </c>
      <c r="V129" s="344" t="str">
        <f t="shared" si="26"/>
        <v/>
      </c>
      <c r="W129" s="344" t="str">
        <f t="shared" si="22"/>
        <v/>
      </c>
      <c r="X129" s="345" t="str">
        <f t="shared" si="23"/>
        <v>Control fuerte pero si el riesgo residual lo requiere y según la opción de manejo escogida, cada responsable involucrado debe liderar acciones adicionales</v>
      </c>
      <c r="Y129" s="346" t="str">
        <f t="shared" si="30"/>
        <v/>
      </c>
      <c r="Z129" s="380"/>
      <c r="AA129" s="377"/>
      <c r="AB129" s="348">
        <f t="shared" si="28"/>
        <v>2</v>
      </c>
      <c r="AC129" s="381"/>
      <c r="AD129" s="378"/>
    </row>
    <row r="130" spans="1:43" s="375" customFormat="1" ht="86.25" customHeight="1" x14ac:dyDescent="0.2">
      <c r="A130" s="376"/>
      <c r="B130" s="376"/>
      <c r="C130" s="610">
        <v>2</v>
      </c>
      <c r="D130" s="593" t="s">
        <v>939</v>
      </c>
      <c r="E130" s="591" t="s">
        <v>20</v>
      </c>
      <c r="F130" s="361">
        <v>15</v>
      </c>
      <c r="G130" s="361">
        <v>15</v>
      </c>
      <c r="H130" s="361">
        <v>15</v>
      </c>
      <c r="I130" s="361">
        <v>15</v>
      </c>
      <c r="J130" s="361">
        <v>15</v>
      </c>
      <c r="K130" s="361">
        <v>15</v>
      </c>
      <c r="L130" s="361">
        <v>10</v>
      </c>
      <c r="M130" s="592" t="s">
        <v>69</v>
      </c>
      <c r="N130" s="371"/>
      <c r="O130" s="372">
        <f t="shared" si="29"/>
        <v>90</v>
      </c>
      <c r="P130" s="373">
        <f t="shared" si="20"/>
        <v>1</v>
      </c>
      <c r="Q130" s="340" t="str">
        <f t="shared" si="21"/>
        <v>Fuerte</v>
      </c>
      <c r="R130" s="377"/>
      <c r="S130" s="378"/>
      <c r="T130" s="379"/>
      <c r="U130" s="344" t="str">
        <f t="shared" si="18"/>
        <v>Fuerte</v>
      </c>
      <c r="V130" s="344" t="str">
        <f t="shared" si="26"/>
        <v/>
      </c>
      <c r="W130" s="344" t="str">
        <f t="shared" si="22"/>
        <v/>
      </c>
      <c r="X130" s="345" t="str">
        <f t="shared" si="23"/>
        <v>Control fuerte pero si el riesgo residual lo requiere y según la opción de manejo escogida, cada responsable involucrado debe liderar acciones adicionales</v>
      </c>
      <c r="Y130" s="346">
        <f t="shared" si="30"/>
        <v>2</v>
      </c>
      <c r="Z130" s="380"/>
      <c r="AA130" s="377"/>
      <c r="AB130" s="348" t="str">
        <f t="shared" si="28"/>
        <v/>
      </c>
      <c r="AC130" s="381"/>
      <c r="AD130" s="378"/>
    </row>
    <row r="131" spans="1:43" s="375" customFormat="1" ht="63.75" x14ac:dyDescent="0.2">
      <c r="A131" s="376"/>
      <c r="B131" s="376"/>
      <c r="C131" s="576" t="s">
        <v>822</v>
      </c>
      <c r="D131" s="593" t="s">
        <v>940</v>
      </c>
      <c r="E131" s="591" t="s">
        <v>20</v>
      </c>
      <c r="F131" s="361">
        <v>15</v>
      </c>
      <c r="G131" s="361">
        <v>15</v>
      </c>
      <c r="H131" s="361">
        <v>15</v>
      </c>
      <c r="I131" s="361">
        <v>15</v>
      </c>
      <c r="J131" s="361">
        <v>15</v>
      </c>
      <c r="K131" s="361">
        <v>15</v>
      </c>
      <c r="L131" s="361">
        <v>10</v>
      </c>
      <c r="M131" s="592" t="s">
        <v>69</v>
      </c>
      <c r="N131" s="371"/>
      <c r="O131" s="372">
        <f t="shared" si="29"/>
        <v>90</v>
      </c>
      <c r="P131" s="373">
        <f t="shared" si="20"/>
        <v>1</v>
      </c>
      <c r="Q131" s="340" t="str">
        <f t="shared" si="21"/>
        <v>Fuerte</v>
      </c>
      <c r="R131" s="377"/>
      <c r="S131" s="378"/>
      <c r="T131" s="379"/>
      <c r="U131" s="344" t="str">
        <f t="shared" si="18"/>
        <v>Fuerte</v>
      </c>
      <c r="V131" s="344" t="str">
        <f t="shared" si="26"/>
        <v/>
      </c>
      <c r="W131" s="344" t="str">
        <f t="shared" si="22"/>
        <v/>
      </c>
      <c r="X131" s="345" t="str">
        <f t="shared" si="23"/>
        <v>Control fuerte pero si el riesgo residual lo requiere y según la opción de manejo escogida, cada responsable involucrado debe liderar acciones adicionales</v>
      </c>
      <c r="Y131" s="346">
        <f t="shared" si="30"/>
        <v>2</v>
      </c>
      <c r="Z131" s="380"/>
      <c r="AA131" s="377"/>
      <c r="AB131" s="348" t="str">
        <f t="shared" si="28"/>
        <v/>
      </c>
      <c r="AC131" s="381"/>
      <c r="AD131" s="378"/>
    </row>
    <row r="132" spans="1:43" s="375" customFormat="1" ht="76.5" x14ac:dyDescent="0.2">
      <c r="A132" s="376"/>
      <c r="B132" s="376"/>
      <c r="C132" s="576" t="s">
        <v>865</v>
      </c>
      <c r="D132" s="593" t="s">
        <v>941</v>
      </c>
      <c r="E132" s="591" t="s">
        <v>20</v>
      </c>
      <c r="F132" s="361">
        <v>15</v>
      </c>
      <c r="G132" s="361">
        <v>15</v>
      </c>
      <c r="H132" s="361">
        <v>15</v>
      </c>
      <c r="I132" s="361">
        <v>15</v>
      </c>
      <c r="J132" s="361">
        <v>15</v>
      </c>
      <c r="K132" s="361">
        <v>15</v>
      </c>
      <c r="L132" s="361">
        <v>10</v>
      </c>
      <c r="M132" s="592" t="s">
        <v>69</v>
      </c>
      <c r="N132" s="371"/>
      <c r="O132" s="372">
        <f t="shared" si="29"/>
        <v>90</v>
      </c>
      <c r="P132" s="373">
        <f t="shared" si="20"/>
        <v>1</v>
      </c>
      <c r="Q132" s="340" t="str">
        <f t="shared" si="21"/>
        <v>Fuerte</v>
      </c>
      <c r="R132" s="377"/>
      <c r="S132" s="378"/>
      <c r="T132" s="379"/>
      <c r="U132" s="344" t="str">
        <f t="shared" si="18"/>
        <v>Fuerte</v>
      </c>
      <c r="V132" s="344" t="str">
        <f t="shared" si="26"/>
        <v/>
      </c>
      <c r="W132" s="344" t="str">
        <f t="shared" si="22"/>
        <v/>
      </c>
      <c r="X132" s="345" t="str">
        <f t="shared" si="23"/>
        <v>Control fuerte pero si el riesgo residual lo requiere y según la opción de manejo escogida, cada responsable involucrado debe liderar acciones adicionales</v>
      </c>
      <c r="Y132" s="346">
        <f t="shared" si="30"/>
        <v>2</v>
      </c>
      <c r="Z132" s="380"/>
      <c r="AA132" s="377"/>
      <c r="AB132" s="348" t="str">
        <f t="shared" si="28"/>
        <v/>
      </c>
      <c r="AC132" s="381"/>
      <c r="AD132" s="378"/>
    </row>
    <row r="133" spans="1:43" s="375" customFormat="1" ht="51" x14ac:dyDescent="0.2">
      <c r="A133" s="376"/>
      <c r="B133" s="376"/>
      <c r="C133" s="610" t="s">
        <v>917</v>
      </c>
      <c r="D133" s="593" t="s">
        <v>942</v>
      </c>
      <c r="E133" s="591" t="s">
        <v>20</v>
      </c>
      <c r="F133" s="361">
        <v>15</v>
      </c>
      <c r="G133" s="361">
        <v>15</v>
      </c>
      <c r="H133" s="361">
        <v>15</v>
      </c>
      <c r="I133" s="361">
        <v>10</v>
      </c>
      <c r="J133" s="361">
        <v>15</v>
      </c>
      <c r="K133" s="361">
        <v>15</v>
      </c>
      <c r="L133" s="361">
        <v>10</v>
      </c>
      <c r="M133" s="592" t="s">
        <v>69</v>
      </c>
      <c r="N133" s="371"/>
      <c r="O133" s="372">
        <f t="shared" si="29"/>
        <v>85</v>
      </c>
      <c r="P133" s="373">
        <f t="shared" si="20"/>
        <v>0.94444444444444442</v>
      </c>
      <c r="Q133" s="340" t="str">
        <f t="shared" si="21"/>
        <v>Moderado</v>
      </c>
      <c r="R133" s="377"/>
      <c r="S133" s="378"/>
      <c r="T133" s="379"/>
      <c r="U133" s="344" t="str">
        <f t="shared" si="18"/>
        <v/>
      </c>
      <c r="V133" s="344" t="str">
        <f t="shared" si="26"/>
        <v>Moderada</v>
      </c>
      <c r="W133" s="344" t="str">
        <f t="shared" si="22"/>
        <v/>
      </c>
      <c r="X133" s="345" t="str">
        <f t="shared" si="23"/>
        <v>Requiere plan de acción para fortalecer el control</v>
      </c>
      <c r="Y133" s="346">
        <f t="shared" si="30"/>
        <v>1</v>
      </c>
      <c r="Z133" s="380"/>
      <c r="AA133" s="377"/>
      <c r="AB133" s="348"/>
      <c r="AC133" s="381"/>
      <c r="AD133" s="378"/>
    </row>
    <row r="134" spans="1:43" s="375" customFormat="1" ht="38.25" x14ac:dyDescent="0.2">
      <c r="A134" s="376"/>
      <c r="B134" s="376"/>
      <c r="C134" s="576" t="s">
        <v>868</v>
      </c>
      <c r="D134" s="593" t="s">
        <v>934</v>
      </c>
      <c r="E134" s="591" t="s">
        <v>26</v>
      </c>
      <c r="F134" s="361">
        <v>15</v>
      </c>
      <c r="G134" s="361">
        <v>15</v>
      </c>
      <c r="H134" s="361">
        <v>15</v>
      </c>
      <c r="I134" s="361">
        <v>15</v>
      </c>
      <c r="J134" s="361">
        <v>15</v>
      </c>
      <c r="K134" s="361">
        <v>15</v>
      </c>
      <c r="L134" s="361">
        <v>10</v>
      </c>
      <c r="M134" s="592" t="s">
        <v>69</v>
      </c>
      <c r="N134" s="371"/>
      <c r="O134" s="372">
        <f t="shared" si="29"/>
        <v>90</v>
      </c>
      <c r="P134" s="373">
        <f t="shared" si="20"/>
        <v>1</v>
      </c>
      <c r="Q134" s="340" t="str">
        <f t="shared" si="21"/>
        <v>Fuerte</v>
      </c>
      <c r="R134" s="377"/>
      <c r="S134" s="378"/>
      <c r="T134" s="379"/>
      <c r="U134" s="344" t="str">
        <f t="shared" si="18"/>
        <v>Fuerte</v>
      </c>
      <c r="V134" s="344" t="str">
        <f t="shared" si="26"/>
        <v/>
      </c>
      <c r="W134" s="344" t="str">
        <f t="shared" si="22"/>
        <v/>
      </c>
      <c r="X134" s="345" t="str">
        <f t="shared" si="23"/>
        <v>Control fuerte pero si el riesgo residual lo requiere y según la opción de manejo escogida, cada responsable involucrado debe liderar acciones adicionales</v>
      </c>
      <c r="Y134" s="346" t="str">
        <f t="shared" si="30"/>
        <v/>
      </c>
      <c r="Z134" s="380"/>
      <c r="AA134" s="377"/>
      <c r="AB134" s="348">
        <f t="shared" ref="AB134:AB147" si="31">IF(E134="Detectivo",IF(U134="Fuerte",2,IF(V134="Moderada",1,"")),"")</f>
        <v>2</v>
      </c>
      <c r="AC134" s="381"/>
      <c r="AD134" s="378"/>
    </row>
    <row r="135" spans="1:43" s="375" customFormat="1" ht="63.75" x14ac:dyDescent="0.2">
      <c r="A135" s="376"/>
      <c r="B135" s="376"/>
      <c r="C135" s="576" t="s">
        <v>826</v>
      </c>
      <c r="D135" s="593" t="s">
        <v>943</v>
      </c>
      <c r="E135" s="591" t="s">
        <v>26</v>
      </c>
      <c r="F135" s="361">
        <v>15</v>
      </c>
      <c r="G135" s="361">
        <v>15</v>
      </c>
      <c r="H135" s="361">
        <v>15</v>
      </c>
      <c r="I135" s="361">
        <v>15</v>
      </c>
      <c r="J135" s="361">
        <v>15</v>
      </c>
      <c r="K135" s="361">
        <v>15</v>
      </c>
      <c r="L135" s="361">
        <v>0</v>
      </c>
      <c r="M135" s="592" t="s">
        <v>69</v>
      </c>
      <c r="N135" s="371"/>
      <c r="O135" s="372">
        <f t="shared" si="29"/>
        <v>90</v>
      </c>
      <c r="P135" s="373">
        <f t="shared" si="20"/>
        <v>1</v>
      </c>
      <c r="Q135" s="340" t="str">
        <f t="shared" si="21"/>
        <v>Fuerte</v>
      </c>
      <c r="R135" s="377"/>
      <c r="S135" s="378"/>
      <c r="T135" s="379"/>
      <c r="U135" s="344" t="str">
        <f t="shared" si="18"/>
        <v>Fuerte</v>
      </c>
      <c r="V135" s="344" t="str">
        <f t="shared" si="26"/>
        <v/>
      </c>
      <c r="W135" s="344" t="str">
        <f t="shared" si="22"/>
        <v/>
      </c>
      <c r="X135" s="345" t="str">
        <f t="shared" si="23"/>
        <v>Control fuerte pero si el riesgo residual lo requiere y según la opción de manejo escogida, cada responsable involucrado debe liderar acciones adicionales</v>
      </c>
      <c r="Y135" s="346" t="str">
        <f t="shared" si="30"/>
        <v/>
      </c>
      <c r="Z135" s="380"/>
      <c r="AA135" s="377"/>
      <c r="AB135" s="348">
        <f t="shared" si="31"/>
        <v>2</v>
      </c>
      <c r="AC135" s="381"/>
      <c r="AD135" s="378"/>
    </row>
    <row r="136" spans="1:43" s="375" customFormat="1" ht="63.75" x14ac:dyDescent="0.2">
      <c r="A136" s="376"/>
      <c r="B136" s="376"/>
      <c r="C136" s="576">
        <v>5</v>
      </c>
      <c r="D136" s="593" t="s">
        <v>944</v>
      </c>
      <c r="E136" s="591" t="s">
        <v>20</v>
      </c>
      <c r="F136" s="361">
        <v>15</v>
      </c>
      <c r="G136" s="361">
        <v>15</v>
      </c>
      <c r="H136" s="361">
        <v>15</v>
      </c>
      <c r="I136" s="361">
        <v>15</v>
      </c>
      <c r="J136" s="361">
        <v>15</v>
      </c>
      <c r="K136" s="361">
        <v>15</v>
      </c>
      <c r="L136" s="361">
        <v>10</v>
      </c>
      <c r="M136" s="592" t="s">
        <v>69</v>
      </c>
      <c r="N136" s="371"/>
      <c r="O136" s="372">
        <f t="shared" si="29"/>
        <v>90</v>
      </c>
      <c r="P136" s="373">
        <f t="shared" si="20"/>
        <v>1</v>
      </c>
      <c r="Q136" s="340" t="str">
        <f t="shared" si="21"/>
        <v>Fuerte</v>
      </c>
      <c r="R136" s="377"/>
      <c r="S136" s="378"/>
      <c r="T136" s="379"/>
      <c r="U136" s="344" t="str">
        <f t="shared" si="18"/>
        <v>Fuerte</v>
      </c>
      <c r="V136" s="344" t="str">
        <f t="shared" si="26"/>
        <v/>
      </c>
      <c r="W136" s="344" t="str">
        <f t="shared" si="22"/>
        <v/>
      </c>
      <c r="X136" s="345" t="str">
        <f t="shared" si="23"/>
        <v>Control fuerte pero si el riesgo residual lo requiere y según la opción de manejo escogida, cada responsable involucrado debe liderar acciones adicionales</v>
      </c>
      <c r="Y136" s="346">
        <f t="shared" si="30"/>
        <v>2</v>
      </c>
      <c r="Z136" s="382"/>
      <c r="AA136" s="383"/>
      <c r="AB136" s="348" t="str">
        <f t="shared" si="31"/>
        <v/>
      </c>
      <c r="AC136" s="384"/>
      <c r="AD136" s="385"/>
    </row>
    <row r="137" spans="1:43" s="375" customFormat="1" ht="15.75" x14ac:dyDescent="0.2">
      <c r="A137" s="376"/>
      <c r="B137" s="376"/>
      <c r="C137" s="576"/>
      <c r="D137" s="594"/>
      <c r="E137" s="591"/>
      <c r="F137" s="361"/>
      <c r="G137" s="361"/>
      <c r="H137" s="361"/>
      <c r="I137" s="361"/>
      <c r="J137" s="361"/>
      <c r="K137" s="361"/>
      <c r="L137" s="361"/>
      <c r="M137" s="592"/>
      <c r="N137" s="371"/>
      <c r="O137" s="372">
        <f t="shared" si="29"/>
        <v>0</v>
      </c>
      <c r="P137" s="373">
        <f t="shared" si="20"/>
        <v>0</v>
      </c>
      <c r="Q137" s="340" t="str">
        <f t="shared" si="21"/>
        <v>Débil</v>
      </c>
      <c r="R137" s="377"/>
      <c r="S137" s="378"/>
      <c r="T137" s="379"/>
      <c r="U137" s="344" t="str">
        <f t="shared" si="18"/>
        <v/>
      </c>
      <c r="V137" s="344" t="str">
        <f t="shared" si="26"/>
        <v/>
      </c>
      <c r="W137" s="344" t="str">
        <f t="shared" si="22"/>
        <v>Débil</v>
      </c>
      <c r="X137" s="345" t="str">
        <f t="shared" si="23"/>
        <v>Requiere plan de acción para fortalecer el control</v>
      </c>
      <c r="Y137" s="346" t="str">
        <f t="shared" si="30"/>
        <v/>
      </c>
      <c r="Z137" s="380"/>
      <c r="AA137" s="377"/>
      <c r="AB137" s="348" t="str">
        <f t="shared" si="31"/>
        <v/>
      </c>
      <c r="AC137" s="381"/>
      <c r="AD137" s="378"/>
      <c r="AF137" s="390"/>
      <c r="AG137" s="411"/>
      <c r="AH137" s="411"/>
      <c r="AI137" s="411"/>
      <c r="AJ137" s="412"/>
      <c r="AK137" s="389"/>
      <c r="AL137" s="389"/>
      <c r="AM137" s="389"/>
      <c r="AN137" s="411"/>
      <c r="AO137" s="411"/>
      <c r="AP137" s="411"/>
      <c r="AQ137" s="412"/>
    </row>
    <row r="138" spans="1:43" s="375" customFormat="1" ht="15.75" x14ac:dyDescent="0.25">
      <c r="A138" s="387"/>
      <c r="B138" s="387"/>
      <c r="C138" s="577"/>
      <c r="D138" s="600"/>
      <c r="E138" s="591"/>
      <c r="F138" s="361"/>
      <c r="G138" s="361"/>
      <c r="H138" s="361"/>
      <c r="I138" s="361"/>
      <c r="J138" s="361"/>
      <c r="K138" s="361"/>
      <c r="L138" s="361"/>
      <c r="M138" s="592"/>
      <c r="N138" s="371"/>
      <c r="O138" s="372">
        <f t="shared" si="29"/>
        <v>0</v>
      </c>
      <c r="P138" s="373">
        <f t="shared" si="20"/>
        <v>0</v>
      </c>
      <c r="Q138" s="340" t="str">
        <f t="shared" si="21"/>
        <v>Débil</v>
      </c>
      <c r="R138" s="377"/>
      <c r="S138" s="378"/>
      <c r="T138" s="379"/>
      <c r="U138" s="344" t="str">
        <f t="shared" ref="U138:U147" si="32">IF(AND(Q138="Fuerte",M138="Fuerte"),"Fuerte","")</f>
        <v/>
      </c>
      <c r="V138" s="344" t="str">
        <f t="shared" si="26"/>
        <v/>
      </c>
      <c r="W138" s="344" t="str">
        <f t="shared" si="22"/>
        <v>Débil</v>
      </c>
      <c r="X138" s="345" t="str">
        <f t="shared" si="23"/>
        <v>Requiere plan de acción para fortalecer el control</v>
      </c>
      <c r="Y138" s="346" t="str">
        <f t="shared" si="30"/>
        <v/>
      </c>
      <c r="Z138" s="388"/>
      <c r="AA138" s="374">
        <f>IF(OR(W138="Débil",Z138=0),0,IF(Z138=1,1,IF(AND(U138="Fuerte",Z138=2),2,1)))</f>
        <v>0</v>
      </c>
      <c r="AB138" s="348" t="str">
        <f t="shared" si="31"/>
        <v/>
      </c>
      <c r="AC138" s="388"/>
      <c r="AD138" s="374">
        <f>IF(OR(W138="Débil",AC138=0),0,IF(AC138=1,1,IF(AND(U138="Fuerte",AC138=2),2,1)))</f>
        <v>0</v>
      </c>
      <c r="AF138" s="390"/>
      <c r="AG138" s="411"/>
      <c r="AH138" s="411"/>
      <c r="AI138" s="411"/>
      <c r="AJ138" s="412"/>
      <c r="AK138" s="389"/>
      <c r="AL138" s="389"/>
      <c r="AM138" s="389"/>
      <c r="AN138" s="411"/>
      <c r="AO138" s="411"/>
      <c r="AP138" s="411"/>
      <c r="AQ138" s="412"/>
    </row>
    <row r="139" spans="1:43" s="375" customFormat="1" ht="15.75" x14ac:dyDescent="0.2">
      <c r="A139" s="394"/>
      <c r="B139" s="394"/>
      <c r="C139" s="576"/>
      <c r="D139" s="600"/>
      <c r="E139" s="591"/>
      <c r="F139" s="361"/>
      <c r="G139" s="361"/>
      <c r="H139" s="361"/>
      <c r="I139" s="361"/>
      <c r="J139" s="361"/>
      <c r="K139" s="361"/>
      <c r="L139" s="361"/>
      <c r="M139" s="592"/>
      <c r="N139" s="371"/>
      <c r="O139" s="372">
        <f t="shared" si="29"/>
        <v>0</v>
      </c>
      <c r="P139" s="373">
        <f t="shared" si="20"/>
        <v>0</v>
      </c>
      <c r="Q139" s="340" t="str">
        <f t="shared" si="21"/>
        <v>Débil</v>
      </c>
      <c r="R139" s="377"/>
      <c r="S139" s="378"/>
      <c r="T139" s="379"/>
      <c r="U139" s="344" t="str">
        <f t="shared" si="32"/>
        <v/>
      </c>
      <c r="V139" s="344" t="str">
        <f t="shared" si="26"/>
        <v/>
      </c>
      <c r="W139" s="344" t="str">
        <f t="shared" si="22"/>
        <v>Débil</v>
      </c>
      <c r="X139" s="345" t="str">
        <f t="shared" si="23"/>
        <v>Requiere plan de acción para fortalecer el control</v>
      </c>
      <c r="Y139" s="346" t="str">
        <f t="shared" si="30"/>
        <v/>
      </c>
      <c r="Z139" s="380"/>
      <c r="AA139" s="377"/>
      <c r="AB139" s="348" t="str">
        <f t="shared" si="31"/>
        <v/>
      </c>
      <c r="AC139" s="381"/>
      <c r="AD139" s="378"/>
      <c r="AF139" s="390"/>
      <c r="AG139" s="411"/>
      <c r="AH139" s="411"/>
      <c r="AI139" s="411"/>
      <c r="AJ139" s="412"/>
      <c r="AK139" s="389"/>
      <c r="AL139" s="389"/>
      <c r="AM139" s="389"/>
      <c r="AN139" s="411"/>
      <c r="AO139" s="411"/>
      <c r="AP139" s="411"/>
      <c r="AQ139" s="412"/>
    </row>
    <row r="140" spans="1:43" s="349" customFormat="1" ht="330" x14ac:dyDescent="0.2">
      <c r="A140" s="333" t="str">
        <f>'[1]2. MAPA DE RIESGOS '!C22</f>
        <v xml:space="preserve">11. Incumplimiento de requisitos al ejecutar un trámite o prestar un servicio a la ciudadanía con el propósito de obtener un beneficio propio o para un tercero.
</v>
      </c>
      <c r="B140" s="333"/>
      <c r="C140" s="575">
        <v>1</v>
      </c>
      <c r="D140" s="593" t="s">
        <v>872</v>
      </c>
      <c r="E140" s="591" t="s">
        <v>20</v>
      </c>
      <c r="F140" s="361">
        <v>15</v>
      </c>
      <c r="G140" s="361">
        <v>15</v>
      </c>
      <c r="H140" s="361">
        <v>15</v>
      </c>
      <c r="I140" s="361">
        <v>15</v>
      </c>
      <c r="J140" s="361">
        <v>15</v>
      </c>
      <c r="K140" s="361">
        <v>15</v>
      </c>
      <c r="L140" s="361">
        <v>10</v>
      </c>
      <c r="M140" s="592" t="s">
        <v>69</v>
      </c>
      <c r="N140" s="337"/>
      <c r="O140" s="338">
        <f t="shared" si="29"/>
        <v>90</v>
      </c>
      <c r="P140" s="339">
        <f t="shared" si="20"/>
        <v>1</v>
      </c>
      <c r="Q140" s="340" t="str">
        <f t="shared" si="21"/>
        <v>Fuerte</v>
      </c>
      <c r="R140" s="341">
        <f>ROUNDUP(AVERAGEIF(P140:P153,"&gt;0"),1)</f>
        <v>1</v>
      </c>
      <c r="S140" s="342" t="str">
        <f>IF(R140&gt;96%,"Fuerte",IF(R140&lt;50%,"Débil","Moderada"))</f>
        <v>Fuerte</v>
      </c>
      <c r="T140" s="343" t="str">
        <f>IF(R140&lt;96%,"Se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40" s="344" t="str">
        <f t="shared" si="32"/>
        <v>Fuerte</v>
      </c>
      <c r="V140" s="344" t="str">
        <f t="shared" si="26"/>
        <v/>
      </c>
      <c r="W140" s="344" t="str">
        <f t="shared" si="22"/>
        <v/>
      </c>
      <c r="X140" s="345" t="str">
        <f t="shared" si="23"/>
        <v>Control fuerte pero si el riesgo residual lo requiere y según la opción de manejo escogida, cada responsable involucrado debe liderar acciones adicionales</v>
      </c>
      <c r="Y140" s="346">
        <f t="shared" si="30"/>
        <v>2</v>
      </c>
      <c r="Z140" s="347">
        <f>IFERROR(ROUND(AVERAGE(Y140:Y153),0),0)</f>
        <v>2</v>
      </c>
      <c r="AA140" s="342">
        <f>IF(OR(W140="Débil",Z140=0),0,IF(Z140=1,1,IF(AND(U140="Fuerte",Z140=2),2,1)))</f>
        <v>2</v>
      </c>
      <c r="AB140" s="348" t="str">
        <f t="shared" si="31"/>
        <v/>
      </c>
      <c r="AC140" s="347">
        <f>IFERROR(ROUND(AVERAGE(AB140:AB153),0),0)</f>
        <v>1</v>
      </c>
      <c r="AD140" s="342">
        <f>IF(OR(W140="Débil",AC140=0),0,IF(AC140=1,1,IF(AND(U140="Fuerte",AC140=2),2,1)))</f>
        <v>1</v>
      </c>
    </row>
    <row r="141" spans="1:43" s="349" customFormat="1" ht="38.25" x14ac:dyDescent="0.2">
      <c r="A141" s="422"/>
      <c r="B141" s="422"/>
      <c r="C141" s="579" t="s">
        <v>945</v>
      </c>
      <c r="D141" s="597" t="s">
        <v>924</v>
      </c>
      <c r="E141" s="591" t="s">
        <v>20</v>
      </c>
      <c r="F141" s="361">
        <v>15</v>
      </c>
      <c r="G141" s="361">
        <v>15</v>
      </c>
      <c r="H141" s="361">
        <v>15</v>
      </c>
      <c r="I141" s="361">
        <v>15</v>
      </c>
      <c r="J141" s="361">
        <v>15</v>
      </c>
      <c r="K141" s="361">
        <v>15</v>
      </c>
      <c r="L141" s="361">
        <v>10</v>
      </c>
      <c r="M141" s="592" t="s">
        <v>69</v>
      </c>
      <c r="N141" s="337"/>
      <c r="O141" s="338">
        <f t="shared" si="29"/>
        <v>90</v>
      </c>
      <c r="P141" s="339">
        <f t="shared" si="20"/>
        <v>1</v>
      </c>
      <c r="Q141" s="340" t="str">
        <f t="shared" si="21"/>
        <v>Fuerte</v>
      </c>
      <c r="R141" s="358"/>
      <c r="S141" s="360"/>
      <c r="T141" s="413"/>
      <c r="U141" s="344" t="str">
        <f t="shared" si="32"/>
        <v>Fuerte</v>
      </c>
      <c r="V141" s="344" t="str">
        <f t="shared" si="26"/>
        <v/>
      </c>
      <c r="W141" s="344" t="str">
        <f t="shared" si="22"/>
        <v/>
      </c>
      <c r="X141" s="345" t="str">
        <f t="shared" si="23"/>
        <v>Control fuerte pero si el riesgo residual lo requiere y según la opción de manejo escogida, cada responsable involucrado debe liderar acciones adicionales</v>
      </c>
      <c r="Y141" s="346">
        <f t="shared" si="30"/>
        <v>2</v>
      </c>
      <c r="Z141" s="357"/>
      <c r="AA141" s="358"/>
      <c r="AB141" s="348" t="str">
        <f t="shared" si="31"/>
        <v/>
      </c>
      <c r="AC141" s="359"/>
      <c r="AD141" s="360"/>
    </row>
    <row r="142" spans="1:43" s="349" customFormat="1" ht="25.5" x14ac:dyDescent="0.2">
      <c r="A142" s="422"/>
      <c r="B142" s="422"/>
      <c r="C142" s="579" t="s">
        <v>946</v>
      </c>
      <c r="D142" s="597" t="s">
        <v>947</v>
      </c>
      <c r="E142" s="591" t="s">
        <v>26</v>
      </c>
      <c r="F142" s="361">
        <v>15</v>
      </c>
      <c r="G142" s="361">
        <v>15</v>
      </c>
      <c r="H142" s="361">
        <v>15</v>
      </c>
      <c r="I142" s="361">
        <v>10</v>
      </c>
      <c r="J142" s="361">
        <v>15</v>
      </c>
      <c r="K142" s="361">
        <v>15</v>
      </c>
      <c r="L142" s="361">
        <v>5</v>
      </c>
      <c r="M142" s="592" t="s">
        <v>764</v>
      </c>
      <c r="N142" s="337"/>
      <c r="O142" s="338">
        <f t="shared" si="29"/>
        <v>85</v>
      </c>
      <c r="P142" s="339">
        <f t="shared" si="20"/>
        <v>0.94444444444444442</v>
      </c>
      <c r="Q142" s="340" t="str">
        <f t="shared" si="21"/>
        <v>Moderado</v>
      </c>
      <c r="R142" s="358"/>
      <c r="S142" s="360"/>
      <c r="T142" s="413"/>
      <c r="U142" s="344" t="str">
        <f t="shared" si="32"/>
        <v/>
      </c>
      <c r="V142" s="344" t="str">
        <f t="shared" si="26"/>
        <v>Moderada</v>
      </c>
      <c r="W142" s="344" t="str">
        <f t="shared" si="22"/>
        <v/>
      </c>
      <c r="X142" s="345" t="str">
        <f t="shared" si="23"/>
        <v>Requiere plan de acción para fortalecer el control</v>
      </c>
      <c r="Y142" s="346" t="str">
        <f t="shared" si="30"/>
        <v/>
      </c>
      <c r="Z142" s="357"/>
      <c r="AA142" s="358"/>
      <c r="AB142" s="348">
        <f t="shared" si="31"/>
        <v>1</v>
      </c>
      <c r="AC142" s="359"/>
      <c r="AD142" s="360"/>
    </row>
    <row r="143" spans="1:43" s="349" customFormat="1" ht="38.25" x14ac:dyDescent="0.2">
      <c r="A143" s="422"/>
      <c r="B143" s="422"/>
      <c r="C143" s="575">
        <v>2</v>
      </c>
      <c r="D143" s="597" t="s">
        <v>934</v>
      </c>
      <c r="E143" s="591" t="s">
        <v>26</v>
      </c>
      <c r="F143" s="361">
        <v>15</v>
      </c>
      <c r="G143" s="361">
        <v>15</v>
      </c>
      <c r="H143" s="361">
        <v>15</v>
      </c>
      <c r="I143" s="361">
        <v>15</v>
      </c>
      <c r="J143" s="361">
        <v>15</v>
      </c>
      <c r="K143" s="361">
        <v>15</v>
      </c>
      <c r="L143" s="361">
        <v>10</v>
      </c>
      <c r="M143" s="592" t="s">
        <v>69</v>
      </c>
      <c r="N143" s="337"/>
      <c r="O143" s="338">
        <f t="shared" si="29"/>
        <v>90</v>
      </c>
      <c r="P143" s="339">
        <f t="shared" si="20"/>
        <v>1</v>
      </c>
      <c r="Q143" s="340" t="str">
        <f t="shared" si="21"/>
        <v>Fuerte</v>
      </c>
      <c r="R143" s="358"/>
      <c r="S143" s="360"/>
      <c r="T143" s="413"/>
      <c r="U143" s="344" t="str">
        <f t="shared" si="32"/>
        <v>Fuerte</v>
      </c>
      <c r="V143" s="344" t="str">
        <f t="shared" si="26"/>
        <v/>
      </c>
      <c r="W143" s="344" t="str">
        <f t="shared" si="22"/>
        <v/>
      </c>
      <c r="X143" s="345" t="str">
        <f t="shared" si="23"/>
        <v>Control fuerte pero si el riesgo residual lo requiere y según la opción de manejo escogida, cada responsable involucrado debe liderar acciones adicionales</v>
      </c>
      <c r="Y143" s="346" t="str">
        <f t="shared" si="30"/>
        <v/>
      </c>
      <c r="Z143" s="357"/>
      <c r="AA143" s="358"/>
      <c r="AB143" s="348">
        <f t="shared" si="31"/>
        <v>2</v>
      </c>
      <c r="AC143" s="359"/>
      <c r="AD143" s="360"/>
    </row>
    <row r="144" spans="1:43" s="349" customFormat="1" ht="51" x14ac:dyDescent="0.2">
      <c r="A144" s="422"/>
      <c r="B144" s="422"/>
      <c r="C144" s="575" t="s">
        <v>822</v>
      </c>
      <c r="D144" s="593" t="s">
        <v>948</v>
      </c>
      <c r="E144" s="591" t="s">
        <v>949</v>
      </c>
      <c r="F144" s="361">
        <v>15</v>
      </c>
      <c r="G144" s="361">
        <v>15</v>
      </c>
      <c r="H144" s="361">
        <v>15</v>
      </c>
      <c r="I144" s="361">
        <v>15</v>
      </c>
      <c r="J144" s="361">
        <v>15</v>
      </c>
      <c r="K144" s="361">
        <v>15</v>
      </c>
      <c r="L144" s="361">
        <v>10</v>
      </c>
      <c r="M144" s="592" t="s">
        <v>69</v>
      </c>
      <c r="N144" s="337"/>
      <c r="O144" s="338">
        <f t="shared" si="29"/>
        <v>90</v>
      </c>
      <c r="P144" s="339">
        <f t="shared" si="20"/>
        <v>1</v>
      </c>
      <c r="Q144" s="340" t="str">
        <f t="shared" si="21"/>
        <v>Fuerte</v>
      </c>
      <c r="R144" s="358"/>
      <c r="S144" s="360"/>
      <c r="T144" s="413"/>
      <c r="U144" s="344" t="str">
        <f t="shared" si="32"/>
        <v>Fuerte</v>
      </c>
      <c r="V144" s="344" t="str">
        <f t="shared" si="26"/>
        <v/>
      </c>
      <c r="W144" s="344" t="str">
        <f t="shared" si="22"/>
        <v/>
      </c>
      <c r="X144" s="345" t="str">
        <f t="shared" si="23"/>
        <v>Control fuerte pero si el riesgo residual lo requiere y según la opción de manejo escogida, cada responsable involucrado debe liderar acciones adicionales</v>
      </c>
      <c r="Y144" s="346">
        <f t="shared" si="30"/>
        <v>2</v>
      </c>
      <c r="Z144" s="357"/>
      <c r="AA144" s="358"/>
      <c r="AB144" s="348" t="str">
        <f t="shared" si="31"/>
        <v/>
      </c>
      <c r="AC144" s="359"/>
      <c r="AD144" s="360"/>
    </row>
    <row r="145" spans="1:43" s="349" customFormat="1" ht="43.5" customHeight="1" x14ac:dyDescent="0.2">
      <c r="A145" s="422"/>
      <c r="B145" s="422"/>
      <c r="C145" s="575" t="s">
        <v>865</v>
      </c>
      <c r="D145" s="597" t="s">
        <v>950</v>
      </c>
      <c r="E145" s="591" t="s">
        <v>20</v>
      </c>
      <c r="F145" s="361">
        <v>15</v>
      </c>
      <c r="G145" s="361">
        <v>15</v>
      </c>
      <c r="H145" s="361">
        <v>15</v>
      </c>
      <c r="I145" s="361">
        <v>15</v>
      </c>
      <c r="J145" s="361">
        <v>15</v>
      </c>
      <c r="K145" s="361">
        <v>15</v>
      </c>
      <c r="L145" s="361">
        <v>10</v>
      </c>
      <c r="M145" s="592" t="s">
        <v>69</v>
      </c>
      <c r="N145" s="337"/>
      <c r="O145" s="338">
        <f t="shared" si="29"/>
        <v>90</v>
      </c>
      <c r="P145" s="339">
        <f t="shared" si="20"/>
        <v>1</v>
      </c>
      <c r="Q145" s="340" t="str">
        <f t="shared" si="21"/>
        <v>Fuerte</v>
      </c>
      <c r="R145" s="358"/>
      <c r="S145" s="360"/>
      <c r="T145" s="413"/>
      <c r="U145" s="344" t="str">
        <f t="shared" si="32"/>
        <v>Fuerte</v>
      </c>
      <c r="V145" s="344" t="str">
        <f t="shared" si="26"/>
        <v/>
      </c>
      <c r="W145" s="344" t="str">
        <f t="shared" si="22"/>
        <v/>
      </c>
      <c r="X145" s="345" t="str">
        <f t="shared" si="23"/>
        <v>Control fuerte pero si el riesgo residual lo requiere y según la opción de manejo escogida, cada responsable involucrado debe liderar acciones adicionales</v>
      </c>
      <c r="Y145" s="346">
        <f t="shared" si="30"/>
        <v>2</v>
      </c>
      <c r="Z145" s="357"/>
      <c r="AA145" s="358"/>
      <c r="AB145" s="348" t="str">
        <f t="shared" si="31"/>
        <v/>
      </c>
      <c r="AC145" s="359"/>
      <c r="AD145" s="360"/>
    </row>
    <row r="146" spans="1:43" s="349" customFormat="1" ht="76.5" x14ac:dyDescent="0.2">
      <c r="A146" s="397"/>
      <c r="B146" s="397"/>
      <c r="C146" s="576" t="s">
        <v>917</v>
      </c>
      <c r="D146" s="604" t="s">
        <v>951</v>
      </c>
      <c r="E146" s="591" t="s">
        <v>26</v>
      </c>
      <c r="F146" s="361">
        <v>15</v>
      </c>
      <c r="G146" s="361">
        <v>15</v>
      </c>
      <c r="H146" s="361">
        <v>15</v>
      </c>
      <c r="I146" s="361">
        <v>10</v>
      </c>
      <c r="J146" s="361">
        <v>15</v>
      </c>
      <c r="K146" s="361">
        <v>15</v>
      </c>
      <c r="L146" s="361">
        <v>10</v>
      </c>
      <c r="M146" s="592" t="s">
        <v>69</v>
      </c>
      <c r="N146" s="337"/>
      <c r="O146" s="338">
        <f t="shared" si="29"/>
        <v>85</v>
      </c>
      <c r="P146" s="339">
        <f t="shared" si="20"/>
        <v>0.94444444444444442</v>
      </c>
      <c r="Q146" s="340" t="str">
        <f t="shared" si="21"/>
        <v>Moderado</v>
      </c>
      <c r="R146" s="358"/>
      <c r="S146" s="360"/>
      <c r="T146" s="413"/>
      <c r="U146" s="344" t="str">
        <f t="shared" si="32"/>
        <v/>
      </c>
      <c r="V146" s="344" t="str">
        <f t="shared" si="26"/>
        <v>Moderada</v>
      </c>
      <c r="W146" s="344" t="str">
        <f t="shared" si="22"/>
        <v/>
      </c>
      <c r="X146" s="345" t="str">
        <f t="shared" si="23"/>
        <v>Requiere plan de acción para fortalecer el control</v>
      </c>
      <c r="Y146" s="346" t="str">
        <f t="shared" si="30"/>
        <v/>
      </c>
      <c r="Z146" s="357"/>
      <c r="AA146" s="358"/>
      <c r="AB146" s="348">
        <f t="shared" si="31"/>
        <v>1</v>
      </c>
      <c r="AC146" s="359"/>
      <c r="AD146" s="360"/>
    </row>
    <row r="147" spans="1:43" s="349" customFormat="1" x14ac:dyDescent="0.2">
      <c r="A147" s="397"/>
      <c r="B147" s="397"/>
      <c r="C147" s="576"/>
      <c r="D147" s="597"/>
      <c r="E147" s="591"/>
      <c r="F147" s="361"/>
      <c r="G147" s="361"/>
      <c r="H147" s="361"/>
      <c r="I147" s="361"/>
      <c r="J147" s="361"/>
      <c r="K147" s="361"/>
      <c r="L147" s="361"/>
      <c r="M147" s="592"/>
      <c r="N147" s="337"/>
      <c r="O147" s="338">
        <f t="shared" si="29"/>
        <v>0</v>
      </c>
      <c r="P147" s="339">
        <f t="shared" si="20"/>
        <v>0</v>
      </c>
      <c r="Q147" s="340" t="str">
        <f t="shared" si="21"/>
        <v>Débil</v>
      </c>
      <c r="R147" s="358"/>
      <c r="S147" s="360"/>
      <c r="T147" s="413"/>
      <c r="U147" s="344" t="str">
        <f t="shared" si="32"/>
        <v/>
      </c>
      <c r="V147" s="344" t="str">
        <f t="shared" si="26"/>
        <v/>
      </c>
      <c r="W147" s="344" t="str">
        <f t="shared" si="22"/>
        <v>Débil</v>
      </c>
      <c r="X147" s="345" t="str">
        <f t="shared" si="23"/>
        <v>Requiere plan de acción para fortalecer el control</v>
      </c>
      <c r="Y147" s="346" t="str">
        <f t="shared" si="30"/>
        <v/>
      </c>
      <c r="Z147" s="357"/>
      <c r="AA147" s="358"/>
      <c r="AB147" s="348" t="str">
        <f t="shared" si="31"/>
        <v/>
      </c>
      <c r="AC147" s="359"/>
      <c r="AD147" s="360"/>
    </row>
    <row r="148" spans="1:43" s="349" customFormat="1" x14ac:dyDescent="0.2">
      <c r="A148" s="397"/>
      <c r="B148" s="397"/>
      <c r="C148" s="576"/>
      <c r="D148" s="597"/>
      <c r="E148" s="591"/>
      <c r="F148" s="361"/>
      <c r="G148" s="361"/>
      <c r="H148" s="361"/>
      <c r="I148" s="361"/>
      <c r="J148" s="361"/>
      <c r="K148" s="361"/>
      <c r="L148" s="361"/>
      <c r="M148" s="592"/>
      <c r="N148" s="337"/>
      <c r="O148" s="338"/>
      <c r="P148" s="339"/>
      <c r="Q148" s="340"/>
      <c r="R148" s="358"/>
      <c r="S148" s="360"/>
      <c r="T148" s="413"/>
      <c r="U148" s="344"/>
      <c r="V148" s="344"/>
      <c r="W148" s="344"/>
      <c r="X148" s="345"/>
      <c r="Y148" s="346"/>
      <c r="Z148" s="357"/>
      <c r="AA148" s="358"/>
      <c r="AB148" s="348"/>
      <c r="AC148" s="359"/>
      <c r="AD148" s="360"/>
    </row>
    <row r="149" spans="1:43" s="349" customFormat="1" ht="63.75" x14ac:dyDescent="0.2">
      <c r="A149" s="397"/>
      <c r="B149" s="397"/>
      <c r="C149" s="576" t="s">
        <v>888</v>
      </c>
      <c r="D149" s="597" t="s">
        <v>952</v>
      </c>
      <c r="E149" s="591" t="s">
        <v>26</v>
      </c>
      <c r="F149" s="361">
        <v>15</v>
      </c>
      <c r="G149" s="361">
        <v>15</v>
      </c>
      <c r="H149" s="361">
        <v>15</v>
      </c>
      <c r="I149" s="361">
        <v>15</v>
      </c>
      <c r="J149" s="361">
        <v>15</v>
      </c>
      <c r="K149" s="361">
        <v>15</v>
      </c>
      <c r="L149" s="361">
        <v>10</v>
      </c>
      <c r="M149" s="592" t="s">
        <v>69</v>
      </c>
      <c r="N149" s="337"/>
      <c r="O149" s="338">
        <f t="shared" ref="O149:O166" si="33">SUM(F149:K149)</f>
        <v>90</v>
      </c>
      <c r="P149" s="339">
        <f t="shared" si="20"/>
        <v>1</v>
      </c>
      <c r="Q149" s="340" t="str">
        <f t="shared" si="21"/>
        <v>Fuerte</v>
      </c>
      <c r="R149" s="358"/>
      <c r="S149" s="360"/>
      <c r="T149" s="413"/>
      <c r="U149" s="344" t="str">
        <f t="shared" ref="U149:U188" si="34">IF(AND(Q149="Fuerte",M149="Fuerte"),"Fuerte","")</f>
        <v>Fuerte</v>
      </c>
      <c r="V149" s="344" t="str">
        <f t="shared" ref="V149:V188" si="35">IF(U149="Fuerte","",IF(OR(Q149="Débil",M149="Débil"),"","Moderada"))</f>
        <v/>
      </c>
      <c r="W149" s="344" t="str">
        <f t="shared" si="22"/>
        <v/>
      </c>
      <c r="X149" s="345" t="str">
        <f t="shared" ref="X149:X188" si="36">IF(AND(Q149="Fuerte",M149="Fuerte"),"Control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149" s="346" t="str">
        <f t="shared" ref="Y149:Y166" si="37">IF(E149="Preventivo",IF(U149="Fuerte",2,IF(V149="Moderada",1,"")),"")</f>
        <v/>
      </c>
      <c r="Z149" s="398"/>
      <c r="AA149" s="399"/>
      <c r="AB149" s="348">
        <f t="shared" ref="AB149:AB166" si="38">IF(E149="Detectivo",IF(U149="Fuerte",2,IF(V149="Moderada",1,"")),"")</f>
        <v>2</v>
      </c>
      <c r="AC149" s="348"/>
      <c r="AD149" s="400"/>
    </row>
    <row r="150" spans="1:43" s="349" customFormat="1" x14ac:dyDescent="0.2">
      <c r="A150" s="397"/>
      <c r="B150" s="397"/>
      <c r="C150" s="576" t="s">
        <v>851</v>
      </c>
      <c r="D150" s="606" t="s">
        <v>953</v>
      </c>
      <c r="E150" s="591" t="s">
        <v>26</v>
      </c>
      <c r="F150" s="361">
        <v>15</v>
      </c>
      <c r="G150" s="361">
        <v>15</v>
      </c>
      <c r="H150" s="361">
        <v>15</v>
      </c>
      <c r="I150" s="361">
        <v>10</v>
      </c>
      <c r="J150" s="361">
        <v>15</v>
      </c>
      <c r="K150" s="361">
        <v>15</v>
      </c>
      <c r="L150" s="361">
        <v>5</v>
      </c>
      <c r="M150" s="592" t="s">
        <v>69</v>
      </c>
      <c r="N150" s="337"/>
      <c r="O150" s="338">
        <f t="shared" si="33"/>
        <v>85</v>
      </c>
      <c r="P150" s="339">
        <f t="shared" si="20"/>
        <v>0.94444444444444442</v>
      </c>
      <c r="Q150" s="340" t="str">
        <f t="shared" si="21"/>
        <v>Moderado</v>
      </c>
      <c r="R150" s="358"/>
      <c r="S150" s="360"/>
      <c r="T150" s="413"/>
      <c r="U150" s="344" t="str">
        <f t="shared" si="34"/>
        <v/>
      </c>
      <c r="V150" s="344" t="str">
        <f t="shared" si="35"/>
        <v>Moderada</v>
      </c>
      <c r="W150" s="344" t="str">
        <f t="shared" si="22"/>
        <v/>
      </c>
      <c r="X150" s="345" t="str">
        <f t="shared" si="36"/>
        <v>Requiere plan de acción para fortalecer el control</v>
      </c>
      <c r="Y150" s="346" t="str">
        <f t="shared" si="37"/>
        <v/>
      </c>
      <c r="Z150" s="398"/>
      <c r="AA150" s="399"/>
      <c r="AB150" s="348">
        <f t="shared" si="38"/>
        <v>1</v>
      </c>
      <c r="AC150" s="359"/>
      <c r="AD150" s="360"/>
    </row>
    <row r="151" spans="1:43" s="349" customFormat="1" ht="89.25" x14ac:dyDescent="0.25">
      <c r="A151" s="366"/>
      <c r="B151" s="366"/>
      <c r="C151" s="577" t="s">
        <v>954</v>
      </c>
      <c r="D151" s="593" t="s">
        <v>955</v>
      </c>
      <c r="E151" s="591" t="s">
        <v>20</v>
      </c>
      <c r="F151" s="361">
        <v>15</v>
      </c>
      <c r="G151" s="361">
        <v>15</v>
      </c>
      <c r="H151" s="361">
        <v>15</v>
      </c>
      <c r="I151" s="361">
        <v>15</v>
      </c>
      <c r="J151" s="361">
        <v>15</v>
      </c>
      <c r="K151" s="361">
        <v>15</v>
      </c>
      <c r="L151" s="361">
        <v>10</v>
      </c>
      <c r="M151" s="592" t="s">
        <v>764</v>
      </c>
      <c r="N151" s="337"/>
      <c r="O151" s="338">
        <f t="shared" si="33"/>
        <v>90</v>
      </c>
      <c r="P151" s="339">
        <f t="shared" si="20"/>
        <v>1</v>
      </c>
      <c r="Q151" s="340" t="str">
        <f t="shared" si="21"/>
        <v>Fuerte</v>
      </c>
      <c r="R151" s="358"/>
      <c r="S151" s="360"/>
      <c r="T151" s="413"/>
      <c r="U151" s="344" t="str">
        <f t="shared" si="34"/>
        <v/>
      </c>
      <c r="V151" s="344" t="str">
        <f t="shared" si="35"/>
        <v>Moderada</v>
      </c>
      <c r="W151" s="344" t="str">
        <f t="shared" si="22"/>
        <v/>
      </c>
      <c r="X151" s="345" t="str">
        <f t="shared" si="36"/>
        <v>Requiere plan de acción para fortalecer el control</v>
      </c>
      <c r="Y151" s="346">
        <f t="shared" si="37"/>
        <v>1</v>
      </c>
      <c r="Z151" s="398"/>
      <c r="AA151" s="399"/>
      <c r="AB151" s="348" t="str">
        <f t="shared" si="38"/>
        <v/>
      </c>
      <c r="AC151" s="368">
        <f>IFERROR(ROUND(AVERAGE(AB151:AB157),0),0)</f>
        <v>0</v>
      </c>
      <c r="AD151" s="342">
        <f>IF(OR(W151="Débil",AC151=0),0,IF(AC151=1,1,IF(AND(U151="Fuerte",AC151=2),2,1)))</f>
        <v>0</v>
      </c>
      <c r="AF151" s="350"/>
      <c r="AG151" s="48"/>
      <c r="AH151" s="48"/>
      <c r="AI151" s="48"/>
      <c r="AJ151" s="49"/>
      <c r="AK151" s="3"/>
      <c r="AL151" s="3"/>
      <c r="AM151" s="3"/>
      <c r="AN151" s="48"/>
      <c r="AO151" s="48"/>
      <c r="AP151" s="48"/>
      <c r="AQ151" s="49"/>
    </row>
    <row r="152" spans="1:43" s="349" customFormat="1" ht="38.25" x14ac:dyDescent="0.2">
      <c r="A152" s="397"/>
      <c r="B152" s="397"/>
      <c r="C152" s="576" t="s">
        <v>956</v>
      </c>
      <c r="D152" s="597" t="s">
        <v>957</v>
      </c>
      <c r="E152" s="591" t="s">
        <v>20</v>
      </c>
      <c r="F152" s="361">
        <v>15</v>
      </c>
      <c r="G152" s="361">
        <v>15</v>
      </c>
      <c r="H152" s="361">
        <v>15</v>
      </c>
      <c r="I152" s="361">
        <v>15</v>
      </c>
      <c r="J152" s="361">
        <v>15</v>
      </c>
      <c r="K152" s="361">
        <v>15</v>
      </c>
      <c r="L152" s="361">
        <v>10</v>
      </c>
      <c r="M152" s="592" t="s">
        <v>69</v>
      </c>
      <c r="N152" s="337"/>
      <c r="O152" s="338">
        <f t="shared" si="33"/>
        <v>90</v>
      </c>
      <c r="P152" s="339">
        <f t="shared" ref="P152:P188" si="39">(O152*1)/90</f>
        <v>1</v>
      </c>
      <c r="Q152" s="340" t="str">
        <f t="shared" ref="Q152:Q188" si="40">IF(P152&gt;=96%,"Fuerte",(IF(P152&lt;=85%,"Débil","Moderado")))</f>
        <v>Fuerte</v>
      </c>
      <c r="R152" s="358"/>
      <c r="S152" s="360"/>
      <c r="T152" s="413"/>
      <c r="U152" s="344" t="str">
        <f t="shared" si="34"/>
        <v>Fuerte</v>
      </c>
      <c r="V152" s="344" t="str">
        <f t="shared" si="35"/>
        <v/>
      </c>
      <c r="W152" s="344" t="str">
        <f t="shared" ref="W152:W188" si="41">IF(OR(U152="Fuerte",V152="Moderada"),"","Débil")</f>
        <v/>
      </c>
      <c r="X152" s="345" t="str">
        <f t="shared" si="36"/>
        <v>Control fuerte pero si el riesgo residual lo requiere y según la opción de manejo escogida, cada responsable involucrado debe liderar acciones adicionales</v>
      </c>
      <c r="Y152" s="346">
        <f t="shared" si="37"/>
        <v>2</v>
      </c>
      <c r="Z152" s="357"/>
      <c r="AA152" s="358"/>
      <c r="AB152" s="348" t="str">
        <f t="shared" si="38"/>
        <v/>
      </c>
      <c r="AC152" s="359"/>
      <c r="AD152" s="360"/>
      <c r="AF152" s="350"/>
      <c r="AG152" s="48"/>
      <c r="AH152" s="48"/>
      <c r="AI152" s="48"/>
      <c r="AJ152" s="49"/>
      <c r="AK152" s="3"/>
      <c r="AL152" s="3"/>
      <c r="AM152" s="3"/>
      <c r="AN152" s="48"/>
      <c r="AO152" s="48"/>
      <c r="AP152" s="48"/>
      <c r="AQ152" s="49"/>
    </row>
    <row r="153" spans="1:43" s="349" customFormat="1" ht="15.75" x14ac:dyDescent="0.2">
      <c r="A153" s="421"/>
      <c r="B153" s="421"/>
      <c r="C153" s="576"/>
      <c r="D153" s="600"/>
      <c r="E153" s="591"/>
      <c r="F153" s="361"/>
      <c r="G153" s="361"/>
      <c r="H153" s="361"/>
      <c r="I153" s="361"/>
      <c r="J153" s="361"/>
      <c r="K153" s="361"/>
      <c r="L153" s="361"/>
      <c r="M153" s="592"/>
      <c r="N153" s="337"/>
      <c r="O153" s="338">
        <f t="shared" si="33"/>
        <v>0</v>
      </c>
      <c r="P153" s="339">
        <f t="shared" si="39"/>
        <v>0</v>
      </c>
      <c r="Q153" s="340" t="str">
        <f t="shared" si="40"/>
        <v>Débil</v>
      </c>
      <c r="R153" s="358"/>
      <c r="S153" s="360"/>
      <c r="T153" s="413"/>
      <c r="U153" s="344" t="str">
        <f t="shared" si="34"/>
        <v/>
      </c>
      <c r="V153" s="344" t="str">
        <f t="shared" si="35"/>
        <v/>
      </c>
      <c r="W153" s="344" t="str">
        <f t="shared" si="41"/>
        <v>Débil</v>
      </c>
      <c r="X153" s="345" t="str">
        <f t="shared" si="36"/>
        <v>Requiere plan de acción para fortalecer el control</v>
      </c>
      <c r="Y153" s="346" t="str">
        <f t="shared" si="37"/>
        <v/>
      </c>
      <c r="Z153" s="357"/>
      <c r="AA153" s="358"/>
      <c r="AB153" s="348" t="str">
        <f t="shared" si="38"/>
        <v/>
      </c>
      <c r="AC153" s="359"/>
      <c r="AD153" s="360"/>
      <c r="AF153" s="350"/>
      <c r="AG153" s="48"/>
      <c r="AH153" s="48"/>
      <c r="AI153" s="48"/>
      <c r="AJ153" s="49"/>
      <c r="AK153" s="3"/>
      <c r="AL153" s="3"/>
      <c r="AM153" s="3"/>
      <c r="AN153" s="48"/>
      <c r="AO153" s="48"/>
      <c r="AP153" s="48"/>
      <c r="AQ153" s="49"/>
    </row>
    <row r="154" spans="1:43" s="349" customFormat="1" ht="127.5" x14ac:dyDescent="0.2">
      <c r="A154" s="333" t="str">
        <f>'[1]2. MAPA DE RIESGOS '!C23</f>
        <v>12. Designación de colaboradores no competentes o idóneos para el desarrollo de las actividades asignadas.</v>
      </c>
      <c r="B154" s="333"/>
      <c r="C154" s="575">
        <v>1</v>
      </c>
      <c r="D154" s="597" t="s">
        <v>958</v>
      </c>
      <c r="E154" s="591" t="s">
        <v>20</v>
      </c>
      <c r="F154" s="361">
        <v>15</v>
      </c>
      <c r="G154" s="361">
        <v>15</v>
      </c>
      <c r="H154" s="361">
        <v>15</v>
      </c>
      <c r="I154" s="361">
        <v>15</v>
      </c>
      <c r="J154" s="361">
        <v>15</v>
      </c>
      <c r="K154" s="361">
        <v>15</v>
      </c>
      <c r="L154" s="361">
        <v>10</v>
      </c>
      <c r="M154" s="592" t="s">
        <v>69</v>
      </c>
      <c r="N154" s="337"/>
      <c r="O154" s="338">
        <f t="shared" si="33"/>
        <v>90</v>
      </c>
      <c r="P154" s="339">
        <f t="shared" si="39"/>
        <v>1</v>
      </c>
      <c r="Q154" s="340" t="str">
        <f t="shared" si="40"/>
        <v>Fuerte</v>
      </c>
      <c r="R154" s="341">
        <f>ROUNDUP(AVERAGEIF(P154:P163,"&gt;0"),1)</f>
        <v>1</v>
      </c>
      <c r="S154" s="342" t="str">
        <f>IF(R154&gt;96%,"Fuerte",IF(R154&lt;50%,"Débil","Moderada"))</f>
        <v>Fuerte</v>
      </c>
      <c r="T154" s="343" t="str">
        <f>IF(R154&lt;96%,"Se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54" s="344" t="str">
        <f t="shared" si="34"/>
        <v>Fuerte</v>
      </c>
      <c r="V154" s="344" t="str">
        <f t="shared" si="35"/>
        <v/>
      </c>
      <c r="W154" s="344" t="str">
        <f t="shared" si="41"/>
        <v/>
      </c>
      <c r="X154" s="345" t="str">
        <f t="shared" si="36"/>
        <v>Control fuerte pero si el riesgo residual lo requiere y según la opción de manejo escogida, cada responsable involucrado debe liderar acciones adicionales</v>
      </c>
      <c r="Y154" s="346">
        <f t="shared" si="37"/>
        <v>2</v>
      </c>
      <c r="Z154" s="347">
        <f>IFERROR(ROUND(AVERAGE(Y154:Y163),0),0)</f>
        <v>2</v>
      </c>
      <c r="AA154" s="342">
        <f>IF(OR(W154="Débil",Z154=0),0,IF(Z154=1,1,IF(AND(U154="Fuerte",Z154=2),2,1)))</f>
        <v>2</v>
      </c>
      <c r="AB154" s="348" t="str">
        <f t="shared" si="38"/>
        <v/>
      </c>
      <c r="AC154" s="347">
        <f>IFERROR(ROUND(AVERAGE(AB154:AB163),0),0)</f>
        <v>0</v>
      </c>
      <c r="AD154" s="342">
        <f>IF(OR(W154="Débil",AC154=0),0,IF(AC154=1,1,IF(AND(U154="Fuerte",AC154=2),2,1)))</f>
        <v>0</v>
      </c>
    </row>
    <row r="155" spans="1:43" s="349" customFormat="1" ht="63.75" x14ac:dyDescent="0.2">
      <c r="A155" s="422"/>
      <c r="B155" s="422"/>
      <c r="C155" s="575" t="s">
        <v>959</v>
      </c>
      <c r="D155" s="597" t="s">
        <v>960</v>
      </c>
      <c r="E155" s="591" t="s">
        <v>20</v>
      </c>
      <c r="F155" s="361">
        <v>15</v>
      </c>
      <c r="G155" s="361">
        <v>15</v>
      </c>
      <c r="H155" s="361">
        <v>15</v>
      </c>
      <c r="I155" s="361">
        <v>15</v>
      </c>
      <c r="J155" s="361">
        <v>15</v>
      </c>
      <c r="K155" s="361">
        <v>15</v>
      </c>
      <c r="L155" s="361">
        <v>10</v>
      </c>
      <c r="M155" s="592" t="s">
        <v>69</v>
      </c>
      <c r="N155" s="337"/>
      <c r="O155" s="338">
        <f t="shared" si="33"/>
        <v>90</v>
      </c>
      <c r="P155" s="339">
        <f t="shared" si="39"/>
        <v>1</v>
      </c>
      <c r="Q155" s="340" t="str">
        <f t="shared" si="40"/>
        <v>Fuerte</v>
      </c>
      <c r="R155" s="358"/>
      <c r="S155" s="360"/>
      <c r="T155" s="413"/>
      <c r="U155" s="344" t="str">
        <f t="shared" si="34"/>
        <v>Fuerte</v>
      </c>
      <c r="V155" s="344" t="str">
        <f t="shared" si="35"/>
        <v/>
      </c>
      <c r="W155" s="344" t="str">
        <f t="shared" si="41"/>
        <v/>
      </c>
      <c r="X155" s="345" t="str">
        <f t="shared" si="36"/>
        <v>Control fuerte pero si el riesgo residual lo requiere y según la opción de manejo escogida, cada responsable involucrado debe liderar acciones adicionales</v>
      </c>
      <c r="Y155" s="346">
        <f t="shared" si="37"/>
        <v>2</v>
      </c>
      <c r="Z155" s="357"/>
      <c r="AA155" s="358"/>
      <c r="AB155" s="348" t="str">
        <f t="shared" si="38"/>
        <v/>
      </c>
      <c r="AC155" s="359"/>
      <c r="AD155" s="360"/>
    </row>
    <row r="156" spans="1:43" s="349" customFormat="1" ht="114.75" x14ac:dyDescent="0.2">
      <c r="A156" s="397"/>
      <c r="B156" s="397"/>
      <c r="C156" s="576">
        <v>3</v>
      </c>
      <c r="D156" s="593" t="s">
        <v>961</v>
      </c>
      <c r="E156" s="591" t="s">
        <v>20</v>
      </c>
      <c r="F156" s="361">
        <v>15</v>
      </c>
      <c r="G156" s="361">
        <v>15</v>
      </c>
      <c r="H156" s="361">
        <v>15</v>
      </c>
      <c r="I156" s="361">
        <v>15</v>
      </c>
      <c r="J156" s="361">
        <v>15</v>
      </c>
      <c r="K156" s="361">
        <v>15</v>
      </c>
      <c r="L156" s="361">
        <v>10</v>
      </c>
      <c r="M156" s="592" t="s">
        <v>69</v>
      </c>
      <c r="N156" s="337"/>
      <c r="O156" s="338">
        <f t="shared" si="33"/>
        <v>90</v>
      </c>
      <c r="P156" s="339">
        <f t="shared" si="39"/>
        <v>1</v>
      </c>
      <c r="Q156" s="340" t="str">
        <f t="shared" si="40"/>
        <v>Fuerte</v>
      </c>
      <c r="R156" s="358"/>
      <c r="S156" s="360"/>
      <c r="T156" s="413"/>
      <c r="U156" s="344" t="str">
        <f t="shared" si="34"/>
        <v>Fuerte</v>
      </c>
      <c r="V156" s="344" t="str">
        <f t="shared" si="35"/>
        <v/>
      </c>
      <c r="W156" s="344" t="str">
        <f t="shared" si="41"/>
        <v/>
      </c>
      <c r="X156" s="345" t="str">
        <f t="shared" si="36"/>
        <v>Control fuerte pero si el riesgo residual lo requiere y según la opción de manejo escogida, cada responsable involucrado debe liderar acciones adicionales</v>
      </c>
      <c r="Y156" s="346">
        <f t="shared" si="37"/>
        <v>2</v>
      </c>
      <c r="Z156" s="357"/>
      <c r="AA156" s="358"/>
      <c r="AB156" s="348" t="str">
        <f t="shared" si="38"/>
        <v/>
      </c>
      <c r="AC156" s="359"/>
      <c r="AD156" s="360"/>
    </row>
    <row r="157" spans="1:43" s="349" customFormat="1" ht="75" x14ac:dyDescent="0.2">
      <c r="A157" s="397"/>
      <c r="B157" s="397"/>
      <c r="C157" s="585" t="s">
        <v>865</v>
      </c>
      <c r="D157" s="553" t="s">
        <v>1812</v>
      </c>
      <c r="E157" s="545"/>
      <c r="F157" s="586">
        <v>15</v>
      </c>
      <c r="G157" s="586">
        <v>15</v>
      </c>
      <c r="H157" s="586">
        <v>15</v>
      </c>
      <c r="I157" s="586">
        <v>15</v>
      </c>
      <c r="J157" s="586">
        <v>15</v>
      </c>
      <c r="K157" s="586">
        <v>15</v>
      </c>
      <c r="L157" s="586">
        <v>10</v>
      </c>
      <c r="M157" s="517" t="s">
        <v>69</v>
      </c>
      <c r="N157" s="337"/>
      <c r="O157" s="338">
        <f t="shared" si="33"/>
        <v>90</v>
      </c>
      <c r="P157" s="339">
        <f t="shared" si="39"/>
        <v>1</v>
      </c>
      <c r="Q157" s="340" t="str">
        <f t="shared" si="40"/>
        <v>Fuerte</v>
      </c>
      <c r="R157" s="358"/>
      <c r="S157" s="360"/>
      <c r="T157" s="413"/>
      <c r="U157" s="344" t="str">
        <f t="shared" si="34"/>
        <v>Fuerte</v>
      </c>
      <c r="V157" s="344" t="str">
        <f t="shared" si="35"/>
        <v/>
      </c>
      <c r="W157" s="344" t="str">
        <f t="shared" si="41"/>
        <v/>
      </c>
      <c r="X157" s="345" t="str">
        <f t="shared" si="36"/>
        <v>Control fuerte pero si el riesgo residual lo requiere y según la opción de manejo escogida, cada responsable involucrado debe liderar acciones adicionales</v>
      </c>
      <c r="Y157" s="346" t="str">
        <f t="shared" si="37"/>
        <v/>
      </c>
      <c r="Z157" s="357"/>
      <c r="AA157" s="358"/>
      <c r="AB157" s="348" t="str">
        <f t="shared" si="38"/>
        <v/>
      </c>
      <c r="AC157" s="359"/>
      <c r="AD157" s="360"/>
    </row>
    <row r="158" spans="1:43" s="349" customFormat="1" ht="90" x14ac:dyDescent="0.2">
      <c r="A158" s="397"/>
      <c r="B158" s="397"/>
      <c r="C158" s="585" t="s">
        <v>868</v>
      </c>
      <c r="D158" s="553" t="s">
        <v>1821</v>
      </c>
      <c r="E158" s="545"/>
      <c r="F158" s="586">
        <v>15</v>
      </c>
      <c r="G158" s="586">
        <v>15</v>
      </c>
      <c r="H158" s="586">
        <v>15</v>
      </c>
      <c r="I158" s="586">
        <v>15</v>
      </c>
      <c r="J158" s="586">
        <v>15</v>
      </c>
      <c r="K158" s="586">
        <v>15</v>
      </c>
      <c r="L158" s="586">
        <v>10</v>
      </c>
      <c r="M158" s="517" t="s">
        <v>69</v>
      </c>
      <c r="N158" s="337"/>
      <c r="O158" s="338">
        <f t="shared" si="33"/>
        <v>90</v>
      </c>
      <c r="P158" s="339">
        <f t="shared" si="39"/>
        <v>1</v>
      </c>
      <c r="Q158" s="340" t="str">
        <f t="shared" si="40"/>
        <v>Fuerte</v>
      </c>
      <c r="R158" s="358"/>
      <c r="S158" s="360"/>
      <c r="T158" s="413"/>
      <c r="U158" s="344" t="str">
        <f t="shared" si="34"/>
        <v>Fuerte</v>
      </c>
      <c r="V158" s="344" t="str">
        <f t="shared" si="35"/>
        <v/>
      </c>
      <c r="W158" s="344" t="str">
        <f t="shared" si="41"/>
        <v/>
      </c>
      <c r="X158" s="345" t="str">
        <f t="shared" si="36"/>
        <v>Control fuerte pero si el riesgo residual lo requiere y según la opción de manejo escogida, cada responsable involucrado debe liderar acciones adicionales</v>
      </c>
      <c r="Y158" s="346" t="str">
        <f t="shared" si="37"/>
        <v/>
      </c>
      <c r="Z158" s="357"/>
      <c r="AA158" s="358"/>
      <c r="AB158" s="348" t="str">
        <f t="shared" si="38"/>
        <v/>
      </c>
      <c r="AC158" s="359"/>
      <c r="AD158" s="360"/>
    </row>
    <row r="159" spans="1:43" s="349" customFormat="1" ht="38.25" x14ac:dyDescent="0.2">
      <c r="A159" s="397"/>
      <c r="B159" s="397"/>
      <c r="C159" s="587" t="s">
        <v>826</v>
      </c>
      <c r="D159" s="553" t="s">
        <v>1820</v>
      </c>
      <c r="E159" s="545"/>
      <c r="F159" s="586">
        <v>15</v>
      </c>
      <c r="G159" s="586">
        <v>15</v>
      </c>
      <c r="H159" s="586">
        <v>15</v>
      </c>
      <c r="I159" s="586">
        <v>15</v>
      </c>
      <c r="J159" s="586">
        <v>15</v>
      </c>
      <c r="K159" s="586">
        <v>15</v>
      </c>
      <c r="L159" s="586">
        <v>10</v>
      </c>
      <c r="M159" s="517" t="s">
        <v>69</v>
      </c>
      <c r="N159" s="337"/>
      <c r="O159" s="338">
        <f t="shared" si="33"/>
        <v>90</v>
      </c>
      <c r="P159" s="339">
        <f t="shared" si="39"/>
        <v>1</v>
      </c>
      <c r="Q159" s="340" t="str">
        <f t="shared" si="40"/>
        <v>Fuerte</v>
      </c>
      <c r="R159" s="358"/>
      <c r="S159" s="360"/>
      <c r="T159" s="413"/>
      <c r="U159" s="344" t="str">
        <f t="shared" si="34"/>
        <v>Fuerte</v>
      </c>
      <c r="V159" s="344" t="str">
        <f t="shared" si="35"/>
        <v/>
      </c>
      <c r="W159" s="344" t="str">
        <f t="shared" si="41"/>
        <v/>
      </c>
      <c r="X159" s="345" t="str">
        <f t="shared" si="36"/>
        <v>Control fuerte pero si el riesgo residual lo requiere y según la opción de manejo escogida, cada responsable involucrado debe liderar acciones adicionales</v>
      </c>
      <c r="Y159" s="346" t="str">
        <f t="shared" si="37"/>
        <v/>
      </c>
      <c r="Z159" s="357"/>
      <c r="AA159" s="358"/>
      <c r="AB159" s="348" t="str">
        <f t="shared" si="38"/>
        <v/>
      </c>
      <c r="AC159" s="359"/>
      <c r="AD159" s="360"/>
    </row>
    <row r="160" spans="1:43" s="349" customFormat="1" x14ac:dyDescent="0.2">
      <c r="A160" s="397"/>
      <c r="B160" s="397"/>
      <c r="C160" s="576"/>
      <c r="D160" s="593"/>
      <c r="E160" s="591"/>
      <c r="F160" s="361"/>
      <c r="G160" s="361"/>
      <c r="H160" s="361"/>
      <c r="I160" s="361"/>
      <c r="J160" s="361"/>
      <c r="K160" s="361"/>
      <c r="L160" s="361"/>
      <c r="M160" s="592"/>
      <c r="N160" s="337"/>
      <c r="O160" s="338">
        <f t="shared" si="33"/>
        <v>0</v>
      </c>
      <c r="P160" s="339">
        <f t="shared" si="39"/>
        <v>0</v>
      </c>
      <c r="Q160" s="340" t="str">
        <f t="shared" si="40"/>
        <v>Débil</v>
      </c>
      <c r="R160" s="358"/>
      <c r="S160" s="360"/>
      <c r="T160" s="419"/>
      <c r="U160" s="344" t="str">
        <f t="shared" si="34"/>
        <v/>
      </c>
      <c r="V160" s="344" t="str">
        <f t="shared" si="35"/>
        <v/>
      </c>
      <c r="W160" s="344" t="str">
        <f t="shared" si="41"/>
        <v>Débil</v>
      </c>
      <c r="X160" s="345" t="str">
        <f t="shared" si="36"/>
        <v>Requiere plan de acción para fortalecer el control</v>
      </c>
      <c r="Y160" s="346" t="str">
        <f t="shared" si="37"/>
        <v/>
      </c>
      <c r="Z160" s="398"/>
      <c r="AA160" s="399"/>
      <c r="AB160" s="348" t="str">
        <f t="shared" si="38"/>
        <v/>
      </c>
      <c r="AC160" s="348"/>
      <c r="AD160" s="400"/>
    </row>
    <row r="161" spans="1:43" s="349" customFormat="1" ht="15.75" x14ac:dyDescent="0.25">
      <c r="A161" s="366"/>
      <c r="B161" s="366"/>
      <c r="C161" s="577"/>
      <c r="D161" s="600"/>
      <c r="E161" s="591"/>
      <c r="F161" s="361"/>
      <c r="G161" s="361"/>
      <c r="H161" s="361"/>
      <c r="I161" s="361"/>
      <c r="J161" s="361"/>
      <c r="K161" s="361"/>
      <c r="L161" s="361"/>
      <c r="M161" s="592"/>
      <c r="N161" s="337"/>
      <c r="O161" s="338">
        <f t="shared" si="33"/>
        <v>0</v>
      </c>
      <c r="P161" s="339">
        <f t="shared" si="39"/>
        <v>0</v>
      </c>
      <c r="Q161" s="340" t="str">
        <f t="shared" si="40"/>
        <v>Débil</v>
      </c>
      <c r="R161" s="358"/>
      <c r="S161" s="360"/>
      <c r="T161" s="413"/>
      <c r="U161" s="344" t="str">
        <f t="shared" si="34"/>
        <v/>
      </c>
      <c r="V161" s="344" t="str">
        <f t="shared" si="35"/>
        <v/>
      </c>
      <c r="W161" s="344" t="str">
        <f t="shared" si="41"/>
        <v>Débil</v>
      </c>
      <c r="X161" s="345" t="str">
        <f t="shared" si="36"/>
        <v>Requiere plan de acción para fortalecer el control</v>
      </c>
      <c r="Y161" s="346" t="str">
        <f t="shared" si="37"/>
        <v/>
      </c>
      <c r="Z161" s="368"/>
      <c r="AA161" s="342">
        <f>IF(OR(W161="Débil",Z161=0),0,IF(Z161=1,1,IF(AND(U161="Fuerte",Z161=2),2,1)))</f>
        <v>0</v>
      </c>
      <c r="AB161" s="348" t="str">
        <f t="shared" si="38"/>
        <v/>
      </c>
      <c r="AC161" s="368"/>
      <c r="AD161" s="342">
        <f>IF(OR(W161="Débil",AC161=0),0,IF(AC161=1,1,IF(AND(U161="Fuerte",AC161=2),2,1)))</f>
        <v>0</v>
      </c>
      <c r="AF161" s="350"/>
      <c r="AG161" s="48"/>
      <c r="AH161" s="48"/>
      <c r="AI161" s="48"/>
      <c r="AJ161" s="49"/>
      <c r="AK161" s="3"/>
      <c r="AL161" s="3"/>
      <c r="AM161" s="3"/>
      <c r="AN161" s="48"/>
      <c r="AO161" s="48"/>
      <c r="AP161" s="48"/>
      <c r="AQ161" s="49"/>
    </row>
    <row r="162" spans="1:43" s="349" customFormat="1" ht="15.75" x14ac:dyDescent="0.2">
      <c r="A162" s="397"/>
      <c r="B162" s="397"/>
      <c r="C162" s="576"/>
      <c r="D162" s="600"/>
      <c r="E162" s="591"/>
      <c r="F162" s="361"/>
      <c r="G162" s="361"/>
      <c r="H162" s="361"/>
      <c r="I162" s="361"/>
      <c r="J162" s="361"/>
      <c r="K162" s="361"/>
      <c r="L162" s="361"/>
      <c r="M162" s="592"/>
      <c r="N162" s="337"/>
      <c r="O162" s="338">
        <f t="shared" si="33"/>
        <v>0</v>
      </c>
      <c r="P162" s="339">
        <f t="shared" si="39"/>
        <v>0</v>
      </c>
      <c r="Q162" s="340" t="str">
        <f t="shared" si="40"/>
        <v>Débil</v>
      </c>
      <c r="R162" s="358"/>
      <c r="S162" s="360"/>
      <c r="T162" s="413"/>
      <c r="U162" s="344" t="str">
        <f t="shared" si="34"/>
        <v/>
      </c>
      <c r="V162" s="344" t="str">
        <f t="shared" si="35"/>
        <v/>
      </c>
      <c r="W162" s="344" t="str">
        <f t="shared" si="41"/>
        <v>Débil</v>
      </c>
      <c r="X162" s="345" t="str">
        <f t="shared" si="36"/>
        <v>Requiere plan de acción para fortalecer el control</v>
      </c>
      <c r="Y162" s="346" t="str">
        <f t="shared" si="37"/>
        <v/>
      </c>
      <c r="Z162" s="357"/>
      <c r="AA162" s="358"/>
      <c r="AB162" s="348" t="str">
        <f t="shared" si="38"/>
        <v/>
      </c>
      <c r="AC162" s="359"/>
      <c r="AD162" s="360"/>
      <c r="AF162" s="350"/>
      <c r="AG162" s="48"/>
      <c r="AH162" s="48"/>
      <c r="AI162" s="48"/>
      <c r="AJ162" s="49"/>
      <c r="AK162" s="3"/>
      <c r="AL162" s="3"/>
      <c r="AM162" s="3"/>
      <c r="AN162" s="48"/>
      <c r="AO162" s="48"/>
      <c r="AP162" s="48"/>
      <c r="AQ162" s="49"/>
    </row>
    <row r="163" spans="1:43" s="349" customFormat="1" ht="15.75" x14ac:dyDescent="0.2">
      <c r="A163" s="421"/>
      <c r="B163" s="421"/>
      <c r="C163" s="576"/>
      <c r="D163" s="600"/>
      <c r="E163" s="591"/>
      <c r="F163" s="361"/>
      <c r="G163" s="361"/>
      <c r="H163" s="361"/>
      <c r="I163" s="361"/>
      <c r="J163" s="361"/>
      <c r="K163" s="361"/>
      <c r="L163" s="361"/>
      <c r="M163" s="592"/>
      <c r="N163" s="337"/>
      <c r="O163" s="338">
        <f t="shared" si="33"/>
        <v>0</v>
      </c>
      <c r="P163" s="339">
        <f t="shared" si="39"/>
        <v>0</v>
      </c>
      <c r="Q163" s="340" t="str">
        <f t="shared" si="40"/>
        <v>Débil</v>
      </c>
      <c r="R163" s="358"/>
      <c r="S163" s="360"/>
      <c r="T163" s="413"/>
      <c r="U163" s="344" t="str">
        <f t="shared" si="34"/>
        <v/>
      </c>
      <c r="V163" s="344" t="str">
        <f t="shared" si="35"/>
        <v/>
      </c>
      <c r="W163" s="344" t="str">
        <f t="shared" si="41"/>
        <v>Débil</v>
      </c>
      <c r="X163" s="345" t="str">
        <f t="shared" si="36"/>
        <v>Requiere plan de acción para fortalecer el control</v>
      </c>
      <c r="Y163" s="346" t="str">
        <f t="shared" si="37"/>
        <v/>
      </c>
      <c r="Z163" s="357"/>
      <c r="AA163" s="358"/>
      <c r="AB163" s="348" t="str">
        <f t="shared" si="38"/>
        <v/>
      </c>
      <c r="AC163" s="359"/>
      <c r="AD163" s="360"/>
      <c r="AF163" s="350"/>
      <c r="AG163" s="48"/>
      <c r="AH163" s="48"/>
      <c r="AI163" s="48"/>
      <c r="AJ163" s="49"/>
      <c r="AK163" s="3"/>
      <c r="AL163" s="3"/>
      <c r="AM163" s="3"/>
      <c r="AN163" s="48"/>
      <c r="AO163" s="48"/>
      <c r="AP163" s="48"/>
      <c r="AQ163" s="49"/>
    </row>
    <row r="164" spans="1:43" s="349" customFormat="1" ht="75.75" customHeight="1" x14ac:dyDescent="0.2">
      <c r="A164" s="333" t="str">
        <f>'[1]2. MAPA DE RIESGOS '!C24</f>
        <v xml:space="preserve">13. Presencia de un ambiente laboral en la SDM o alguna de sus dependencias, que no sea motivador o no estimule el desarrollo profesional de los colaboradores. </v>
      </c>
      <c r="B164" s="333"/>
      <c r="C164" s="587">
        <v>1</v>
      </c>
      <c r="D164" s="553" t="s">
        <v>738</v>
      </c>
      <c r="E164" s="545"/>
      <c r="F164" s="586">
        <v>15</v>
      </c>
      <c r="G164" s="586">
        <v>15</v>
      </c>
      <c r="H164" s="586">
        <v>15</v>
      </c>
      <c r="I164" s="586">
        <v>15</v>
      </c>
      <c r="J164" s="586">
        <v>15</v>
      </c>
      <c r="K164" s="586">
        <v>15</v>
      </c>
      <c r="L164" s="586">
        <v>10</v>
      </c>
      <c r="M164" s="517" t="s">
        <v>69</v>
      </c>
      <c r="N164" s="337"/>
      <c r="O164" s="338">
        <f t="shared" si="33"/>
        <v>90</v>
      </c>
      <c r="P164" s="339">
        <f t="shared" si="39"/>
        <v>1</v>
      </c>
      <c r="Q164" s="340" t="str">
        <f t="shared" si="40"/>
        <v>Fuerte</v>
      </c>
      <c r="R164" s="341">
        <f>ROUNDUP(AVERAGEIF(P164:P173,"&gt;0"),1)</f>
        <v>1</v>
      </c>
      <c r="S164" s="342" t="str">
        <f>IF(R164&gt;96%,"Fuerte",IF(R164&lt;50%,"Débil","Moderada"))</f>
        <v>Fuerte</v>
      </c>
      <c r="T164" s="343" t="str">
        <f>IF(R164&lt;96%,"Se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64" s="344" t="str">
        <f t="shared" si="34"/>
        <v>Fuerte</v>
      </c>
      <c r="V164" s="344" t="str">
        <f t="shared" si="35"/>
        <v/>
      </c>
      <c r="W164" s="344" t="str">
        <f t="shared" si="41"/>
        <v/>
      </c>
      <c r="X164" s="345" t="str">
        <f t="shared" si="36"/>
        <v>Control fuerte pero si el riesgo residual lo requiere y según la opción de manejo escogida, cada responsable involucrado debe liderar acciones adicionales</v>
      </c>
      <c r="Y164" s="346" t="str">
        <f t="shared" si="37"/>
        <v/>
      </c>
      <c r="Z164" s="347">
        <f>IFERROR(ROUND(AVERAGE(Y164:Y173),0),0)</f>
        <v>2</v>
      </c>
      <c r="AA164" s="342">
        <f>IF(OR(W164="Débil",Z164=0),0,IF(Z164=1,1,IF(AND(U164="Fuerte",Z164=2),2,1)))</f>
        <v>2</v>
      </c>
      <c r="AB164" s="348" t="str">
        <f t="shared" si="38"/>
        <v/>
      </c>
      <c r="AC164" s="347">
        <f>IFERROR(ROUND(AVERAGE(AB164:AB173),0),0)</f>
        <v>0</v>
      </c>
      <c r="AD164" s="342">
        <f>IF(OR(W164="Débil",AC164=0),0,IF(AC164=1,1,IF(AND(U164="Fuerte",AC164=2),2,1)))</f>
        <v>0</v>
      </c>
    </row>
    <row r="165" spans="1:43" s="349" customFormat="1" ht="38.25" x14ac:dyDescent="0.2">
      <c r="A165" s="397"/>
      <c r="B165" s="397"/>
      <c r="C165" s="576" t="s">
        <v>899</v>
      </c>
      <c r="D165" s="597" t="s">
        <v>962</v>
      </c>
      <c r="E165" s="591" t="s">
        <v>20</v>
      </c>
      <c r="F165" s="361">
        <v>15</v>
      </c>
      <c r="G165" s="361">
        <v>15</v>
      </c>
      <c r="H165" s="361">
        <v>15</v>
      </c>
      <c r="I165" s="361">
        <v>15</v>
      </c>
      <c r="J165" s="361">
        <v>15</v>
      </c>
      <c r="K165" s="361">
        <v>15</v>
      </c>
      <c r="L165" s="361">
        <v>10</v>
      </c>
      <c r="M165" s="592" t="s">
        <v>764</v>
      </c>
      <c r="N165" s="337"/>
      <c r="O165" s="338">
        <f t="shared" si="33"/>
        <v>90</v>
      </c>
      <c r="P165" s="339">
        <f t="shared" si="39"/>
        <v>1</v>
      </c>
      <c r="Q165" s="340" t="str">
        <f t="shared" si="40"/>
        <v>Fuerte</v>
      </c>
      <c r="R165" s="358"/>
      <c r="S165" s="360"/>
      <c r="T165" s="413"/>
      <c r="U165" s="344" t="str">
        <f t="shared" si="34"/>
        <v/>
      </c>
      <c r="V165" s="344" t="str">
        <f t="shared" si="35"/>
        <v>Moderada</v>
      </c>
      <c r="W165" s="344" t="str">
        <f t="shared" si="41"/>
        <v/>
      </c>
      <c r="X165" s="345" t="str">
        <f t="shared" si="36"/>
        <v>Requiere plan de acción para fortalecer el control</v>
      </c>
      <c r="Y165" s="346">
        <f t="shared" si="37"/>
        <v>1</v>
      </c>
      <c r="Z165" s="357"/>
      <c r="AA165" s="358"/>
      <c r="AB165" s="348" t="str">
        <f t="shared" si="38"/>
        <v/>
      </c>
      <c r="AC165" s="359"/>
      <c r="AD165" s="360"/>
    </row>
    <row r="166" spans="1:43" s="349" customFormat="1" ht="63" customHeight="1" x14ac:dyDescent="0.2">
      <c r="A166" s="397"/>
      <c r="B166" s="397"/>
      <c r="C166" s="587">
        <v>2.1</v>
      </c>
      <c r="D166" s="553" t="s">
        <v>1836</v>
      </c>
      <c r="E166" s="545"/>
      <c r="F166" s="586">
        <v>15</v>
      </c>
      <c r="G166" s="586">
        <v>15</v>
      </c>
      <c r="H166" s="586">
        <v>15</v>
      </c>
      <c r="I166" s="586">
        <v>15</v>
      </c>
      <c r="J166" s="586">
        <v>15</v>
      </c>
      <c r="K166" s="586">
        <v>15</v>
      </c>
      <c r="L166" s="586">
        <v>10</v>
      </c>
      <c r="M166" s="517" t="s">
        <v>69</v>
      </c>
      <c r="N166" s="337"/>
      <c r="O166" s="338">
        <f t="shared" si="33"/>
        <v>90</v>
      </c>
      <c r="P166" s="339">
        <f t="shared" si="39"/>
        <v>1</v>
      </c>
      <c r="Q166" s="340" t="str">
        <f t="shared" si="40"/>
        <v>Fuerte</v>
      </c>
      <c r="R166" s="358"/>
      <c r="S166" s="360"/>
      <c r="T166" s="413"/>
      <c r="U166" s="344" t="str">
        <f t="shared" si="34"/>
        <v>Fuerte</v>
      </c>
      <c r="V166" s="344" t="str">
        <f t="shared" si="35"/>
        <v/>
      </c>
      <c r="W166" s="344" t="str">
        <f t="shared" si="41"/>
        <v/>
      </c>
      <c r="X166" s="345" t="str">
        <f t="shared" si="36"/>
        <v>Control fuerte pero si el riesgo residual lo requiere y según la opción de manejo escogida, cada responsable involucrado debe liderar acciones adicionales</v>
      </c>
      <c r="Y166" s="346" t="str">
        <f t="shared" si="37"/>
        <v/>
      </c>
      <c r="Z166" s="357"/>
      <c r="AA166" s="358"/>
      <c r="AB166" s="348" t="str">
        <f t="shared" si="38"/>
        <v/>
      </c>
      <c r="AC166" s="359"/>
      <c r="AD166" s="360"/>
    </row>
    <row r="167" spans="1:43" s="349" customFormat="1" ht="63" customHeight="1" x14ac:dyDescent="0.2">
      <c r="A167" s="397"/>
      <c r="B167" s="397"/>
      <c r="C167" s="587">
        <v>2.2000000000000002</v>
      </c>
      <c r="D167" s="553" t="s">
        <v>1837</v>
      </c>
      <c r="E167" s="545"/>
      <c r="F167" s="586">
        <v>15</v>
      </c>
      <c r="G167" s="586">
        <v>15</v>
      </c>
      <c r="H167" s="586">
        <v>15</v>
      </c>
      <c r="I167" s="586">
        <v>15</v>
      </c>
      <c r="J167" s="586">
        <v>15</v>
      </c>
      <c r="K167" s="586">
        <v>15</v>
      </c>
      <c r="L167" s="586">
        <v>10</v>
      </c>
      <c r="M167" s="517" t="s">
        <v>69</v>
      </c>
      <c r="N167" s="337"/>
      <c r="O167" s="338"/>
      <c r="P167" s="339"/>
      <c r="Q167" s="340"/>
      <c r="R167" s="358"/>
      <c r="S167" s="360"/>
      <c r="T167" s="413"/>
      <c r="U167" s="344"/>
      <c r="V167" s="344"/>
      <c r="W167" s="344"/>
      <c r="X167" s="345"/>
      <c r="Y167" s="346"/>
      <c r="Z167" s="357"/>
      <c r="AA167" s="358"/>
      <c r="AB167" s="348"/>
      <c r="AC167" s="359"/>
      <c r="AD167" s="360"/>
    </row>
    <row r="168" spans="1:43" s="349" customFormat="1" ht="45" x14ac:dyDescent="0.2">
      <c r="A168" s="397"/>
      <c r="B168" s="397"/>
      <c r="C168" s="587">
        <v>2.2999999999999998</v>
      </c>
      <c r="D168" s="553" t="s">
        <v>1838</v>
      </c>
      <c r="E168" s="545"/>
      <c r="F168" s="586">
        <v>15</v>
      </c>
      <c r="G168" s="586">
        <v>15</v>
      </c>
      <c r="H168" s="586">
        <v>15</v>
      </c>
      <c r="I168" s="586">
        <v>15</v>
      </c>
      <c r="J168" s="586">
        <v>15</v>
      </c>
      <c r="K168" s="586">
        <v>15</v>
      </c>
      <c r="L168" s="586">
        <v>10</v>
      </c>
      <c r="M168" s="517" t="s">
        <v>69</v>
      </c>
      <c r="N168" s="337"/>
      <c r="O168" s="338">
        <f>SUM(F168:K168)</f>
        <v>90</v>
      </c>
      <c r="P168" s="339">
        <f t="shared" si="39"/>
        <v>1</v>
      </c>
      <c r="Q168" s="340" t="str">
        <f t="shared" si="40"/>
        <v>Fuerte</v>
      </c>
      <c r="R168" s="358"/>
      <c r="S168" s="360"/>
      <c r="T168" s="413"/>
      <c r="U168" s="344" t="str">
        <f t="shared" si="34"/>
        <v>Fuerte</v>
      </c>
      <c r="V168" s="344" t="str">
        <f t="shared" si="35"/>
        <v/>
      </c>
      <c r="W168" s="344" t="str">
        <f t="shared" si="41"/>
        <v/>
      </c>
      <c r="X168" s="345" t="str">
        <f t="shared" si="36"/>
        <v>Control fuerte pero si el riesgo residual lo requiere y según la opción de manejo escogida, cada responsable involucrado debe liderar acciones adicionales</v>
      </c>
      <c r="Y168" s="346" t="str">
        <f>IF(E168="Preventivo",IF(U168="Fuerte",2,IF(V168="Moderada",1,"")),"")</f>
        <v/>
      </c>
      <c r="Z168" s="398"/>
      <c r="AA168" s="399"/>
      <c r="AB168" s="348" t="str">
        <f>IF(E168="Detectivo",IF(U168="Fuerte",2,IF(V168="Moderada",1,"")),"")</f>
        <v/>
      </c>
      <c r="AC168" s="348"/>
      <c r="AD168" s="400"/>
    </row>
    <row r="169" spans="1:43" s="349" customFormat="1" ht="60" x14ac:dyDescent="0.2">
      <c r="A169" s="397"/>
      <c r="B169" s="397"/>
      <c r="C169" s="587">
        <v>3</v>
      </c>
      <c r="D169" s="553" t="s">
        <v>739</v>
      </c>
      <c r="E169" s="545"/>
      <c r="F169" s="586">
        <v>15</v>
      </c>
      <c r="G169" s="586">
        <v>15</v>
      </c>
      <c r="H169" s="586">
        <v>15</v>
      </c>
      <c r="I169" s="586">
        <v>15</v>
      </c>
      <c r="J169" s="586">
        <v>15</v>
      </c>
      <c r="K169" s="586">
        <v>15</v>
      </c>
      <c r="L169" s="586">
        <v>10</v>
      </c>
      <c r="M169" s="517" t="s">
        <v>69</v>
      </c>
      <c r="N169" s="337"/>
      <c r="O169" s="338"/>
      <c r="P169" s="339"/>
      <c r="Q169" s="340"/>
      <c r="R169" s="358"/>
      <c r="S169" s="360"/>
      <c r="T169" s="413"/>
      <c r="U169" s="344"/>
      <c r="V169" s="344"/>
      <c r="W169" s="344"/>
      <c r="X169" s="345"/>
      <c r="Y169" s="346"/>
      <c r="Z169" s="357"/>
      <c r="AA169" s="358"/>
      <c r="AB169" s="348"/>
      <c r="AC169" s="359"/>
      <c r="AD169" s="360"/>
    </row>
    <row r="170" spans="1:43" s="349" customFormat="1" ht="45" x14ac:dyDescent="0.2">
      <c r="A170" s="397"/>
      <c r="B170" s="397"/>
      <c r="C170" s="587">
        <v>4</v>
      </c>
      <c r="D170" s="515" t="s">
        <v>740</v>
      </c>
      <c r="E170" s="545"/>
      <c r="F170" s="586">
        <v>15</v>
      </c>
      <c r="G170" s="586">
        <v>15</v>
      </c>
      <c r="H170" s="586">
        <v>15</v>
      </c>
      <c r="I170" s="586">
        <v>15</v>
      </c>
      <c r="J170" s="586">
        <v>15</v>
      </c>
      <c r="K170" s="586">
        <v>15</v>
      </c>
      <c r="L170" s="586">
        <v>10</v>
      </c>
      <c r="M170" s="517" t="s">
        <v>69</v>
      </c>
      <c r="N170" s="337"/>
      <c r="O170" s="338"/>
      <c r="P170" s="339"/>
      <c r="Q170" s="340"/>
      <c r="R170" s="358"/>
      <c r="S170" s="360"/>
      <c r="T170" s="413"/>
      <c r="U170" s="344"/>
      <c r="V170" s="344"/>
      <c r="W170" s="344"/>
      <c r="X170" s="345"/>
      <c r="Y170" s="346"/>
      <c r="Z170" s="357"/>
      <c r="AA170" s="358"/>
      <c r="AB170" s="348"/>
      <c r="AC170" s="359"/>
      <c r="AD170" s="360"/>
    </row>
    <row r="171" spans="1:43" s="349" customFormat="1" ht="63.75" x14ac:dyDescent="0.2">
      <c r="A171" s="397"/>
      <c r="B171" s="397"/>
      <c r="C171" s="576">
        <v>5</v>
      </c>
      <c r="D171" s="597" t="s">
        <v>963</v>
      </c>
      <c r="E171" s="591" t="s">
        <v>20</v>
      </c>
      <c r="F171" s="361">
        <v>15</v>
      </c>
      <c r="G171" s="361">
        <v>15</v>
      </c>
      <c r="H171" s="361">
        <v>15</v>
      </c>
      <c r="I171" s="361">
        <v>15</v>
      </c>
      <c r="J171" s="361">
        <v>15</v>
      </c>
      <c r="K171" s="361">
        <v>15</v>
      </c>
      <c r="L171" s="361">
        <v>10</v>
      </c>
      <c r="M171" s="592" t="s">
        <v>69</v>
      </c>
      <c r="N171" s="337"/>
      <c r="O171" s="338">
        <f t="shared" ref="O171:O188" si="42">SUM(F171:K171)</f>
        <v>90</v>
      </c>
      <c r="P171" s="339">
        <f t="shared" si="39"/>
        <v>1</v>
      </c>
      <c r="Q171" s="340" t="str">
        <f t="shared" si="40"/>
        <v>Fuerte</v>
      </c>
      <c r="R171" s="358"/>
      <c r="S171" s="360"/>
      <c r="T171" s="413"/>
      <c r="U171" s="344" t="str">
        <f t="shared" si="34"/>
        <v>Fuerte</v>
      </c>
      <c r="V171" s="344" t="str">
        <f t="shared" si="35"/>
        <v/>
      </c>
      <c r="W171" s="344" t="str">
        <f t="shared" si="41"/>
        <v/>
      </c>
      <c r="X171" s="345" t="str">
        <f t="shared" si="36"/>
        <v>Control fuerte pero si el riesgo residual lo requiere y según la opción de manejo escogida, cada responsable involucrado debe liderar acciones adicionales</v>
      </c>
      <c r="Y171" s="346">
        <f t="shared" ref="Y171:Y188" si="43">IF(E171="Preventivo",IF(U171="Fuerte",2,IF(V171="Moderada",1,"")),"")</f>
        <v>2</v>
      </c>
      <c r="Z171" s="357"/>
      <c r="AA171" s="358"/>
      <c r="AB171" s="348" t="str">
        <f t="shared" ref="AB171:AB188" si="44">IF(E171="Detectivo",IF(U171="Fuerte",2,IF(V171="Moderada",1,"")),"")</f>
        <v/>
      </c>
      <c r="AC171" s="359"/>
      <c r="AD171" s="360"/>
      <c r="AF171" s="350"/>
      <c r="AG171" s="48"/>
      <c r="AH171" s="48"/>
      <c r="AI171" s="48"/>
      <c r="AJ171" s="49"/>
      <c r="AK171" s="3"/>
      <c r="AL171" s="3"/>
      <c r="AM171" s="3"/>
      <c r="AN171" s="48"/>
      <c r="AO171" s="48"/>
      <c r="AP171" s="48"/>
      <c r="AQ171" s="49"/>
    </row>
    <row r="172" spans="1:43" s="349" customFormat="1" ht="38.25" x14ac:dyDescent="0.25">
      <c r="A172" s="366"/>
      <c r="B172" s="366"/>
      <c r="C172" s="587">
        <v>5.0999999999999996</v>
      </c>
      <c r="D172" s="553" t="s">
        <v>1859</v>
      </c>
      <c r="E172" s="545"/>
      <c r="F172" s="586">
        <v>15</v>
      </c>
      <c r="G172" s="586">
        <v>15</v>
      </c>
      <c r="H172" s="586">
        <v>15</v>
      </c>
      <c r="I172" s="586">
        <v>15</v>
      </c>
      <c r="J172" s="586">
        <v>15</v>
      </c>
      <c r="K172" s="586">
        <v>15</v>
      </c>
      <c r="L172" s="586">
        <v>10</v>
      </c>
      <c r="M172" s="517" t="s">
        <v>69</v>
      </c>
      <c r="N172" s="337"/>
      <c r="O172" s="338">
        <f t="shared" si="42"/>
        <v>90</v>
      </c>
      <c r="P172" s="339">
        <f t="shared" si="39"/>
        <v>1</v>
      </c>
      <c r="Q172" s="340" t="str">
        <f t="shared" si="40"/>
        <v>Fuerte</v>
      </c>
      <c r="R172" s="358"/>
      <c r="S172" s="360"/>
      <c r="T172" s="413"/>
      <c r="U172" s="344" t="str">
        <f t="shared" si="34"/>
        <v>Fuerte</v>
      </c>
      <c r="V172" s="344" t="str">
        <f t="shared" si="35"/>
        <v/>
      </c>
      <c r="W172" s="344" t="str">
        <f t="shared" si="41"/>
        <v/>
      </c>
      <c r="X172" s="345" t="str">
        <f t="shared" si="36"/>
        <v>Control fuerte pero si el riesgo residual lo requiere y según la opción de manejo escogida, cada responsable involucrado debe liderar acciones adicionales</v>
      </c>
      <c r="Y172" s="346" t="str">
        <f t="shared" si="43"/>
        <v/>
      </c>
      <c r="Z172" s="368"/>
      <c r="AA172" s="342">
        <f>IF(OR(W172="Débil",Z172=0),0,IF(Z172=1,1,IF(AND(U172="Fuerte",Z172=2),2,1)))</f>
        <v>0</v>
      </c>
      <c r="AB172" s="348" t="str">
        <f t="shared" si="44"/>
        <v/>
      </c>
      <c r="AC172" s="368"/>
      <c r="AD172" s="342">
        <f>IF(OR(W172="Débil",AC172=0),0,IF(AC172=1,1,IF(AND(U172="Fuerte",AC172=2),2,1)))</f>
        <v>0</v>
      </c>
      <c r="AF172" s="350"/>
      <c r="AG172" s="48"/>
      <c r="AH172" s="48"/>
      <c r="AI172" s="48"/>
      <c r="AJ172" s="49"/>
      <c r="AK172" s="3"/>
      <c r="AL172" s="3"/>
      <c r="AM172" s="3"/>
      <c r="AN172" s="48"/>
      <c r="AO172" s="48"/>
      <c r="AP172" s="48"/>
      <c r="AQ172" s="49"/>
    </row>
    <row r="173" spans="1:43" s="349" customFormat="1" ht="45" x14ac:dyDescent="0.2">
      <c r="A173" s="421"/>
      <c r="B173" s="421"/>
      <c r="C173" s="587">
        <v>5.2</v>
      </c>
      <c r="D173" s="553" t="s">
        <v>1860</v>
      </c>
      <c r="E173" s="545"/>
      <c r="F173" s="586">
        <v>15</v>
      </c>
      <c r="G173" s="586">
        <v>15</v>
      </c>
      <c r="H173" s="586">
        <v>15</v>
      </c>
      <c r="I173" s="586">
        <v>15</v>
      </c>
      <c r="J173" s="586">
        <v>15</v>
      </c>
      <c r="K173" s="586">
        <v>15</v>
      </c>
      <c r="L173" s="586">
        <v>10</v>
      </c>
      <c r="M173" s="517" t="s">
        <v>69</v>
      </c>
      <c r="N173" s="337"/>
      <c r="O173" s="338">
        <f t="shared" si="42"/>
        <v>90</v>
      </c>
      <c r="P173" s="339">
        <f t="shared" si="39"/>
        <v>1</v>
      </c>
      <c r="Q173" s="340" t="str">
        <f t="shared" si="40"/>
        <v>Fuerte</v>
      </c>
      <c r="R173" s="358"/>
      <c r="S173" s="360"/>
      <c r="T173" s="413"/>
      <c r="U173" s="344" t="str">
        <f t="shared" si="34"/>
        <v>Fuerte</v>
      </c>
      <c r="V173" s="344" t="str">
        <f t="shared" si="35"/>
        <v/>
      </c>
      <c r="W173" s="344" t="str">
        <f t="shared" si="41"/>
        <v/>
      </c>
      <c r="X173" s="345" t="str">
        <f t="shared" si="36"/>
        <v>Control fuerte pero si el riesgo residual lo requiere y según la opción de manejo escogida, cada responsable involucrado debe liderar acciones adicionales</v>
      </c>
      <c r="Y173" s="346" t="str">
        <f t="shared" si="43"/>
        <v/>
      </c>
      <c r="Z173" s="357"/>
      <c r="AA173" s="358"/>
      <c r="AB173" s="348" t="str">
        <f t="shared" si="44"/>
        <v/>
      </c>
      <c r="AC173" s="359"/>
      <c r="AD173" s="360"/>
      <c r="AF173" s="350"/>
      <c r="AG173" s="48"/>
      <c r="AH173" s="48"/>
      <c r="AI173" s="48"/>
      <c r="AJ173" s="49"/>
      <c r="AK173" s="3"/>
      <c r="AL173" s="3"/>
      <c r="AM173" s="3"/>
      <c r="AN173" s="48"/>
      <c r="AO173" s="48"/>
      <c r="AP173" s="48"/>
      <c r="AQ173" s="49"/>
    </row>
    <row r="174" spans="1:43" s="349" customFormat="1" ht="195" x14ac:dyDescent="0.2">
      <c r="A174" s="333" t="str">
        <f>'[1]2. MAPA DE RIESGOS '!C25</f>
        <v xml:space="preserve">14. Formulación e implementación del Sistema de Gestión de Seguridad y Salud en el Trabajo que no garantice condiciones laborales seguras y saludables para los colaboradores.
</v>
      </c>
      <c r="B174" s="333"/>
      <c r="C174" s="585">
        <v>1.1000000000000001</v>
      </c>
      <c r="D174" s="553" t="s">
        <v>1878</v>
      </c>
      <c r="E174" s="545"/>
      <c r="F174" s="586">
        <v>15</v>
      </c>
      <c r="G174" s="586">
        <v>15</v>
      </c>
      <c r="H174" s="586">
        <v>15</v>
      </c>
      <c r="I174" s="586">
        <v>15</v>
      </c>
      <c r="J174" s="586">
        <v>15</v>
      </c>
      <c r="K174" s="586">
        <v>15</v>
      </c>
      <c r="L174" s="586">
        <v>10</v>
      </c>
      <c r="M174" s="517" t="s">
        <v>69</v>
      </c>
      <c r="N174" s="337"/>
      <c r="O174" s="338">
        <f t="shared" si="42"/>
        <v>90</v>
      </c>
      <c r="P174" s="339">
        <f t="shared" si="39"/>
        <v>1</v>
      </c>
      <c r="Q174" s="340" t="str">
        <f t="shared" si="40"/>
        <v>Fuerte</v>
      </c>
      <c r="R174" s="341">
        <f>ROUNDUP(AVERAGEIF(P174:P181,"&gt;0"),1)</f>
        <v>1</v>
      </c>
      <c r="S174" s="342" t="str">
        <f>IF(R174&gt;96%,"Fuerte",IF(R174&lt;50%,"Débil","Moderada"))</f>
        <v>Fuerte</v>
      </c>
      <c r="T174" s="343" t="str">
        <f>IF(R174&lt;96%,"Se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74" s="344" t="str">
        <f t="shared" si="34"/>
        <v>Fuerte</v>
      </c>
      <c r="V174" s="344" t="str">
        <f t="shared" si="35"/>
        <v/>
      </c>
      <c r="W174" s="344" t="str">
        <f t="shared" si="41"/>
        <v/>
      </c>
      <c r="X174" s="345" t="str">
        <f t="shared" si="36"/>
        <v>Control fuerte pero si el riesgo residual lo requiere y según la opción de manejo escogida, cada responsable involucrado debe liderar acciones adicionales</v>
      </c>
      <c r="Y174" s="346" t="str">
        <f t="shared" si="43"/>
        <v/>
      </c>
      <c r="Z174" s="347">
        <f>IFERROR(ROUND(AVERAGE(Y174:Y181),0),0)</f>
        <v>2</v>
      </c>
      <c r="AA174" s="342">
        <f>IF(OR(W174="Débil",Z174=0),0,IF(Z174=1,1,IF(AND(U174="Fuerte",Z174=2),2,1)))</f>
        <v>2</v>
      </c>
      <c r="AB174" s="348" t="str">
        <f t="shared" si="44"/>
        <v/>
      </c>
      <c r="AC174" s="347">
        <f>IFERROR(ROUND(AVERAGE(AB174:AB181),0),0)</f>
        <v>0</v>
      </c>
      <c r="AD174" s="342">
        <f>IF(OR(W174="Débil",AC174=0),0,IF(AC174=1,1,IF(AND(U174="Fuerte",AC174=2),2,1)))</f>
        <v>0</v>
      </c>
    </row>
    <row r="175" spans="1:43" s="349" customFormat="1" hidden="1" x14ac:dyDescent="0.2">
      <c r="A175" s="397"/>
      <c r="B175" s="397"/>
      <c r="C175" s="576"/>
      <c r="D175" s="590"/>
      <c r="E175" s="591"/>
      <c r="F175" s="361"/>
      <c r="G175" s="361"/>
      <c r="H175" s="361"/>
      <c r="I175" s="361"/>
      <c r="J175" s="361"/>
      <c r="K175" s="361"/>
      <c r="L175" s="361"/>
      <c r="M175" s="592"/>
      <c r="N175" s="337"/>
      <c r="O175" s="338">
        <f t="shared" si="42"/>
        <v>0</v>
      </c>
      <c r="P175" s="339">
        <f t="shared" si="39"/>
        <v>0</v>
      </c>
      <c r="Q175" s="340" t="str">
        <f t="shared" si="40"/>
        <v>Débil</v>
      </c>
      <c r="R175" s="358"/>
      <c r="S175" s="360"/>
      <c r="T175" s="413"/>
      <c r="U175" s="344" t="str">
        <f t="shared" si="34"/>
        <v/>
      </c>
      <c r="V175" s="344" t="str">
        <f t="shared" si="35"/>
        <v/>
      </c>
      <c r="W175" s="344" t="str">
        <f t="shared" si="41"/>
        <v>Débil</v>
      </c>
      <c r="X175" s="345" t="str">
        <f t="shared" si="36"/>
        <v>Requiere plan de acción para fortalecer el control</v>
      </c>
      <c r="Y175" s="346" t="str">
        <f t="shared" si="43"/>
        <v/>
      </c>
      <c r="Z175" s="357"/>
      <c r="AA175" s="358"/>
      <c r="AB175" s="348" t="str">
        <f t="shared" si="44"/>
        <v/>
      </c>
      <c r="AC175" s="359"/>
      <c r="AD175" s="360"/>
    </row>
    <row r="176" spans="1:43" s="349" customFormat="1" ht="42.75" customHeight="1" x14ac:dyDescent="0.2">
      <c r="A176" s="397"/>
      <c r="B176" s="397"/>
      <c r="C176" s="576" t="s">
        <v>964</v>
      </c>
      <c r="D176" s="590" t="s">
        <v>965</v>
      </c>
      <c r="E176" s="591" t="s">
        <v>20</v>
      </c>
      <c r="F176" s="361">
        <v>15</v>
      </c>
      <c r="G176" s="361">
        <v>15</v>
      </c>
      <c r="H176" s="361">
        <v>15</v>
      </c>
      <c r="I176" s="361">
        <v>15</v>
      </c>
      <c r="J176" s="361">
        <v>15</v>
      </c>
      <c r="K176" s="361">
        <v>15</v>
      </c>
      <c r="L176" s="361">
        <v>10</v>
      </c>
      <c r="M176" s="592" t="s">
        <v>69</v>
      </c>
      <c r="N176" s="337"/>
      <c r="O176" s="338">
        <f t="shared" si="42"/>
        <v>90</v>
      </c>
      <c r="P176" s="339">
        <f t="shared" si="39"/>
        <v>1</v>
      </c>
      <c r="Q176" s="340" t="str">
        <f t="shared" si="40"/>
        <v>Fuerte</v>
      </c>
      <c r="R176" s="358"/>
      <c r="S176" s="360"/>
      <c r="T176" s="413"/>
      <c r="U176" s="344" t="str">
        <f t="shared" si="34"/>
        <v>Fuerte</v>
      </c>
      <c r="V176" s="344" t="str">
        <f t="shared" si="35"/>
        <v/>
      </c>
      <c r="W176" s="344" t="str">
        <f t="shared" si="41"/>
        <v/>
      </c>
      <c r="X176" s="345" t="str">
        <f t="shared" si="36"/>
        <v>Control fuerte pero si el riesgo residual lo requiere y según la opción de manejo escogida, cada responsable involucrado debe liderar acciones adicionales</v>
      </c>
      <c r="Y176" s="346">
        <f t="shared" si="43"/>
        <v>2</v>
      </c>
      <c r="Z176" s="357"/>
      <c r="AA176" s="358"/>
      <c r="AB176" s="348" t="str">
        <f t="shared" si="44"/>
        <v/>
      </c>
      <c r="AC176" s="359"/>
      <c r="AD176" s="360"/>
    </row>
    <row r="177" spans="1:43" s="349" customFormat="1" ht="37.5" customHeight="1" x14ac:dyDescent="0.2">
      <c r="A177" s="397"/>
      <c r="B177" s="397"/>
      <c r="C177" s="587">
        <v>4</v>
      </c>
      <c r="D177" s="553" t="s">
        <v>742</v>
      </c>
      <c r="E177" s="545"/>
      <c r="F177" s="586">
        <v>15</v>
      </c>
      <c r="G177" s="586">
        <v>15</v>
      </c>
      <c r="H177" s="586">
        <v>15</v>
      </c>
      <c r="I177" s="586">
        <v>15</v>
      </c>
      <c r="J177" s="586">
        <v>15</v>
      </c>
      <c r="K177" s="586">
        <v>15</v>
      </c>
      <c r="L177" s="586">
        <v>10</v>
      </c>
      <c r="M177" s="517" t="s">
        <v>69</v>
      </c>
      <c r="N177" s="337"/>
      <c r="O177" s="338">
        <f t="shared" si="42"/>
        <v>90</v>
      </c>
      <c r="P177" s="339">
        <f t="shared" si="39"/>
        <v>1</v>
      </c>
      <c r="Q177" s="340" t="str">
        <f t="shared" si="40"/>
        <v>Fuerte</v>
      </c>
      <c r="R177" s="358"/>
      <c r="S177" s="360"/>
      <c r="T177" s="413"/>
      <c r="U177" s="344" t="str">
        <f t="shared" si="34"/>
        <v>Fuerte</v>
      </c>
      <c r="V177" s="344" t="str">
        <f t="shared" si="35"/>
        <v/>
      </c>
      <c r="W177" s="344" t="str">
        <f t="shared" si="41"/>
        <v/>
      </c>
      <c r="X177" s="345" t="str">
        <f t="shared" si="36"/>
        <v>Control fuerte pero si el riesgo residual lo requiere y según la opción de manejo escogida, cada responsable involucrado debe liderar acciones adicionales</v>
      </c>
      <c r="Y177" s="346" t="str">
        <f t="shared" si="43"/>
        <v/>
      </c>
      <c r="Z177" s="357"/>
      <c r="AA177" s="358"/>
      <c r="AB177" s="348" t="str">
        <f t="shared" si="44"/>
        <v/>
      </c>
      <c r="AC177" s="359"/>
      <c r="AD177" s="360"/>
    </row>
    <row r="178" spans="1:43" s="349" customFormat="1" ht="59.25" customHeight="1" x14ac:dyDescent="0.2">
      <c r="A178" s="397"/>
      <c r="B178" s="397"/>
      <c r="C178" s="587">
        <v>5</v>
      </c>
      <c r="D178" s="553" t="s">
        <v>741</v>
      </c>
      <c r="E178" s="545"/>
      <c r="F178" s="586">
        <v>15</v>
      </c>
      <c r="G178" s="586">
        <v>15</v>
      </c>
      <c r="H178" s="586">
        <v>15</v>
      </c>
      <c r="I178" s="586">
        <v>15</v>
      </c>
      <c r="J178" s="586">
        <v>15</v>
      </c>
      <c r="K178" s="586">
        <v>15</v>
      </c>
      <c r="L178" s="586">
        <v>10</v>
      </c>
      <c r="M178" s="517" t="s">
        <v>69</v>
      </c>
      <c r="N178" s="337"/>
      <c r="O178" s="338">
        <f t="shared" si="42"/>
        <v>90</v>
      </c>
      <c r="P178" s="339">
        <f t="shared" si="39"/>
        <v>1</v>
      </c>
      <c r="Q178" s="340" t="str">
        <f t="shared" si="40"/>
        <v>Fuerte</v>
      </c>
      <c r="R178" s="358"/>
      <c r="S178" s="360"/>
      <c r="T178" s="419"/>
      <c r="U178" s="344" t="str">
        <f t="shared" si="34"/>
        <v>Fuerte</v>
      </c>
      <c r="V178" s="344" t="str">
        <f t="shared" si="35"/>
        <v/>
      </c>
      <c r="W178" s="344" t="str">
        <f t="shared" si="41"/>
        <v/>
      </c>
      <c r="X178" s="345" t="str">
        <f t="shared" si="36"/>
        <v>Control fuerte pero si el riesgo residual lo requiere y según la opción de manejo escogida, cada responsable involucrado debe liderar acciones adicionales</v>
      </c>
      <c r="Y178" s="346" t="str">
        <f t="shared" si="43"/>
        <v/>
      </c>
      <c r="Z178" s="398"/>
      <c r="AA178" s="399"/>
      <c r="AB178" s="348" t="str">
        <f t="shared" si="44"/>
        <v/>
      </c>
      <c r="AC178" s="348"/>
      <c r="AD178" s="400"/>
    </row>
    <row r="179" spans="1:43" s="349" customFormat="1" ht="15.75" x14ac:dyDescent="0.25">
      <c r="A179" s="366"/>
      <c r="B179" s="366"/>
      <c r="C179" s="582"/>
      <c r="D179" s="420"/>
      <c r="E179" s="334"/>
      <c r="F179" s="335"/>
      <c r="G179" s="335"/>
      <c r="H179" s="335"/>
      <c r="I179" s="335"/>
      <c r="J179" s="335"/>
      <c r="K179" s="335"/>
      <c r="L179" s="335"/>
      <c r="M179" s="336"/>
      <c r="N179" s="337"/>
      <c r="O179" s="338">
        <f t="shared" si="42"/>
        <v>0</v>
      </c>
      <c r="P179" s="339">
        <f t="shared" si="39"/>
        <v>0</v>
      </c>
      <c r="Q179" s="340" t="str">
        <f t="shared" si="40"/>
        <v>Débil</v>
      </c>
      <c r="R179" s="358"/>
      <c r="S179" s="360"/>
      <c r="T179" s="413"/>
      <c r="U179" s="344" t="str">
        <f t="shared" si="34"/>
        <v/>
      </c>
      <c r="V179" s="344" t="str">
        <f t="shared" si="35"/>
        <v/>
      </c>
      <c r="W179" s="344" t="str">
        <f t="shared" si="41"/>
        <v>Débil</v>
      </c>
      <c r="X179" s="345" t="str">
        <f t="shared" si="36"/>
        <v>Requiere plan de acción para fortalecer el control</v>
      </c>
      <c r="Y179" s="346" t="str">
        <f t="shared" si="43"/>
        <v/>
      </c>
      <c r="Z179" s="368"/>
      <c r="AA179" s="342">
        <f>IF(OR(W179="Débil",Z179=0),0,IF(Z179=1,1,IF(AND(U179="Fuerte",Z179=2),2,1)))</f>
        <v>0</v>
      </c>
      <c r="AB179" s="348" t="str">
        <f t="shared" si="44"/>
        <v/>
      </c>
      <c r="AC179" s="368"/>
      <c r="AD179" s="342">
        <f>IF(OR(W179="Débil",AC179=0),0,IF(AC179=1,1,IF(AND(U179="Fuerte",AC179=2),2,1)))</f>
        <v>0</v>
      </c>
      <c r="AF179" s="350"/>
      <c r="AG179" s="48"/>
      <c r="AH179" s="48"/>
      <c r="AI179" s="48"/>
      <c r="AJ179" s="49"/>
      <c r="AK179" s="3"/>
      <c r="AL179" s="3"/>
      <c r="AM179" s="3"/>
      <c r="AN179" s="48"/>
      <c r="AO179" s="48"/>
      <c r="AP179" s="48"/>
      <c r="AQ179" s="49"/>
    </row>
    <row r="180" spans="1:43" s="349" customFormat="1" ht="15.75" x14ac:dyDescent="0.2">
      <c r="A180" s="397"/>
      <c r="B180" s="397"/>
      <c r="C180" s="583"/>
      <c r="D180" s="420"/>
      <c r="E180" s="334"/>
      <c r="F180" s="335"/>
      <c r="G180" s="335"/>
      <c r="H180" s="335"/>
      <c r="I180" s="335"/>
      <c r="J180" s="335"/>
      <c r="K180" s="335"/>
      <c r="L180" s="335"/>
      <c r="M180" s="336"/>
      <c r="N180" s="337"/>
      <c r="O180" s="338">
        <f t="shared" si="42"/>
        <v>0</v>
      </c>
      <c r="P180" s="339">
        <f t="shared" si="39"/>
        <v>0</v>
      </c>
      <c r="Q180" s="340" t="str">
        <f t="shared" si="40"/>
        <v>Débil</v>
      </c>
      <c r="R180" s="358"/>
      <c r="S180" s="360"/>
      <c r="T180" s="413"/>
      <c r="U180" s="344" t="str">
        <f t="shared" si="34"/>
        <v/>
      </c>
      <c r="V180" s="344" t="str">
        <f t="shared" si="35"/>
        <v/>
      </c>
      <c r="W180" s="344" t="str">
        <f t="shared" si="41"/>
        <v>Débil</v>
      </c>
      <c r="X180" s="345" t="str">
        <f t="shared" si="36"/>
        <v>Requiere plan de acción para fortalecer el control</v>
      </c>
      <c r="Y180" s="346" t="str">
        <f t="shared" si="43"/>
        <v/>
      </c>
      <c r="Z180" s="357"/>
      <c r="AA180" s="358"/>
      <c r="AB180" s="348" t="str">
        <f t="shared" si="44"/>
        <v/>
      </c>
      <c r="AC180" s="359"/>
      <c r="AD180" s="360"/>
      <c r="AF180" s="350"/>
      <c r="AG180" s="48"/>
      <c r="AH180" s="48"/>
      <c r="AI180" s="48"/>
      <c r="AJ180" s="49"/>
      <c r="AK180" s="3"/>
      <c r="AL180" s="3"/>
      <c r="AM180" s="3"/>
      <c r="AN180" s="48"/>
      <c r="AO180" s="48"/>
      <c r="AP180" s="48"/>
      <c r="AQ180" s="49"/>
    </row>
    <row r="181" spans="1:43" s="349" customFormat="1" ht="15.75" x14ac:dyDescent="0.2">
      <c r="A181" s="397"/>
      <c r="B181" s="397"/>
      <c r="C181" s="583"/>
      <c r="D181" s="420"/>
      <c r="E181" s="334"/>
      <c r="F181" s="335"/>
      <c r="G181" s="335"/>
      <c r="H181" s="335"/>
      <c r="I181" s="335"/>
      <c r="J181" s="335"/>
      <c r="K181" s="335"/>
      <c r="L181" s="335"/>
      <c r="M181" s="336"/>
      <c r="N181" s="337"/>
      <c r="O181" s="338">
        <f t="shared" si="42"/>
        <v>0</v>
      </c>
      <c r="P181" s="339">
        <f t="shared" si="39"/>
        <v>0</v>
      </c>
      <c r="Q181" s="340" t="str">
        <f t="shared" si="40"/>
        <v>Débil</v>
      </c>
      <c r="R181" s="358"/>
      <c r="S181" s="360"/>
      <c r="T181" s="413"/>
      <c r="U181" s="344" t="str">
        <f t="shared" si="34"/>
        <v/>
      </c>
      <c r="V181" s="344" t="str">
        <f t="shared" si="35"/>
        <v/>
      </c>
      <c r="W181" s="344" t="str">
        <f t="shared" si="41"/>
        <v>Débil</v>
      </c>
      <c r="X181" s="345" t="str">
        <f t="shared" si="36"/>
        <v>Requiere plan de acción para fortalecer el control</v>
      </c>
      <c r="Y181" s="346" t="str">
        <f t="shared" si="43"/>
        <v/>
      </c>
      <c r="Z181" s="357"/>
      <c r="AA181" s="358"/>
      <c r="AB181" s="348" t="str">
        <f t="shared" si="44"/>
        <v/>
      </c>
      <c r="AC181" s="359"/>
      <c r="AD181" s="360"/>
      <c r="AF181" s="350"/>
      <c r="AG181" s="48"/>
      <c r="AH181" s="48"/>
      <c r="AI181" s="48"/>
      <c r="AJ181" s="49"/>
      <c r="AK181" s="3"/>
      <c r="AL181" s="3"/>
      <c r="AM181" s="3"/>
      <c r="AN181" s="48"/>
      <c r="AO181" s="48"/>
      <c r="AP181" s="48"/>
      <c r="AQ181" s="49"/>
    </row>
    <row r="182" spans="1:43" s="349" customFormat="1" ht="90" x14ac:dyDescent="0.2">
      <c r="A182" s="333" t="str">
        <f>'[1]2. MAPA DE RIESGOS '!C26</f>
        <v xml:space="preserve">15. Gestión ambiental ineficaz que afecte negativamente las condiciones laborales en la Entidad 
</v>
      </c>
      <c r="B182" s="333"/>
      <c r="C182" s="581"/>
      <c r="D182" s="363"/>
      <c r="E182" s="334"/>
      <c r="F182" s="335"/>
      <c r="G182" s="335"/>
      <c r="H182" s="335"/>
      <c r="I182" s="335"/>
      <c r="J182" s="335"/>
      <c r="K182" s="335"/>
      <c r="L182" s="335"/>
      <c r="M182" s="336"/>
      <c r="N182" s="337"/>
      <c r="O182" s="338">
        <f t="shared" si="42"/>
        <v>0</v>
      </c>
      <c r="P182" s="339">
        <f t="shared" si="39"/>
        <v>0</v>
      </c>
      <c r="Q182" s="340" t="str">
        <f t="shared" si="40"/>
        <v>Débil</v>
      </c>
      <c r="R182" s="341">
        <f>ROUNDUP(AVERAGEIF(P182:P188,"&gt;0"),1)</f>
        <v>1</v>
      </c>
      <c r="S182" s="342" t="str">
        <f>IF(R182&gt;96%,"Fuerte",IF(R182&lt;50%,"Débil","Moderada"))</f>
        <v>Fuerte</v>
      </c>
      <c r="T182" s="343" t="str">
        <f>IF(R182&lt;96%,"Se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82" s="344" t="str">
        <f t="shared" si="34"/>
        <v/>
      </c>
      <c r="V182" s="344" t="str">
        <f t="shared" si="35"/>
        <v/>
      </c>
      <c r="W182" s="344" t="str">
        <f t="shared" si="41"/>
        <v>Débil</v>
      </c>
      <c r="X182" s="345" t="str">
        <f t="shared" si="36"/>
        <v>Requiere plan de acción para fortalecer el control</v>
      </c>
      <c r="Y182" s="346" t="str">
        <f t="shared" si="43"/>
        <v/>
      </c>
      <c r="Z182" s="347">
        <f>IFERROR(ROUND(AVERAGE(Y182:Y188),0),0)</f>
        <v>2</v>
      </c>
      <c r="AA182" s="342">
        <f>IF(OR(W182="Débil",Z182=0),0,IF(Z182=1,1,IF(AND(U182="Fuerte",Z182=2),2,1)))</f>
        <v>0</v>
      </c>
      <c r="AB182" s="348" t="str">
        <f t="shared" si="44"/>
        <v/>
      </c>
      <c r="AC182" s="347">
        <f>IFERROR(ROUND(AVERAGE(AB182:AB188),0),0)</f>
        <v>0</v>
      </c>
      <c r="AD182" s="342">
        <f>IF(OR(W182="Débil",AC182=0),0,IF(AC182=1,1,IF(AND(U182="Fuerte",AC182=2),2,1)))</f>
        <v>0</v>
      </c>
    </row>
    <row r="183" spans="1:43" s="349" customFormat="1" ht="15" x14ac:dyDescent="0.2">
      <c r="A183" s="422"/>
      <c r="B183" s="422"/>
      <c r="C183" s="581"/>
      <c r="D183" s="363"/>
      <c r="E183" s="334"/>
      <c r="F183" s="335"/>
      <c r="G183" s="335"/>
      <c r="H183" s="335"/>
      <c r="I183" s="335"/>
      <c r="J183" s="335"/>
      <c r="K183" s="335"/>
      <c r="L183" s="335"/>
      <c r="M183" s="336"/>
      <c r="N183" s="337"/>
      <c r="O183" s="338">
        <f t="shared" si="42"/>
        <v>0</v>
      </c>
      <c r="P183" s="339">
        <f t="shared" si="39"/>
        <v>0</v>
      </c>
      <c r="Q183" s="340" t="str">
        <f t="shared" si="40"/>
        <v>Débil</v>
      </c>
      <c r="R183" s="358"/>
      <c r="S183" s="360"/>
      <c r="T183" s="413"/>
      <c r="U183" s="344" t="str">
        <f t="shared" si="34"/>
        <v/>
      </c>
      <c r="V183" s="344" t="str">
        <f t="shared" si="35"/>
        <v/>
      </c>
      <c r="W183" s="344" t="str">
        <f t="shared" si="41"/>
        <v>Débil</v>
      </c>
      <c r="X183" s="345" t="str">
        <f t="shared" si="36"/>
        <v>Requiere plan de acción para fortalecer el control</v>
      </c>
      <c r="Y183" s="346" t="str">
        <f t="shared" si="43"/>
        <v/>
      </c>
      <c r="Z183" s="357"/>
      <c r="AA183" s="358"/>
      <c r="AB183" s="348" t="str">
        <f t="shared" si="44"/>
        <v/>
      </c>
      <c r="AC183" s="359"/>
      <c r="AD183" s="360"/>
    </row>
    <row r="184" spans="1:43" s="349" customFormat="1" ht="15" x14ac:dyDescent="0.2">
      <c r="A184" s="422"/>
      <c r="B184" s="422"/>
      <c r="C184" s="581"/>
      <c r="D184" s="363"/>
      <c r="E184" s="334"/>
      <c r="F184" s="335"/>
      <c r="G184" s="335"/>
      <c r="H184" s="335"/>
      <c r="I184" s="335"/>
      <c r="J184" s="335"/>
      <c r="K184" s="335"/>
      <c r="L184" s="335"/>
      <c r="M184" s="336"/>
      <c r="N184" s="337"/>
      <c r="O184" s="338">
        <f t="shared" si="42"/>
        <v>0</v>
      </c>
      <c r="P184" s="339">
        <f t="shared" si="39"/>
        <v>0</v>
      </c>
      <c r="Q184" s="340" t="str">
        <f t="shared" si="40"/>
        <v>Débil</v>
      </c>
      <c r="R184" s="358"/>
      <c r="S184" s="360"/>
      <c r="T184" s="413"/>
      <c r="U184" s="344" t="str">
        <f t="shared" si="34"/>
        <v/>
      </c>
      <c r="V184" s="344" t="str">
        <f t="shared" si="35"/>
        <v/>
      </c>
      <c r="W184" s="344" t="str">
        <f t="shared" si="41"/>
        <v>Débil</v>
      </c>
      <c r="X184" s="345" t="str">
        <f t="shared" si="36"/>
        <v>Requiere plan de acción para fortalecer el control</v>
      </c>
      <c r="Y184" s="346" t="str">
        <f t="shared" si="43"/>
        <v/>
      </c>
      <c r="Z184" s="357"/>
      <c r="AA184" s="358"/>
      <c r="AB184" s="348" t="str">
        <f t="shared" si="44"/>
        <v/>
      </c>
      <c r="AC184" s="359"/>
      <c r="AD184" s="360"/>
    </row>
    <row r="185" spans="1:43" s="349" customFormat="1" ht="15" x14ac:dyDescent="0.2">
      <c r="A185" s="422"/>
      <c r="B185" s="422"/>
      <c r="C185" s="581"/>
      <c r="D185" s="363"/>
      <c r="E185" s="334"/>
      <c r="F185" s="335"/>
      <c r="G185" s="335"/>
      <c r="H185" s="335"/>
      <c r="I185" s="335"/>
      <c r="J185" s="335"/>
      <c r="K185" s="335"/>
      <c r="L185" s="335"/>
      <c r="M185" s="336"/>
      <c r="N185" s="337"/>
      <c r="O185" s="338">
        <f t="shared" si="42"/>
        <v>0</v>
      </c>
      <c r="P185" s="339">
        <f t="shared" si="39"/>
        <v>0</v>
      </c>
      <c r="Q185" s="340" t="str">
        <f t="shared" si="40"/>
        <v>Débil</v>
      </c>
      <c r="R185" s="358"/>
      <c r="S185" s="360"/>
      <c r="T185" s="413"/>
      <c r="U185" s="344" t="str">
        <f t="shared" si="34"/>
        <v/>
      </c>
      <c r="V185" s="344" t="str">
        <f t="shared" si="35"/>
        <v/>
      </c>
      <c r="W185" s="344" t="str">
        <f t="shared" si="41"/>
        <v>Débil</v>
      </c>
      <c r="X185" s="345" t="str">
        <f t="shared" si="36"/>
        <v>Requiere plan de acción para fortalecer el control</v>
      </c>
      <c r="Y185" s="346" t="str">
        <f t="shared" si="43"/>
        <v/>
      </c>
      <c r="Z185" s="357"/>
      <c r="AA185" s="358"/>
      <c r="AB185" s="348" t="str">
        <f t="shared" si="44"/>
        <v/>
      </c>
      <c r="AC185" s="359"/>
      <c r="AD185" s="360"/>
    </row>
    <row r="186" spans="1:43" s="349" customFormat="1" ht="63.75" x14ac:dyDescent="0.2">
      <c r="A186" s="397"/>
      <c r="B186" s="397"/>
      <c r="C186" s="583" t="s">
        <v>888</v>
      </c>
      <c r="D186" s="423" t="s">
        <v>966</v>
      </c>
      <c r="E186" s="334" t="s">
        <v>20</v>
      </c>
      <c r="F186" s="335">
        <v>15</v>
      </c>
      <c r="G186" s="335">
        <v>15</v>
      </c>
      <c r="H186" s="335">
        <v>15</v>
      </c>
      <c r="I186" s="335">
        <v>15</v>
      </c>
      <c r="J186" s="335">
        <v>15</v>
      </c>
      <c r="K186" s="335">
        <v>15</v>
      </c>
      <c r="L186" s="335">
        <v>10</v>
      </c>
      <c r="M186" s="336" t="s">
        <v>69</v>
      </c>
      <c r="N186" s="337"/>
      <c r="O186" s="338">
        <f t="shared" si="42"/>
        <v>90</v>
      </c>
      <c r="P186" s="339">
        <f t="shared" si="39"/>
        <v>1</v>
      </c>
      <c r="Q186" s="340" t="str">
        <f t="shared" si="40"/>
        <v>Fuerte</v>
      </c>
      <c r="R186" s="358"/>
      <c r="S186" s="360"/>
      <c r="T186" s="413"/>
      <c r="U186" s="344" t="str">
        <f t="shared" si="34"/>
        <v>Fuerte</v>
      </c>
      <c r="V186" s="344" t="str">
        <f t="shared" si="35"/>
        <v/>
      </c>
      <c r="W186" s="344" t="str">
        <f t="shared" si="41"/>
        <v/>
      </c>
      <c r="X186" s="345" t="str">
        <f t="shared" si="36"/>
        <v>Control fuerte pero si el riesgo residual lo requiere y según la opción de manejo escogida, cada responsable involucrado debe liderar acciones adicionales</v>
      </c>
      <c r="Y186" s="346">
        <f t="shared" si="43"/>
        <v>2</v>
      </c>
      <c r="Z186" s="398"/>
      <c r="AA186" s="399"/>
      <c r="AB186" s="348" t="str">
        <f t="shared" si="44"/>
        <v/>
      </c>
      <c r="AC186" s="348"/>
      <c r="AD186" s="400"/>
    </row>
    <row r="187" spans="1:43" s="349" customFormat="1" ht="15.75" x14ac:dyDescent="0.25">
      <c r="A187" s="366"/>
      <c r="B187" s="366"/>
      <c r="C187" s="582"/>
      <c r="D187" s="364"/>
      <c r="E187" s="334"/>
      <c r="F187" s="365"/>
      <c r="G187" s="365"/>
      <c r="H187" s="365"/>
      <c r="I187" s="365"/>
      <c r="J187" s="365"/>
      <c r="K187" s="365"/>
      <c r="L187" s="365"/>
      <c r="M187" s="336"/>
      <c r="N187" s="337"/>
      <c r="O187" s="338">
        <f t="shared" si="42"/>
        <v>0</v>
      </c>
      <c r="P187" s="339">
        <f t="shared" si="39"/>
        <v>0</v>
      </c>
      <c r="Q187" s="340" t="str">
        <f t="shared" si="40"/>
        <v>Débil</v>
      </c>
      <c r="R187" s="358"/>
      <c r="S187" s="360"/>
      <c r="T187" s="413"/>
      <c r="U187" s="344" t="str">
        <f t="shared" si="34"/>
        <v/>
      </c>
      <c r="V187" s="344" t="str">
        <f t="shared" si="35"/>
        <v/>
      </c>
      <c r="W187" s="344" t="str">
        <f t="shared" si="41"/>
        <v>Débil</v>
      </c>
      <c r="X187" s="345" t="str">
        <f t="shared" si="36"/>
        <v>Requiere plan de acción para fortalecer el control</v>
      </c>
      <c r="Y187" s="346" t="str">
        <f t="shared" si="43"/>
        <v/>
      </c>
      <c r="Z187" s="368"/>
      <c r="AA187" s="342">
        <f>IF(OR(W187="Débil",Z187=0),0,IF(Z187=1,1,IF(AND(U187="Fuerte",Z187=2),2,1)))</f>
        <v>0</v>
      </c>
      <c r="AB187" s="348" t="str">
        <f t="shared" si="44"/>
        <v/>
      </c>
      <c r="AC187" s="368"/>
      <c r="AD187" s="342">
        <f>IF(OR(W187="Débil",AC187=0),0,IF(AC187=1,1,IF(AND(U187="Fuerte",AC187=2),2,1)))</f>
        <v>0</v>
      </c>
      <c r="AF187" s="350"/>
      <c r="AG187" s="48"/>
      <c r="AH187" s="48"/>
      <c r="AI187" s="48"/>
      <c r="AJ187" s="49"/>
      <c r="AK187" s="3"/>
      <c r="AL187" s="3"/>
      <c r="AM187" s="3"/>
      <c r="AN187" s="48"/>
      <c r="AO187" s="48"/>
      <c r="AP187" s="48"/>
      <c r="AQ187" s="49"/>
    </row>
    <row r="188" spans="1:43" s="349" customFormat="1" ht="15.75" x14ac:dyDescent="0.2">
      <c r="A188" s="421"/>
      <c r="B188" s="421"/>
      <c r="C188" s="583"/>
      <c r="D188" s="420"/>
      <c r="E188" s="334"/>
      <c r="F188" s="335"/>
      <c r="G188" s="335"/>
      <c r="H188" s="335"/>
      <c r="I188" s="335"/>
      <c r="J188" s="335"/>
      <c r="K188" s="335"/>
      <c r="L188" s="335"/>
      <c r="M188" s="336"/>
      <c r="N188" s="337"/>
      <c r="O188" s="338">
        <f t="shared" si="42"/>
        <v>0</v>
      </c>
      <c r="P188" s="339">
        <f t="shared" si="39"/>
        <v>0</v>
      </c>
      <c r="Q188" s="340" t="str">
        <f t="shared" si="40"/>
        <v>Débil</v>
      </c>
      <c r="R188" s="399"/>
      <c r="S188" s="400"/>
      <c r="T188" s="419"/>
      <c r="U188" s="344" t="str">
        <f t="shared" si="34"/>
        <v/>
      </c>
      <c r="V188" s="344" t="str">
        <f t="shared" si="35"/>
        <v/>
      </c>
      <c r="W188" s="344" t="str">
        <f t="shared" si="41"/>
        <v>Débil</v>
      </c>
      <c r="X188" s="345" t="str">
        <f t="shared" si="36"/>
        <v>Requiere plan de acción para fortalecer el control</v>
      </c>
      <c r="Y188" s="346" t="str">
        <f t="shared" si="43"/>
        <v/>
      </c>
      <c r="Z188" s="398"/>
      <c r="AA188" s="399"/>
      <c r="AB188" s="348" t="str">
        <f t="shared" si="44"/>
        <v/>
      </c>
      <c r="AC188" s="348"/>
      <c r="AD188" s="400"/>
      <c r="AF188" s="350"/>
      <c r="AG188" s="48"/>
      <c r="AH188" s="48"/>
      <c r="AI188" s="48"/>
      <c r="AJ188" s="49"/>
      <c r="AK188" s="3"/>
      <c r="AL188" s="3"/>
      <c r="AM188" s="3"/>
      <c r="AN188" s="48"/>
      <c r="AO188" s="48"/>
      <c r="AP188" s="48"/>
      <c r="AQ188" s="49"/>
    </row>
  </sheetData>
  <mergeCells count="7">
    <mergeCell ref="AF3:AQ3"/>
    <mergeCell ref="Y2:AB2"/>
    <mergeCell ref="F3:G3"/>
    <mergeCell ref="O3:T3"/>
    <mergeCell ref="U3:W3"/>
    <mergeCell ref="Y3:AA3"/>
    <mergeCell ref="AB3:AD3"/>
  </mergeCells>
  <conditionalFormatting sqref="AK187:AM188 AK24:AM35 AK12:AK23 AK5:AK10">
    <cfRule type="cellIs" dxfId="243" priority="253" operator="equal">
      <formula>"EXTREMO"</formula>
    </cfRule>
    <cfRule type="cellIs" dxfId="242" priority="254" operator="equal">
      <formula>"ALTO"</formula>
    </cfRule>
    <cfRule type="cellIs" dxfId="241" priority="255" operator="equal">
      <formula>"MODERADO"</formula>
    </cfRule>
    <cfRule type="cellIs" dxfId="240" priority="256" operator="equal">
      <formula>"BAJO"</formula>
    </cfRule>
  </conditionalFormatting>
  <conditionalFormatting sqref="AK37:AM39">
    <cfRule type="cellIs" dxfId="239" priority="249" operator="equal">
      <formula>"EXTREMA"</formula>
    </cfRule>
    <cfRule type="cellIs" dxfId="238" priority="250" operator="equal">
      <formula>"ALTA"</formula>
    </cfRule>
    <cfRule type="cellIs" dxfId="237" priority="251" operator="equal">
      <formula>"MODERADA"</formula>
    </cfRule>
    <cfRule type="cellIs" dxfId="236" priority="252" operator="equal">
      <formula>"BAJA"</formula>
    </cfRule>
  </conditionalFormatting>
  <conditionalFormatting sqref="AK53:AM55">
    <cfRule type="cellIs" dxfId="235" priority="245" operator="equal">
      <formula>"EXTREMA"</formula>
    </cfRule>
    <cfRule type="cellIs" dxfId="234" priority="246" operator="equal">
      <formula>"ALTA"</formula>
    </cfRule>
    <cfRule type="cellIs" dxfId="233" priority="247" operator="equal">
      <formula>"MODERADA"</formula>
    </cfRule>
    <cfRule type="cellIs" dxfId="232" priority="248" operator="equal">
      <formula>"BAJA"</formula>
    </cfRule>
  </conditionalFormatting>
  <conditionalFormatting sqref="AK82:AM84">
    <cfRule type="cellIs" dxfId="231" priority="241" operator="equal">
      <formula>"EXTREMA"</formula>
    </cfRule>
    <cfRule type="cellIs" dxfId="230" priority="242" operator="equal">
      <formula>"ALTA"</formula>
    </cfRule>
    <cfRule type="cellIs" dxfId="229" priority="243" operator="equal">
      <formula>"MODERADA"</formula>
    </cfRule>
    <cfRule type="cellIs" dxfId="228" priority="244" operator="equal">
      <formula>"BAJA"</formula>
    </cfRule>
  </conditionalFormatting>
  <conditionalFormatting sqref="AK96:AM98">
    <cfRule type="cellIs" dxfId="227" priority="237" operator="equal">
      <formula>"EXTREMA"</formula>
    </cfRule>
    <cfRule type="cellIs" dxfId="226" priority="238" operator="equal">
      <formula>"ALTA"</formula>
    </cfRule>
    <cfRule type="cellIs" dxfId="225" priority="239" operator="equal">
      <formula>"MODERADA"</formula>
    </cfRule>
    <cfRule type="cellIs" dxfId="224" priority="240" operator="equal">
      <formula>"BAJA"</formula>
    </cfRule>
  </conditionalFormatting>
  <conditionalFormatting sqref="AK113:AM115">
    <cfRule type="cellIs" dxfId="223" priority="233" operator="equal">
      <formula>"EXTREMA"</formula>
    </cfRule>
    <cfRule type="cellIs" dxfId="222" priority="234" operator="equal">
      <formula>"ALTA"</formula>
    </cfRule>
    <cfRule type="cellIs" dxfId="221" priority="235" operator="equal">
      <formula>"MODERADA"</formula>
    </cfRule>
    <cfRule type="cellIs" dxfId="220" priority="236" operator="equal">
      <formula>"BAJA"</formula>
    </cfRule>
  </conditionalFormatting>
  <conditionalFormatting sqref="AK125:AM127">
    <cfRule type="cellIs" dxfId="219" priority="229" operator="equal">
      <formula>"EXTREMA"</formula>
    </cfRule>
    <cfRule type="cellIs" dxfId="218" priority="230" operator="equal">
      <formula>"ALTA"</formula>
    </cfRule>
    <cfRule type="cellIs" dxfId="217" priority="231" operator="equal">
      <formula>"MODERADA"</formula>
    </cfRule>
    <cfRule type="cellIs" dxfId="216" priority="232" operator="equal">
      <formula>"BAJA"</formula>
    </cfRule>
  </conditionalFormatting>
  <conditionalFormatting sqref="AK137:AM139">
    <cfRule type="cellIs" dxfId="215" priority="225" operator="equal">
      <formula>"EXTREMA"</formula>
    </cfRule>
    <cfRule type="cellIs" dxfId="214" priority="226" operator="equal">
      <formula>"ALTA"</formula>
    </cfRule>
    <cfRule type="cellIs" dxfId="213" priority="227" operator="equal">
      <formula>"MODERADA"</formula>
    </cfRule>
    <cfRule type="cellIs" dxfId="212" priority="228" operator="equal">
      <formula>"BAJA"</formula>
    </cfRule>
  </conditionalFormatting>
  <conditionalFormatting sqref="AK151:AM153">
    <cfRule type="cellIs" dxfId="211" priority="221" operator="equal">
      <formula>"EXTREMA"</formula>
    </cfRule>
    <cfRule type="cellIs" dxfId="210" priority="222" operator="equal">
      <formula>"ALTA"</formula>
    </cfRule>
    <cfRule type="cellIs" dxfId="209" priority="223" operator="equal">
      <formula>"MODERADA"</formula>
    </cfRule>
    <cfRule type="cellIs" dxfId="208" priority="224" operator="equal">
      <formula>"BAJA"</formula>
    </cfRule>
  </conditionalFormatting>
  <conditionalFormatting sqref="AK171:AM173">
    <cfRule type="cellIs" dxfId="207" priority="213" operator="equal">
      <formula>"EXTREMA"</formula>
    </cfRule>
    <cfRule type="cellIs" dxfId="206" priority="214" operator="equal">
      <formula>"ALTA"</formula>
    </cfRule>
    <cfRule type="cellIs" dxfId="205" priority="215" operator="equal">
      <formula>"MODERADA"</formula>
    </cfRule>
    <cfRule type="cellIs" dxfId="204" priority="216" operator="equal">
      <formula>"BAJA"</formula>
    </cfRule>
  </conditionalFormatting>
  <conditionalFormatting sqref="AK161:AM163">
    <cfRule type="cellIs" dxfId="203" priority="217" operator="equal">
      <formula>"EXTREMA"</formula>
    </cfRule>
    <cfRule type="cellIs" dxfId="202" priority="218" operator="equal">
      <formula>"ALTA"</formula>
    </cfRule>
    <cfRule type="cellIs" dxfId="201" priority="219" operator="equal">
      <formula>"MODERADA"</formula>
    </cfRule>
    <cfRule type="cellIs" dxfId="200" priority="220" operator="equal">
      <formula>"BAJA"</formula>
    </cfRule>
  </conditionalFormatting>
  <conditionalFormatting sqref="AK179:AM181">
    <cfRule type="cellIs" dxfId="199" priority="209" operator="equal">
      <formula>"EXTREMA"</formula>
    </cfRule>
    <cfRule type="cellIs" dxfId="198" priority="210" operator="equal">
      <formula>"ALTA"</formula>
    </cfRule>
    <cfRule type="cellIs" dxfId="197" priority="211" operator="equal">
      <formula>"MODERADA"</formula>
    </cfRule>
    <cfRule type="cellIs" dxfId="196" priority="212" operator="equal">
      <formula>"BAJA"</formula>
    </cfRule>
  </conditionalFormatting>
  <conditionalFormatting sqref="D182:D185">
    <cfRule type="containsText" dxfId="195" priority="189" stopIfTrue="1" operator="containsText" text="BAJA">
      <formula>NOT(ISERROR(SEARCH("BAJA",D182)))</formula>
    </cfRule>
    <cfRule type="containsText" dxfId="194" priority="190" stopIfTrue="1" operator="containsText" text="MODERADA">
      <formula>NOT(ISERROR(SEARCH("MODERADA",D182)))</formula>
    </cfRule>
    <cfRule type="containsText" dxfId="193" priority="191" stopIfTrue="1" operator="containsText" text="ALTA">
      <formula>NOT(ISERROR(SEARCH("ALTA",D182)))</formula>
    </cfRule>
    <cfRule type="containsText" dxfId="192" priority="192" stopIfTrue="1" operator="containsText" text="EXTREMA">
      <formula>NOT(ISERROR(SEARCH("EXTREMA",D182)))</formula>
    </cfRule>
  </conditionalFormatting>
  <conditionalFormatting sqref="D29">
    <cfRule type="containsText" dxfId="191" priority="205" stopIfTrue="1" operator="containsText" text="BAJA">
      <formula>NOT(ISERROR(SEARCH("BAJA",D29)))</formula>
    </cfRule>
    <cfRule type="containsText" dxfId="190" priority="206" stopIfTrue="1" operator="containsText" text="MODERADA">
      <formula>NOT(ISERROR(SEARCH("MODERADA",D29)))</formula>
    </cfRule>
    <cfRule type="containsText" dxfId="189" priority="207" stopIfTrue="1" operator="containsText" text="ALTA">
      <formula>NOT(ISERROR(SEARCH("ALTA",D29)))</formula>
    </cfRule>
    <cfRule type="containsText" dxfId="188" priority="208" stopIfTrue="1" operator="containsText" text="EXTREMA">
      <formula>NOT(ISERROR(SEARCH("EXTREMA",D29)))</formula>
    </cfRule>
  </conditionalFormatting>
  <conditionalFormatting sqref="D69">
    <cfRule type="containsText" dxfId="187" priority="201" stopIfTrue="1" operator="containsText" text="BAJA">
      <formula>NOT(ISERROR(SEARCH("BAJA",D69)))</formula>
    </cfRule>
    <cfRule type="containsText" dxfId="186" priority="202" stopIfTrue="1" operator="containsText" text="MODERADA">
      <formula>NOT(ISERROR(SEARCH("MODERADA",D69)))</formula>
    </cfRule>
    <cfRule type="containsText" dxfId="185" priority="203" stopIfTrue="1" operator="containsText" text="ALTA">
      <formula>NOT(ISERROR(SEARCH("ALTA",D69)))</formula>
    </cfRule>
    <cfRule type="containsText" dxfId="184" priority="204" stopIfTrue="1" operator="containsText" text="EXTREMA">
      <formula>NOT(ISERROR(SEARCH("EXTREMA",D69)))</formula>
    </cfRule>
  </conditionalFormatting>
  <conditionalFormatting sqref="D30:D31">
    <cfRule type="containsText" dxfId="183" priority="181" stopIfTrue="1" operator="containsText" text="BAJA">
      <formula>NOT(ISERROR(SEARCH("BAJA",D30)))</formula>
    </cfRule>
    <cfRule type="containsText" dxfId="182" priority="182" stopIfTrue="1" operator="containsText" text="MODERADA">
      <formula>NOT(ISERROR(SEARCH("MODERADA",D30)))</formula>
    </cfRule>
    <cfRule type="containsText" dxfId="181" priority="183" stopIfTrue="1" operator="containsText" text="ALTA">
      <formula>NOT(ISERROR(SEARCH("ALTA",D30)))</formula>
    </cfRule>
    <cfRule type="containsText" dxfId="180" priority="184" stopIfTrue="1" operator="containsText" text="EXTREMA">
      <formula>NOT(ISERROR(SEARCH("EXTREMA",D30)))</formula>
    </cfRule>
  </conditionalFormatting>
  <conditionalFormatting sqref="D20">
    <cfRule type="containsText" dxfId="179" priority="185" stopIfTrue="1" operator="containsText" text="BAJA">
      <formula>NOT(ISERROR(SEARCH("BAJA",D20)))</formula>
    </cfRule>
    <cfRule type="containsText" dxfId="178" priority="186" stopIfTrue="1" operator="containsText" text="MODERADA">
      <formula>NOT(ISERROR(SEARCH("MODERADA",D20)))</formula>
    </cfRule>
    <cfRule type="containsText" dxfId="177" priority="187" stopIfTrue="1" operator="containsText" text="ALTA">
      <formula>NOT(ISERROR(SEARCH("ALTA",D20)))</formula>
    </cfRule>
    <cfRule type="containsText" dxfId="176" priority="188" stopIfTrue="1" operator="containsText" text="EXTREMA">
      <formula>NOT(ISERROR(SEARCH("EXTREMA",D20)))</formula>
    </cfRule>
  </conditionalFormatting>
  <conditionalFormatting sqref="D37">
    <cfRule type="containsText" dxfId="175" priority="177" stopIfTrue="1" operator="containsText" text="BAJA">
      <formula>NOT(ISERROR(SEARCH("BAJA",D37)))</formula>
    </cfRule>
    <cfRule type="containsText" dxfId="174" priority="178" stopIfTrue="1" operator="containsText" text="MODERADA">
      <formula>NOT(ISERROR(SEARCH("MODERADA",D37)))</formula>
    </cfRule>
    <cfRule type="containsText" dxfId="173" priority="179" stopIfTrue="1" operator="containsText" text="ALTA">
      <formula>NOT(ISERROR(SEARCH("ALTA",D37)))</formula>
    </cfRule>
    <cfRule type="containsText" dxfId="172" priority="180" stopIfTrue="1" operator="containsText" text="EXTREMA">
      <formula>NOT(ISERROR(SEARCH("EXTREMA",D37)))</formula>
    </cfRule>
  </conditionalFormatting>
  <conditionalFormatting sqref="D41">
    <cfRule type="containsText" dxfId="171" priority="173" stopIfTrue="1" operator="containsText" text="BAJA">
      <formula>NOT(ISERROR(SEARCH("BAJA",D41)))</formula>
    </cfRule>
    <cfRule type="containsText" dxfId="170" priority="174" stopIfTrue="1" operator="containsText" text="MODERADA">
      <formula>NOT(ISERROR(SEARCH("MODERADA",D41)))</formula>
    </cfRule>
    <cfRule type="containsText" dxfId="169" priority="175" stopIfTrue="1" operator="containsText" text="ALTA">
      <formula>NOT(ISERROR(SEARCH("ALTA",D41)))</formula>
    </cfRule>
    <cfRule type="containsText" dxfId="168" priority="176" stopIfTrue="1" operator="containsText" text="EXTREMA">
      <formula>NOT(ISERROR(SEARCH("EXTREMA",D41)))</formula>
    </cfRule>
  </conditionalFormatting>
  <conditionalFormatting sqref="D57">
    <cfRule type="containsText" dxfId="167" priority="169" stopIfTrue="1" operator="containsText" text="BAJA">
      <formula>NOT(ISERROR(SEARCH("BAJA",D57)))</formula>
    </cfRule>
    <cfRule type="containsText" dxfId="166" priority="170" stopIfTrue="1" operator="containsText" text="MODERADA">
      <formula>NOT(ISERROR(SEARCH("MODERADA",D57)))</formula>
    </cfRule>
    <cfRule type="containsText" dxfId="165" priority="171" stopIfTrue="1" operator="containsText" text="ALTA">
      <formula>NOT(ISERROR(SEARCH("ALTA",D57)))</formula>
    </cfRule>
    <cfRule type="containsText" dxfId="164" priority="172" stopIfTrue="1" operator="containsText" text="EXTREMA">
      <formula>NOT(ISERROR(SEARCH("EXTREMA",D57)))</formula>
    </cfRule>
  </conditionalFormatting>
  <conditionalFormatting sqref="D100">
    <cfRule type="containsText" dxfId="163" priority="161" stopIfTrue="1" operator="containsText" text="BAJA">
      <formula>NOT(ISERROR(SEARCH("BAJA",D100)))</formula>
    </cfRule>
    <cfRule type="containsText" dxfId="162" priority="162" stopIfTrue="1" operator="containsText" text="MODERADA">
      <formula>NOT(ISERROR(SEARCH("MODERADA",D100)))</formula>
    </cfRule>
    <cfRule type="containsText" dxfId="161" priority="163" stopIfTrue="1" operator="containsText" text="ALTA">
      <formula>NOT(ISERROR(SEARCH("ALTA",D100)))</formula>
    </cfRule>
    <cfRule type="containsText" dxfId="160" priority="164" stopIfTrue="1" operator="containsText" text="EXTREMA">
      <formula>NOT(ISERROR(SEARCH("EXTREMA",D100)))</formula>
    </cfRule>
  </conditionalFormatting>
  <conditionalFormatting sqref="D75:D76">
    <cfRule type="containsText" dxfId="159" priority="165" stopIfTrue="1" operator="containsText" text="BAJA">
      <formula>NOT(ISERROR(SEARCH("BAJA",D75)))</formula>
    </cfRule>
    <cfRule type="containsText" dxfId="158" priority="166" stopIfTrue="1" operator="containsText" text="MODERADA">
      <formula>NOT(ISERROR(SEARCH("MODERADA",D75)))</formula>
    </cfRule>
    <cfRule type="containsText" dxfId="157" priority="167" stopIfTrue="1" operator="containsText" text="ALTA">
      <formula>NOT(ISERROR(SEARCH("ALTA",D75)))</formula>
    </cfRule>
    <cfRule type="containsText" dxfId="156" priority="168" stopIfTrue="1" operator="containsText" text="EXTREMA">
      <formula>NOT(ISERROR(SEARCH("EXTREMA",D75)))</formula>
    </cfRule>
  </conditionalFormatting>
  <conditionalFormatting sqref="D116">
    <cfRule type="containsText" dxfId="155" priority="157" stopIfTrue="1" operator="containsText" text="BAJA">
      <formula>NOT(ISERROR(SEARCH("BAJA",D116)))</formula>
    </cfRule>
    <cfRule type="containsText" dxfId="154" priority="158" stopIfTrue="1" operator="containsText" text="MODERADA">
      <formula>NOT(ISERROR(SEARCH("MODERADA",D116)))</formula>
    </cfRule>
    <cfRule type="containsText" dxfId="153" priority="159" stopIfTrue="1" operator="containsText" text="ALTA">
      <formula>NOT(ISERROR(SEARCH("ALTA",D116)))</formula>
    </cfRule>
    <cfRule type="containsText" dxfId="152" priority="160" stopIfTrue="1" operator="containsText" text="EXTREMA">
      <formula>NOT(ISERROR(SEARCH("EXTREMA",D116)))</formula>
    </cfRule>
  </conditionalFormatting>
  <conditionalFormatting sqref="D151:D152">
    <cfRule type="containsText" dxfId="151" priority="153" stopIfTrue="1" operator="containsText" text="BAJA">
      <formula>NOT(ISERROR(SEARCH("BAJA",D151)))</formula>
    </cfRule>
    <cfRule type="containsText" dxfId="150" priority="154" stopIfTrue="1" operator="containsText" text="MODERADA">
      <formula>NOT(ISERROR(SEARCH("MODERADA",D151)))</formula>
    </cfRule>
    <cfRule type="containsText" dxfId="149" priority="155" stopIfTrue="1" operator="containsText" text="ALTA">
      <formula>NOT(ISERROR(SEARCH("ALTA",D151)))</formula>
    </cfRule>
    <cfRule type="containsText" dxfId="148" priority="156" stopIfTrue="1" operator="containsText" text="EXTREMA">
      <formula>NOT(ISERROR(SEARCH("EXTREMA",D151)))</formula>
    </cfRule>
  </conditionalFormatting>
  <conditionalFormatting sqref="D40">
    <cfRule type="containsText" dxfId="147" priority="149" stopIfTrue="1" operator="containsText" text="BAJA">
      <formula>NOT(ISERROR(SEARCH("BAJA",D40)))</formula>
    </cfRule>
    <cfRule type="containsText" dxfId="146" priority="150" stopIfTrue="1" operator="containsText" text="MODERADA">
      <formula>NOT(ISERROR(SEARCH("MODERADA",D40)))</formula>
    </cfRule>
    <cfRule type="containsText" dxfId="145" priority="151" stopIfTrue="1" operator="containsText" text="ALTA">
      <formula>NOT(ISERROR(SEARCH("ALTA",D40)))</formula>
    </cfRule>
    <cfRule type="containsText" dxfId="144" priority="152" stopIfTrue="1" operator="containsText" text="EXTREMA">
      <formula>NOT(ISERROR(SEARCH("EXTREMA",D40)))</formula>
    </cfRule>
  </conditionalFormatting>
  <conditionalFormatting sqref="D56">
    <cfRule type="containsText" dxfId="143" priority="145" stopIfTrue="1" operator="containsText" text="BAJA">
      <formula>NOT(ISERROR(SEARCH("BAJA",D56)))</formula>
    </cfRule>
    <cfRule type="containsText" dxfId="142" priority="146" stopIfTrue="1" operator="containsText" text="MODERADA">
      <formula>NOT(ISERROR(SEARCH("MODERADA",D56)))</formula>
    </cfRule>
    <cfRule type="containsText" dxfId="141" priority="147" stopIfTrue="1" operator="containsText" text="ALTA">
      <formula>NOT(ISERROR(SEARCH("ALTA",D56)))</formula>
    </cfRule>
    <cfRule type="containsText" dxfId="140" priority="148" stopIfTrue="1" operator="containsText" text="EXTREMA">
      <formula>NOT(ISERROR(SEARCH("EXTREMA",D56)))</formula>
    </cfRule>
  </conditionalFormatting>
  <conditionalFormatting sqref="D99">
    <cfRule type="containsText" dxfId="139" priority="141" stopIfTrue="1" operator="containsText" text="BAJA">
      <formula>NOT(ISERROR(SEARCH("BAJA",D99)))</formula>
    </cfRule>
    <cfRule type="containsText" dxfId="138" priority="142" stopIfTrue="1" operator="containsText" text="MODERADA">
      <formula>NOT(ISERROR(SEARCH("MODERADA",D99)))</formula>
    </cfRule>
    <cfRule type="containsText" dxfId="137" priority="143" stopIfTrue="1" operator="containsText" text="ALTA">
      <formula>NOT(ISERROR(SEARCH("ALTA",D99)))</formula>
    </cfRule>
    <cfRule type="containsText" dxfId="136" priority="144" stopIfTrue="1" operator="containsText" text="EXTREMA">
      <formula>NOT(ISERROR(SEARCH("EXTREMA",D99)))</formula>
    </cfRule>
  </conditionalFormatting>
  <conditionalFormatting sqref="D140:D142">
    <cfRule type="containsText" dxfId="135" priority="137" stopIfTrue="1" operator="containsText" text="BAJA">
      <formula>NOT(ISERROR(SEARCH("BAJA",D140)))</formula>
    </cfRule>
    <cfRule type="containsText" dxfId="134" priority="138" stopIfTrue="1" operator="containsText" text="MODERADA">
      <formula>NOT(ISERROR(SEARCH("MODERADA",D140)))</formula>
    </cfRule>
    <cfRule type="containsText" dxfId="133" priority="139" stopIfTrue="1" operator="containsText" text="ALTA">
      <formula>NOT(ISERROR(SEARCH("ALTA",D140)))</formula>
    </cfRule>
    <cfRule type="containsText" dxfId="132" priority="140" stopIfTrue="1" operator="containsText" text="EXTREMA">
      <formula>NOT(ISERROR(SEARCH("EXTREMA",D140)))</formula>
    </cfRule>
  </conditionalFormatting>
  <conditionalFormatting sqref="D144">
    <cfRule type="containsText" dxfId="131" priority="133" stopIfTrue="1" operator="containsText" text="BAJA">
      <formula>NOT(ISERROR(SEARCH("BAJA",D144)))</formula>
    </cfRule>
    <cfRule type="containsText" dxfId="130" priority="134" stopIfTrue="1" operator="containsText" text="MODERADA">
      <formula>NOT(ISERROR(SEARCH("MODERADA",D144)))</formula>
    </cfRule>
    <cfRule type="containsText" dxfId="129" priority="135" stopIfTrue="1" operator="containsText" text="ALTA">
      <formula>NOT(ISERROR(SEARCH("ALTA",D144)))</formula>
    </cfRule>
    <cfRule type="containsText" dxfId="128" priority="136" stopIfTrue="1" operator="containsText" text="EXTREMA">
      <formula>NOT(ISERROR(SEARCH("EXTREMA",D144)))</formula>
    </cfRule>
  </conditionalFormatting>
  <conditionalFormatting sqref="D145">
    <cfRule type="containsText" dxfId="127" priority="129" stopIfTrue="1" operator="containsText" text="BAJA">
      <formula>NOT(ISERROR(SEARCH("BAJA",D145)))</formula>
    </cfRule>
    <cfRule type="containsText" dxfId="126" priority="130" stopIfTrue="1" operator="containsText" text="MODERADA">
      <formula>NOT(ISERROR(SEARCH("MODERADA",D145)))</formula>
    </cfRule>
    <cfRule type="containsText" dxfId="125" priority="131" stopIfTrue="1" operator="containsText" text="ALTA">
      <formula>NOT(ISERROR(SEARCH("ALTA",D145)))</formula>
    </cfRule>
    <cfRule type="containsText" dxfId="124" priority="132" stopIfTrue="1" operator="containsText" text="EXTREMA">
      <formula>NOT(ISERROR(SEARCH("EXTREMA",D145)))</formula>
    </cfRule>
  </conditionalFormatting>
  <conditionalFormatting sqref="D165">
    <cfRule type="containsText" dxfId="123" priority="125" stopIfTrue="1" operator="containsText" text="BAJA">
      <formula>NOT(ISERROR(SEARCH("BAJA",D165)))</formula>
    </cfRule>
    <cfRule type="containsText" dxfId="122" priority="126" stopIfTrue="1" operator="containsText" text="MODERADA">
      <formula>NOT(ISERROR(SEARCH("MODERADA",D165)))</formula>
    </cfRule>
    <cfRule type="containsText" dxfId="121" priority="127" stopIfTrue="1" operator="containsText" text="ALTA">
      <formula>NOT(ISERROR(SEARCH("ALTA",D165)))</formula>
    </cfRule>
    <cfRule type="containsText" dxfId="120" priority="128" stopIfTrue="1" operator="containsText" text="EXTREMA">
      <formula>NOT(ISERROR(SEARCH("EXTREMA",D165)))</formula>
    </cfRule>
  </conditionalFormatting>
  <conditionalFormatting sqref="D33">
    <cfRule type="containsText" dxfId="119" priority="121" stopIfTrue="1" operator="containsText" text="BAJA">
      <formula>NOT(ISERROR(SEARCH("BAJA",D33)))</formula>
    </cfRule>
    <cfRule type="containsText" dxfId="118" priority="122" stopIfTrue="1" operator="containsText" text="MODERADA">
      <formula>NOT(ISERROR(SEARCH("MODERADA",D33)))</formula>
    </cfRule>
    <cfRule type="containsText" dxfId="117" priority="123" stopIfTrue="1" operator="containsText" text="ALTA">
      <formula>NOT(ISERROR(SEARCH("ALTA",D33)))</formula>
    </cfRule>
    <cfRule type="containsText" dxfId="116" priority="124" stopIfTrue="1" operator="containsText" text="EXTREMA">
      <formula>NOT(ISERROR(SEARCH("EXTREMA",D33)))</formula>
    </cfRule>
  </conditionalFormatting>
  <conditionalFormatting sqref="D62">
    <cfRule type="containsText" dxfId="115" priority="117" stopIfTrue="1" operator="containsText" text="BAJA">
      <formula>NOT(ISERROR(SEARCH("BAJA",D62)))</formula>
    </cfRule>
    <cfRule type="containsText" dxfId="114" priority="118" stopIfTrue="1" operator="containsText" text="MODERADA">
      <formula>NOT(ISERROR(SEARCH("MODERADA",D62)))</formula>
    </cfRule>
    <cfRule type="containsText" dxfId="113" priority="119" stopIfTrue="1" operator="containsText" text="ALTA">
      <formula>NOT(ISERROR(SEARCH("ALTA",D62)))</formula>
    </cfRule>
    <cfRule type="containsText" dxfId="112" priority="120" stopIfTrue="1" operator="containsText" text="EXTREMA">
      <formula>NOT(ISERROR(SEARCH("EXTREMA",D62)))</formula>
    </cfRule>
  </conditionalFormatting>
  <conditionalFormatting sqref="D70">
    <cfRule type="containsText" dxfId="111" priority="113" stopIfTrue="1" operator="containsText" text="BAJA">
      <formula>NOT(ISERROR(SEARCH("BAJA",D70)))</formula>
    </cfRule>
    <cfRule type="containsText" dxfId="110" priority="114" stopIfTrue="1" operator="containsText" text="MODERADA">
      <formula>NOT(ISERROR(SEARCH("MODERADA",D70)))</formula>
    </cfRule>
    <cfRule type="containsText" dxfId="109" priority="115" stopIfTrue="1" operator="containsText" text="ALTA">
      <formula>NOT(ISERROR(SEARCH("ALTA",D70)))</formula>
    </cfRule>
    <cfRule type="containsText" dxfId="108" priority="116" stopIfTrue="1" operator="containsText" text="EXTREMA">
      <formula>NOT(ISERROR(SEARCH("EXTREMA",D70)))</formula>
    </cfRule>
  </conditionalFormatting>
  <conditionalFormatting sqref="D149">
    <cfRule type="containsText" dxfId="107" priority="93" stopIfTrue="1" operator="containsText" text="BAJA">
      <formula>NOT(ISERROR(SEARCH("BAJA",D149)))</formula>
    </cfRule>
    <cfRule type="containsText" dxfId="106" priority="94" stopIfTrue="1" operator="containsText" text="MODERADA">
      <formula>NOT(ISERROR(SEARCH("MODERADA",D149)))</formula>
    </cfRule>
    <cfRule type="containsText" dxfId="105" priority="95" stopIfTrue="1" operator="containsText" text="ALTA">
      <formula>NOT(ISERROR(SEARCH("ALTA",D149)))</formula>
    </cfRule>
    <cfRule type="containsText" dxfId="104" priority="96" stopIfTrue="1" operator="containsText" text="EXTREMA">
      <formula>NOT(ISERROR(SEARCH("EXTREMA",D149)))</formula>
    </cfRule>
  </conditionalFormatting>
  <conditionalFormatting sqref="D154:D155">
    <cfRule type="containsText" dxfId="103" priority="89" stopIfTrue="1" operator="containsText" text="BAJA">
      <formula>NOT(ISERROR(SEARCH("BAJA",D154)))</formula>
    </cfRule>
    <cfRule type="containsText" dxfId="102" priority="90" stopIfTrue="1" operator="containsText" text="MODERADA">
      <formula>NOT(ISERROR(SEARCH("MODERADA",D154)))</formula>
    </cfRule>
    <cfRule type="containsText" dxfId="101" priority="91" stopIfTrue="1" operator="containsText" text="ALTA">
      <formula>NOT(ISERROR(SEARCH("ALTA",D154)))</formula>
    </cfRule>
    <cfRule type="containsText" dxfId="100" priority="92" stopIfTrue="1" operator="containsText" text="EXTREMA">
      <formula>NOT(ISERROR(SEARCH("EXTREMA",D154)))</formula>
    </cfRule>
  </conditionalFormatting>
  <conditionalFormatting sqref="D107:D108">
    <cfRule type="containsText" dxfId="99" priority="109" stopIfTrue="1" operator="containsText" text="BAJA">
      <formula>NOT(ISERROR(SEARCH("BAJA",D107)))</formula>
    </cfRule>
    <cfRule type="containsText" dxfId="98" priority="110" stopIfTrue="1" operator="containsText" text="MODERADA">
      <formula>NOT(ISERROR(SEARCH("MODERADA",D107)))</formula>
    </cfRule>
    <cfRule type="containsText" dxfId="97" priority="111" stopIfTrue="1" operator="containsText" text="ALTA">
      <formula>NOT(ISERROR(SEARCH("ALTA",D107)))</formula>
    </cfRule>
    <cfRule type="containsText" dxfId="96" priority="112" stopIfTrue="1" operator="containsText" text="EXTREMA">
      <formula>NOT(ISERROR(SEARCH("EXTREMA",D107)))</formula>
    </cfRule>
  </conditionalFormatting>
  <conditionalFormatting sqref="D109">
    <cfRule type="containsText" dxfId="95" priority="105" stopIfTrue="1" operator="containsText" text="BAJA">
      <formula>NOT(ISERROR(SEARCH("BAJA",D109)))</formula>
    </cfRule>
    <cfRule type="containsText" dxfId="94" priority="106" stopIfTrue="1" operator="containsText" text="MODERADA">
      <formula>NOT(ISERROR(SEARCH("MODERADA",D109)))</formula>
    </cfRule>
    <cfRule type="containsText" dxfId="93" priority="107" stopIfTrue="1" operator="containsText" text="ALTA">
      <formula>NOT(ISERROR(SEARCH("ALTA",D109)))</formula>
    </cfRule>
    <cfRule type="containsText" dxfId="92" priority="108" stopIfTrue="1" operator="containsText" text="EXTREMA">
      <formula>NOT(ISERROR(SEARCH("EXTREMA",D109)))</formula>
    </cfRule>
  </conditionalFormatting>
  <conditionalFormatting sqref="D118">
    <cfRule type="containsText" dxfId="91" priority="101" stopIfTrue="1" operator="containsText" text="BAJA">
      <formula>NOT(ISERROR(SEARCH("BAJA",D118)))</formula>
    </cfRule>
    <cfRule type="containsText" dxfId="90" priority="102" stopIfTrue="1" operator="containsText" text="MODERADA">
      <formula>NOT(ISERROR(SEARCH("MODERADA",D118)))</formula>
    </cfRule>
    <cfRule type="containsText" dxfId="89" priority="103" stopIfTrue="1" operator="containsText" text="ALTA">
      <formula>NOT(ISERROR(SEARCH("ALTA",D118)))</formula>
    </cfRule>
    <cfRule type="containsText" dxfId="88" priority="104" stopIfTrue="1" operator="containsText" text="EXTREMA">
      <formula>NOT(ISERROR(SEARCH("EXTREMA",D118)))</formula>
    </cfRule>
  </conditionalFormatting>
  <conditionalFormatting sqref="D146:D148">
    <cfRule type="containsText" dxfId="87" priority="97" stopIfTrue="1" operator="containsText" text="BAJA">
      <formula>NOT(ISERROR(SEARCH("BAJA",D146)))</formula>
    </cfRule>
    <cfRule type="containsText" dxfId="86" priority="98" stopIfTrue="1" operator="containsText" text="MODERADA">
      <formula>NOT(ISERROR(SEARCH("MODERADA",D146)))</formula>
    </cfRule>
    <cfRule type="containsText" dxfId="85" priority="99" stopIfTrue="1" operator="containsText" text="ALTA">
      <formula>NOT(ISERROR(SEARCH("ALTA",D146)))</formula>
    </cfRule>
    <cfRule type="containsText" dxfId="84" priority="100" stopIfTrue="1" operator="containsText" text="EXTREMA">
      <formula>NOT(ISERROR(SEARCH("EXTREMA",D146)))</formula>
    </cfRule>
  </conditionalFormatting>
  <conditionalFormatting sqref="D171">
    <cfRule type="containsText" dxfId="83" priority="85" stopIfTrue="1" operator="containsText" text="BAJA">
      <formula>NOT(ISERROR(SEARCH("BAJA",D171)))</formula>
    </cfRule>
    <cfRule type="containsText" dxfId="82" priority="86" stopIfTrue="1" operator="containsText" text="MODERADA">
      <formula>NOT(ISERROR(SEARCH("MODERADA",D171)))</formula>
    </cfRule>
    <cfRule type="containsText" dxfId="81" priority="87" stopIfTrue="1" operator="containsText" text="ALTA">
      <formula>NOT(ISERROR(SEARCH("ALTA",D171)))</formula>
    </cfRule>
    <cfRule type="containsText" dxfId="80" priority="88" stopIfTrue="1" operator="containsText" text="EXTREMA">
      <formula>NOT(ISERROR(SEARCH("EXTREMA",D171)))</formula>
    </cfRule>
  </conditionalFormatting>
  <conditionalFormatting sqref="D19">
    <cfRule type="containsText" dxfId="79" priority="81" stopIfTrue="1" operator="containsText" text="BAJA">
      <formula>NOT(ISERROR(SEARCH("BAJA",D19)))</formula>
    </cfRule>
    <cfRule type="containsText" dxfId="78" priority="82" stopIfTrue="1" operator="containsText" text="MODERADA">
      <formula>NOT(ISERROR(SEARCH("MODERADA",D19)))</formula>
    </cfRule>
    <cfRule type="containsText" dxfId="77" priority="83" stopIfTrue="1" operator="containsText" text="ALTA">
      <formula>NOT(ISERROR(SEARCH("ALTA",D19)))</formula>
    </cfRule>
    <cfRule type="containsText" dxfId="76" priority="84" stopIfTrue="1" operator="containsText" text="EXTREMA">
      <formula>NOT(ISERROR(SEARCH("EXTREMA",D19)))</formula>
    </cfRule>
  </conditionalFormatting>
  <conditionalFormatting sqref="D38">
    <cfRule type="containsText" dxfId="75" priority="77" stopIfTrue="1" operator="containsText" text="BAJA">
      <formula>NOT(ISERROR(SEARCH("BAJA",D38)))</formula>
    </cfRule>
    <cfRule type="containsText" dxfId="74" priority="78" stopIfTrue="1" operator="containsText" text="MODERADA">
      <formula>NOT(ISERROR(SEARCH("MODERADA",D38)))</formula>
    </cfRule>
    <cfRule type="containsText" dxfId="73" priority="79" stopIfTrue="1" operator="containsText" text="ALTA">
      <formula>NOT(ISERROR(SEARCH("ALTA",D38)))</formula>
    </cfRule>
    <cfRule type="containsText" dxfId="72" priority="80" stopIfTrue="1" operator="containsText" text="EXTREMA">
      <formula>NOT(ISERROR(SEARCH("EXTREMA",D38)))</formula>
    </cfRule>
  </conditionalFormatting>
  <conditionalFormatting sqref="D42:D44">
    <cfRule type="containsText" dxfId="71" priority="73" stopIfTrue="1" operator="containsText" text="BAJA">
      <formula>NOT(ISERROR(SEARCH("BAJA",D42)))</formula>
    </cfRule>
    <cfRule type="containsText" dxfId="70" priority="74" stopIfTrue="1" operator="containsText" text="MODERADA">
      <formula>NOT(ISERROR(SEARCH("MODERADA",D42)))</formula>
    </cfRule>
    <cfRule type="containsText" dxfId="69" priority="75" stopIfTrue="1" operator="containsText" text="ALTA">
      <formula>NOT(ISERROR(SEARCH("ALTA",D42)))</formula>
    </cfRule>
    <cfRule type="containsText" dxfId="68" priority="76" stopIfTrue="1" operator="containsText" text="EXTREMA">
      <formula>NOT(ISERROR(SEARCH("EXTREMA",D42)))</formula>
    </cfRule>
  </conditionalFormatting>
  <conditionalFormatting sqref="D59:D60">
    <cfRule type="containsText" dxfId="67" priority="69" stopIfTrue="1" operator="containsText" text="BAJA">
      <formula>NOT(ISERROR(SEARCH("BAJA",D59)))</formula>
    </cfRule>
    <cfRule type="containsText" dxfId="66" priority="70" stopIfTrue="1" operator="containsText" text="MODERADA">
      <formula>NOT(ISERROR(SEARCH("MODERADA",D59)))</formula>
    </cfRule>
    <cfRule type="containsText" dxfId="65" priority="71" stopIfTrue="1" operator="containsText" text="ALTA">
      <formula>NOT(ISERROR(SEARCH("ALTA",D59)))</formula>
    </cfRule>
    <cfRule type="containsText" dxfId="64" priority="72" stopIfTrue="1" operator="containsText" text="EXTREMA">
      <formula>NOT(ISERROR(SEARCH("EXTREMA",D59)))</formula>
    </cfRule>
  </conditionalFormatting>
  <conditionalFormatting sqref="D105">
    <cfRule type="containsText" dxfId="63" priority="65" stopIfTrue="1" operator="containsText" text="BAJA">
      <formula>NOT(ISERROR(SEARCH("BAJA",D105)))</formula>
    </cfRule>
    <cfRule type="containsText" dxfId="62" priority="66" stopIfTrue="1" operator="containsText" text="MODERADA">
      <formula>NOT(ISERROR(SEARCH("MODERADA",D105)))</formula>
    </cfRule>
    <cfRule type="containsText" dxfId="61" priority="67" stopIfTrue="1" operator="containsText" text="ALTA">
      <formula>NOT(ISERROR(SEARCH("ALTA",D105)))</formula>
    </cfRule>
    <cfRule type="containsText" dxfId="60" priority="68" stopIfTrue="1" operator="containsText" text="EXTREMA">
      <formula>NOT(ISERROR(SEARCH("EXTREMA",D105)))</formula>
    </cfRule>
  </conditionalFormatting>
  <conditionalFormatting sqref="D117">
    <cfRule type="containsText" dxfId="59" priority="61" stopIfTrue="1" operator="containsText" text="BAJA">
      <formula>NOT(ISERROR(SEARCH("BAJA",D117)))</formula>
    </cfRule>
    <cfRule type="containsText" dxfId="58" priority="62" stopIfTrue="1" operator="containsText" text="MODERADA">
      <formula>NOT(ISERROR(SEARCH("MODERADA",D117)))</formula>
    </cfRule>
    <cfRule type="containsText" dxfId="57" priority="63" stopIfTrue="1" operator="containsText" text="ALTA">
      <formula>NOT(ISERROR(SEARCH("ALTA",D117)))</formula>
    </cfRule>
    <cfRule type="containsText" dxfId="56" priority="64" stopIfTrue="1" operator="containsText" text="EXTREMA">
      <formula>NOT(ISERROR(SEARCH("EXTREMA",D117)))</formula>
    </cfRule>
  </conditionalFormatting>
  <conditionalFormatting sqref="D143">
    <cfRule type="containsText" dxfId="55" priority="57" stopIfTrue="1" operator="containsText" text="BAJA">
      <formula>NOT(ISERROR(SEARCH("BAJA",D143)))</formula>
    </cfRule>
    <cfRule type="containsText" dxfId="54" priority="58" stopIfTrue="1" operator="containsText" text="MODERADA">
      <formula>NOT(ISERROR(SEARCH("MODERADA",D143)))</formula>
    </cfRule>
    <cfRule type="containsText" dxfId="53" priority="59" stopIfTrue="1" operator="containsText" text="ALTA">
      <formula>NOT(ISERROR(SEARCH("ALTA",D143)))</formula>
    </cfRule>
    <cfRule type="containsText" dxfId="52" priority="60" stopIfTrue="1" operator="containsText" text="EXTREMA">
      <formula>NOT(ISERROR(SEARCH("EXTREMA",D143)))</formula>
    </cfRule>
  </conditionalFormatting>
  <conditionalFormatting sqref="D11">
    <cfRule type="containsText" dxfId="51" priority="53" stopIfTrue="1" operator="containsText" text="BAJA">
      <formula>NOT(ISERROR(SEARCH("BAJA",D11)))</formula>
    </cfRule>
    <cfRule type="containsText" dxfId="50" priority="54" stopIfTrue="1" operator="containsText" text="MODERADA">
      <formula>NOT(ISERROR(SEARCH("MODERADA",D11)))</formula>
    </cfRule>
    <cfRule type="containsText" dxfId="49" priority="55" stopIfTrue="1" operator="containsText" text="ALTA">
      <formula>NOT(ISERROR(SEARCH("ALTA",D11)))</formula>
    </cfRule>
    <cfRule type="containsText" dxfId="48" priority="56" stopIfTrue="1" operator="containsText" text="EXTREMA">
      <formula>NOT(ISERROR(SEARCH("EXTREMA",D11)))</formula>
    </cfRule>
  </conditionalFormatting>
  <conditionalFormatting sqref="D24">
    <cfRule type="containsText" dxfId="47" priority="49" stopIfTrue="1" operator="containsText" text="BAJA">
      <formula>NOT(ISERROR(SEARCH("BAJA",D24)))</formula>
    </cfRule>
    <cfRule type="containsText" dxfId="46" priority="50" stopIfTrue="1" operator="containsText" text="MODERADA">
      <formula>NOT(ISERROR(SEARCH("MODERADA",D24)))</formula>
    </cfRule>
    <cfRule type="containsText" dxfId="45" priority="51" stopIfTrue="1" operator="containsText" text="ALTA">
      <formula>NOT(ISERROR(SEARCH("ALTA",D24)))</formula>
    </cfRule>
    <cfRule type="containsText" dxfId="44" priority="52" stopIfTrue="1" operator="containsText" text="EXTREMA">
      <formula>NOT(ISERROR(SEARCH("EXTREMA",D24)))</formula>
    </cfRule>
  </conditionalFormatting>
  <conditionalFormatting sqref="D32">
    <cfRule type="containsText" dxfId="43" priority="45" stopIfTrue="1" operator="containsText" text="BAJA">
      <formula>NOT(ISERROR(SEARCH("BAJA",D32)))</formula>
    </cfRule>
    <cfRule type="containsText" dxfId="42" priority="46" stopIfTrue="1" operator="containsText" text="MODERADA">
      <formula>NOT(ISERROR(SEARCH("MODERADA",D32)))</formula>
    </cfRule>
    <cfRule type="containsText" dxfId="41" priority="47" stopIfTrue="1" operator="containsText" text="ALTA">
      <formula>NOT(ISERROR(SEARCH("ALTA",D32)))</formula>
    </cfRule>
    <cfRule type="containsText" dxfId="40" priority="48" stopIfTrue="1" operator="containsText" text="EXTREMA">
      <formula>NOT(ISERROR(SEARCH("EXTREMA",D32)))</formula>
    </cfRule>
  </conditionalFormatting>
  <conditionalFormatting sqref="D45">
    <cfRule type="containsText" dxfId="39" priority="41" stopIfTrue="1" operator="containsText" text="BAJA">
      <formula>NOT(ISERROR(SEARCH("BAJA",D45)))</formula>
    </cfRule>
    <cfRule type="containsText" dxfId="38" priority="42" stopIfTrue="1" operator="containsText" text="MODERADA">
      <formula>NOT(ISERROR(SEARCH("MODERADA",D45)))</formula>
    </cfRule>
    <cfRule type="containsText" dxfId="37" priority="43" stopIfTrue="1" operator="containsText" text="ALTA">
      <formula>NOT(ISERROR(SEARCH("ALTA",D45)))</formula>
    </cfRule>
    <cfRule type="containsText" dxfId="36" priority="44" stopIfTrue="1" operator="containsText" text="EXTREMA">
      <formula>NOT(ISERROR(SEARCH("EXTREMA",D45)))</formula>
    </cfRule>
  </conditionalFormatting>
  <conditionalFormatting sqref="D63">
    <cfRule type="containsText" dxfId="35" priority="37" stopIfTrue="1" operator="containsText" text="BAJA">
      <formula>NOT(ISERROR(SEARCH("BAJA",D63)))</formula>
    </cfRule>
    <cfRule type="containsText" dxfId="34" priority="38" stopIfTrue="1" operator="containsText" text="MODERADA">
      <formula>NOT(ISERROR(SEARCH("MODERADA",D63)))</formula>
    </cfRule>
    <cfRule type="containsText" dxfId="33" priority="39" stopIfTrue="1" operator="containsText" text="ALTA">
      <formula>NOT(ISERROR(SEARCH("ALTA",D63)))</formula>
    </cfRule>
    <cfRule type="containsText" dxfId="32" priority="40" stopIfTrue="1" operator="containsText" text="EXTREMA">
      <formula>NOT(ISERROR(SEARCH("EXTREMA",D63)))</formula>
    </cfRule>
  </conditionalFormatting>
  <conditionalFormatting sqref="D92">
    <cfRule type="containsText" dxfId="31" priority="33" stopIfTrue="1" operator="containsText" text="BAJA">
      <formula>NOT(ISERROR(SEARCH("BAJA",D92)))</formula>
    </cfRule>
    <cfRule type="containsText" dxfId="30" priority="34" stopIfTrue="1" operator="containsText" text="MODERADA">
      <formula>NOT(ISERROR(SEARCH("MODERADA",D92)))</formula>
    </cfRule>
    <cfRule type="containsText" dxfId="29" priority="35" stopIfTrue="1" operator="containsText" text="ALTA">
      <formula>NOT(ISERROR(SEARCH("ALTA",D92)))</formula>
    </cfRule>
    <cfRule type="containsText" dxfId="28" priority="36" stopIfTrue="1" operator="containsText" text="EXTREMA">
      <formula>NOT(ISERROR(SEARCH("EXTREMA",D92)))</formula>
    </cfRule>
  </conditionalFormatting>
  <conditionalFormatting sqref="D90">
    <cfRule type="containsText" dxfId="27" priority="29" stopIfTrue="1" operator="containsText" text="BAJA">
      <formula>NOT(ISERROR(SEARCH("BAJA",D90)))</formula>
    </cfRule>
    <cfRule type="containsText" dxfId="26" priority="30" stopIfTrue="1" operator="containsText" text="MODERADA">
      <formula>NOT(ISERROR(SEARCH("MODERADA",D90)))</formula>
    </cfRule>
    <cfRule type="containsText" dxfId="25" priority="31" stopIfTrue="1" operator="containsText" text="ALTA">
      <formula>NOT(ISERROR(SEARCH("ALTA",D90)))</formula>
    </cfRule>
    <cfRule type="containsText" dxfId="24" priority="32" stopIfTrue="1" operator="containsText" text="EXTREMA">
      <formula>NOT(ISERROR(SEARCH("EXTREMA",D90)))</formula>
    </cfRule>
  </conditionalFormatting>
  <conditionalFormatting sqref="D12">
    <cfRule type="containsText" dxfId="23" priority="25" stopIfTrue="1" operator="containsText" text="BAJA">
      <formula>NOT(ISERROR(SEARCH("BAJA",D12)))</formula>
    </cfRule>
    <cfRule type="containsText" dxfId="22" priority="26" stopIfTrue="1" operator="containsText" text="MODERADA">
      <formula>NOT(ISERROR(SEARCH("MODERADA",D12)))</formula>
    </cfRule>
    <cfRule type="containsText" dxfId="21" priority="27" stopIfTrue="1" operator="containsText" text="ALTA">
      <formula>NOT(ISERROR(SEARCH("ALTA",D12)))</formula>
    </cfRule>
    <cfRule type="containsText" dxfId="20" priority="28" stopIfTrue="1" operator="containsText" text="EXTREMA">
      <formula>NOT(ISERROR(SEARCH("EXTREMA",D12)))</formula>
    </cfRule>
  </conditionalFormatting>
  <conditionalFormatting sqref="D35">
    <cfRule type="containsText" dxfId="19" priority="21" stopIfTrue="1" operator="containsText" text="BAJA">
      <formula>NOT(ISERROR(SEARCH("BAJA",D35)))</formula>
    </cfRule>
    <cfRule type="containsText" dxfId="18" priority="22" stopIfTrue="1" operator="containsText" text="MODERADA">
      <formula>NOT(ISERROR(SEARCH("MODERADA",D35)))</formula>
    </cfRule>
    <cfRule type="containsText" dxfId="17" priority="23" stopIfTrue="1" operator="containsText" text="ALTA">
      <formula>NOT(ISERROR(SEARCH("ALTA",D35)))</formula>
    </cfRule>
    <cfRule type="containsText" dxfId="16" priority="24" stopIfTrue="1" operator="containsText" text="EXTREMA">
      <formula>NOT(ISERROR(SEARCH("EXTREMA",D35)))</formula>
    </cfRule>
  </conditionalFormatting>
  <conditionalFormatting sqref="D61">
    <cfRule type="containsText" dxfId="15" priority="13" stopIfTrue="1" operator="containsText" text="BAJA">
      <formula>NOT(ISERROR(SEARCH("BAJA",D61)))</formula>
    </cfRule>
    <cfRule type="containsText" dxfId="14" priority="14" stopIfTrue="1" operator="containsText" text="MODERADA">
      <formula>NOT(ISERROR(SEARCH("MODERADA",D61)))</formula>
    </cfRule>
    <cfRule type="containsText" dxfId="13" priority="15" stopIfTrue="1" operator="containsText" text="ALTA">
      <formula>NOT(ISERROR(SEARCH("ALTA",D61)))</formula>
    </cfRule>
    <cfRule type="containsText" dxfId="12" priority="16" stopIfTrue="1" operator="containsText" text="EXTREMA">
      <formula>NOT(ISERROR(SEARCH("EXTREMA",D61)))</formula>
    </cfRule>
  </conditionalFormatting>
  <conditionalFormatting sqref="D157:D158">
    <cfRule type="containsText" dxfId="11" priority="9" stopIfTrue="1" operator="containsText" text="BAJA">
      <formula>NOT(ISERROR(SEARCH("BAJA",D157)))</formula>
    </cfRule>
    <cfRule type="containsText" dxfId="10" priority="10" stopIfTrue="1" operator="containsText" text="MODERADA">
      <formula>NOT(ISERROR(SEARCH("MODERADA",D157)))</formula>
    </cfRule>
    <cfRule type="containsText" dxfId="9" priority="11" stopIfTrue="1" operator="containsText" text="ALTA">
      <formula>NOT(ISERROR(SEARCH("ALTA",D157)))</formula>
    </cfRule>
    <cfRule type="containsText" dxfId="8" priority="12" stopIfTrue="1" operator="containsText" text="EXTREMA">
      <formula>NOT(ISERROR(SEARCH("EXTREMA",D157)))</formula>
    </cfRule>
  </conditionalFormatting>
  <conditionalFormatting sqref="D174">
    <cfRule type="containsText" dxfId="7" priority="1" stopIfTrue="1" operator="containsText" text="BAJA">
      <formula>NOT(ISERROR(SEARCH("BAJA",D174)))</formula>
    </cfRule>
    <cfRule type="containsText" dxfId="6" priority="2" stopIfTrue="1" operator="containsText" text="MODERADA">
      <formula>NOT(ISERROR(SEARCH("MODERADA",D174)))</formula>
    </cfRule>
    <cfRule type="containsText" dxfId="5" priority="3" stopIfTrue="1" operator="containsText" text="ALTA">
      <formula>NOT(ISERROR(SEARCH("ALTA",D174)))</formula>
    </cfRule>
    <cfRule type="containsText" dxfId="4" priority="4" stopIfTrue="1" operator="containsText" text="EXTREMA">
      <formula>NOT(ISERROR(SEARCH("EXTREMA",D174)))</formula>
    </cfRule>
  </conditionalFormatting>
  <conditionalFormatting sqref="D173">
    <cfRule type="containsText" dxfId="3" priority="5" stopIfTrue="1" operator="containsText" text="BAJA">
      <formula>NOT(ISERROR(SEARCH("BAJA",D173)))</formula>
    </cfRule>
    <cfRule type="containsText" dxfId="2" priority="6" stopIfTrue="1" operator="containsText" text="MODERADA">
      <formula>NOT(ISERROR(SEARCH("MODERADA",D173)))</formula>
    </cfRule>
    <cfRule type="containsText" dxfId="1" priority="7" stopIfTrue="1" operator="containsText" text="ALTA">
      <formula>NOT(ISERROR(SEARCH("ALTA",D173)))</formula>
    </cfRule>
    <cfRule type="containsText" dxfId="0" priority="8" stopIfTrue="1" operator="containsText" text="EXTREMA">
      <formula>NOT(ISERROR(SEARCH("EXTREMA",D173)))</formula>
    </cfRule>
  </conditionalFormatting>
  <dataValidations count="5">
    <dataValidation type="list" allowBlank="1" showInputMessage="1" showErrorMessage="1" sqref="E5:E109 E111:E188">
      <formula1>$AT$1:$AT$2</formula1>
    </dataValidation>
    <dataValidation type="list" allowBlank="1" showInputMessage="1" showErrorMessage="1" sqref="J5:K109 F5:H109 F111:H188 J111:K188">
      <formula1>$AU$1:$AU$2</formula1>
    </dataValidation>
    <dataValidation type="list" allowBlank="1" showInputMessage="1" showErrorMessage="1" sqref="I5:I109 I111:I188">
      <formula1>$AV$1:$AV$3</formula1>
    </dataValidation>
    <dataValidation type="list" allowBlank="1" showInputMessage="1" showErrorMessage="1" sqref="L5:L109 L111:L188">
      <formula1>$AW$1:$AW$3</formula1>
    </dataValidation>
    <dataValidation type="list" allowBlank="1" showInputMessage="1" showErrorMessage="1" sqref="M111:M129 M5:M109 N5:N129 M130:N188">
      <formula1>$AY$1:$AY$3</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P85"/>
  <sheetViews>
    <sheetView zoomScaleNormal="100" zoomScaleSheetLayoutView="100" workbookViewId="0">
      <selection activeCell="I15" sqref="I15"/>
    </sheetView>
  </sheetViews>
  <sheetFormatPr baseColWidth="10" defaultColWidth="11.42578125" defaultRowHeight="15" x14ac:dyDescent="0.25"/>
  <cols>
    <col min="1" max="1" width="7.28515625" style="1" customWidth="1"/>
    <col min="2" max="2" width="29.7109375" style="1" customWidth="1"/>
    <col min="3" max="3" width="26.7109375" style="1" customWidth="1"/>
    <col min="4" max="4" width="24" style="1" customWidth="1"/>
    <col min="5" max="5" width="8.7109375" style="1" customWidth="1"/>
    <col min="6" max="6" width="8" style="1" customWidth="1"/>
    <col min="7" max="7" width="7.7109375" style="1" customWidth="1"/>
    <col min="8" max="8" width="8" style="1" customWidth="1"/>
    <col min="9" max="9" width="8.42578125" style="1" customWidth="1"/>
    <col min="10" max="10" width="9" style="1" customWidth="1"/>
    <col min="11" max="11" width="8.140625" style="1" customWidth="1"/>
    <col min="12" max="12" width="8.42578125" style="1" customWidth="1"/>
    <col min="13" max="13" width="8.5703125" style="1" customWidth="1"/>
    <col min="14" max="14" width="9.28515625" style="1" customWidth="1"/>
    <col min="15" max="15" width="7" style="1" customWidth="1"/>
    <col min="16" max="16" width="6.5703125" style="1" customWidth="1"/>
    <col min="17" max="17" width="8.85546875" style="1" customWidth="1"/>
    <col min="18" max="18" width="10.85546875" style="1" customWidth="1"/>
    <col min="19" max="19" width="8.42578125" style="1" customWidth="1"/>
    <col min="20" max="20" width="9" style="1" customWidth="1"/>
    <col min="21" max="21" width="8.140625" style="1" customWidth="1"/>
    <col min="22" max="22" width="8.42578125" style="1" customWidth="1"/>
    <col min="23" max="23" width="8.5703125" style="1" customWidth="1"/>
    <col min="24" max="24" width="9.28515625" style="1" customWidth="1"/>
    <col min="25" max="25" width="7" style="1" customWidth="1"/>
    <col min="26" max="26" width="6.5703125" style="1" customWidth="1"/>
    <col min="27" max="27" width="8.85546875" style="1" customWidth="1"/>
    <col min="28" max="28" width="10.85546875" style="1" customWidth="1"/>
    <col min="29" max="30" width="8.7109375" style="1" customWidth="1"/>
    <col min="31" max="31" width="8.85546875" style="1" customWidth="1"/>
    <col min="32" max="32" width="10.85546875" style="1" customWidth="1"/>
    <col min="33" max="33" width="8.85546875" style="1" customWidth="1"/>
    <col min="34" max="34" width="10.85546875" style="1" customWidth="1"/>
    <col min="35" max="36" width="8.7109375" style="1" customWidth="1"/>
    <col min="37" max="37" width="8.85546875" style="1" customWidth="1"/>
    <col min="38" max="38" width="10.85546875" style="1" customWidth="1"/>
    <col min="39" max="39" width="8.85546875" style="1" customWidth="1"/>
    <col min="40" max="40" width="10.85546875" style="1" customWidth="1"/>
    <col min="41" max="42" width="8.7109375" style="1" customWidth="1"/>
    <col min="43" max="43" width="8.85546875" style="1" customWidth="1"/>
    <col min="44" max="44" width="10.85546875" style="1" customWidth="1"/>
    <col min="45" max="45" width="8.5703125" style="1" customWidth="1"/>
    <col min="46" max="46" width="8.42578125" style="1" customWidth="1"/>
    <col min="47" max="48" width="4.5703125" style="1" customWidth="1"/>
    <col min="49" max="50" width="3.85546875" style="1" customWidth="1"/>
    <col min="51" max="16384" width="11.42578125" style="1"/>
  </cols>
  <sheetData>
    <row r="1" spans="1:68" ht="23.25" x14ac:dyDescent="0.35">
      <c r="A1" s="968" t="s">
        <v>39</v>
      </c>
      <c r="B1" s="969"/>
      <c r="C1" s="969"/>
      <c r="D1" s="969"/>
      <c r="E1" s="969"/>
      <c r="F1" s="969"/>
      <c r="G1" s="969"/>
      <c r="H1" s="969"/>
      <c r="I1" s="969"/>
      <c r="J1" s="969"/>
      <c r="K1" s="969"/>
      <c r="L1" s="969"/>
      <c r="M1" s="969"/>
      <c r="N1" s="969"/>
      <c r="O1" s="969"/>
      <c r="P1" s="969"/>
      <c r="Q1" s="969"/>
      <c r="R1" s="969"/>
      <c r="S1" s="969"/>
      <c r="T1" s="969"/>
      <c r="U1" s="969"/>
      <c r="V1" s="969"/>
      <c r="W1" s="969"/>
      <c r="X1" s="969"/>
      <c r="Y1" s="969"/>
      <c r="Z1" s="969"/>
      <c r="AA1" s="969"/>
      <c r="AB1" s="969"/>
      <c r="AC1" s="969"/>
      <c r="AD1" s="969"/>
      <c r="AE1" s="969"/>
      <c r="AF1" s="969"/>
      <c r="AG1" s="969"/>
      <c r="AH1" s="969"/>
      <c r="AI1" s="969"/>
      <c r="AJ1" s="969"/>
      <c r="AK1" s="969"/>
      <c r="AL1" s="969"/>
      <c r="AM1" s="969"/>
      <c r="AN1" s="969"/>
      <c r="AO1" s="969"/>
      <c r="AP1" s="969"/>
      <c r="AQ1" s="969"/>
      <c r="AR1" s="969"/>
      <c r="AS1" s="969"/>
      <c r="AT1" s="969"/>
      <c r="AU1" s="969"/>
      <c r="AV1" s="969"/>
      <c r="AW1" s="969"/>
      <c r="AX1" s="969"/>
      <c r="AY1" s="5"/>
      <c r="AZ1" s="5"/>
      <c r="BA1" s="5"/>
      <c r="BB1" s="5"/>
      <c r="BC1" s="5"/>
      <c r="BD1" s="5"/>
      <c r="BE1" s="5"/>
      <c r="BF1" s="5"/>
      <c r="BG1" s="5"/>
      <c r="BH1" s="5"/>
      <c r="BI1" s="5"/>
      <c r="BJ1" s="5"/>
      <c r="BK1" s="5"/>
      <c r="BL1" s="5"/>
      <c r="BM1" s="5"/>
      <c r="BN1" s="5"/>
      <c r="BO1" s="5"/>
    </row>
    <row r="2" spans="1:68" ht="10.5" customHeight="1" x14ac:dyDescent="0.25"/>
    <row r="3" spans="1:68" ht="102" customHeight="1" x14ac:dyDescent="0.3">
      <c r="A3" s="967" t="s">
        <v>79</v>
      </c>
      <c r="B3" s="967"/>
      <c r="C3" s="967"/>
      <c r="D3" s="967"/>
      <c r="E3" s="967"/>
      <c r="F3" s="967"/>
      <c r="G3" s="967"/>
      <c r="H3" s="967"/>
      <c r="I3" s="967"/>
      <c r="J3" s="967"/>
      <c r="K3" s="967"/>
      <c r="L3" s="967"/>
      <c r="M3" s="967"/>
      <c r="N3" s="967"/>
      <c r="O3" s="967"/>
      <c r="P3" s="967"/>
      <c r="Q3" s="967"/>
      <c r="R3" s="967"/>
      <c r="S3" s="967"/>
      <c r="T3" s="967"/>
      <c r="U3" s="967"/>
      <c r="V3" s="967"/>
      <c r="W3" s="967"/>
      <c r="X3" s="967"/>
      <c r="Y3" s="967"/>
      <c r="Z3" s="967"/>
      <c r="AA3" s="967"/>
      <c r="AB3" s="967"/>
      <c r="AC3" s="967"/>
      <c r="AD3" s="967"/>
      <c r="AE3" s="967"/>
      <c r="AF3" s="967"/>
      <c r="AG3" s="967"/>
      <c r="AH3" s="967"/>
      <c r="AI3" s="967"/>
      <c r="AJ3" s="967"/>
      <c r="AK3" s="967"/>
      <c r="AL3" s="967"/>
      <c r="AM3" s="967"/>
      <c r="AN3" s="967"/>
      <c r="AO3" s="967"/>
      <c r="AP3" s="967"/>
      <c r="AQ3" s="967"/>
      <c r="AR3" s="967"/>
      <c r="AS3" s="967"/>
      <c r="AT3" s="967"/>
    </row>
    <row r="4" spans="1:68" ht="15.75" thickBot="1" x14ac:dyDescent="0.3">
      <c r="A4" s="4"/>
      <c r="B4" s="4"/>
      <c r="C4" s="4"/>
      <c r="D4" s="4"/>
      <c r="E4" s="4"/>
      <c r="F4" s="4"/>
      <c r="G4" s="4"/>
      <c r="H4" s="4"/>
      <c r="I4" s="4"/>
      <c r="J4" s="4"/>
      <c r="K4" s="4"/>
      <c r="L4" s="4"/>
      <c r="M4" s="4"/>
      <c r="N4" s="4"/>
      <c r="S4" s="4"/>
      <c r="T4" s="4"/>
      <c r="U4" s="4"/>
      <c r="V4" s="4"/>
      <c r="W4" s="4"/>
      <c r="X4" s="4"/>
    </row>
    <row r="5" spans="1:68" ht="19.5" customHeight="1" thickBot="1" x14ac:dyDescent="0.35">
      <c r="A5" s="6"/>
      <c r="B5" s="4"/>
      <c r="C5" s="4"/>
      <c r="D5" s="4"/>
      <c r="E5" s="965" t="s">
        <v>40</v>
      </c>
      <c r="F5" s="966"/>
      <c r="G5" s="970" t="s">
        <v>41</v>
      </c>
      <c r="H5" s="971"/>
      <c r="I5" s="965" t="s">
        <v>42</v>
      </c>
      <c r="J5" s="966"/>
      <c r="K5" s="970" t="s">
        <v>43</v>
      </c>
      <c r="L5" s="971"/>
      <c r="M5" s="965" t="s">
        <v>44</v>
      </c>
      <c r="N5" s="966"/>
      <c r="O5" s="970" t="s">
        <v>45</v>
      </c>
      <c r="P5" s="966"/>
      <c r="Q5" s="965" t="s">
        <v>46</v>
      </c>
      <c r="R5" s="966"/>
      <c r="S5" s="965" t="s">
        <v>47</v>
      </c>
      <c r="T5" s="966"/>
      <c r="U5" s="970" t="s">
        <v>48</v>
      </c>
      <c r="V5" s="971"/>
      <c r="W5" s="965" t="s">
        <v>49</v>
      </c>
      <c r="X5" s="966"/>
      <c r="Y5" s="970" t="s">
        <v>50</v>
      </c>
      <c r="Z5" s="966"/>
      <c r="AA5" s="965" t="s">
        <v>51</v>
      </c>
      <c r="AB5" s="966"/>
      <c r="AC5" s="965" t="s">
        <v>52</v>
      </c>
      <c r="AD5" s="966"/>
      <c r="AE5" s="965" t="s">
        <v>53</v>
      </c>
      <c r="AF5" s="966"/>
      <c r="AG5" s="963" t="s">
        <v>54</v>
      </c>
      <c r="AH5" s="964"/>
      <c r="AI5" s="963" t="s">
        <v>55</v>
      </c>
      <c r="AJ5" s="964"/>
      <c r="AK5" s="963" t="s">
        <v>56</v>
      </c>
      <c r="AL5" s="964"/>
      <c r="AM5" s="963" t="s">
        <v>57</v>
      </c>
      <c r="AN5" s="964"/>
      <c r="AO5" s="963" t="s">
        <v>58</v>
      </c>
      <c r="AP5" s="964"/>
      <c r="AQ5" s="963" t="s">
        <v>59</v>
      </c>
      <c r="AR5" s="964"/>
      <c r="AS5" s="965" t="s">
        <v>60</v>
      </c>
      <c r="AT5" s="966"/>
      <c r="AW5"/>
      <c r="AX5"/>
      <c r="AY5"/>
      <c r="AZ5"/>
      <c r="BA5"/>
      <c r="BB5"/>
      <c r="BC5"/>
      <c r="BD5"/>
      <c r="BE5"/>
      <c r="BF5"/>
      <c r="BG5"/>
      <c r="BH5"/>
      <c r="BI5"/>
      <c r="BJ5"/>
      <c r="BK5"/>
      <c r="BL5"/>
      <c r="BM5"/>
      <c r="BN5"/>
      <c r="BO5"/>
      <c r="BP5"/>
    </row>
    <row r="6" spans="1:68" ht="15" customHeight="1" thickBot="1" x14ac:dyDescent="0.3">
      <c r="A6" s="972" t="s">
        <v>61</v>
      </c>
      <c r="B6" s="957" t="s">
        <v>83</v>
      </c>
      <c r="C6" s="958"/>
      <c r="D6" s="959"/>
      <c r="E6" s="953" t="s">
        <v>62</v>
      </c>
      <c r="F6" s="954"/>
      <c r="G6" s="953" t="s">
        <v>62</v>
      </c>
      <c r="H6" s="954"/>
      <c r="I6" s="953" t="s">
        <v>62</v>
      </c>
      <c r="J6" s="954"/>
      <c r="K6" s="953" t="s">
        <v>62</v>
      </c>
      <c r="L6" s="954"/>
      <c r="M6" s="953" t="s">
        <v>62</v>
      </c>
      <c r="N6" s="954"/>
      <c r="O6" s="953" t="s">
        <v>62</v>
      </c>
      <c r="P6" s="954"/>
      <c r="Q6" s="953" t="s">
        <v>62</v>
      </c>
      <c r="R6" s="954"/>
      <c r="S6" s="953" t="s">
        <v>62</v>
      </c>
      <c r="T6" s="954"/>
      <c r="U6" s="953" t="s">
        <v>62</v>
      </c>
      <c r="V6" s="954"/>
      <c r="W6" s="953" t="s">
        <v>62</v>
      </c>
      <c r="X6" s="954"/>
      <c r="Y6" s="953" t="s">
        <v>62</v>
      </c>
      <c r="Z6" s="954"/>
      <c r="AA6" s="953" t="s">
        <v>62</v>
      </c>
      <c r="AB6" s="954"/>
      <c r="AC6" s="953" t="s">
        <v>62</v>
      </c>
      <c r="AD6" s="954"/>
      <c r="AE6" s="953" t="s">
        <v>62</v>
      </c>
      <c r="AF6" s="954"/>
      <c r="AG6" s="955" t="s">
        <v>62</v>
      </c>
      <c r="AH6" s="956"/>
      <c r="AI6" s="955" t="s">
        <v>62</v>
      </c>
      <c r="AJ6" s="956"/>
      <c r="AK6" s="955" t="s">
        <v>62</v>
      </c>
      <c r="AL6" s="956"/>
      <c r="AM6" s="955" t="s">
        <v>62</v>
      </c>
      <c r="AN6" s="956"/>
      <c r="AO6" s="955" t="s">
        <v>62</v>
      </c>
      <c r="AP6" s="956"/>
      <c r="AQ6" s="955" t="s">
        <v>62</v>
      </c>
      <c r="AR6" s="956"/>
      <c r="AS6" s="953" t="s">
        <v>62</v>
      </c>
      <c r="AT6" s="954"/>
      <c r="AW6"/>
      <c r="AX6"/>
      <c r="AY6"/>
      <c r="AZ6"/>
      <c r="BA6"/>
      <c r="BB6"/>
      <c r="BC6"/>
      <c r="BD6"/>
      <c r="BE6"/>
      <c r="BF6"/>
      <c r="BG6"/>
      <c r="BH6"/>
      <c r="BI6"/>
      <c r="BJ6"/>
      <c r="BK6"/>
      <c r="BL6"/>
      <c r="BM6"/>
      <c r="BN6"/>
      <c r="BO6"/>
      <c r="BP6"/>
    </row>
    <row r="7" spans="1:68" ht="15.75" customHeight="1" thickBot="1" x14ac:dyDescent="0.3">
      <c r="A7" s="973"/>
      <c r="B7" s="960"/>
      <c r="C7" s="961"/>
      <c r="D7" s="962"/>
      <c r="E7" s="7" t="s">
        <v>5</v>
      </c>
      <c r="F7" s="8" t="s">
        <v>16</v>
      </c>
      <c r="G7" s="7" t="s">
        <v>5</v>
      </c>
      <c r="H7" s="8" t="s">
        <v>16</v>
      </c>
      <c r="I7" s="7" t="s">
        <v>5</v>
      </c>
      <c r="J7" s="8" t="s">
        <v>16</v>
      </c>
      <c r="K7" s="7" t="s">
        <v>5</v>
      </c>
      <c r="L7" s="8" t="s">
        <v>16</v>
      </c>
      <c r="M7" s="7" t="s">
        <v>5</v>
      </c>
      <c r="N7" s="8" t="s">
        <v>16</v>
      </c>
      <c r="O7" s="7" t="s">
        <v>5</v>
      </c>
      <c r="P7" s="8" t="s">
        <v>16</v>
      </c>
      <c r="Q7" s="7" t="s">
        <v>5</v>
      </c>
      <c r="R7" s="8" t="s">
        <v>16</v>
      </c>
      <c r="S7" s="7" t="s">
        <v>5</v>
      </c>
      <c r="T7" s="8" t="s">
        <v>16</v>
      </c>
      <c r="U7" s="7" t="s">
        <v>5</v>
      </c>
      <c r="V7" s="8" t="s">
        <v>16</v>
      </c>
      <c r="W7" s="7" t="s">
        <v>5</v>
      </c>
      <c r="X7" s="8" t="s">
        <v>16</v>
      </c>
      <c r="Y7" s="7" t="s">
        <v>5</v>
      </c>
      <c r="Z7" s="8" t="s">
        <v>16</v>
      </c>
      <c r="AA7" s="7" t="s">
        <v>5</v>
      </c>
      <c r="AB7" s="8" t="s">
        <v>16</v>
      </c>
      <c r="AC7" s="7" t="s">
        <v>5</v>
      </c>
      <c r="AD7" s="8" t="s">
        <v>16</v>
      </c>
      <c r="AE7" s="7" t="s">
        <v>5</v>
      </c>
      <c r="AF7" s="8" t="s">
        <v>16</v>
      </c>
      <c r="AG7" s="7" t="s">
        <v>5</v>
      </c>
      <c r="AH7" s="8" t="s">
        <v>16</v>
      </c>
      <c r="AI7" s="9" t="s">
        <v>5</v>
      </c>
      <c r="AJ7" s="10" t="s">
        <v>16</v>
      </c>
      <c r="AK7" s="7" t="s">
        <v>5</v>
      </c>
      <c r="AL7" s="8" t="s">
        <v>16</v>
      </c>
      <c r="AM7" s="7" t="s">
        <v>5</v>
      </c>
      <c r="AN7" s="8" t="s">
        <v>16</v>
      </c>
      <c r="AO7" s="7" t="s">
        <v>5</v>
      </c>
      <c r="AP7" s="8" t="s">
        <v>16</v>
      </c>
      <c r="AQ7" s="7" t="s">
        <v>5</v>
      </c>
      <c r="AR7" s="8" t="s">
        <v>16</v>
      </c>
      <c r="AS7" s="7" t="s">
        <v>5</v>
      </c>
      <c r="AT7" s="8" t="s">
        <v>16</v>
      </c>
      <c r="AW7"/>
      <c r="AX7"/>
      <c r="AY7"/>
      <c r="AZ7"/>
      <c r="BA7"/>
      <c r="BB7"/>
      <c r="BC7"/>
      <c r="BD7"/>
      <c r="BE7"/>
      <c r="BF7"/>
      <c r="BG7"/>
      <c r="BH7"/>
      <c r="BI7"/>
      <c r="BJ7"/>
      <c r="BK7"/>
      <c r="BL7"/>
      <c r="BM7"/>
      <c r="BN7"/>
      <c r="BO7"/>
      <c r="BP7"/>
    </row>
    <row r="8" spans="1:68" ht="21" customHeight="1" x14ac:dyDescent="0.25">
      <c r="A8" s="80">
        <v>1</v>
      </c>
      <c r="B8" s="946" t="s">
        <v>84</v>
      </c>
      <c r="C8" s="946"/>
      <c r="D8" s="946"/>
      <c r="E8" s="28"/>
      <c r="F8" s="12"/>
      <c r="G8" s="13"/>
      <c r="H8" s="14"/>
      <c r="I8" s="13"/>
      <c r="J8" s="14"/>
      <c r="K8" s="13"/>
      <c r="L8" s="14"/>
      <c r="M8" s="64"/>
      <c r="N8" s="65"/>
      <c r="O8" s="15"/>
      <c r="P8" s="12"/>
      <c r="Q8" s="13"/>
      <c r="R8" s="14"/>
      <c r="S8" s="13"/>
      <c r="T8" s="14"/>
      <c r="U8" s="13"/>
      <c r="V8" s="14"/>
      <c r="W8" s="16"/>
      <c r="X8" s="12"/>
      <c r="Y8" s="13"/>
      <c r="Z8" s="14"/>
      <c r="AA8" s="13"/>
      <c r="AB8" s="14"/>
      <c r="AC8" s="17"/>
      <c r="AD8" s="17"/>
      <c r="AE8" s="18"/>
      <c r="AF8" s="70"/>
      <c r="AG8" s="64"/>
      <c r="AH8" s="71"/>
      <c r="AI8" s="18"/>
      <c r="AJ8" s="70"/>
      <c r="AK8" s="74"/>
      <c r="AL8" s="14"/>
      <c r="AM8" s="18"/>
      <c r="AN8" s="70"/>
      <c r="AO8" s="18"/>
      <c r="AP8" s="77"/>
      <c r="AQ8" s="13"/>
      <c r="AR8" s="14"/>
      <c r="AS8" s="13"/>
      <c r="AT8" s="14"/>
      <c r="AW8"/>
      <c r="AX8"/>
      <c r="AY8"/>
      <c r="AZ8"/>
      <c r="BA8"/>
      <c r="BB8"/>
      <c r="BC8"/>
      <c r="BD8"/>
      <c r="BE8"/>
      <c r="BF8"/>
      <c r="BG8"/>
      <c r="BH8"/>
      <c r="BI8"/>
      <c r="BJ8"/>
      <c r="BK8"/>
      <c r="BL8"/>
      <c r="BM8"/>
      <c r="BN8"/>
      <c r="BO8"/>
      <c r="BP8"/>
    </row>
    <row r="9" spans="1:68" ht="13.5" customHeight="1" x14ac:dyDescent="0.25">
      <c r="A9" s="80">
        <v>2</v>
      </c>
      <c r="B9" s="946" t="s">
        <v>104</v>
      </c>
      <c r="C9" s="946"/>
      <c r="D9" s="946"/>
      <c r="E9" s="28"/>
      <c r="F9" s="19"/>
      <c r="G9" s="20"/>
      <c r="H9" s="21"/>
      <c r="I9" s="20"/>
      <c r="J9" s="21"/>
      <c r="K9" s="20"/>
      <c r="L9" s="21"/>
      <c r="M9" s="66"/>
      <c r="N9" s="67"/>
      <c r="O9" s="22"/>
      <c r="P9" s="19"/>
      <c r="Q9" s="20"/>
      <c r="R9" s="21"/>
      <c r="S9" s="20"/>
      <c r="T9" s="21"/>
      <c r="U9" s="20"/>
      <c r="V9" s="21"/>
      <c r="W9" s="23"/>
      <c r="X9" s="19"/>
      <c r="Y9" s="20"/>
      <c r="Z9" s="21"/>
      <c r="AA9" s="20"/>
      <c r="AB9" s="21"/>
      <c r="AC9" s="24"/>
      <c r="AD9" s="24"/>
      <c r="AE9" s="20"/>
      <c r="AF9" s="21"/>
      <c r="AG9" s="66"/>
      <c r="AH9" s="72"/>
      <c r="AI9" s="20"/>
      <c r="AJ9" s="21"/>
      <c r="AK9" s="75"/>
      <c r="AL9" s="21"/>
      <c r="AM9" s="20"/>
      <c r="AN9" s="21"/>
      <c r="AO9" s="20"/>
      <c r="AP9" s="78"/>
      <c r="AQ9" s="20"/>
      <c r="AR9" s="21"/>
      <c r="AS9" s="20"/>
      <c r="AT9" s="21"/>
      <c r="AW9"/>
      <c r="AX9"/>
      <c r="AY9"/>
      <c r="AZ9"/>
      <c r="BA9"/>
      <c r="BB9"/>
      <c r="BC9"/>
      <c r="BD9"/>
      <c r="BE9"/>
      <c r="BF9"/>
      <c r="BG9"/>
      <c r="BH9"/>
      <c r="BI9"/>
      <c r="BJ9"/>
      <c r="BK9"/>
      <c r="BL9"/>
      <c r="BM9"/>
      <c r="BN9"/>
      <c r="BO9"/>
      <c r="BP9"/>
    </row>
    <row r="10" spans="1:68" ht="13.5" customHeight="1" x14ac:dyDescent="0.25">
      <c r="A10" s="80">
        <v>3</v>
      </c>
      <c r="B10" s="946" t="s">
        <v>85</v>
      </c>
      <c r="C10" s="946"/>
      <c r="D10" s="946"/>
      <c r="E10" s="28"/>
      <c r="F10" s="19"/>
      <c r="G10" s="20"/>
      <c r="H10" s="21"/>
      <c r="I10" s="20"/>
      <c r="J10" s="21"/>
      <c r="K10" s="20"/>
      <c r="L10" s="21"/>
      <c r="M10" s="66"/>
      <c r="N10" s="67"/>
      <c r="O10" s="22"/>
      <c r="P10" s="19"/>
      <c r="Q10" s="20"/>
      <c r="R10" s="21"/>
      <c r="S10" s="20"/>
      <c r="T10" s="21"/>
      <c r="U10" s="20"/>
      <c r="V10" s="21"/>
      <c r="W10" s="23"/>
      <c r="X10" s="19"/>
      <c r="Y10" s="20"/>
      <c r="Z10" s="21"/>
      <c r="AA10" s="20"/>
      <c r="AB10" s="21"/>
      <c r="AC10" s="24"/>
      <c r="AD10" s="24"/>
      <c r="AE10" s="20"/>
      <c r="AF10" s="21"/>
      <c r="AG10" s="66"/>
      <c r="AH10" s="72"/>
      <c r="AI10" s="20"/>
      <c r="AJ10" s="21"/>
      <c r="AK10" s="75"/>
      <c r="AL10" s="21"/>
      <c r="AM10" s="20"/>
      <c r="AN10" s="21"/>
      <c r="AO10" s="20"/>
      <c r="AP10" s="78"/>
      <c r="AQ10" s="20"/>
      <c r="AR10" s="21"/>
      <c r="AS10" s="20"/>
      <c r="AT10" s="21"/>
      <c r="AW10"/>
      <c r="AX10"/>
      <c r="AY10"/>
      <c r="AZ10"/>
      <c r="BA10"/>
      <c r="BB10"/>
      <c r="BC10"/>
      <c r="BD10"/>
      <c r="BE10"/>
      <c r="BF10"/>
      <c r="BG10"/>
      <c r="BH10"/>
      <c r="BI10"/>
      <c r="BJ10"/>
      <c r="BK10"/>
      <c r="BL10"/>
      <c r="BM10"/>
      <c r="BN10"/>
      <c r="BO10"/>
      <c r="BP10"/>
    </row>
    <row r="11" spans="1:68" ht="14.25" customHeight="1" x14ac:dyDescent="0.25">
      <c r="A11" s="80">
        <v>4</v>
      </c>
      <c r="B11" s="946" t="s">
        <v>86</v>
      </c>
      <c r="C11" s="946"/>
      <c r="D11" s="946"/>
      <c r="E11" s="28"/>
      <c r="F11" s="19"/>
      <c r="G11" s="20"/>
      <c r="H11" s="21"/>
      <c r="I11" s="20"/>
      <c r="J11" s="21"/>
      <c r="K11" s="20"/>
      <c r="L11" s="21"/>
      <c r="M11" s="66"/>
      <c r="N11" s="67"/>
      <c r="O11" s="22"/>
      <c r="P11" s="19"/>
      <c r="Q11" s="20"/>
      <c r="R11" s="21"/>
      <c r="S11" s="20"/>
      <c r="T11" s="21"/>
      <c r="U11" s="20"/>
      <c r="V11" s="21"/>
      <c r="W11" s="23"/>
      <c r="X11" s="19"/>
      <c r="Y11" s="20"/>
      <c r="Z11" s="21"/>
      <c r="AA11" s="20"/>
      <c r="AB11" s="21"/>
      <c r="AC11" s="24"/>
      <c r="AD11" s="24"/>
      <c r="AE11" s="20"/>
      <c r="AF11" s="21"/>
      <c r="AG11" s="66"/>
      <c r="AH11" s="72"/>
      <c r="AI11" s="20"/>
      <c r="AJ11" s="21"/>
      <c r="AK11" s="75"/>
      <c r="AL11" s="21"/>
      <c r="AM11" s="20"/>
      <c r="AN11" s="21"/>
      <c r="AO11" s="20"/>
      <c r="AP11" s="78"/>
      <c r="AQ11" s="20"/>
      <c r="AR11" s="21"/>
      <c r="AS11" s="20"/>
      <c r="AT11" s="21"/>
      <c r="AW11"/>
      <c r="AX11"/>
      <c r="AY11"/>
      <c r="AZ11"/>
      <c r="BA11"/>
      <c r="BB11"/>
      <c r="BC11"/>
      <c r="BD11"/>
      <c r="BE11"/>
      <c r="BF11"/>
      <c r="BG11"/>
      <c r="BH11"/>
      <c r="BI11"/>
      <c r="BJ11"/>
      <c r="BK11"/>
      <c r="BL11"/>
      <c r="BM11"/>
      <c r="BN11"/>
      <c r="BO11"/>
      <c r="BP11"/>
    </row>
    <row r="12" spans="1:68" x14ac:dyDescent="0.25">
      <c r="A12" s="80">
        <v>5</v>
      </c>
      <c r="B12" s="946" t="s">
        <v>87</v>
      </c>
      <c r="C12" s="946"/>
      <c r="D12" s="946"/>
      <c r="E12" s="28"/>
      <c r="F12" s="19"/>
      <c r="G12" s="20"/>
      <c r="H12" s="21"/>
      <c r="I12" s="20"/>
      <c r="J12" s="21"/>
      <c r="K12" s="20"/>
      <c r="L12" s="21"/>
      <c r="M12" s="66"/>
      <c r="N12" s="67"/>
      <c r="O12" s="22"/>
      <c r="P12" s="19"/>
      <c r="Q12" s="20"/>
      <c r="R12" s="21"/>
      <c r="S12" s="20"/>
      <c r="T12" s="21"/>
      <c r="U12" s="20"/>
      <c r="V12" s="21"/>
      <c r="W12" s="23"/>
      <c r="X12" s="19"/>
      <c r="Y12" s="20"/>
      <c r="Z12" s="21"/>
      <c r="AA12" s="20"/>
      <c r="AB12" s="21"/>
      <c r="AC12" s="24"/>
      <c r="AD12" s="24"/>
      <c r="AE12" s="20"/>
      <c r="AF12" s="21"/>
      <c r="AG12" s="66"/>
      <c r="AH12" s="72"/>
      <c r="AI12" s="20"/>
      <c r="AJ12" s="21"/>
      <c r="AK12" s="75"/>
      <c r="AL12" s="21"/>
      <c r="AM12" s="20"/>
      <c r="AN12" s="21"/>
      <c r="AO12" s="20"/>
      <c r="AP12" s="78"/>
      <c r="AQ12" s="20"/>
      <c r="AR12" s="21"/>
      <c r="AS12" s="20"/>
      <c r="AT12" s="21"/>
      <c r="AW12"/>
      <c r="AX12"/>
      <c r="AY12"/>
      <c r="AZ12"/>
      <c r="BA12"/>
      <c r="BB12"/>
      <c r="BC12"/>
      <c r="BD12"/>
      <c r="BE12"/>
      <c r="BF12"/>
      <c r="BG12"/>
      <c r="BH12"/>
      <c r="BI12"/>
      <c r="BJ12"/>
      <c r="BK12"/>
      <c r="BL12"/>
      <c r="BM12"/>
      <c r="BN12"/>
      <c r="BO12"/>
      <c r="BP12"/>
    </row>
    <row r="13" spans="1:68" x14ac:dyDescent="0.25">
      <c r="A13" s="80">
        <v>6</v>
      </c>
      <c r="B13" s="946" t="s">
        <v>63</v>
      </c>
      <c r="C13" s="946"/>
      <c r="D13" s="946"/>
      <c r="E13" s="28"/>
      <c r="F13" s="19"/>
      <c r="G13" s="20"/>
      <c r="H13" s="21"/>
      <c r="I13" s="20"/>
      <c r="J13" s="21"/>
      <c r="K13" s="20"/>
      <c r="L13" s="21"/>
      <c r="M13" s="66"/>
      <c r="N13" s="67"/>
      <c r="O13" s="22"/>
      <c r="P13" s="19"/>
      <c r="Q13" s="20"/>
      <c r="R13" s="21"/>
      <c r="S13" s="20"/>
      <c r="T13" s="21"/>
      <c r="U13" s="20"/>
      <c r="V13" s="21"/>
      <c r="W13" s="23"/>
      <c r="X13" s="19"/>
      <c r="Y13" s="20"/>
      <c r="Z13" s="21"/>
      <c r="AA13" s="20"/>
      <c r="AB13" s="21"/>
      <c r="AC13" s="24"/>
      <c r="AD13" s="24"/>
      <c r="AE13" s="20"/>
      <c r="AF13" s="21"/>
      <c r="AG13" s="66"/>
      <c r="AH13" s="72"/>
      <c r="AI13" s="20"/>
      <c r="AJ13" s="21"/>
      <c r="AK13" s="75"/>
      <c r="AL13" s="21"/>
      <c r="AM13" s="20"/>
      <c r="AN13" s="21"/>
      <c r="AO13" s="20"/>
      <c r="AP13" s="78"/>
      <c r="AQ13" s="20"/>
      <c r="AR13" s="21"/>
      <c r="AS13" s="20"/>
      <c r="AT13" s="21"/>
      <c r="AW13"/>
      <c r="AX13"/>
      <c r="AY13"/>
      <c r="AZ13"/>
      <c r="BA13"/>
      <c r="BB13"/>
      <c r="BC13"/>
      <c r="BD13"/>
      <c r="BE13"/>
      <c r="BF13"/>
      <c r="BG13"/>
      <c r="BH13"/>
      <c r="BI13"/>
      <c r="BJ13"/>
      <c r="BK13"/>
      <c r="BL13"/>
      <c r="BM13"/>
      <c r="BN13"/>
      <c r="BO13"/>
      <c r="BP13"/>
    </row>
    <row r="14" spans="1:68" x14ac:dyDescent="0.25">
      <c r="A14" s="80">
        <v>7</v>
      </c>
      <c r="B14" s="946" t="s">
        <v>88</v>
      </c>
      <c r="C14" s="946"/>
      <c r="D14" s="946"/>
      <c r="E14" s="28"/>
      <c r="F14" s="19"/>
      <c r="G14" s="20"/>
      <c r="H14" s="21"/>
      <c r="I14" s="20"/>
      <c r="J14" s="21"/>
      <c r="K14" s="20"/>
      <c r="L14" s="21"/>
      <c r="M14" s="66"/>
      <c r="N14" s="67"/>
      <c r="O14" s="22"/>
      <c r="P14" s="19"/>
      <c r="Q14" s="20"/>
      <c r="R14" s="21"/>
      <c r="S14" s="20"/>
      <c r="T14" s="21"/>
      <c r="U14" s="20"/>
      <c r="V14" s="21"/>
      <c r="W14" s="23"/>
      <c r="X14" s="19"/>
      <c r="Y14" s="20"/>
      <c r="Z14" s="21"/>
      <c r="AA14" s="20"/>
      <c r="AB14" s="21"/>
      <c r="AC14" s="24"/>
      <c r="AD14" s="24"/>
      <c r="AE14" s="20"/>
      <c r="AF14" s="21"/>
      <c r="AG14" s="66"/>
      <c r="AH14" s="72"/>
      <c r="AI14" s="20"/>
      <c r="AJ14" s="21"/>
      <c r="AK14" s="75"/>
      <c r="AL14" s="21"/>
      <c r="AM14" s="20"/>
      <c r="AN14" s="21"/>
      <c r="AO14" s="20"/>
      <c r="AP14" s="78"/>
      <c r="AQ14" s="20"/>
      <c r="AR14" s="21"/>
      <c r="AS14" s="20"/>
      <c r="AT14" s="21"/>
      <c r="AW14"/>
      <c r="AX14"/>
      <c r="AY14"/>
      <c r="AZ14"/>
      <c r="BA14"/>
      <c r="BB14"/>
      <c r="BC14"/>
      <c r="BD14"/>
      <c r="BE14"/>
      <c r="BF14"/>
      <c r="BG14"/>
      <c r="BH14"/>
      <c r="BI14"/>
      <c r="BJ14"/>
      <c r="BK14"/>
      <c r="BL14"/>
      <c r="BM14"/>
      <c r="BN14"/>
      <c r="BO14"/>
      <c r="BP14"/>
    </row>
    <row r="15" spans="1:68" ht="27.75" customHeight="1" x14ac:dyDescent="0.25">
      <c r="A15" s="81">
        <v>8</v>
      </c>
      <c r="B15" s="946" t="s">
        <v>105</v>
      </c>
      <c r="C15" s="946"/>
      <c r="D15" s="946"/>
      <c r="E15" s="28"/>
      <c r="F15" s="19"/>
      <c r="G15" s="20"/>
      <c r="H15" s="21"/>
      <c r="I15" s="20"/>
      <c r="J15" s="21"/>
      <c r="K15" s="20"/>
      <c r="L15" s="21"/>
      <c r="M15" s="66"/>
      <c r="N15" s="67"/>
      <c r="O15" s="22"/>
      <c r="P15" s="19"/>
      <c r="Q15" s="20"/>
      <c r="R15" s="21"/>
      <c r="S15" s="20"/>
      <c r="T15" s="21"/>
      <c r="U15" s="20"/>
      <c r="V15" s="21"/>
      <c r="W15" s="23"/>
      <c r="X15" s="19"/>
      <c r="Y15" s="20"/>
      <c r="Z15" s="21"/>
      <c r="AA15" s="20"/>
      <c r="AB15" s="21"/>
      <c r="AC15" s="24"/>
      <c r="AD15" s="24"/>
      <c r="AE15" s="20"/>
      <c r="AF15" s="21"/>
      <c r="AG15" s="66"/>
      <c r="AH15" s="72"/>
      <c r="AI15" s="20"/>
      <c r="AJ15" s="21"/>
      <c r="AK15" s="75"/>
      <c r="AL15" s="21"/>
      <c r="AM15" s="20"/>
      <c r="AN15" s="21"/>
      <c r="AO15" s="20"/>
      <c r="AP15" s="78"/>
      <c r="AQ15" s="20"/>
      <c r="AR15" s="21"/>
      <c r="AS15" s="20"/>
      <c r="AT15" s="21"/>
      <c r="AW15"/>
      <c r="AX15"/>
      <c r="AY15"/>
      <c r="AZ15"/>
      <c r="BA15"/>
      <c r="BB15"/>
      <c r="BC15"/>
      <c r="BD15"/>
      <c r="BE15"/>
      <c r="BF15"/>
      <c r="BG15"/>
      <c r="BH15"/>
      <c r="BI15"/>
      <c r="BJ15"/>
      <c r="BK15"/>
      <c r="BL15"/>
      <c r="BM15"/>
      <c r="BN15"/>
      <c r="BO15"/>
      <c r="BP15"/>
    </row>
    <row r="16" spans="1:68" x14ac:dyDescent="0.25">
      <c r="A16" s="80">
        <v>9</v>
      </c>
      <c r="B16" s="946" t="s">
        <v>89</v>
      </c>
      <c r="C16" s="946"/>
      <c r="D16" s="946"/>
      <c r="E16" s="28"/>
      <c r="F16" s="19"/>
      <c r="G16" s="20"/>
      <c r="H16" s="21"/>
      <c r="I16" s="20"/>
      <c r="J16" s="21"/>
      <c r="K16" s="20"/>
      <c r="L16" s="21"/>
      <c r="M16" s="66"/>
      <c r="N16" s="67"/>
      <c r="O16" s="22"/>
      <c r="P16" s="19"/>
      <c r="Q16" s="20"/>
      <c r="R16" s="21"/>
      <c r="S16" s="20"/>
      <c r="T16" s="21"/>
      <c r="U16" s="20"/>
      <c r="V16" s="21"/>
      <c r="W16" s="23"/>
      <c r="X16" s="19"/>
      <c r="Y16" s="20"/>
      <c r="Z16" s="21"/>
      <c r="AA16" s="20"/>
      <c r="AB16" s="21"/>
      <c r="AC16" s="24"/>
      <c r="AD16" s="24"/>
      <c r="AE16" s="20"/>
      <c r="AF16" s="21"/>
      <c r="AG16" s="66"/>
      <c r="AH16" s="72"/>
      <c r="AI16" s="20"/>
      <c r="AJ16" s="21"/>
      <c r="AK16" s="75"/>
      <c r="AL16" s="21"/>
      <c r="AM16" s="20"/>
      <c r="AN16" s="21"/>
      <c r="AO16" s="20"/>
      <c r="AP16" s="78"/>
      <c r="AQ16" s="20"/>
      <c r="AR16" s="21"/>
      <c r="AS16" s="20"/>
      <c r="AT16" s="21"/>
      <c r="AW16"/>
      <c r="AX16"/>
      <c r="AY16"/>
      <c r="AZ16"/>
      <c r="BA16"/>
      <c r="BB16"/>
      <c r="BC16"/>
      <c r="BD16"/>
      <c r="BE16"/>
      <c r="BF16"/>
      <c r="BG16"/>
      <c r="BH16"/>
      <c r="BI16"/>
      <c r="BJ16"/>
      <c r="BK16"/>
      <c r="BL16"/>
      <c r="BM16"/>
      <c r="BN16"/>
      <c r="BO16"/>
      <c r="BP16"/>
    </row>
    <row r="17" spans="1:68" x14ac:dyDescent="0.25">
      <c r="A17" s="80">
        <v>10</v>
      </c>
      <c r="B17" s="946" t="s">
        <v>90</v>
      </c>
      <c r="C17" s="946"/>
      <c r="D17" s="946"/>
      <c r="E17" s="28"/>
      <c r="F17" s="19"/>
      <c r="G17" s="20"/>
      <c r="H17" s="21"/>
      <c r="I17" s="20"/>
      <c r="J17" s="21"/>
      <c r="K17" s="20"/>
      <c r="L17" s="21"/>
      <c r="M17" s="66"/>
      <c r="N17" s="67"/>
      <c r="O17" s="22"/>
      <c r="P17" s="19"/>
      <c r="Q17" s="20"/>
      <c r="R17" s="21"/>
      <c r="S17" s="20"/>
      <c r="T17" s="21"/>
      <c r="U17" s="20"/>
      <c r="V17" s="21"/>
      <c r="W17" s="23"/>
      <c r="X17" s="19"/>
      <c r="Y17" s="20"/>
      <c r="Z17" s="21"/>
      <c r="AA17" s="20"/>
      <c r="AB17" s="21"/>
      <c r="AC17" s="24"/>
      <c r="AD17" s="24"/>
      <c r="AE17" s="20"/>
      <c r="AF17" s="21"/>
      <c r="AG17" s="66"/>
      <c r="AH17" s="72"/>
      <c r="AI17" s="20"/>
      <c r="AJ17" s="21"/>
      <c r="AK17" s="75"/>
      <c r="AL17" s="21"/>
      <c r="AM17" s="20"/>
      <c r="AN17" s="21"/>
      <c r="AO17" s="20"/>
      <c r="AP17" s="78"/>
      <c r="AQ17" s="20"/>
      <c r="AR17" s="21"/>
      <c r="AS17" s="20"/>
      <c r="AT17" s="21"/>
      <c r="AW17"/>
      <c r="AX17"/>
      <c r="AY17"/>
      <c r="AZ17"/>
      <c r="BA17"/>
      <c r="BB17"/>
      <c r="BC17"/>
      <c r="BD17"/>
      <c r="BE17"/>
      <c r="BF17"/>
      <c r="BG17"/>
      <c r="BH17"/>
      <c r="BI17"/>
      <c r="BJ17"/>
      <c r="BK17"/>
      <c r="BL17"/>
      <c r="BM17"/>
      <c r="BN17"/>
      <c r="BO17"/>
      <c r="BP17"/>
    </row>
    <row r="18" spans="1:68" x14ac:dyDescent="0.25">
      <c r="A18" s="80">
        <v>11</v>
      </c>
      <c r="B18" s="946" t="s">
        <v>91</v>
      </c>
      <c r="C18" s="946"/>
      <c r="D18" s="946"/>
      <c r="E18" s="28"/>
      <c r="F18" s="19"/>
      <c r="G18" s="20"/>
      <c r="H18" s="21"/>
      <c r="I18" s="20"/>
      <c r="J18" s="21"/>
      <c r="K18" s="20"/>
      <c r="L18" s="21"/>
      <c r="M18" s="66"/>
      <c r="N18" s="67"/>
      <c r="O18" s="22"/>
      <c r="P18" s="19"/>
      <c r="Q18" s="20"/>
      <c r="R18" s="21"/>
      <c r="S18" s="20"/>
      <c r="T18" s="21"/>
      <c r="U18" s="20"/>
      <c r="V18" s="21"/>
      <c r="W18" s="23"/>
      <c r="X18" s="19"/>
      <c r="Y18" s="20"/>
      <c r="Z18" s="21"/>
      <c r="AA18" s="20"/>
      <c r="AB18" s="21"/>
      <c r="AC18" s="24"/>
      <c r="AD18" s="24"/>
      <c r="AE18" s="20"/>
      <c r="AF18" s="21"/>
      <c r="AG18" s="66"/>
      <c r="AH18" s="72"/>
      <c r="AI18" s="20"/>
      <c r="AJ18" s="21"/>
      <c r="AK18" s="75"/>
      <c r="AL18" s="21"/>
      <c r="AM18" s="20"/>
      <c r="AN18" s="21"/>
      <c r="AO18" s="20"/>
      <c r="AP18" s="78"/>
      <c r="AQ18" s="20"/>
      <c r="AR18" s="21"/>
      <c r="AS18" s="20"/>
      <c r="AT18" s="21"/>
      <c r="AW18"/>
      <c r="AX18"/>
      <c r="AY18"/>
      <c r="AZ18"/>
      <c r="BA18"/>
      <c r="BB18"/>
      <c r="BC18"/>
      <c r="BD18"/>
      <c r="BE18"/>
      <c r="BF18"/>
      <c r="BG18"/>
      <c r="BH18"/>
      <c r="BI18"/>
      <c r="BJ18"/>
      <c r="BK18"/>
      <c r="BL18"/>
      <c r="BM18"/>
      <c r="BN18"/>
      <c r="BO18"/>
      <c r="BP18"/>
    </row>
    <row r="19" spans="1:68" x14ac:dyDescent="0.25">
      <c r="A19" s="80">
        <v>12</v>
      </c>
      <c r="B19" s="946" t="s">
        <v>92</v>
      </c>
      <c r="C19" s="946"/>
      <c r="D19" s="946"/>
      <c r="E19" s="28"/>
      <c r="F19" s="19"/>
      <c r="G19" s="20"/>
      <c r="H19" s="21"/>
      <c r="I19" s="20"/>
      <c r="J19" s="21"/>
      <c r="K19" s="20"/>
      <c r="L19" s="21"/>
      <c r="M19" s="66"/>
      <c r="N19" s="67"/>
      <c r="O19" s="22"/>
      <c r="P19" s="19"/>
      <c r="Q19" s="20"/>
      <c r="R19" s="21"/>
      <c r="S19" s="20"/>
      <c r="T19" s="21"/>
      <c r="U19" s="20"/>
      <c r="V19" s="21"/>
      <c r="W19" s="23"/>
      <c r="X19" s="19"/>
      <c r="Y19" s="20"/>
      <c r="Z19" s="21"/>
      <c r="AA19" s="20"/>
      <c r="AB19" s="21"/>
      <c r="AC19" s="24"/>
      <c r="AD19" s="24"/>
      <c r="AE19" s="20"/>
      <c r="AF19" s="21"/>
      <c r="AG19" s="66"/>
      <c r="AH19" s="72"/>
      <c r="AI19" s="20"/>
      <c r="AJ19" s="21"/>
      <c r="AK19" s="75"/>
      <c r="AL19" s="21"/>
      <c r="AM19" s="20"/>
      <c r="AN19" s="21"/>
      <c r="AO19" s="20"/>
      <c r="AP19" s="78"/>
      <c r="AQ19" s="20"/>
      <c r="AR19" s="21"/>
      <c r="AS19" s="20"/>
      <c r="AT19" s="21"/>
      <c r="AW19"/>
      <c r="AX19"/>
      <c r="AY19"/>
      <c r="AZ19"/>
      <c r="BA19"/>
      <c r="BB19"/>
      <c r="BC19"/>
      <c r="BD19"/>
      <c r="BE19"/>
      <c r="BF19"/>
      <c r="BG19"/>
      <c r="BH19"/>
      <c r="BI19"/>
      <c r="BJ19"/>
      <c r="BK19"/>
      <c r="BL19"/>
      <c r="BM19"/>
      <c r="BN19"/>
      <c r="BO19"/>
      <c r="BP19"/>
    </row>
    <row r="20" spans="1:68" x14ac:dyDescent="0.25">
      <c r="A20" s="80">
        <v>13</v>
      </c>
      <c r="B20" s="946" t="s">
        <v>93</v>
      </c>
      <c r="C20" s="946"/>
      <c r="D20" s="946"/>
      <c r="E20" s="28"/>
      <c r="F20" s="19"/>
      <c r="G20" s="20"/>
      <c r="H20" s="21"/>
      <c r="I20" s="20"/>
      <c r="J20" s="21"/>
      <c r="K20" s="20"/>
      <c r="L20" s="21"/>
      <c r="M20" s="66"/>
      <c r="N20" s="67"/>
      <c r="O20" s="22"/>
      <c r="P20" s="19"/>
      <c r="Q20" s="20"/>
      <c r="R20" s="21"/>
      <c r="S20" s="20"/>
      <c r="T20" s="21"/>
      <c r="U20" s="20"/>
      <c r="V20" s="21"/>
      <c r="W20" s="23"/>
      <c r="X20" s="19"/>
      <c r="Y20" s="20"/>
      <c r="Z20" s="21"/>
      <c r="AA20" s="20"/>
      <c r="AB20" s="21"/>
      <c r="AC20" s="24"/>
      <c r="AD20" s="24"/>
      <c r="AE20" s="20"/>
      <c r="AF20" s="21"/>
      <c r="AG20" s="66"/>
      <c r="AH20" s="72"/>
      <c r="AI20" s="20"/>
      <c r="AJ20" s="21"/>
      <c r="AK20" s="75"/>
      <c r="AL20" s="21"/>
      <c r="AM20" s="20"/>
      <c r="AN20" s="21"/>
      <c r="AO20" s="20"/>
      <c r="AP20" s="78"/>
      <c r="AQ20" s="20"/>
      <c r="AR20" s="21"/>
      <c r="AS20" s="20"/>
      <c r="AT20" s="21"/>
      <c r="AW20"/>
      <c r="AX20"/>
      <c r="AY20"/>
      <c r="AZ20"/>
      <c r="BA20"/>
      <c r="BB20"/>
      <c r="BC20"/>
      <c r="BD20"/>
      <c r="BE20"/>
      <c r="BF20"/>
      <c r="BG20"/>
      <c r="BH20"/>
      <c r="BI20"/>
      <c r="BJ20"/>
      <c r="BK20"/>
      <c r="BL20"/>
      <c r="BM20"/>
      <c r="BN20"/>
      <c r="BO20"/>
      <c r="BP20"/>
    </row>
    <row r="21" spans="1:68" x14ac:dyDescent="0.25">
      <c r="A21" s="80">
        <v>14</v>
      </c>
      <c r="B21" s="946" t="s">
        <v>94</v>
      </c>
      <c r="C21" s="946"/>
      <c r="D21" s="946"/>
      <c r="E21" s="28"/>
      <c r="F21" s="19"/>
      <c r="G21" s="20"/>
      <c r="H21" s="21"/>
      <c r="I21" s="20"/>
      <c r="J21" s="21"/>
      <c r="K21" s="20"/>
      <c r="L21" s="21"/>
      <c r="M21" s="66"/>
      <c r="N21" s="67"/>
      <c r="O21" s="22"/>
      <c r="P21" s="19"/>
      <c r="Q21" s="20"/>
      <c r="R21" s="21"/>
      <c r="S21" s="20"/>
      <c r="T21" s="21"/>
      <c r="U21" s="20"/>
      <c r="V21" s="21"/>
      <c r="W21" s="23"/>
      <c r="X21" s="19"/>
      <c r="Y21" s="20"/>
      <c r="Z21" s="21"/>
      <c r="AA21" s="20"/>
      <c r="AB21" s="21"/>
      <c r="AC21" s="24"/>
      <c r="AD21" s="24"/>
      <c r="AE21" s="20"/>
      <c r="AF21" s="21"/>
      <c r="AG21" s="66"/>
      <c r="AH21" s="72"/>
      <c r="AI21" s="20"/>
      <c r="AJ21" s="21"/>
      <c r="AK21" s="75"/>
      <c r="AL21" s="21"/>
      <c r="AM21" s="20"/>
      <c r="AN21" s="21"/>
      <c r="AO21" s="20"/>
      <c r="AP21" s="78"/>
      <c r="AQ21" s="20"/>
      <c r="AR21" s="21"/>
      <c r="AS21" s="20"/>
      <c r="AT21" s="21"/>
      <c r="AW21"/>
      <c r="AX21"/>
      <c r="AY21"/>
      <c r="AZ21"/>
      <c r="BA21"/>
      <c r="BB21"/>
      <c r="BC21"/>
      <c r="BD21"/>
      <c r="BE21"/>
      <c r="BF21"/>
      <c r="BG21"/>
      <c r="BH21"/>
      <c r="BI21"/>
      <c r="BJ21"/>
      <c r="BK21"/>
      <c r="BL21"/>
      <c r="BM21"/>
      <c r="BN21"/>
      <c r="BO21"/>
      <c r="BP21"/>
    </row>
    <row r="22" spans="1:68" x14ac:dyDescent="0.25">
      <c r="A22" s="80">
        <v>15</v>
      </c>
      <c r="B22" s="946" t="s">
        <v>95</v>
      </c>
      <c r="C22" s="946"/>
      <c r="D22" s="946"/>
      <c r="E22" s="28"/>
      <c r="F22" s="19"/>
      <c r="G22" s="20"/>
      <c r="H22" s="21"/>
      <c r="I22" s="20"/>
      <c r="J22" s="21"/>
      <c r="K22" s="20"/>
      <c r="L22" s="21"/>
      <c r="M22" s="66"/>
      <c r="N22" s="67"/>
      <c r="O22" s="22"/>
      <c r="P22" s="19"/>
      <c r="Q22" s="20"/>
      <c r="R22" s="21"/>
      <c r="S22" s="20"/>
      <c r="T22" s="21"/>
      <c r="U22" s="20"/>
      <c r="V22" s="21"/>
      <c r="W22" s="23"/>
      <c r="X22" s="19"/>
      <c r="Y22" s="20"/>
      <c r="Z22" s="21"/>
      <c r="AA22" s="20"/>
      <c r="AB22" s="21"/>
      <c r="AC22" s="24"/>
      <c r="AD22" s="24"/>
      <c r="AE22" s="20"/>
      <c r="AF22" s="21"/>
      <c r="AG22" s="66"/>
      <c r="AH22" s="72"/>
      <c r="AI22" s="20"/>
      <c r="AJ22" s="21"/>
      <c r="AK22" s="75"/>
      <c r="AL22" s="21"/>
      <c r="AM22" s="20"/>
      <c r="AN22" s="21"/>
      <c r="AO22" s="20"/>
      <c r="AP22" s="78"/>
      <c r="AQ22" s="20"/>
      <c r="AR22" s="21"/>
      <c r="AS22" s="20"/>
      <c r="AT22" s="21"/>
      <c r="AW22"/>
      <c r="AX22"/>
      <c r="AY22"/>
      <c r="AZ22"/>
      <c r="BA22"/>
      <c r="BB22"/>
      <c r="BC22"/>
      <c r="BD22"/>
      <c r="BE22"/>
      <c r="BF22"/>
      <c r="BG22"/>
      <c r="BH22"/>
      <c r="BI22"/>
      <c r="BJ22"/>
      <c r="BK22"/>
      <c r="BL22"/>
      <c r="BM22"/>
      <c r="BN22"/>
      <c r="BO22"/>
      <c r="BP22"/>
    </row>
    <row r="23" spans="1:68" x14ac:dyDescent="0.25">
      <c r="A23" s="80">
        <v>16</v>
      </c>
      <c r="B23" s="946" t="s">
        <v>96</v>
      </c>
      <c r="C23" s="946"/>
      <c r="D23" s="946"/>
      <c r="E23" s="28" t="s">
        <v>106</v>
      </c>
      <c r="F23" s="19"/>
      <c r="G23" s="20"/>
      <c r="H23" s="21"/>
      <c r="I23" s="20"/>
      <c r="J23" s="21"/>
      <c r="K23" s="20"/>
      <c r="L23" s="21"/>
      <c r="M23" s="66"/>
      <c r="N23" s="67"/>
      <c r="O23" s="22"/>
      <c r="P23" s="19"/>
      <c r="Q23" s="20"/>
      <c r="R23" s="21"/>
      <c r="S23" s="20"/>
      <c r="T23" s="21"/>
      <c r="U23" s="20"/>
      <c r="V23" s="21"/>
      <c r="W23" s="23"/>
      <c r="X23" s="19"/>
      <c r="Y23" s="20"/>
      <c r="Z23" s="21"/>
      <c r="AA23" s="20"/>
      <c r="AB23" s="21"/>
      <c r="AC23" s="24"/>
      <c r="AD23" s="24"/>
      <c r="AE23" s="20"/>
      <c r="AF23" s="21"/>
      <c r="AG23" s="66"/>
      <c r="AH23" s="72"/>
      <c r="AI23" s="20"/>
      <c r="AJ23" s="21"/>
      <c r="AK23" s="75"/>
      <c r="AL23" s="21"/>
      <c r="AM23" s="20"/>
      <c r="AN23" s="21"/>
      <c r="AO23" s="20"/>
      <c r="AP23" s="78"/>
      <c r="AQ23" s="20"/>
      <c r="AR23" s="21"/>
      <c r="AS23" s="20"/>
      <c r="AT23" s="21"/>
      <c r="AW23"/>
      <c r="AX23"/>
      <c r="AY23"/>
      <c r="AZ23"/>
      <c r="BA23"/>
      <c r="BB23"/>
      <c r="BC23"/>
      <c r="BD23"/>
      <c r="BE23"/>
      <c r="BF23"/>
      <c r="BG23"/>
      <c r="BH23"/>
      <c r="BI23"/>
      <c r="BJ23"/>
      <c r="BK23"/>
      <c r="BL23"/>
      <c r="BM23"/>
      <c r="BN23"/>
      <c r="BO23"/>
      <c r="BP23"/>
    </row>
    <row r="24" spans="1:68" x14ac:dyDescent="0.25">
      <c r="A24" s="80">
        <v>17</v>
      </c>
      <c r="B24" s="946" t="s">
        <v>97</v>
      </c>
      <c r="C24" s="946"/>
      <c r="D24" s="946"/>
      <c r="E24" s="28"/>
      <c r="F24" s="19"/>
      <c r="G24" s="20"/>
      <c r="H24" s="21"/>
      <c r="I24" s="20"/>
      <c r="J24" s="21"/>
      <c r="K24" s="20"/>
      <c r="L24" s="21"/>
      <c r="M24" s="66"/>
      <c r="N24" s="67"/>
      <c r="O24" s="22"/>
      <c r="P24" s="19"/>
      <c r="Q24" s="20"/>
      <c r="R24" s="21"/>
      <c r="S24" s="20"/>
      <c r="T24" s="21"/>
      <c r="U24" s="20"/>
      <c r="V24" s="21"/>
      <c r="W24" s="23"/>
      <c r="X24" s="19"/>
      <c r="Y24" s="20"/>
      <c r="Z24" s="21"/>
      <c r="AA24" s="20"/>
      <c r="AB24" s="21"/>
      <c r="AC24" s="24"/>
      <c r="AD24" s="24"/>
      <c r="AE24" s="20"/>
      <c r="AF24" s="21"/>
      <c r="AG24" s="66"/>
      <c r="AH24" s="72"/>
      <c r="AI24" s="20"/>
      <c r="AJ24" s="21"/>
      <c r="AK24" s="75"/>
      <c r="AL24" s="21"/>
      <c r="AM24" s="20"/>
      <c r="AN24" s="21"/>
      <c r="AO24" s="20"/>
      <c r="AP24" s="78"/>
      <c r="AQ24" s="20"/>
      <c r="AR24" s="21"/>
      <c r="AS24" s="20"/>
      <c r="AT24" s="21"/>
      <c r="AW24"/>
      <c r="AX24"/>
      <c r="AY24"/>
      <c r="AZ24"/>
      <c r="BA24"/>
      <c r="BB24"/>
      <c r="BC24"/>
      <c r="BD24"/>
      <c r="BE24"/>
      <c r="BF24"/>
      <c r="BG24"/>
      <c r="BH24"/>
      <c r="BI24"/>
      <c r="BJ24"/>
      <c r="BK24"/>
      <c r="BL24"/>
      <c r="BM24"/>
      <c r="BN24"/>
      <c r="BO24"/>
      <c r="BP24"/>
    </row>
    <row r="25" spans="1:68" ht="15.75" thickBot="1" x14ac:dyDescent="0.3">
      <c r="A25" s="80">
        <v>18</v>
      </c>
      <c r="B25" s="946" t="s">
        <v>98</v>
      </c>
      <c r="C25" s="946"/>
      <c r="D25" s="946"/>
      <c r="E25" s="28"/>
      <c r="F25" s="25"/>
      <c r="G25" s="26"/>
      <c r="H25" s="27"/>
      <c r="I25" s="26"/>
      <c r="J25" s="27"/>
      <c r="K25" s="30"/>
      <c r="L25" s="63"/>
      <c r="M25" s="68"/>
      <c r="N25" s="69"/>
      <c r="O25" s="22"/>
      <c r="P25" s="25"/>
      <c r="Q25" s="26"/>
      <c r="R25" s="27"/>
      <c r="S25" s="26"/>
      <c r="T25" s="27"/>
      <c r="U25" s="26"/>
      <c r="V25" s="27"/>
      <c r="W25" s="11"/>
      <c r="X25" s="25"/>
      <c r="Y25" s="26"/>
      <c r="Z25" s="27"/>
      <c r="AA25" s="26"/>
      <c r="AB25" s="27"/>
      <c r="AC25" s="29"/>
      <c r="AD25" s="29"/>
      <c r="AE25" s="30"/>
      <c r="AF25" s="63"/>
      <c r="AG25" s="68"/>
      <c r="AH25" s="73"/>
      <c r="AI25" s="30"/>
      <c r="AJ25" s="63"/>
      <c r="AK25" s="76"/>
      <c r="AL25" s="27"/>
      <c r="AM25" s="30"/>
      <c r="AN25" s="63"/>
      <c r="AO25" s="30"/>
      <c r="AP25" s="79"/>
      <c r="AQ25" s="26"/>
      <c r="AR25" s="27"/>
      <c r="AS25" s="26"/>
      <c r="AT25" s="27"/>
      <c r="AW25"/>
      <c r="AX25"/>
      <c r="AY25"/>
      <c r="AZ25"/>
      <c r="BA25"/>
      <c r="BB25"/>
      <c r="BC25"/>
      <c r="BD25"/>
      <c r="BE25"/>
      <c r="BF25"/>
      <c r="BG25"/>
      <c r="BH25"/>
      <c r="BI25"/>
      <c r="BJ25"/>
      <c r="BK25"/>
      <c r="BL25"/>
      <c r="BM25"/>
      <c r="BN25"/>
      <c r="BO25"/>
      <c r="BP25"/>
    </row>
    <row r="26" spans="1:68" ht="15.75" thickBot="1" x14ac:dyDescent="0.3">
      <c r="A26" s="82">
        <v>19</v>
      </c>
      <c r="B26" s="944" t="s">
        <v>99</v>
      </c>
      <c r="C26" s="944"/>
      <c r="D26" s="944"/>
      <c r="E26" s="28"/>
      <c r="F26" s="25"/>
      <c r="G26" s="26"/>
      <c r="H26" s="27"/>
      <c r="I26" s="26"/>
      <c r="J26" s="27"/>
      <c r="K26" s="30"/>
      <c r="L26" s="63"/>
      <c r="M26" s="68"/>
      <c r="N26" s="69"/>
      <c r="O26" s="22"/>
      <c r="P26" s="25"/>
      <c r="Q26" s="26"/>
      <c r="R26" s="27"/>
      <c r="S26" s="26"/>
      <c r="T26" s="27"/>
      <c r="U26" s="26"/>
      <c r="V26" s="27"/>
      <c r="W26" s="11"/>
      <c r="X26" s="25"/>
      <c r="Y26" s="26"/>
      <c r="Z26" s="27"/>
      <c r="AA26" s="26"/>
      <c r="AB26" s="27"/>
      <c r="AC26" s="29"/>
      <c r="AD26" s="29"/>
      <c r="AE26" s="30"/>
      <c r="AF26" s="63"/>
      <c r="AG26" s="68"/>
      <c r="AH26" s="73"/>
      <c r="AI26" s="30"/>
      <c r="AJ26" s="63"/>
      <c r="AK26" s="76"/>
      <c r="AL26" s="27"/>
      <c r="AM26" s="30"/>
      <c r="AN26" s="63"/>
      <c r="AO26" s="30"/>
      <c r="AP26" s="79"/>
      <c r="AQ26" s="26"/>
      <c r="AR26" s="27"/>
      <c r="AS26" s="26"/>
      <c r="AT26" s="27"/>
      <c r="AW26"/>
      <c r="AX26"/>
      <c r="AY26"/>
      <c r="AZ26"/>
      <c r="BA26"/>
      <c r="BB26"/>
      <c r="BC26"/>
      <c r="BD26"/>
      <c r="BE26"/>
      <c r="BF26"/>
      <c r="BG26"/>
      <c r="BH26"/>
      <c r="BI26"/>
      <c r="BJ26"/>
      <c r="BK26"/>
      <c r="BL26"/>
      <c r="BM26"/>
      <c r="BN26"/>
      <c r="BO26"/>
      <c r="BP26"/>
    </row>
    <row r="27" spans="1:68" ht="16.5" thickBot="1" x14ac:dyDescent="0.3">
      <c r="A27" s="947" t="s">
        <v>64</v>
      </c>
      <c r="B27" s="948"/>
      <c r="C27" s="948"/>
      <c r="D27" s="949"/>
      <c r="E27" s="31">
        <f>COUNTA(E8:E26)</f>
        <v>1</v>
      </c>
      <c r="F27" s="31">
        <f t="shared" ref="F27:AT27" si="0">COUNTA(F8:F26)</f>
        <v>0</v>
      </c>
      <c r="G27" s="31">
        <f t="shared" si="0"/>
        <v>0</v>
      </c>
      <c r="H27" s="31">
        <f t="shared" si="0"/>
        <v>0</v>
      </c>
      <c r="I27" s="31">
        <f t="shared" si="0"/>
        <v>0</v>
      </c>
      <c r="J27" s="31">
        <f t="shared" si="0"/>
        <v>0</v>
      </c>
      <c r="K27" s="31">
        <f t="shared" si="0"/>
        <v>0</v>
      </c>
      <c r="L27" s="31">
        <f t="shared" si="0"/>
        <v>0</v>
      </c>
      <c r="M27" s="31">
        <f t="shared" si="0"/>
        <v>0</v>
      </c>
      <c r="N27" s="31">
        <f t="shared" si="0"/>
        <v>0</v>
      </c>
      <c r="O27" s="31">
        <f t="shared" si="0"/>
        <v>0</v>
      </c>
      <c r="P27" s="31">
        <f t="shared" si="0"/>
        <v>0</v>
      </c>
      <c r="Q27" s="31">
        <f t="shared" si="0"/>
        <v>0</v>
      </c>
      <c r="R27" s="31">
        <f t="shared" si="0"/>
        <v>0</v>
      </c>
      <c r="S27" s="31">
        <f t="shared" si="0"/>
        <v>0</v>
      </c>
      <c r="T27" s="31">
        <f t="shared" si="0"/>
        <v>0</v>
      </c>
      <c r="U27" s="31">
        <f t="shared" si="0"/>
        <v>0</v>
      </c>
      <c r="V27" s="31">
        <f t="shared" si="0"/>
        <v>0</v>
      </c>
      <c r="W27" s="31">
        <f t="shared" si="0"/>
        <v>0</v>
      </c>
      <c r="X27" s="31">
        <f t="shared" si="0"/>
        <v>0</v>
      </c>
      <c r="Y27" s="31">
        <f t="shared" si="0"/>
        <v>0</v>
      </c>
      <c r="Z27" s="31">
        <f t="shared" si="0"/>
        <v>0</v>
      </c>
      <c r="AA27" s="31">
        <f t="shared" si="0"/>
        <v>0</v>
      </c>
      <c r="AB27" s="31">
        <f t="shared" si="0"/>
        <v>0</v>
      </c>
      <c r="AC27" s="31">
        <f t="shared" si="0"/>
        <v>0</v>
      </c>
      <c r="AD27" s="31">
        <f t="shared" si="0"/>
        <v>0</v>
      </c>
      <c r="AE27" s="31">
        <f t="shared" si="0"/>
        <v>0</v>
      </c>
      <c r="AF27" s="31">
        <f t="shared" si="0"/>
        <v>0</v>
      </c>
      <c r="AG27" s="31">
        <f t="shared" si="0"/>
        <v>0</v>
      </c>
      <c r="AH27" s="31">
        <f t="shared" si="0"/>
        <v>0</v>
      </c>
      <c r="AI27" s="31">
        <f t="shared" si="0"/>
        <v>0</v>
      </c>
      <c r="AJ27" s="31">
        <f t="shared" si="0"/>
        <v>0</v>
      </c>
      <c r="AK27" s="31">
        <f t="shared" si="0"/>
        <v>0</v>
      </c>
      <c r="AL27" s="31">
        <f t="shared" si="0"/>
        <v>0</v>
      </c>
      <c r="AM27" s="31">
        <f t="shared" si="0"/>
        <v>0</v>
      </c>
      <c r="AN27" s="31">
        <f t="shared" si="0"/>
        <v>0</v>
      </c>
      <c r="AO27" s="31">
        <f t="shared" si="0"/>
        <v>0</v>
      </c>
      <c r="AP27" s="31">
        <f t="shared" si="0"/>
        <v>0</v>
      </c>
      <c r="AQ27" s="31">
        <f t="shared" si="0"/>
        <v>0</v>
      </c>
      <c r="AR27" s="31">
        <f t="shared" si="0"/>
        <v>0</v>
      </c>
      <c r="AS27" s="31">
        <f t="shared" si="0"/>
        <v>0</v>
      </c>
      <c r="AT27" s="31">
        <f t="shared" si="0"/>
        <v>0</v>
      </c>
      <c r="AW27"/>
      <c r="AX27"/>
      <c r="AY27"/>
      <c r="AZ27"/>
      <c r="BA27"/>
      <c r="BB27"/>
      <c r="BC27"/>
      <c r="BD27"/>
      <c r="BE27"/>
      <c r="BF27"/>
      <c r="BG27"/>
      <c r="BH27"/>
      <c r="BI27"/>
      <c r="BJ27"/>
      <c r="BK27"/>
      <c r="BL27"/>
      <c r="BM27"/>
      <c r="BN27"/>
      <c r="BO27"/>
      <c r="BP27"/>
    </row>
    <row r="28" spans="1:68" ht="22.5" customHeight="1" x14ac:dyDescent="0.4">
      <c r="A28" s="6"/>
      <c r="B28" s="4"/>
      <c r="C28" s="32"/>
      <c r="E28" s="33" t="str">
        <f>IF(OR(E27&gt;11,E23="X"),"CATASTRÓFICO",IF(E27&gt;5,"MAYOR","MODERADO"))</f>
        <v>CATASTRÓFICO</v>
      </c>
      <c r="F28" s="34"/>
      <c r="G28" s="33" t="str">
        <f>IF(OR(G27&gt;11,G23="X"),"CATASTRÓFICO",IF(G27&gt;5,"MAYOR","MODERADO"))</f>
        <v>MODERADO</v>
      </c>
      <c r="H28" s="34"/>
      <c r="I28" s="33" t="str">
        <f>IF(OR(I27&gt;11,I23="X"),"CATASTRÓFICO",IF(I27&gt;5,"MAYOR","MODERADO"))</f>
        <v>MODERADO</v>
      </c>
      <c r="J28" s="34"/>
      <c r="K28" s="33" t="str">
        <f>IF(OR(K27&gt;11,K23="X"),"CATASTRÓFICO",IF(K27&gt;5,"MAYOR","MODERADO"))</f>
        <v>MODERADO</v>
      </c>
      <c r="L28" s="34"/>
      <c r="M28" s="33" t="str">
        <f>IF(OR(M27&gt;11,M23="X"),"CATASTRÓFICO",IF(M27&gt;5,"MAYOR","MODERADO"))</f>
        <v>MODERADO</v>
      </c>
      <c r="N28" s="34"/>
      <c r="O28" s="33" t="str">
        <f>IF(OR(O27&gt;11,O23="X"),"CATASTRÓFICO",IF(O27&gt;5,"MAYOR","MODERADO"))</f>
        <v>MODERADO</v>
      </c>
      <c r="P28" s="34"/>
      <c r="Q28" s="33" t="str">
        <f>IF(OR(Q27&gt;11,Q23="X"),"CATASTRÓFICO",IF(Q27&gt;5,"MAYOR","MODERADO"))</f>
        <v>MODERADO</v>
      </c>
      <c r="R28" s="34"/>
      <c r="S28" s="33" t="str">
        <f>IF(OR(S27&gt;11,S23="X"),"CATASTRÓFICO",IF(S27&gt;5,"MAYOR","MODERADO"))</f>
        <v>MODERADO</v>
      </c>
      <c r="T28" s="34"/>
      <c r="U28" s="33" t="str">
        <f>IF(OR(U27&gt;11,U23="X"),"CATASTRÓFICO",IF(U27&gt;5,"MAYOR","MODERADO"))</f>
        <v>MODERADO</v>
      </c>
      <c r="V28" s="34"/>
      <c r="W28" s="33" t="str">
        <f>IF(OR(W27&gt;11,W23="X"),"CATASTRÓFICO",IF(W27&gt;5,"MAYOR","MODERADO"))</f>
        <v>MODERADO</v>
      </c>
      <c r="X28" s="34"/>
      <c r="Y28" s="33" t="str">
        <f>IF(OR(Y27&gt;11,Y23="X"),"CATASTRÓFICO",IF(Y27&gt;5,"MAYOR","MODERADO"))</f>
        <v>MODERADO</v>
      </c>
      <c r="Z28" s="34"/>
      <c r="AA28" s="33" t="str">
        <f>IF(OR(AA27&gt;11,AA23="X"),"CATASTRÓFICO",IF(AA27&gt;5,"MAYOR","MODERADO"))</f>
        <v>MODERADO</v>
      </c>
      <c r="AB28" s="34"/>
      <c r="AC28" s="33" t="str">
        <f>IF(OR(AC27&gt;11,AC23="X"),"CATASTRÓFICO",IF(AC27&gt;5,"MAYOR","MODERADO"))</f>
        <v>MODERADO</v>
      </c>
      <c r="AD28" s="35"/>
      <c r="AE28" s="33" t="str">
        <f>IF(OR(AE27&gt;11,AE23="X"),"CATASTRÓFICO",IF(AE27&gt;5,"MAYOR","MODERADO"))</f>
        <v>MODERADO</v>
      </c>
      <c r="AF28" s="34"/>
      <c r="AG28" s="33" t="str">
        <f>IF(OR(AG27&gt;11,AG23="X"),"CATASTRÓFICO",IF(AG27&gt;5,"MAYOR","MODERADO"))</f>
        <v>MODERADO</v>
      </c>
      <c r="AH28" s="34"/>
      <c r="AI28" s="33" t="str">
        <f>IF(OR(AI27&gt;11,AI23="X"),"CATASTRÓFICO",IF(AI27&gt;5,"MAYOR","MODERADO"))</f>
        <v>MODERADO</v>
      </c>
      <c r="AJ28" s="34"/>
      <c r="AK28" s="33" t="str">
        <f>IF(OR(AK27&gt;11,AK23="X"),"CATASTRÓFICO",IF(AK27&gt;5,"MAYOR","MODERADO"))</f>
        <v>MODERADO</v>
      </c>
      <c r="AL28" s="34"/>
      <c r="AM28" s="33" t="str">
        <f>IF(OR(AM27&gt;11,AM23="X"),"CATASTRÓFICO",IF(AM27&gt;5,"MAYOR","MODERADO"))</f>
        <v>MODERADO</v>
      </c>
      <c r="AN28" s="34"/>
      <c r="AO28" s="33" t="str">
        <f>IF(OR(AO27&gt;11,AO23="X"),"CATASTRÓFICO",IF(AO27&gt;5,"MAYOR","MODERADO"))</f>
        <v>MODERADO</v>
      </c>
      <c r="AP28" s="34"/>
      <c r="AQ28" s="33" t="str">
        <f>IF(OR(AQ27&gt;11,AQ23="X"),"CATASTRÓFICO",IF(AQ27&gt;5,"MAYOR","MODERADO"))</f>
        <v>MODERADO</v>
      </c>
      <c r="AR28" s="34"/>
      <c r="AS28" s="33" t="str">
        <f>IF(OR(AS27&gt;11,AS23="X"),"CATASTRÓFICO",IF(AS27&gt;5,"MAYOR","MODERADO"))</f>
        <v>MODERADO</v>
      </c>
      <c r="AT28" s="34"/>
      <c r="AW28"/>
      <c r="AX28"/>
      <c r="AY28"/>
      <c r="AZ28"/>
      <c r="BA28"/>
      <c r="BB28"/>
      <c r="BC28"/>
      <c r="BD28"/>
      <c r="BE28"/>
      <c r="BF28"/>
      <c r="BG28"/>
      <c r="BH28"/>
      <c r="BI28"/>
      <c r="BJ28"/>
      <c r="BK28"/>
      <c r="BL28"/>
      <c r="BM28"/>
      <c r="BN28"/>
      <c r="BO28"/>
      <c r="BP28"/>
    </row>
    <row r="29" spans="1:68" x14ac:dyDescent="0.25">
      <c r="A29" s="4"/>
      <c r="B29" s="4"/>
      <c r="C29" s="4"/>
      <c r="D29" s="4"/>
      <c r="E29" s="4"/>
      <c r="F29" s="4"/>
      <c r="G29" s="4"/>
      <c r="H29" s="4"/>
      <c r="I29" s="4"/>
      <c r="J29" s="4"/>
      <c r="K29" s="4"/>
      <c r="L29" s="4"/>
      <c r="M29" s="4"/>
      <c r="N29" s="4"/>
      <c r="O29" s="2"/>
      <c r="P29" s="2"/>
      <c r="Q29" s="2"/>
      <c r="R29" s="2"/>
      <c r="S29" s="4"/>
      <c r="T29" s="4"/>
      <c r="U29" s="4"/>
      <c r="V29" s="4"/>
      <c r="W29" s="4"/>
      <c r="X29" s="4"/>
      <c r="Y29" s="2"/>
      <c r="Z29" s="2"/>
      <c r="AA29" s="2"/>
      <c r="AB29" s="2"/>
      <c r="AC29" s="2"/>
      <c r="AD29" s="2"/>
      <c r="AE29" s="2"/>
      <c r="AF29" s="2"/>
      <c r="AG29" s="2"/>
      <c r="AH29" s="2"/>
      <c r="AI29" s="2"/>
      <c r="AJ29" s="2"/>
      <c r="AK29" s="2"/>
      <c r="AL29" s="2"/>
      <c r="AM29" s="2"/>
      <c r="AN29" s="2"/>
      <c r="AO29" s="2"/>
      <c r="AP29" s="2"/>
      <c r="AQ29" s="2"/>
      <c r="AR29" s="2"/>
      <c r="AW29"/>
      <c r="AX29"/>
      <c r="AY29"/>
      <c r="AZ29"/>
      <c r="BA29"/>
      <c r="BB29"/>
      <c r="BC29"/>
      <c r="BD29"/>
      <c r="BE29"/>
      <c r="BF29"/>
      <c r="BG29"/>
      <c r="BH29"/>
      <c r="BI29"/>
      <c r="BJ29"/>
      <c r="BK29"/>
      <c r="BL29"/>
      <c r="BM29"/>
      <c r="BN29"/>
      <c r="BO29"/>
      <c r="BP29"/>
    </row>
    <row r="30" spans="1:68" ht="15.75" thickBot="1" x14ac:dyDescent="0.3">
      <c r="A30" s="4"/>
      <c r="B30" s="4"/>
      <c r="C30" s="4"/>
      <c r="D30" s="4"/>
      <c r="E30" s="4"/>
      <c r="F30" s="4"/>
      <c r="G30" s="4"/>
      <c r="H30" s="4"/>
      <c r="I30" s="4"/>
      <c r="J30" s="4"/>
      <c r="K30" s="4"/>
      <c r="L30" s="4"/>
      <c r="M30" s="4"/>
      <c r="N30" s="4"/>
      <c r="O30" s="2"/>
      <c r="P30" s="2"/>
      <c r="Q30" s="2"/>
      <c r="R30" s="2"/>
      <c r="S30" s="4"/>
      <c r="T30" s="4"/>
      <c r="U30" s="4"/>
      <c r="V30" s="4"/>
      <c r="W30" s="4"/>
      <c r="X30" s="4"/>
      <c r="Y30" s="2"/>
      <c r="Z30" s="2"/>
      <c r="AA30" s="2"/>
      <c r="AB30" s="2"/>
      <c r="AC30" s="2"/>
      <c r="AD30" s="2"/>
      <c r="AE30" s="2"/>
      <c r="AF30" s="2"/>
      <c r="AG30" s="2"/>
      <c r="AH30" s="2"/>
      <c r="AI30" s="2"/>
      <c r="AJ30" s="2"/>
      <c r="AK30" s="2"/>
      <c r="AL30" s="2"/>
      <c r="AM30" s="2"/>
      <c r="AN30" s="2"/>
      <c r="AO30" s="2"/>
      <c r="AP30" s="2"/>
      <c r="AQ30" s="2"/>
      <c r="AR30" s="2"/>
      <c r="AW30"/>
      <c r="AX30"/>
      <c r="AY30"/>
      <c r="AZ30"/>
      <c r="BA30"/>
      <c r="BB30"/>
      <c r="BC30"/>
      <c r="BD30"/>
      <c r="BE30"/>
      <c r="BF30"/>
      <c r="BG30"/>
      <c r="BH30"/>
      <c r="BI30"/>
      <c r="BJ30"/>
      <c r="BK30"/>
      <c r="BL30"/>
      <c r="BM30"/>
      <c r="BN30"/>
      <c r="BO30"/>
      <c r="BP30"/>
    </row>
    <row r="31" spans="1:68" ht="18.75" x14ac:dyDescent="0.3">
      <c r="A31" s="36" t="s">
        <v>65</v>
      </c>
      <c r="B31" s="37"/>
      <c r="C31" s="950" t="s">
        <v>66</v>
      </c>
      <c r="D31" s="951"/>
      <c r="E31" s="951"/>
      <c r="F31" s="951"/>
      <c r="G31" s="951"/>
      <c r="H31" s="951"/>
      <c r="I31" s="951"/>
      <c r="J31" s="951"/>
      <c r="K31" s="952"/>
      <c r="L31" s="54"/>
      <c r="M31" s="54"/>
      <c r="N31" s="54"/>
      <c r="O31" s="54"/>
      <c r="P31" s="54"/>
      <c r="Q31" s="54"/>
      <c r="R31" s="54"/>
      <c r="S31" s="54"/>
      <c r="T31" s="54"/>
      <c r="U31" s="54"/>
      <c r="V31" s="54"/>
      <c r="W31" s="54"/>
      <c r="X31" s="54"/>
      <c r="Y31" s="54"/>
      <c r="Z31" s="54"/>
      <c r="AA31" s="54"/>
      <c r="AB31" s="54"/>
      <c r="AC31" s="54"/>
      <c r="AD31" s="54"/>
      <c r="AE31" s="54"/>
      <c r="AF31" s="54"/>
      <c r="AG31" s="53"/>
      <c r="AH31" s="53"/>
      <c r="AI31" s="53"/>
      <c r="AJ31" s="53"/>
      <c r="AK31" s="53"/>
      <c r="AL31" s="53"/>
      <c r="AM31" s="53"/>
      <c r="AN31" s="53"/>
      <c r="AO31" s="53"/>
      <c r="AP31" s="53"/>
      <c r="AQ31" s="53"/>
      <c r="AR31" s="53"/>
      <c r="AS31" s="52"/>
      <c r="AW31"/>
      <c r="AX31"/>
      <c r="AY31"/>
      <c r="AZ31"/>
      <c r="BA31"/>
      <c r="BB31"/>
      <c r="BC31"/>
      <c r="BD31"/>
      <c r="BE31"/>
      <c r="BF31"/>
      <c r="BG31"/>
      <c r="BH31"/>
      <c r="BI31"/>
      <c r="BJ31"/>
      <c r="BK31"/>
      <c r="BL31"/>
      <c r="BM31"/>
      <c r="BN31"/>
      <c r="BO31"/>
      <c r="BP31"/>
    </row>
    <row r="32" spans="1:68" ht="18.75" customHeight="1" x14ac:dyDescent="0.25">
      <c r="A32" s="57" t="s">
        <v>6</v>
      </c>
      <c r="B32" s="58" t="s">
        <v>7</v>
      </c>
      <c r="C32" s="941" t="s">
        <v>8</v>
      </c>
      <c r="D32" s="942"/>
      <c r="E32" s="942"/>
      <c r="F32" s="942"/>
      <c r="G32" s="942"/>
      <c r="H32" s="942"/>
      <c r="I32" s="942"/>
      <c r="J32" s="942"/>
      <c r="K32" s="943"/>
      <c r="L32" s="55"/>
      <c r="M32" s="55"/>
      <c r="N32" s="55"/>
      <c r="O32" s="55"/>
      <c r="P32" s="55"/>
      <c r="Q32" s="55"/>
      <c r="R32" s="55"/>
      <c r="S32" s="55"/>
      <c r="T32" s="55"/>
      <c r="U32" s="55"/>
      <c r="V32" s="55"/>
      <c r="W32" s="55"/>
      <c r="X32" s="55"/>
      <c r="Y32" s="55"/>
      <c r="Z32" s="55"/>
      <c r="AA32" s="55"/>
      <c r="AB32" s="55"/>
      <c r="AC32" s="55"/>
      <c r="AD32" s="55"/>
      <c r="AE32" s="55"/>
      <c r="AF32" s="55"/>
      <c r="AG32" s="50"/>
      <c r="AH32" s="50"/>
      <c r="AI32" s="50"/>
      <c r="AJ32" s="50"/>
      <c r="AK32" s="50"/>
      <c r="AL32" s="50"/>
      <c r="AM32" s="50"/>
      <c r="AN32" s="50"/>
      <c r="AO32" s="50"/>
      <c r="AP32" s="50"/>
      <c r="AQ32" s="50"/>
      <c r="AR32" s="50"/>
      <c r="AS32" s="52"/>
      <c r="AW32"/>
      <c r="AX32"/>
      <c r="AY32"/>
      <c r="AZ32"/>
      <c r="BA32"/>
      <c r="BB32"/>
      <c r="BC32"/>
      <c r="BD32"/>
      <c r="BE32"/>
      <c r="BF32"/>
      <c r="BG32"/>
      <c r="BH32"/>
      <c r="BI32"/>
      <c r="BJ32"/>
      <c r="BK32"/>
      <c r="BL32"/>
      <c r="BM32"/>
      <c r="BN32"/>
      <c r="BO32"/>
      <c r="BP32"/>
    </row>
    <row r="33" spans="1:68" ht="18.75" customHeight="1" x14ac:dyDescent="0.25">
      <c r="A33" s="59">
        <v>3</v>
      </c>
      <c r="B33" s="60" t="s">
        <v>2</v>
      </c>
      <c r="C33" s="935" t="s">
        <v>80</v>
      </c>
      <c r="D33" s="936"/>
      <c r="E33" s="936"/>
      <c r="F33" s="936"/>
      <c r="G33" s="936"/>
      <c r="H33" s="936"/>
      <c r="I33" s="936"/>
      <c r="J33" s="936"/>
      <c r="K33" s="937"/>
      <c r="L33" s="56"/>
      <c r="M33" s="56"/>
      <c r="N33" s="56"/>
      <c r="O33" s="56"/>
      <c r="P33" s="56"/>
      <c r="Q33" s="56"/>
      <c r="R33" s="56"/>
      <c r="S33" s="56"/>
      <c r="T33" s="56"/>
      <c r="U33" s="56"/>
      <c r="V33" s="56"/>
      <c r="W33" s="56"/>
      <c r="X33" s="56"/>
      <c r="Y33" s="56"/>
      <c r="Z33" s="56"/>
      <c r="AA33" s="56"/>
      <c r="AB33" s="56"/>
      <c r="AC33" s="56"/>
      <c r="AD33" s="56"/>
      <c r="AE33" s="56"/>
      <c r="AF33" s="56"/>
      <c r="AG33" s="51"/>
      <c r="AH33" s="51"/>
      <c r="AI33" s="51"/>
      <c r="AJ33" s="51"/>
      <c r="AK33" s="51"/>
      <c r="AL33" s="51"/>
      <c r="AM33" s="51"/>
      <c r="AN33" s="51"/>
      <c r="AO33" s="51"/>
      <c r="AP33" s="51"/>
      <c r="AQ33" s="51"/>
      <c r="AR33" s="51"/>
      <c r="AS33" s="52"/>
      <c r="AW33"/>
      <c r="AX33"/>
      <c r="AY33"/>
      <c r="AZ33"/>
      <c r="BA33"/>
      <c r="BB33"/>
      <c r="BC33"/>
      <c r="BD33"/>
      <c r="BE33"/>
      <c r="BF33"/>
      <c r="BG33"/>
      <c r="BH33"/>
      <c r="BI33"/>
      <c r="BJ33"/>
      <c r="BK33"/>
      <c r="BL33"/>
      <c r="BM33"/>
      <c r="BN33"/>
      <c r="BO33"/>
      <c r="BP33"/>
    </row>
    <row r="34" spans="1:68" ht="18.75" customHeight="1" x14ac:dyDescent="0.25">
      <c r="A34" s="59">
        <v>4</v>
      </c>
      <c r="B34" s="60" t="s">
        <v>13</v>
      </c>
      <c r="C34" s="935" t="s">
        <v>81</v>
      </c>
      <c r="D34" s="936"/>
      <c r="E34" s="936"/>
      <c r="F34" s="936"/>
      <c r="G34" s="936"/>
      <c r="H34" s="936"/>
      <c r="I34" s="936"/>
      <c r="J34" s="936"/>
      <c r="K34" s="937"/>
      <c r="L34" s="56"/>
      <c r="M34" s="56"/>
      <c r="N34" s="56"/>
      <c r="O34" s="56"/>
      <c r="P34" s="56"/>
      <c r="Q34" s="56"/>
      <c r="R34" s="56"/>
      <c r="S34" s="56"/>
      <c r="T34" s="56"/>
      <c r="U34" s="56"/>
      <c r="V34" s="56"/>
      <c r="W34" s="56"/>
      <c r="X34" s="56"/>
      <c r="Y34" s="56"/>
      <c r="Z34" s="56"/>
      <c r="AA34" s="56"/>
      <c r="AB34" s="56"/>
      <c r="AC34" s="56"/>
      <c r="AD34" s="56"/>
      <c r="AE34" s="56"/>
      <c r="AF34" s="56"/>
      <c r="AG34" s="51"/>
      <c r="AH34" s="51"/>
      <c r="AI34" s="51"/>
      <c r="AJ34" s="51"/>
      <c r="AK34" s="51"/>
      <c r="AL34" s="51"/>
      <c r="AM34" s="51"/>
      <c r="AN34" s="51"/>
      <c r="AO34" s="51"/>
      <c r="AP34" s="51"/>
      <c r="AQ34" s="51"/>
      <c r="AR34" s="51"/>
      <c r="AS34" s="52"/>
      <c r="AW34"/>
      <c r="AX34"/>
      <c r="AY34"/>
      <c r="AZ34"/>
      <c r="BA34"/>
      <c r="BB34"/>
      <c r="BC34"/>
      <c r="BD34"/>
      <c r="BE34"/>
      <c r="BF34"/>
      <c r="BG34"/>
      <c r="BH34"/>
      <c r="BI34"/>
      <c r="BJ34"/>
      <c r="BK34"/>
      <c r="BL34"/>
      <c r="BM34"/>
      <c r="BN34"/>
      <c r="BO34"/>
      <c r="BP34"/>
    </row>
    <row r="35" spans="1:68" ht="27.75" customHeight="1" thickBot="1" x14ac:dyDescent="0.3">
      <c r="A35" s="61">
        <v>5</v>
      </c>
      <c r="B35" s="62" t="s">
        <v>14</v>
      </c>
      <c r="C35" s="938" t="s">
        <v>82</v>
      </c>
      <c r="D35" s="939"/>
      <c r="E35" s="939"/>
      <c r="F35" s="939"/>
      <c r="G35" s="939"/>
      <c r="H35" s="939"/>
      <c r="I35" s="939"/>
      <c r="J35" s="939"/>
      <c r="K35" s="940"/>
      <c r="L35" s="56"/>
      <c r="M35" s="56"/>
      <c r="N35" s="56"/>
      <c r="O35" s="56"/>
      <c r="P35" s="56"/>
      <c r="Q35" s="56"/>
      <c r="R35" s="56"/>
      <c r="S35" s="56"/>
      <c r="T35" s="56"/>
      <c r="U35" s="56"/>
      <c r="V35" s="56"/>
      <c r="W35" s="56"/>
      <c r="X35" s="56"/>
      <c r="Y35" s="56"/>
      <c r="Z35" s="56"/>
      <c r="AA35" s="56"/>
      <c r="AB35" s="56"/>
      <c r="AC35" s="56"/>
      <c r="AD35" s="56"/>
      <c r="AE35" s="56"/>
      <c r="AF35" s="56"/>
      <c r="AG35" s="51"/>
      <c r="AH35" s="51"/>
      <c r="AI35" s="51"/>
      <c r="AJ35" s="51"/>
      <c r="AK35" s="51"/>
      <c r="AL35" s="51"/>
      <c r="AM35" s="51"/>
      <c r="AN35" s="51"/>
      <c r="AO35" s="51"/>
      <c r="AP35" s="51"/>
      <c r="AQ35" s="51"/>
      <c r="AR35" s="51"/>
      <c r="AS35" s="52"/>
      <c r="AW35"/>
      <c r="AX35"/>
      <c r="AY35"/>
      <c r="AZ35"/>
      <c r="BA35"/>
      <c r="BB35"/>
      <c r="BC35"/>
      <c r="BD35"/>
      <c r="BE35"/>
      <c r="BF35"/>
      <c r="BG35"/>
      <c r="BH35"/>
      <c r="BI35"/>
      <c r="BJ35"/>
      <c r="BK35"/>
      <c r="BL35"/>
      <c r="BM35"/>
      <c r="BN35"/>
      <c r="BO35"/>
      <c r="BP35"/>
    </row>
    <row r="36" spans="1:68" x14ac:dyDescent="0.25">
      <c r="A36" s="4"/>
      <c r="B36" s="4"/>
      <c r="C36" s="4"/>
      <c r="D36" s="4"/>
      <c r="E36" s="4"/>
      <c r="F36" s="4"/>
      <c r="G36" s="4"/>
      <c r="H36" s="4"/>
      <c r="I36" s="4"/>
      <c r="J36" s="39"/>
      <c r="K36" s="39"/>
      <c r="L36" s="945"/>
      <c r="M36" s="945"/>
      <c r="N36" s="39"/>
      <c r="O36" s="2"/>
      <c r="P36" s="2"/>
      <c r="Q36" s="2"/>
      <c r="R36" s="2"/>
      <c r="S36" s="4"/>
      <c r="T36" s="39"/>
      <c r="U36" s="39"/>
      <c r="V36" s="945"/>
      <c r="W36" s="945"/>
      <c r="X36" s="39"/>
      <c r="Y36" s="2"/>
      <c r="Z36" s="2"/>
      <c r="AA36" s="2"/>
      <c r="AB36" s="2"/>
      <c r="AC36" s="2"/>
      <c r="AD36" s="2"/>
      <c r="AE36" s="2"/>
      <c r="AF36" s="2"/>
      <c r="AG36" s="2"/>
      <c r="AH36" s="2"/>
      <c r="AI36" s="2"/>
      <c r="AJ36" s="2"/>
      <c r="AK36" s="2"/>
      <c r="AL36" s="2"/>
      <c r="AM36" s="2"/>
      <c r="AN36" s="2"/>
      <c r="AO36" s="2"/>
      <c r="AP36" s="2"/>
      <c r="AQ36" s="2"/>
      <c r="AR36" s="2"/>
      <c r="AW36"/>
      <c r="AX36"/>
      <c r="AY36"/>
      <c r="AZ36"/>
      <c r="BA36"/>
      <c r="BB36"/>
      <c r="BC36"/>
      <c r="BD36"/>
      <c r="BE36"/>
      <c r="BF36"/>
      <c r="BG36"/>
      <c r="BH36"/>
      <c r="BI36"/>
      <c r="BJ36"/>
      <c r="BK36"/>
      <c r="BL36"/>
      <c r="BM36"/>
      <c r="BN36"/>
      <c r="BO36"/>
      <c r="BP36"/>
    </row>
    <row r="37" spans="1:68" x14ac:dyDescent="0.25">
      <c r="A37" s="4"/>
      <c r="B37" s="4"/>
      <c r="C37" s="4"/>
      <c r="D37" s="4"/>
      <c r="E37" s="4"/>
      <c r="F37" s="4"/>
      <c r="G37" s="4"/>
      <c r="H37" s="4"/>
      <c r="I37" s="4"/>
      <c r="J37" s="40"/>
      <c r="K37" s="41"/>
      <c r="L37" s="934"/>
      <c r="M37" s="934"/>
      <c r="N37" s="38"/>
      <c r="O37" s="2"/>
      <c r="P37" s="2"/>
      <c r="Q37" s="2"/>
      <c r="R37" s="2"/>
      <c r="S37" s="4"/>
      <c r="T37" s="40"/>
      <c r="U37" s="41"/>
      <c r="V37" s="934"/>
      <c r="W37" s="934"/>
      <c r="X37" s="38"/>
      <c r="Y37" s="2"/>
      <c r="Z37" s="2"/>
      <c r="AA37" s="2"/>
      <c r="AB37" s="2"/>
      <c r="AC37" s="2"/>
      <c r="AD37" s="2"/>
      <c r="AE37" s="2"/>
      <c r="AF37" s="2"/>
      <c r="AG37" s="2"/>
      <c r="AH37" s="2"/>
      <c r="AI37" s="2"/>
      <c r="AJ37" s="2"/>
      <c r="AK37" s="2"/>
      <c r="AL37" s="2"/>
      <c r="AM37" s="2"/>
      <c r="AN37" s="2"/>
      <c r="AO37" s="2"/>
      <c r="AP37" s="2"/>
      <c r="AQ37" s="2"/>
      <c r="AR37" s="2"/>
      <c r="AW37"/>
      <c r="AX37"/>
      <c r="AY37"/>
      <c r="AZ37"/>
      <c r="BA37"/>
      <c r="BB37"/>
      <c r="BC37"/>
      <c r="BD37"/>
      <c r="BE37"/>
      <c r="BF37"/>
      <c r="BG37"/>
      <c r="BH37"/>
      <c r="BI37"/>
      <c r="BJ37"/>
      <c r="BK37"/>
      <c r="BL37"/>
      <c r="BM37"/>
      <c r="BN37"/>
      <c r="BO37"/>
      <c r="BP37"/>
    </row>
    <row r="39" spans="1:68" x14ac:dyDescent="0.25">
      <c r="A39" s="4"/>
      <c r="B39" s="4"/>
      <c r="C39" s="4"/>
      <c r="D39" s="4"/>
      <c r="E39" s="4"/>
      <c r="F39" s="4"/>
      <c r="G39" s="4"/>
      <c r="H39" s="4"/>
      <c r="I39" s="4"/>
      <c r="J39" s="4"/>
      <c r="K39" s="4"/>
      <c r="L39" s="4"/>
      <c r="M39" s="4"/>
      <c r="N39" s="4"/>
      <c r="O39" s="2"/>
      <c r="P39" s="2"/>
      <c r="Q39" s="2"/>
      <c r="R39" s="2"/>
      <c r="S39" s="4"/>
      <c r="T39" s="4"/>
      <c r="U39" s="4"/>
      <c r="V39" s="4"/>
      <c r="W39" s="4"/>
      <c r="X39" s="4"/>
      <c r="Y39" s="2"/>
      <c r="Z39" s="2"/>
      <c r="AA39" s="2"/>
      <c r="AB39" s="2"/>
      <c r="AC39" s="2"/>
      <c r="AD39" s="2"/>
      <c r="AE39" s="2"/>
      <c r="AF39" s="2"/>
      <c r="AG39" s="2"/>
      <c r="AH39" s="2"/>
      <c r="AI39" s="2"/>
      <c r="AJ39" s="2"/>
      <c r="AK39" s="2"/>
      <c r="AL39" s="2"/>
      <c r="AM39" s="2"/>
      <c r="AN39" s="2"/>
      <c r="AO39" s="2"/>
      <c r="AP39" s="2"/>
      <c r="AQ39" s="2"/>
      <c r="AR39" s="2"/>
      <c r="AW39"/>
      <c r="AX39"/>
      <c r="AY39"/>
      <c r="AZ39"/>
      <c r="BA39"/>
      <c r="BB39"/>
      <c r="BC39"/>
      <c r="BD39"/>
      <c r="BE39"/>
      <c r="BF39"/>
      <c r="BG39"/>
      <c r="BH39"/>
      <c r="BI39"/>
      <c r="BJ39"/>
      <c r="BK39"/>
      <c r="BL39"/>
      <c r="BM39"/>
      <c r="BN39"/>
      <c r="BO39"/>
      <c r="BP39"/>
    </row>
    <row r="40" spans="1:68" x14ac:dyDescent="0.25">
      <c r="A40" s="4"/>
      <c r="B40" s="4"/>
      <c r="C40" s="4"/>
      <c r="D40" s="4"/>
      <c r="E40" s="4"/>
      <c r="F40" s="4"/>
      <c r="G40" s="4"/>
      <c r="H40" s="4"/>
      <c r="I40" s="4"/>
      <c r="J40" s="4"/>
      <c r="K40" s="4"/>
      <c r="L40" s="4"/>
      <c r="M40" s="4"/>
      <c r="N40" s="4"/>
      <c r="O40" s="2"/>
      <c r="P40" s="2"/>
      <c r="Q40" s="2"/>
      <c r="R40" s="2"/>
      <c r="S40" s="4"/>
      <c r="T40" s="4"/>
      <c r="U40" s="4"/>
      <c r="V40" s="4"/>
      <c r="W40" s="4"/>
      <c r="X40" s="4"/>
      <c r="Y40" s="2"/>
      <c r="Z40" s="2"/>
      <c r="AA40" s="2"/>
      <c r="AB40" s="2"/>
      <c r="AC40" s="2"/>
      <c r="AD40" s="2"/>
      <c r="AE40" s="2"/>
      <c r="AF40" s="2"/>
      <c r="AG40" s="2"/>
      <c r="AH40" s="2"/>
      <c r="AI40" s="2"/>
      <c r="AJ40" s="2"/>
      <c r="AK40" s="2"/>
      <c r="AL40" s="2"/>
      <c r="AM40" s="2"/>
      <c r="AN40" s="2"/>
      <c r="AO40" s="2"/>
      <c r="AP40" s="2"/>
      <c r="AQ40" s="2"/>
      <c r="AR40" s="2"/>
      <c r="AW40"/>
      <c r="AX40"/>
      <c r="AY40"/>
      <c r="AZ40"/>
      <c r="BA40"/>
      <c r="BB40"/>
      <c r="BC40"/>
      <c r="BD40"/>
      <c r="BE40"/>
      <c r="BF40"/>
      <c r="BG40"/>
      <c r="BH40"/>
      <c r="BI40"/>
      <c r="BJ40"/>
      <c r="BK40"/>
      <c r="BL40"/>
      <c r="BM40"/>
      <c r="BN40"/>
      <c r="BO40"/>
      <c r="BP40"/>
    </row>
    <row r="41" spans="1:68" x14ac:dyDescent="0.25">
      <c r="A41" s="4"/>
      <c r="B41" s="4"/>
      <c r="C41" s="4"/>
      <c r="D41" s="4"/>
      <c r="E41" s="4"/>
      <c r="F41" s="4"/>
      <c r="G41" s="4"/>
      <c r="H41" s="4"/>
      <c r="I41" s="4"/>
      <c r="J41" s="4"/>
      <c r="K41" s="4"/>
      <c r="L41" s="4"/>
      <c r="M41" s="4"/>
      <c r="N41" s="4"/>
      <c r="O41" s="2"/>
      <c r="P41" s="2"/>
      <c r="Q41" s="2"/>
      <c r="R41" s="2"/>
      <c r="S41" s="4"/>
      <c r="T41" s="4"/>
      <c r="U41" s="4"/>
      <c r="V41" s="4"/>
      <c r="W41" s="4"/>
      <c r="X41" s="4"/>
      <c r="Y41" s="2"/>
      <c r="Z41" s="2"/>
      <c r="AA41" s="2"/>
      <c r="AB41" s="2"/>
      <c r="AC41" s="2"/>
      <c r="AD41" s="2"/>
      <c r="AE41" s="2"/>
      <c r="AF41" s="2"/>
      <c r="AG41" s="2"/>
      <c r="AH41" s="2"/>
      <c r="AI41" s="2"/>
      <c r="AJ41" s="2"/>
      <c r="AK41" s="2"/>
      <c r="AL41" s="2"/>
      <c r="AM41" s="2"/>
      <c r="AN41" s="2"/>
      <c r="AO41" s="2"/>
      <c r="AP41" s="2"/>
      <c r="AQ41" s="2"/>
      <c r="AR41" s="2"/>
      <c r="AW41"/>
      <c r="AX41"/>
      <c r="AY41"/>
      <c r="AZ41"/>
      <c r="BA41"/>
      <c r="BB41"/>
      <c r="BC41"/>
      <c r="BD41"/>
      <c r="BE41"/>
      <c r="BF41"/>
      <c r="BG41"/>
      <c r="BH41"/>
      <c r="BI41"/>
      <c r="BJ41"/>
      <c r="BK41"/>
      <c r="BL41"/>
      <c r="BM41"/>
      <c r="BN41"/>
      <c r="BO41"/>
      <c r="BP41"/>
    </row>
    <row r="42" spans="1:68"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W42"/>
      <c r="AX42"/>
      <c r="AY42"/>
      <c r="AZ42"/>
      <c r="BA42"/>
      <c r="BB42"/>
      <c r="BC42"/>
      <c r="BD42"/>
      <c r="BE42"/>
      <c r="BF42"/>
      <c r="BG42"/>
      <c r="BH42"/>
      <c r="BI42"/>
      <c r="BJ42"/>
      <c r="BK42"/>
      <c r="BL42"/>
      <c r="BM42"/>
      <c r="BN42"/>
      <c r="BO42"/>
      <c r="BP42"/>
    </row>
    <row r="43" spans="1:68" x14ac:dyDescent="0.25">
      <c r="A43" s="6"/>
      <c r="B43" s="4"/>
      <c r="C43" s="4"/>
      <c r="D43" s="4"/>
      <c r="E43" s="4"/>
      <c r="F43" s="4"/>
      <c r="G43" s="4"/>
      <c r="H43" s="4"/>
      <c r="I43" s="4"/>
      <c r="J43" s="4"/>
      <c r="K43" s="4"/>
      <c r="L43" s="4"/>
      <c r="M43" s="4"/>
      <c r="N43" s="4"/>
      <c r="O43" s="4"/>
      <c r="P43" s="4"/>
      <c r="S43" s="4"/>
      <c r="T43" s="4"/>
      <c r="U43" s="4"/>
      <c r="V43" s="4"/>
      <c r="W43" s="4"/>
      <c r="X43" s="4"/>
      <c r="Y43" s="4"/>
      <c r="Z43" s="4"/>
      <c r="AC43" s="4"/>
      <c r="AD43" s="4"/>
      <c r="AI43" s="4"/>
      <c r="AJ43" s="4"/>
      <c r="AO43" s="4"/>
      <c r="AP43" s="4"/>
      <c r="AW43"/>
      <c r="AX43"/>
      <c r="AY43"/>
      <c r="AZ43"/>
      <c r="BA43"/>
      <c r="BB43"/>
      <c r="BC43"/>
      <c r="BD43"/>
      <c r="BE43"/>
      <c r="BF43"/>
      <c r="BG43"/>
      <c r="BH43"/>
      <c r="BI43"/>
      <c r="BJ43"/>
      <c r="BK43"/>
      <c r="BL43"/>
      <c r="BM43"/>
      <c r="BN43"/>
      <c r="BO43"/>
      <c r="BP43"/>
    </row>
    <row r="44" spans="1:68" x14ac:dyDescent="0.25">
      <c r="A44" s="6"/>
      <c r="B44" s="4"/>
      <c r="C44" s="4"/>
      <c r="D44" s="4"/>
      <c r="E44" s="4"/>
      <c r="F44" s="4"/>
      <c r="G44" s="4"/>
      <c r="H44" s="4"/>
      <c r="I44" s="4"/>
      <c r="J44" s="4"/>
      <c r="K44" s="4"/>
      <c r="L44" s="4"/>
      <c r="M44" s="4"/>
      <c r="N44" s="4"/>
      <c r="O44" s="4"/>
      <c r="P44" s="4"/>
      <c r="S44" s="4"/>
      <c r="T44" s="4"/>
      <c r="U44" s="4"/>
      <c r="V44" s="4"/>
      <c r="W44" s="4"/>
      <c r="X44" s="4"/>
      <c r="Y44" s="4"/>
      <c r="Z44" s="4"/>
      <c r="AC44" s="4"/>
      <c r="AD44" s="4"/>
      <c r="AI44" s="4"/>
      <c r="AJ44" s="4"/>
      <c r="AO44" s="4"/>
      <c r="AP44" s="4"/>
      <c r="AW44"/>
      <c r="AX44"/>
      <c r="AY44"/>
      <c r="AZ44"/>
      <c r="BA44"/>
      <c r="BB44"/>
      <c r="BC44"/>
      <c r="BD44"/>
      <c r="BE44"/>
      <c r="BF44"/>
      <c r="BG44"/>
      <c r="BH44"/>
      <c r="BI44"/>
      <c r="BJ44"/>
      <c r="BK44"/>
      <c r="BL44"/>
      <c r="BM44"/>
      <c r="BN44"/>
      <c r="BO44"/>
      <c r="BP44"/>
    </row>
    <row r="45" spans="1:68" x14ac:dyDescent="0.25">
      <c r="A45" s="6"/>
      <c r="B45" s="4"/>
      <c r="C45" s="4"/>
      <c r="D45" s="4"/>
      <c r="E45" s="4"/>
      <c r="F45" s="4"/>
      <c r="G45" s="4"/>
      <c r="H45" s="4"/>
      <c r="I45" s="4"/>
      <c r="J45" s="4"/>
      <c r="K45" s="4"/>
      <c r="L45" s="4"/>
      <c r="M45" s="4"/>
      <c r="N45" s="4"/>
      <c r="O45" s="4"/>
      <c r="P45" s="4"/>
      <c r="S45" s="4"/>
      <c r="T45" s="4"/>
      <c r="U45" s="4"/>
      <c r="V45" s="4"/>
      <c r="W45" s="4"/>
      <c r="X45" s="4"/>
      <c r="Y45" s="4"/>
      <c r="Z45" s="4"/>
      <c r="AC45" s="4"/>
      <c r="AD45" s="4"/>
      <c r="AI45" s="4"/>
      <c r="AJ45" s="4"/>
      <c r="AO45" s="4"/>
      <c r="AP45" s="4"/>
      <c r="AW45"/>
      <c r="AX45"/>
      <c r="AY45"/>
      <c r="AZ45"/>
      <c r="BA45"/>
      <c r="BB45"/>
      <c r="BC45"/>
      <c r="BD45"/>
      <c r="BE45"/>
      <c r="BF45"/>
      <c r="BG45"/>
      <c r="BH45"/>
      <c r="BI45"/>
      <c r="BJ45"/>
      <c r="BK45"/>
      <c r="BL45"/>
      <c r="BM45"/>
      <c r="BN45"/>
      <c r="BO45"/>
      <c r="BP45"/>
    </row>
    <row r="46" spans="1:68" x14ac:dyDescent="0.25">
      <c r="A46" s="6"/>
      <c r="B46" s="4"/>
      <c r="C46" s="4"/>
      <c r="D46" s="4"/>
      <c r="E46" s="4"/>
      <c r="F46" s="4"/>
      <c r="G46" s="4"/>
      <c r="H46" s="4"/>
      <c r="I46" s="4"/>
      <c r="J46" s="4"/>
      <c r="K46" s="4"/>
      <c r="L46" s="4"/>
      <c r="M46" s="4"/>
      <c r="N46" s="4"/>
      <c r="O46" s="4"/>
      <c r="P46" s="4"/>
      <c r="S46" s="4"/>
      <c r="T46" s="4"/>
      <c r="U46" s="4"/>
      <c r="V46" s="4"/>
      <c r="W46" s="4"/>
      <c r="X46" s="4"/>
      <c r="Y46" s="4"/>
      <c r="Z46" s="4"/>
      <c r="AC46" s="4"/>
      <c r="AD46" s="4"/>
      <c r="AI46" s="4"/>
      <c r="AJ46" s="4"/>
      <c r="AO46" s="4"/>
      <c r="AP46" s="4"/>
      <c r="AW46"/>
      <c r="AX46"/>
      <c r="AY46"/>
      <c r="AZ46"/>
      <c r="BA46"/>
      <c r="BB46"/>
      <c r="BC46"/>
      <c r="BD46"/>
      <c r="BE46"/>
      <c r="BF46"/>
      <c r="BG46"/>
      <c r="BH46"/>
      <c r="BI46"/>
      <c r="BJ46"/>
      <c r="BK46"/>
      <c r="BL46"/>
      <c r="BM46"/>
      <c r="BN46"/>
      <c r="BO46"/>
      <c r="BP46"/>
    </row>
    <row r="47" spans="1:68" x14ac:dyDescent="0.25">
      <c r="A47" s="6"/>
      <c r="B47" s="4"/>
      <c r="C47" s="4"/>
      <c r="D47" s="4"/>
      <c r="E47" s="4"/>
      <c r="F47" s="4"/>
      <c r="G47" s="4"/>
      <c r="H47" s="4"/>
      <c r="I47" s="4"/>
      <c r="J47" s="4"/>
      <c r="K47" s="4"/>
      <c r="L47" s="4"/>
      <c r="M47" s="4"/>
      <c r="N47" s="4"/>
      <c r="O47" s="4"/>
      <c r="P47" s="4"/>
      <c r="S47" s="4"/>
      <c r="T47" s="4"/>
      <c r="U47" s="4"/>
      <c r="V47" s="4"/>
      <c r="W47" s="4"/>
      <c r="X47" s="4"/>
      <c r="Y47" s="4"/>
      <c r="Z47" s="4"/>
      <c r="AC47" s="4"/>
      <c r="AD47" s="4"/>
      <c r="AI47" s="4"/>
      <c r="AJ47" s="4"/>
      <c r="AO47" s="4"/>
      <c r="AP47" s="4"/>
      <c r="AW47"/>
      <c r="AX47"/>
      <c r="AY47"/>
      <c r="AZ47"/>
      <c r="BA47"/>
      <c r="BB47"/>
      <c r="BC47"/>
      <c r="BD47"/>
      <c r="BE47"/>
      <c r="BF47"/>
      <c r="BG47"/>
      <c r="BH47"/>
      <c r="BI47"/>
      <c r="BJ47"/>
      <c r="BK47"/>
      <c r="BL47"/>
      <c r="BM47"/>
      <c r="BN47"/>
      <c r="BO47"/>
      <c r="BP47"/>
    </row>
    <row r="48" spans="1:68" x14ac:dyDescent="0.25">
      <c r="A48" s="6"/>
      <c r="B48" s="4"/>
      <c r="C48" s="4"/>
      <c r="D48" s="4"/>
      <c r="E48" s="4"/>
      <c r="F48" s="4"/>
      <c r="G48" s="4"/>
      <c r="H48" s="4"/>
      <c r="I48" s="4"/>
      <c r="J48" s="4"/>
      <c r="K48" s="4"/>
      <c r="L48" s="4"/>
      <c r="M48" s="4"/>
      <c r="N48" s="4"/>
      <c r="O48" s="4"/>
      <c r="P48" s="4"/>
      <c r="S48" s="4"/>
      <c r="T48" s="4"/>
      <c r="U48" s="4"/>
      <c r="V48" s="4"/>
      <c r="W48" s="4"/>
      <c r="X48" s="4"/>
      <c r="Y48" s="4"/>
      <c r="Z48" s="4"/>
      <c r="AC48" s="4"/>
      <c r="AD48" s="4"/>
      <c r="AI48" s="4"/>
      <c r="AJ48" s="4"/>
      <c r="AO48" s="4"/>
      <c r="AP48" s="4"/>
      <c r="AW48"/>
      <c r="AX48"/>
      <c r="AY48"/>
      <c r="AZ48"/>
      <c r="BA48"/>
      <c r="BB48"/>
      <c r="BC48"/>
      <c r="BD48"/>
      <c r="BE48"/>
      <c r="BF48"/>
      <c r="BG48"/>
      <c r="BH48"/>
      <c r="BI48"/>
      <c r="BJ48"/>
      <c r="BK48"/>
      <c r="BL48"/>
      <c r="BM48"/>
      <c r="BN48"/>
      <c r="BO48"/>
      <c r="BP48"/>
    </row>
    <row r="49" spans="1:68" x14ac:dyDescent="0.25">
      <c r="A49" s="6"/>
      <c r="B49" s="4"/>
      <c r="C49" s="4"/>
      <c r="D49" s="4"/>
      <c r="E49" s="4"/>
      <c r="F49" s="4"/>
      <c r="G49" s="4"/>
      <c r="H49" s="4"/>
      <c r="I49" s="4"/>
      <c r="J49" s="4"/>
      <c r="K49" s="4"/>
      <c r="L49" s="4"/>
      <c r="M49" s="4"/>
      <c r="N49" s="4"/>
      <c r="O49" s="4"/>
      <c r="P49" s="4"/>
      <c r="S49" s="4"/>
      <c r="T49" s="4"/>
      <c r="U49" s="4"/>
      <c r="V49" s="4"/>
      <c r="W49" s="4"/>
      <c r="X49" s="4"/>
      <c r="Y49" s="4"/>
      <c r="Z49" s="4"/>
      <c r="AC49" s="4"/>
      <c r="AD49" s="4"/>
      <c r="AI49" s="4"/>
      <c r="AJ49" s="4"/>
      <c r="AO49" s="4"/>
      <c r="AP49" s="4"/>
      <c r="AW49"/>
      <c r="AX49"/>
      <c r="AY49"/>
      <c r="AZ49"/>
      <c r="BA49"/>
      <c r="BB49"/>
      <c r="BC49"/>
      <c r="BD49"/>
      <c r="BE49"/>
      <c r="BF49"/>
      <c r="BG49"/>
      <c r="BH49"/>
      <c r="BI49"/>
      <c r="BJ49"/>
      <c r="BK49"/>
      <c r="BL49"/>
      <c r="BM49"/>
      <c r="BN49"/>
      <c r="BO49"/>
      <c r="BP49"/>
    </row>
    <row r="50" spans="1:68" x14ac:dyDescent="0.25">
      <c r="A50" s="6"/>
      <c r="B50" s="4"/>
      <c r="C50" s="4"/>
      <c r="D50" s="4"/>
      <c r="E50" s="4"/>
      <c r="F50" s="4"/>
      <c r="G50" s="4"/>
      <c r="H50" s="4"/>
      <c r="I50" s="4"/>
      <c r="J50" s="4"/>
      <c r="K50" s="4"/>
      <c r="L50" s="4"/>
      <c r="M50" s="4"/>
      <c r="N50" s="4"/>
      <c r="O50" s="4"/>
      <c r="P50" s="4"/>
      <c r="S50" s="4"/>
      <c r="T50" s="4"/>
      <c r="U50" s="4"/>
      <c r="V50" s="4"/>
      <c r="W50" s="4"/>
      <c r="X50" s="4"/>
      <c r="Y50" s="4"/>
      <c r="Z50" s="4"/>
      <c r="AC50" s="4"/>
      <c r="AD50" s="4"/>
      <c r="AI50" s="4"/>
      <c r="AJ50" s="4"/>
      <c r="AO50" s="4"/>
      <c r="AP50" s="4"/>
      <c r="BO50"/>
      <c r="BP50"/>
    </row>
    <row r="51" spans="1:68" x14ac:dyDescent="0.25">
      <c r="A51" s="6"/>
      <c r="B51" s="4"/>
      <c r="C51" s="4"/>
      <c r="D51" s="4"/>
      <c r="E51" s="4"/>
      <c r="F51" s="4"/>
      <c r="G51" s="4"/>
      <c r="H51" s="4"/>
      <c r="I51" s="4"/>
      <c r="J51" s="4"/>
      <c r="K51" s="4"/>
      <c r="L51" s="4"/>
      <c r="M51" s="4"/>
      <c r="N51" s="4"/>
      <c r="O51" s="4"/>
      <c r="P51" s="4"/>
      <c r="S51" s="4"/>
      <c r="T51" s="4"/>
      <c r="U51" s="4"/>
      <c r="V51" s="4"/>
      <c r="W51" s="4"/>
      <c r="X51" s="4"/>
      <c r="Y51" s="4"/>
      <c r="Z51" s="4"/>
      <c r="AC51" s="4"/>
      <c r="AD51" s="4"/>
      <c r="AI51" s="4"/>
      <c r="AJ51" s="4"/>
      <c r="AO51" s="4"/>
      <c r="AP51" s="4"/>
      <c r="BO51"/>
      <c r="BP51"/>
    </row>
    <row r="52" spans="1:68" x14ac:dyDescent="0.25">
      <c r="A52" s="6"/>
      <c r="B52" s="4"/>
      <c r="C52" s="4"/>
      <c r="D52" s="4"/>
      <c r="E52" s="4"/>
      <c r="F52" s="4"/>
      <c r="G52" s="4"/>
      <c r="H52" s="4"/>
      <c r="I52" s="4"/>
      <c r="J52" s="4"/>
      <c r="K52" s="4"/>
      <c r="L52" s="4"/>
      <c r="M52" s="4"/>
      <c r="N52" s="4"/>
      <c r="O52" s="4"/>
      <c r="P52" s="4"/>
      <c r="S52" s="4"/>
      <c r="T52" s="4"/>
      <c r="U52" s="4"/>
      <c r="V52" s="4"/>
      <c r="W52" s="4"/>
      <c r="X52" s="4"/>
      <c r="Y52" s="4"/>
      <c r="Z52" s="4"/>
      <c r="AC52" s="4"/>
      <c r="AD52" s="4"/>
      <c r="AI52" s="4"/>
      <c r="AJ52" s="4"/>
      <c r="AO52" s="4"/>
      <c r="AP52" s="4"/>
      <c r="BO52"/>
      <c r="BP52"/>
    </row>
    <row r="53" spans="1:68" x14ac:dyDescent="0.25">
      <c r="A53" s="6"/>
      <c r="B53" s="4"/>
      <c r="C53" s="4"/>
      <c r="D53" s="4"/>
      <c r="E53" s="4"/>
      <c r="F53" s="4"/>
      <c r="G53" s="4"/>
      <c r="H53" s="4"/>
      <c r="I53" s="4"/>
      <c r="J53" s="4"/>
      <c r="K53" s="4"/>
      <c r="L53" s="4"/>
      <c r="M53" s="4"/>
      <c r="N53" s="4"/>
      <c r="O53" s="4"/>
      <c r="P53" s="4"/>
      <c r="S53" s="4"/>
      <c r="T53" s="4"/>
      <c r="U53" s="4"/>
      <c r="V53" s="4"/>
      <c r="W53" s="4"/>
      <c r="X53" s="4"/>
      <c r="Y53" s="4"/>
      <c r="Z53" s="4"/>
      <c r="AC53" s="4"/>
      <c r="AD53" s="4"/>
      <c r="AI53" s="4"/>
      <c r="AJ53" s="4"/>
      <c r="AO53" s="4"/>
      <c r="AP53" s="4"/>
      <c r="BO53"/>
      <c r="BP53"/>
    </row>
    <row r="54" spans="1:68" x14ac:dyDescent="0.25">
      <c r="A54" s="6"/>
      <c r="B54" s="4"/>
      <c r="C54" s="4"/>
      <c r="D54" s="4"/>
      <c r="E54" s="4"/>
      <c r="F54" s="4"/>
      <c r="G54" s="4"/>
      <c r="H54" s="4"/>
      <c r="I54" s="4"/>
      <c r="J54" s="4"/>
      <c r="K54" s="4"/>
      <c r="L54" s="4"/>
      <c r="M54" s="4"/>
      <c r="N54" s="4"/>
      <c r="O54" s="4"/>
      <c r="P54" s="4"/>
      <c r="S54" s="4"/>
      <c r="T54" s="4"/>
      <c r="U54" s="4"/>
      <c r="V54" s="4"/>
      <c r="W54" s="4"/>
      <c r="X54" s="4"/>
      <c r="Y54" s="4"/>
      <c r="Z54" s="4"/>
      <c r="AC54" s="4"/>
      <c r="AD54" s="4"/>
      <c r="AI54" s="4"/>
      <c r="AJ54" s="4"/>
      <c r="AO54" s="4"/>
      <c r="AP54" s="4"/>
      <c r="BO54"/>
      <c r="BP54"/>
    </row>
    <row r="55" spans="1:68" x14ac:dyDescent="0.25">
      <c r="A55" s="6"/>
      <c r="B55" s="4"/>
      <c r="C55" s="4"/>
      <c r="D55" s="4"/>
      <c r="E55" s="4"/>
      <c r="F55" s="4"/>
      <c r="G55" s="4"/>
      <c r="H55" s="4"/>
      <c r="I55" s="4"/>
      <c r="J55" s="4"/>
      <c r="K55" s="4"/>
      <c r="L55" s="4"/>
      <c r="M55" s="4"/>
      <c r="N55" s="4"/>
      <c r="O55" s="4"/>
      <c r="P55" s="4"/>
      <c r="S55" s="4"/>
      <c r="T55" s="4"/>
      <c r="U55" s="4"/>
      <c r="V55" s="4"/>
      <c r="W55" s="4"/>
      <c r="X55" s="4"/>
      <c r="Y55" s="4"/>
      <c r="Z55" s="4"/>
      <c r="AC55" s="4"/>
      <c r="AD55" s="4"/>
      <c r="AI55" s="4"/>
      <c r="AJ55" s="4"/>
      <c r="AO55" s="4"/>
      <c r="AP55" s="4"/>
      <c r="BO55"/>
      <c r="BP55"/>
    </row>
    <row r="56" spans="1:68" x14ac:dyDescent="0.25">
      <c r="A56" s="6"/>
      <c r="B56" s="4"/>
      <c r="C56" s="4"/>
      <c r="D56" s="4"/>
      <c r="E56" s="4"/>
      <c r="F56" s="4"/>
      <c r="G56" s="4"/>
      <c r="H56" s="4"/>
      <c r="I56" s="4"/>
      <c r="J56" s="4"/>
      <c r="K56" s="4"/>
      <c r="L56" s="4"/>
      <c r="M56" s="4"/>
      <c r="N56" s="4"/>
      <c r="O56" s="4"/>
      <c r="P56" s="4"/>
      <c r="S56" s="4"/>
      <c r="T56" s="4"/>
      <c r="U56" s="4"/>
      <c r="V56" s="4"/>
      <c r="W56" s="4"/>
      <c r="X56" s="4"/>
      <c r="Y56" s="4"/>
      <c r="Z56" s="4"/>
      <c r="AC56" s="4"/>
      <c r="AD56" s="4"/>
      <c r="AI56" s="4"/>
      <c r="AJ56" s="4"/>
      <c r="AO56" s="4"/>
      <c r="AP56" s="4"/>
      <c r="BO56"/>
      <c r="BP56"/>
    </row>
    <row r="57" spans="1:68" x14ac:dyDescent="0.25">
      <c r="A57" s="6"/>
      <c r="B57" s="4"/>
      <c r="C57" s="4"/>
      <c r="D57" s="4"/>
      <c r="E57" s="4"/>
      <c r="F57" s="4"/>
      <c r="G57" s="4"/>
      <c r="H57" s="4"/>
      <c r="I57" s="4"/>
      <c r="J57" s="4"/>
      <c r="K57" s="4"/>
      <c r="L57" s="4"/>
      <c r="M57" s="4"/>
      <c r="N57" s="4"/>
      <c r="O57" s="4"/>
      <c r="P57" s="4"/>
      <c r="S57" s="4"/>
      <c r="T57" s="4"/>
      <c r="U57" s="4"/>
      <c r="V57" s="4"/>
      <c r="W57" s="4"/>
      <c r="X57" s="4"/>
      <c r="Y57" s="4"/>
      <c r="Z57" s="4"/>
      <c r="AC57" s="4"/>
      <c r="AD57" s="4"/>
      <c r="AI57" s="4"/>
      <c r="AJ57" s="4"/>
      <c r="AO57" s="4"/>
      <c r="AP57" s="4"/>
      <c r="AW57"/>
      <c r="AX57"/>
      <c r="AY57"/>
      <c r="AZ57"/>
      <c r="BA57"/>
      <c r="BB57"/>
      <c r="BC57"/>
      <c r="BD57"/>
      <c r="BE57"/>
      <c r="BF57"/>
      <c r="BG57"/>
      <c r="BH57"/>
      <c r="BI57"/>
      <c r="BJ57"/>
      <c r="BK57"/>
      <c r="BL57"/>
      <c r="BM57"/>
      <c r="BN57"/>
      <c r="BO57"/>
      <c r="BP57"/>
    </row>
    <row r="58" spans="1:68" x14ac:dyDescent="0.25">
      <c r="A58" s="6"/>
      <c r="B58" s="4"/>
      <c r="C58" s="4"/>
      <c r="D58" s="4"/>
      <c r="E58" s="4"/>
      <c r="F58" s="4"/>
      <c r="G58" s="4"/>
      <c r="H58" s="4"/>
      <c r="I58" s="4"/>
      <c r="J58" s="4"/>
      <c r="K58" s="4"/>
      <c r="L58" s="4"/>
      <c r="M58" s="4"/>
      <c r="N58" s="4"/>
      <c r="O58" s="4"/>
      <c r="P58" s="4"/>
      <c r="S58" s="4"/>
      <c r="T58" s="4"/>
      <c r="U58" s="4"/>
      <c r="V58" s="4"/>
      <c r="W58" s="4"/>
      <c r="X58" s="4"/>
      <c r="Y58" s="4"/>
      <c r="Z58" s="4"/>
      <c r="AC58" s="4"/>
      <c r="AD58" s="4"/>
      <c r="AI58" s="4"/>
      <c r="AJ58" s="4"/>
      <c r="AO58" s="4"/>
      <c r="AP58" s="4"/>
      <c r="AW58"/>
      <c r="AX58"/>
      <c r="AY58"/>
      <c r="AZ58"/>
      <c r="BA58"/>
      <c r="BB58"/>
      <c r="BC58"/>
      <c r="BD58"/>
      <c r="BE58"/>
      <c r="BF58"/>
      <c r="BG58"/>
      <c r="BH58"/>
      <c r="BI58"/>
      <c r="BJ58"/>
      <c r="BK58"/>
      <c r="BL58"/>
      <c r="BM58"/>
      <c r="BN58"/>
      <c r="BO58"/>
      <c r="BP58"/>
    </row>
    <row r="59" spans="1:68" x14ac:dyDescent="0.25">
      <c r="A59" s="6"/>
      <c r="B59" s="4"/>
      <c r="C59" s="4"/>
      <c r="D59" s="4"/>
      <c r="E59" s="4"/>
      <c r="F59" s="4"/>
      <c r="G59" s="4"/>
      <c r="H59" s="4"/>
      <c r="I59" s="4"/>
      <c r="J59" s="4"/>
      <c r="K59" s="4"/>
      <c r="L59" s="4"/>
      <c r="M59" s="4"/>
      <c r="N59" s="4"/>
      <c r="O59" s="4"/>
      <c r="P59" s="4"/>
      <c r="S59" s="4"/>
      <c r="T59" s="4"/>
      <c r="U59" s="4"/>
      <c r="V59" s="4"/>
      <c r="W59" s="4"/>
      <c r="X59" s="4"/>
      <c r="Y59" s="4"/>
      <c r="Z59" s="4"/>
      <c r="AC59" s="4"/>
      <c r="AD59" s="4"/>
      <c r="AI59" s="4"/>
      <c r="AJ59" s="4"/>
      <c r="AO59" s="4"/>
      <c r="AP59" s="4"/>
    </row>
    <row r="60" spans="1:68" x14ac:dyDescent="0.25">
      <c r="A60" s="6"/>
      <c r="B60" s="4"/>
      <c r="C60" s="4"/>
      <c r="D60" s="4"/>
      <c r="E60" s="4"/>
      <c r="F60" s="4"/>
      <c r="G60" s="4"/>
      <c r="H60" s="4"/>
      <c r="I60" s="4"/>
      <c r="J60" s="4"/>
      <c r="K60" s="4"/>
      <c r="L60" s="4"/>
      <c r="M60" s="4"/>
      <c r="N60" s="4"/>
      <c r="O60" s="4"/>
      <c r="P60" s="4"/>
      <c r="S60" s="4"/>
      <c r="T60" s="4"/>
      <c r="U60" s="4"/>
      <c r="V60" s="4"/>
      <c r="W60" s="4"/>
      <c r="X60" s="4"/>
      <c r="Y60" s="4"/>
      <c r="Z60" s="4"/>
      <c r="AC60" s="4"/>
      <c r="AD60" s="4"/>
      <c r="AI60" s="4"/>
      <c r="AJ60" s="4"/>
      <c r="AO60" s="4"/>
      <c r="AP60" s="4"/>
    </row>
    <row r="61" spans="1:68" x14ac:dyDescent="0.25">
      <c r="A61" s="6"/>
      <c r="B61" s="4"/>
      <c r="C61" s="4"/>
      <c r="D61" s="4"/>
      <c r="E61" s="4"/>
      <c r="F61" s="4"/>
      <c r="G61" s="4"/>
      <c r="H61" s="4"/>
      <c r="I61" s="4"/>
      <c r="J61" s="4"/>
      <c r="K61" s="4"/>
      <c r="L61" s="4"/>
      <c r="M61" s="4"/>
      <c r="N61" s="4"/>
      <c r="O61" s="4"/>
      <c r="P61" s="4"/>
      <c r="S61" s="4"/>
      <c r="T61" s="4"/>
      <c r="U61" s="4"/>
      <c r="V61" s="4"/>
      <c r="W61" s="4"/>
      <c r="X61" s="4"/>
      <c r="Y61" s="4"/>
      <c r="Z61" s="4"/>
      <c r="AC61" s="4"/>
      <c r="AD61" s="4"/>
      <c r="AI61" s="4"/>
      <c r="AJ61" s="4"/>
      <c r="AO61" s="4"/>
      <c r="AP61" s="4"/>
    </row>
    <row r="62" spans="1:68" x14ac:dyDescent="0.25">
      <c r="A62" s="6"/>
      <c r="B62" s="4"/>
      <c r="C62" s="4"/>
      <c r="D62" s="4"/>
      <c r="E62" s="4"/>
      <c r="F62" s="4"/>
      <c r="G62" s="4"/>
      <c r="H62" s="4"/>
      <c r="I62" s="4"/>
      <c r="J62" s="4"/>
      <c r="K62" s="4"/>
      <c r="L62" s="4"/>
      <c r="M62" s="4"/>
      <c r="N62" s="4"/>
      <c r="O62" s="4"/>
      <c r="P62" s="4"/>
      <c r="S62" s="4"/>
      <c r="T62" s="4"/>
      <c r="U62" s="4"/>
      <c r="V62" s="4"/>
      <c r="W62" s="4"/>
      <c r="X62" s="4"/>
      <c r="Y62" s="4"/>
      <c r="Z62" s="4"/>
      <c r="AC62" s="4"/>
      <c r="AD62" s="4"/>
      <c r="AI62" s="4"/>
      <c r="AJ62" s="4"/>
      <c r="AO62" s="4"/>
      <c r="AP62" s="4"/>
    </row>
    <row r="63" spans="1:68" x14ac:dyDescent="0.25">
      <c r="A63" s="6"/>
      <c r="B63" s="4"/>
      <c r="C63" s="4"/>
      <c r="D63" s="4"/>
      <c r="E63" s="4"/>
      <c r="F63" s="4"/>
      <c r="G63" s="4"/>
      <c r="H63" s="4"/>
      <c r="I63" s="4"/>
      <c r="J63" s="4"/>
      <c r="K63" s="4"/>
      <c r="L63" s="4"/>
      <c r="M63" s="4"/>
      <c r="N63" s="4"/>
      <c r="O63" s="4"/>
      <c r="P63" s="4"/>
      <c r="S63" s="4"/>
      <c r="T63" s="4"/>
      <c r="U63" s="4"/>
      <c r="V63" s="4"/>
      <c r="W63" s="4"/>
      <c r="X63" s="4"/>
      <c r="Y63" s="4"/>
      <c r="Z63" s="4"/>
      <c r="AC63" s="4"/>
      <c r="AD63" s="4"/>
      <c r="AI63" s="4"/>
      <c r="AJ63" s="4"/>
      <c r="AO63" s="4"/>
      <c r="AP63" s="4"/>
    </row>
    <row r="64" spans="1:68" x14ac:dyDescent="0.25">
      <c r="A64" s="6"/>
      <c r="B64" s="4"/>
      <c r="C64" s="4"/>
      <c r="D64" s="4"/>
      <c r="E64" s="4"/>
      <c r="F64" s="4"/>
      <c r="G64" s="4"/>
      <c r="H64" s="4"/>
      <c r="I64" s="4"/>
      <c r="J64" s="4"/>
      <c r="K64" s="4"/>
      <c r="L64" s="4"/>
      <c r="M64" s="4"/>
      <c r="N64" s="4"/>
      <c r="O64" s="4"/>
      <c r="P64" s="4"/>
      <c r="S64" s="4"/>
      <c r="T64" s="4"/>
      <c r="U64" s="4"/>
      <c r="V64" s="4"/>
      <c r="W64" s="4"/>
      <c r="X64" s="4"/>
      <c r="Y64" s="4"/>
      <c r="Z64" s="4"/>
      <c r="AC64" s="4"/>
      <c r="AD64" s="4"/>
      <c r="AI64" s="4"/>
      <c r="AJ64" s="4"/>
      <c r="AO64" s="4"/>
      <c r="AP64" s="4"/>
    </row>
    <row r="65" spans="1:42" x14ac:dyDescent="0.25">
      <c r="A65" s="6"/>
      <c r="B65" s="4"/>
      <c r="C65" s="4"/>
      <c r="D65" s="4"/>
      <c r="E65" s="4"/>
      <c r="F65" s="4"/>
      <c r="G65" s="4"/>
      <c r="H65" s="4"/>
      <c r="I65" s="4"/>
      <c r="J65" s="4"/>
      <c r="K65" s="4"/>
      <c r="L65" s="4"/>
      <c r="M65" s="4"/>
      <c r="N65" s="4"/>
      <c r="O65" s="4"/>
      <c r="P65" s="4"/>
      <c r="S65" s="4"/>
      <c r="T65" s="4"/>
      <c r="U65" s="4"/>
      <c r="V65" s="4"/>
      <c r="W65" s="4"/>
      <c r="X65" s="4"/>
      <c r="Y65" s="4"/>
      <c r="Z65" s="4"/>
      <c r="AC65" s="4"/>
      <c r="AD65" s="4"/>
      <c r="AI65" s="4"/>
      <c r="AJ65" s="4"/>
      <c r="AO65" s="4"/>
      <c r="AP65" s="4"/>
    </row>
    <row r="66" spans="1:42" x14ac:dyDescent="0.25">
      <c r="A66" s="6"/>
      <c r="B66" s="4"/>
      <c r="C66" s="4"/>
      <c r="D66" s="4"/>
      <c r="E66" s="4"/>
      <c r="F66" s="4"/>
      <c r="G66" s="4"/>
      <c r="H66" s="4"/>
      <c r="I66" s="4"/>
      <c r="J66" s="4"/>
      <c r="K66" s="4"/>
      <c r="L66" s="4"/>
      <c r="M66" s="4"/>
      <c r="N66" s="4"/>
      <c r="O66" s="4"/>
      <c r="P66" s="4"/>
      <c r="S66" s="4"/>
      <c r="T66" s="4"/>
      <c r="U66" s="4"/>
      <c r="V66" s="4"/>
      <c r="W66" s="4"/>
      <c r="X66" s="4"/>
      <c r="Y66" s="4"/>
      <c r="Z66" s="4"/>
      <c r="AC66" s="4"/>
      <c r="AD66" s="4"/>
      <c r="AI66" s="4"/>
      <c r="AJ66" s="4"/>
      <c r="AO66" s="4"/>
      <c r="AP66" s="4"/>
    </row>
    <row r="67" spans="1:42" x14ac:dyDescent="0.25">
      <c r="A67" s="6"/>
      <c r="B67" s="4"/>
      <c r="C67" s="4"/>
      <c r="D67" s="4"/>
      <c r="E67" s="4"/>
      <c r="F67" s="4"/>
      <c r="G67" s="4"/>
      <c r="H67" s="4"/>
      <c r="I67" s="4"/>
      <c r="J67" s="4"/>
      <c r="K67" s="4"/>
      <c r="L67" s="4"/>
      <c r="M67" s="4"/>
      <c r="N67" s="4"/>
      <c r="O67" s="4"/>
      <c r="P67" s="4"/>
      <c r="S67" s="4"/>
      <c r="T67" s="4"/>
      <c r="U67" s="4"/>
      <c r="V67" s="4"/>
      <c r="W67" s="4"/>
      <c r="X67" s="4"/>
      <c r="Y67" s="4"/>
      <c r="Z67" s="4"/>
      <c r="AC67" s="4"/>
      <c r="AD67" s="4"/>
      <c r="AI67" s="4"/>
      <c r="AJ67" s="4"/>
      <c r="AO67" s="4"/>
      <c r="AP67" s="4"/>
    </row>
    <row r="68" spans="1:42" x14ac:dyDescent="0.25">
      <c r="A68" s="6"/>
      <c r="B68" s="4"/>
      <c r="C68" s="4"/>
      <c r="D68" s="4"/>
      <c r="E68" s="4"/>
      <c r="F68" s="4"/>
      <c r="G68" s="4"/>
      <c r="H68" s="4"/>
      <c r="I68" s="4"/>
      <c r="J68" s="4"/>
      <c r="K68" s="4"/>
      <c r="L68" s="4"/>
      <c r="M68" s="4"/>
      <c r="N68" s="4"/>
      <c r="O68" s="4"/>
      <c r="P68" s="4"/>
      <c r="S68" s="4"/>
      <c r="T68" s="4"/>
      <c r="U68" s="4"/>
      <c r="V68" s="4"/>
      <c r="W68" s="4"/>
      <c r="X68" s="4"/>
      <c r="Y68" s="4"/>
      <c r="Z68" s="4"/>
      <c r="AC68" s="4"/>
      <c r="AD68" s="4"/>
      <c r="AI68" s="4"/>
      <c r="AJ68" s="4"/>
      <c r="AO68" s="4"/>
      <c r="AP68" s="4"/>
    </row>
    <row r="69" spans="1:42" x14ac:dyDescent="0.25">
      <c r="A69" s="6"/>
      <c r="B69" s="4"/>
      <c r="C69" s="4"/>
      <c r="D69" s="4"/>
      <c r="E69" s="4"/>
      <c r="F69" s="4"/>
      <c r="G69" s="4"/>
      <c r="H69" s="4"/>
      <c r="I69" s="4"/>
      <c r="J69" s="4"/>
      <c r="K69" s="4"/>
      <c r="L69" s="4"/>
      <c r="M69" s="4"/>
      <c r="N69" s="4"/>
      <c r="O69" s="4"/>
      <c r="P69" s="4"/>
      <c r="S69" s="4"/>
      <c r="T69" s="4"/>
      <c r="U69" s="4"/>
      <c r="V69" s="4"/>
      <c r="W69" s="4"/>
      <c r="X69" s="4"/>
      <c r="Y69" s="4"/>
      <c r="Z69" s="4"/>
      <c r="AC69" s="4"/>
      <c r="AD69" s="4"/>
      <c r="AI69" s="4"/>
      <c r="AJ69" s="4"/>
      <c r="AO69" s="4"/>
      <c r="AP69" s="4"/>
    </row>
    <row r="70" spans="1:42" x14ac:dyDescent="0.25">
      <c r="A70" s="6"/>
      <c r="B70" s="4"/>
      <c r="C70" s="4"/>
      <c r="D70" s="4"/>
      <c r="E70" s="4"/>
      <c r="F70" s="4"/>
      <c r="G70" s="4"/>
      <c r="H70" s="4"/>
      <c r="I70" s="4"/>
      <c r="J70" s="4"/>
      <c r="K70" s="4"/>
      <c r="L70" s="4"/>
      <c r="M70" s="4"/>
      <c r="N70" s="4"/>
      <c r="O70" s="4"/>
      <c r="P70" s="4"/>
      <c r="S70" s="4"/>
      <c r="T70" s="4"/>
      <c r="U70" s="4"/>
      <c r="V70" s="4"/>
      <c r="W70" s="4"/>
      <c r="X70" s="4"/>
      <c r="Y70" s="4"/>
      <c r="Z70" s="4"/>
      <c r="AC70" s="4"/>
      <c r="AD70" s="4"/>
      <c r="AI70" s="4"/>
      <c r="AJ70" s="4"/>
      <c r="AO70" s="4"/>
      <c r="AP70" s="4"/>
    </row>
    <row r="71" spans="1:42" x14ac:dyDescent="0.25">
      <c r="A71" s="6"/>
      <c r="B71" s="4"/>
      <c r="C71" s="4"/>
      <c r="D71" s="4"/>
      <c r="E71" s="4"/>
      <c r="F71" s="4"/>
      <c r="G71" s="4"/>
      <c r="H71" s="4"/>
      <c r="I71" s="4"/>
      <c r="J71" s="4"/>
      <c r="K71" s="4"/>
      <c r="L71" s="4"/>
      <c r="M71" s="4"/>
      <c r="N71" s="4"/>
      <c r="O71" s="4"/>
      <c r="P71" s="4"/>
      <c r="S71" s="4"/>
      <c r="T71" s="4"/>
      <c r="U71" s="4"/>
      <c r="V71" s="4"/>
      <c r="W71" s="4"/>
      <c r="X71" s="4"/>
      <c r="Y71" s="4"/>
      <c r="Z71" s="4"/>
      <c r="AC71" s="4"/>
      <c r="AD71" s="4"/>
      <c r="AI71" s="4"/>
      <c r="AJ71" s="4"/>
      <c r="AO71" s="4"/>
      <c r="AP71" s="4"/>
    </row>
    <row r="72" spans="1:42" x14ac:dyDescent="0.25">
      <c r="A72" s="6"/>
      <c r="B72" s="4"/>
      <c r="C72" s="4"/>
      <c r="D72" s="4"/>
      <c r="E72" s="4"/>
      <c r="F72" s="4"/>
      <c r="G72" s="4"/>
      <c r="H72" s="4"/>
      <c r="I72" s="4"/>
      <c r="J72" s="4"/>
      <c r="K72" s="4"/>
      <c r="L72" s="4"/>
      <c r="M72" s="4"/>
      <c r="N72" s="4"/>
      <c r="O72" s="4"/>
      <c r="P72" s="4"/>
      <c r="S72" s="4"/>
      <c r="T72" s="4"/>
      <c r="U72" s="4"/>
      <c r="V72" s="4"/>
      <c r="W72" s="4"/>
      <c r="X72" s="4"/>
      <c r="Y72" s="4"/>
      <c r="Z72" s="4"/>
      <c r="AC72" s="4"/>
      <c r="AD72" s="4"/>
      <c r="AI72" s="4"/>
      <c r="AJ72" s="4"/>
      <c r="AO72" s="4"/>
      <c r="AP72" s="4"/>
    </row>
    <row r="73" spans="1:42" x14ac:dyDescent="0.25">
      <c r="A73" s="6"/>
      <c r="B73" s="4"/>
      <c r="C73" s="4"/>
      <c r="D73" s="4"/>
      <c r="E73" s="4"/>
      <c r="F73" s="4"/>
      <c r="G73" s="4"/>
      <c r="H73" s="4"/>
      <c r="I73" s="4"/>
      <c r="J73" s="4"/>
      <c r="K73" s="4"/>
      <c r="L73" s="4"/>
      <c r="M73" s="4"/>
      <c r="N73" s="4"/>
      <c r="O73" s="4"/>
      <c r="P73" s="4"/>
      <c r="S73" s="4"/>
      <c r="T73" s="4"/>
      <c r="U73" s="4"/>
      <c r="V73" s="4"/>
      <c r="W73" s="4"/>
      <c r="X73" s="4"/>
      <c r="Y73" s="4"/>
      <c r="Z73" s="4"/>
      <c r="AC73" s="4"/>
      <c r="AD73" s="4"/>
      <c r="AI73" s="4"/>
      <c r="AJ73" s="4"/>
      <c r="AO73" s="4"/>
      <c r="AP73" s="4"/>
    </row>
    <row r="74" spans="1:42" ht="18.75" x14ac:dyDescent="0.3">
      <c r="A74" s="42"/>
      <c r="B74" s="4"/>
      <c r="C74" s="4"/>
      <c r="D74" s="4"/>
      <c r="E74" s="4"/>
      <c r="F74" s="4"/>
      <c r="G74" s="4"/>
      <c r="H74" s="4"/>
      <c r="I74" s="4"/>
      <c r="J74" s="4"/>
      <c r="K74" s="4"/>
      <c r="L74" s="4"/>
      <c r="M74" s="4"/>
      <c r="N74" s="4"/>
      <c r="O74" s="4"/>
      <c r="P74" s="4"/>
      <c r="S74" s="4"/>
      <c r="T74" s="4"/>
      <c r="U74" s="4"/>
      <c r="V74" s="4"/>
      <c r="W74" s="4"/>
      <c r="X74" s="4"/>
      <c r="Y74" s="4"/>
      <c r="Z74" s="4"/>
      <c r="AC74" s="4"/>
      <c r="AD74" s="4"/>
      <c r="AI74" s="4"/>
      <c r="AJ74" s="4"/>
      <c r="AO74" s="4"/>
      <c r="AP74" s="4"/>
    </row>
    <row r="75" spans="1:42" ht="18.75" x14ac:dyDescent="0.3">
      <c r="A75" s="42"/>
      <c r="B75" s="4"/>
      <c r="C75" s="4"/>
      <c r="D75" s="4"/>
      <c r="E75" s="4"/>
      <c r="F75" s="4"/>
      <c r="G75" s="4"/>
      <c r="H75" s="4"/>
      <c r="I75" s="4"/>
      <c r="J75" s="4"/>
      <c r="K75" s="4"/>
      <c r="L75" s="4"/>
      <c r="M75" s="4"/>
      <c r="N75" s="4"/>
      <c r="O75" s="4"/>
      <c r="P75" s="4"/>
      <c r="S75" s="4"/>
      <c r="T75" s="4"/>
      <c r="U75" s="4"/>
      <c r="V75" s="4"/>
      <c r="W75" s="4"/>
      <c r="X75" s="4"/>
      <c r="Y75" s="4"/>
      <c r="Z75" s="4"/>
      <c r="AC75" s="4"/>
      <c r="AD75" s="4"/>
      <c r="AI75" s="4"/>
      <c r="AJ75" s="4"/>
      <c r="AO75" s="4"/>
      <c r="AP75" s="4"/>
    </row>
    <row r="76" spans="1:42" ht="18.75" x14ac:dyDescent="0.3">
      <c r="A76" s="42"/>
      <c r="B76" s="4"/>
      <c r="C76" s="4"/>
      <c r="D76" s="4"/>
      <c r="E76" s="4"/>
      <c r="F76" s="4"/>
      <c r="G76" s="4"/>
      <c r="H76" s="4"/>
      <c r="I76" s="4"/>
      <c r="J76" s="4"/>
      <c r="K76" s="4"/>
      <c r="L76" s="4"/>
      <c r="M76" s="4"/>
      <c r="N76" s="4"/>
      <c r="O76" s="4"/>
      <c r="P76" s="4"/>
      <c r="S76" s="4"/>
      <c r="T76" s="4"/>
      <c r="U76" s="4"/>
      <c r="V76" s="4"/>
      <c r="W76" s="4"/>
      <c r="X76" s="4"/>
      <c r="Y76" s="4"/>
      <c r="Z76" s="4"/>
      <c r="AC76" s="4"/>
      <c r="AD76" s="4"/>
      <c r="AI76" s="4"/>
      <c r="AJ76" s="4"/>
      <c r="AO76" s="4"/>
      <c r="AP76" s="4"/>
    </row>
    <row r="77" spans="1:42" ht="18.75" x14ac:dyDescent="0.3">
      <c r="A77" s="42"/>
      <c r="B77" s="4"/>
      <c r="C77" s="4"/>
      <c r="D77" s="4"/>
      <c r="E77" s="4"/>
      <c r="F77" s="4"/>
      <c r="G77" s="4"/>
      <c r="H77" s="4"/>
      <c r="I77" s="4"/>
      <c r="J77" s="4"/>
      <c r="K77" s="4"/>
      <c r="L77" s="4"/>
      <c r="M77" s="4"/>
      <c r="N77" s="4"/>
      <c r="O77" s="4"/>
      <c r="P77" s="4"/>
      <c r="S77" s="4"/>
      <c r="T77" s="4"/>
      <c r="U77" s="4"/>
      <c r="V77" s="4"/>
      <c r="W77" s="4"/>
      <c r="X77" s="4"/>
      <c r="Y77" s="4"/>
      <c r="Z77" s="4"/>
      <c r="AC77" s="4"/>
      <c r="AD77" s="4"/>
      <c r="AI77" s="4"/>
      <c r="AJ77" s="4"/>
      <c r="AO77" s="4"/>
      <c r="AP77" s="4"/>
    </row>
    <row r="78" spans="1:42" ht="18.75" x14ac:dyDescent="0.3">
      <c r="A78" s="42"/>
      <c r="B78" s="4"/>
      <c r="C78" s="4"/>
      <c r="D78" s="4"/>
      <c r="E78" s="4"/>
      <c r="F78" s="4"/>
      <c r="G78" s="4"/>
      <c r="H78" s="4"/>
      <c r="I78" s="4"/>
      <c r="J78" s="4"/>
      <c r="K78" s="4"/>
      <c r="L78" s="4"/>
      <c r="M78" s="4"/>
      <c r="N78" s="4"/>
      <c r="O78" s="4"/>
      <c r="P78" s="4"/>
      <c r="S78" s="4"/>
      <c r="T78" s="4"/>
      <c r="U78" s="4"/>
      <c r="V78" s="4"/>
      <c r="W78" s="4"/>
      <c r="X78" s="4"/>
      <c r="Y78" s="4"/>
      <c r="Z78" s="4"/>
      <c r="AC78" s="4"/>
      <c r="AD78" s="4"/>
      <c r="AI78" s="4"/>
      <c r="AJ78" s="4"/>
      <c r="AO78" s="4"/>
      <c r="AP78" s="4"/>
    </row>
    <row r="79" spans="1:42" x14ac:dyDescent="0.25">
      <c r="A79" s="43"/>
      <c r="B79" s="4"/>
      <c r="C79" s="4"/>
      <c r="D79" s="4"/>
      <c r="E79" s="4"/>
      <c r="F79" s="4"/>
      <c r="G79" s="4"/>
      <c r="H79" s="4"/>
      <c r="I79" s="4"/>
      <c r="J79" s="4"/>
      <c r="K79" s="4"/>
      <c r="L79" s="4"/>
      <c r="M79" s="4"/>
      <c r="N79" s="4"/>
      <c r="O79" s="4"/>
      <c r="P79" s="4"/>
      <c r="S79" s="4"/>
      <c r="T79" s="4"/>
      <c r="U79" s="4"/>
      <c r="V79" s="4"/>
      <c r="W79" s="4"/>
      <c r="X79" s="4"/>
      <c r="Y79" s="4"/>
      <c r="Z79" s="4"/>
      <c r="AC79" s="4"/>
      <c r="AD79" s="4"/>
      <c r="AI79" s="4"/>
      <c r="AJ79" s="4"/>
      <c r="AO79" s="4"/>
      <c r="AP79" s="4"/>
    </row>
    <row r="80" spans="1:42" x14ac:dyDescent="0.25">
      <c r="A80" s="44"/>
      <c r="B80" s="4"/>
      <c r="C80" s="4"/>
      <c r="D80" s="4"/>
      <c r="E80" s="4"/>
      <c r="F80" s="4"/>
      <c r="G80" s="4"/>
      <c r="H80" s="4"/>
      <c r="I80" s="4"/>
      <c r="J80" s="4"/>
      <c r="K80" s="4"/>
      <c r="L80" s="4"/>
      <c r="M80" s="4"/>
      <c r="N80" s="4"/>
      <c r="O80" s="4"/>
      <c r="P80" s="4"/>
      <c r="S80" s="4"/>
      <c r="T80" s="4"/>
      <c r="U80" s="4"/>
      <c r="V80" s="4"/>
      <c r="W80" s="4"/>
      <c r="X80" s="4"/>
      <c r="Y80" s="4"/>
      <c r="Z80" s="4"/>
      <c r="AC80" s="4"/>
      <c r="AD80" s="4"/>
      <c r="AI80" s="4"/>
      <c r="AJ80" s="4"/>
      <c r="AO80" s="4"/>
      <c r="AP80" s="4"/>
    </row>
    <row r="81" spans="1:42" x14ac:dyDescent="0.25">
      <c r="A81" s="44"/>
      <c r="T81" s="4"/>
      <c r="U81" s="4"/>
      <c r="V81" s="4"/>
      <c r="W81" s="4"/>
      <c r="X81" s="4"/>
      <c r="Y81" s="4"/>
      <c r="Z81" s="4"/>
      <c r="AC81" s="4"/>
      <c r="AD81" s="4"/>
      <c r="AI81" s="4"/>
      <c r="AJ81" s="4"/>
      <c r="AO81" s="4"/>
      <c r="AP81" s="4"/>
    </row>
    <row r="82" spans="1:42" x14ac:dyDescent="0.25">
      <c r="A82" s="44"/>
      <c r="T82" s="4"/>
      <c r="U82" s="4"/>
      <c r="V82" s="4"/>
      <c r="W82" s="4"/>
      <c r="X82" s="4"/>
      <c r="Y82" s="4"/>
      <c r="Z82" s="4"/>
      <c r="AC82" s="4"/>
      <c r="AD82" s="4"/>
      <c r="AI82" s="4"/>
      <c r="AJ82" s="4"/>
      <c r="AO82" s="4"/>
      <c r="AP82" s="4"/>
    </row>
    <row r="83" spans="1:42" x14ac:dyDescent="0.25">
      <c r="A83" s="6"/>
      <c r="T83" s="4"/>
      <c r="U83" s="4"/>
      <c r="V83" s="4"/>
      <c r="W83" s="4"/>
      <c r="X83" s="4"/>
      <c r="Y83" s="4"/>
      <c r="Z83" s="4"/>
      <c r="AC83" s="4"/>
      <c r="AD83" s="4"/>
      <c r="AI83" s="4"/>
      <c r="AJ83" s="4"/>
      <c r="AO83" s="4"/>
      <c r="AP83" s="4"/>
    </row>
    <row r="84" spans="1:42" x14ac:dyDescent="0.25">
      <c r="A84" s="6"/>
      <c r="T84" s="4"/>
      <c r="U84" s="4"/>
      <c r="V84" s="4"/>
      <c r="W84" s="4"/>
      <c r="X84" s="4"/>
      <c r="Y84" s="4"/>
      <c r="Z84" s="4"/>
      <c r="AC84" s="4"/>
      <c r="AD84" s="4"/>
      <c r="AI84" s="4"/>
      <c r="AJ84" s="4"/>
      <c r="AO84" s="4"/>
      <c r="AP84" s="4"/>
    </row>
    <row r="85" spans="1:42" ht="15.75" thickBot="1" x14ac:dyDescent="0.3">
      <c r="A85" s="45"/>
      <c r="T85" s="46"/>
      <c r="U85" s="46"/>
      <c r="V85" s="46"/>
      <c r="W85" s="46"/>
      <c r="X85" s="46"/>
      <c r="Y85" s="46"/>
      <c r="Z85" s="46"/>
      <c r="AC85" s="4"/>
      <c r="AD85" s="4"/>
      <c r="AI85" s="4"/>
      <c r="AJ85" s="4"/>
      <c r="AO85" s="4"/>
      <c r="AP85" s="4"/>
    </row>
  </sheetData>
  <sheetProtection algorithmName="SHA-512" hashValue="OspyINPz6kiwtI4bfK9Fk8769KUczZ8ieYZs8PPDaxD+KNBOy5RM5ZXWVuTv+4UW08XVgWW6QvIMea/EFyNRmA==" saltValue="ChLtsPw3YR9NJ1IH15nWhA==" spinCount="100000" sheet="1" objects="1" scenarios="1"/>
  <mergeCells count="75">
    <mergeCell ref="A6:A7"/>
    <mergeCell ref="U5:V5"/>
    <mergeCell ref="W5:X5"/>
    <mergeCell ref="Y5:Z5"/>
    <mergeCell ref="Y6:Z6"/>
    <mergeCell ref="G6:H6"/>
    <mergeCell ref="I6:J6"/>
    <mergeCell ref="K6:L6"/>
    <mergeCell ref="M6:N6"/>
    <mergeCell ref="O6:P6"/>
    <mergeCell ref="Q6:R6"/>
    <mergeCell ref="A3:AT3"/>
    <mergeCell ref="A1:AX1"/>
    <mergeCell ref="E5:F5"/>
    <mergeCell ref="G5:H5"/>
    <mergeCell ref="I5:J5"/>
    <mergeCell ref="K5:L5"/>
    <mergeCell ref="M5:N5"/>
    <mergeCell ref="O5:P5"/>
    <mergeCell ref="Q5:R5"/>
    <mergeCell ref="S5:T5"/>
    <mergeCell ref="AM5:AN5"/>
    <mergeCell ref="AO5:AP5"/>
    <mergeCell ref="AK5:AL5"/>
    <mergeCell ref="AA5:AB5"/>
    <mergeCell ref="AC5:AD5"/>
    <mergeCell ref="AE5:AF5"/>
    <mergeCell ref="B17:D17"/>
    <mergeCell ref="B11:D11"/>
    <mergeCell ref="B12:D12"/>
    <mergeCell ref="B13:D13"/>
    <mergeCell ref="B14:D14"/>
    <mergeCell ref="B15:D15"/>
    <mergeCell ref="B16:D16"/>
    <mergeCell ref="AI5:AJ5"/>
    <mergeCell ref="AQ6:AR6"/>
    <mergeCell ref="AS6:AT6"/>
    <mergeCell ref="B8:D8"/>
    <mergeCell ref="B9:D9"/>
    <mergeCell ref="AM6:AN6"/>
    <mergeCell ref="AO6:AP6"/>
    <mergeCell ref="AQ5:AR5"/>
    <mergeCell ref="AS5:AT5"/>
    <mergeCell ref="AA6:AB6"/>
    <mergeCell ref="AC6:AD6"/>
    <mergeCell ref="AG5:AH5"/>
    <mergeCell ref="B10:D10"/>
    <mergeCell ref="AE6:AF6"/>
    <mergeCell ref="AG6:AH6"/>
    <mergeCell ref="AI6:AJ6"/>
    <mergeCell ref="AK6:AL6"/>
    <mergeCell ref="S6:T6"/>
    <mergeCell ref="U6:V6"/>
    <mergeCell ref="W6:X6"/>
    <mergeCell ref="B6:D7"/>
    <mergeCell ref="E6:F6"/>
    <mergeCell ref="B18:D18"/>
    <mergeCell ref="B19:D19"/>
    <mergeCell ref="B20:D20"/>
    <mergeCell ref="B21:D21"/>
    <mergeCell ref="B22:D22"/>
    <mergeCell ref="B26:D26"/>
    <mergeCell ref="L36:M36"/>
    <mergeCell ref="V36:W36"/>
    <mergeCell ref="B23:D23"/>
    <mergeCell ref="B24:D24"/>
    <mergeCell ref="B25:D25"/>
    <mergeCell ref="A27:D27"/>
    <mergeCell ref="C31:K31"/>
    <mergeCell ref="L37:M37"/>
    <mergeCell ref="V37:W37"/>
    <mergeCell ref="C34:K34"/>
    <mergeCell ref="C35:K35"/>
    <mergeCell ref="C32:K32"/>
    <mergeCell ref="C33:K33"/>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POLÍTICA</vt:lpstr>
      <vt:lpstr>IDENTIFICACIÓN Y VALORACIÓN</vt:lpstr>
      <vt:lpstr>CONTROLES EXISTENTES</vt:lpstr>
      <vt:lpstr>TRATAMIENTO Y MONITOREO</vt:lpstr>
      <vt:lpstr>PLAN DE CONTINGENCIA</vt:lpstr>
      <vt:lpstr>EVALUACIÓN DE CONTROLES</vt:lpstr>
      <vt:lpstr>3. IMPACTO RIESGOS CORRUPCIÓN</vt:lpstr>
      <vt:lpstr>'3. IMPACTO RIESGOS CORRUPCIÓN'!Área_de_impresión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Guillermo Delgadillo Molano</cp:lastModifiedBy>
  <cp:lastPrinted>2021-01-15T22:18:05Z</cp:lastPrinted>
  <dcterms:created xsi:type="dcterms:W3CDTF">2011-07-26T19:10:29Z</dcterms:created>
  <dcterms:modified xsi:type="dcterms:W3CDTF">2021-02-01T13:38:50Z</dcterms:modified>
</cp:coreProperties>
</file>