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torage_admin\Control Interno1\90. Informes\72. Inf de evaluacion interna\08. Inf (i) Seg Riesgos PV01PR07\2019\Corrup\3er Cuat 2019\"/>
    </mc:Choice>
  </mc:AlternateContent>
  <bookViews>
    <workbookView xWindow="0" yWindow="0" windowWidth="28800" windowHeight="11700" activeTab="2"/>
  </bookViews>
  <sheets>
    <sheet name="0. CONTROL DE CAMBIOS" sheetId="25" r:id="rId1"/>
    <sheet name="1.POLÍTICA" sheetId="27" r:id="rId2"/>
    <sheet name="2. MAPA DE RIESGOS " sheetId="20" r:id="rId3"/>
    <sheet name="3. IMPACTO RIESGOS CORRUPCIÓN" sheetId="30" state="hidden" r:id="rId4"/>
    <sheet name="4. IMPACTO RIESGOS GESTIÓN" sheetId="32" state="hidden" r:id="rId5"/>
    <sheet name="5. MAPA DE CALOR" sheetId="31" state="hidden" r:id="rId6"/>
    <sheet name="6. EVALUACIÓN CONTROLES" sheetId="24" state="hidden" r:id="rId7"/>
    <sheet name="7.OPCIONES DE MANEJO DEL RIESGO" sheetId="7" state="hidden" r:id="rId8"/>
  </sheets>
  <externalReferences>
    <externalReference r:id="rId9"/>
  </externalReferences>
  <definedNames>
    <definedName name="_xlnm._FilterDatabase" localSheetId="2" hidden="1">'2. MAPA DE RIESGOS '!$A$11:$FA$26</definedName>
    <definedName name="_xlnm.Print_Area" localSheetId="1">'1.POLÍTICA'!$A$1:$C$15</definedName>
    <definedName name="_xlnm.Print_Area" localSheetId="2">'2. MAPA DE RIESGOS '!$A$1:$FA$28</definedName>
    <definedName name="_xlnm.Print_Area" localSheetId="3">'3. IMPACTO RIESGOS CORRUPCIÓN'!$A$1:$AX$35</definedName>
    <definedName name="_xlnm.Print_Area" localSheetId="5">'5. MAPA DE CALOR'!$D$3:$K$26</definedName>
    <definedName name="_xlnm.Print_Area" localSheetId="7">'7.OPCIONES DE MANEJO DEL RIESGO'!$A$1:$R$9</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AB22" i="24" l="1"/>
  <c r="AB23" i="24"/>
  <c r="Y22" i="24" l="1"/>
  <c r="V22" i="24"/>
  <c r="W22" i="24" s="1"/>
  <c r="X22" i="24"/>
  <c r="U22" i="24"/>
  <c r="Q22" i="24"/>
  <c r="P22" i="24"/>
  <c r="O22" i="24"/>
  <c r="V6" i="24" l="1"/>
  <c r="W6" i="24" s="1"/>
  <c r="X6" i="24"/>
  <c r="V7" i="24"/>
  <c r="W7" i="24"/>
  <c r="X7" i="24"/>
  <c r="V8" i="24"/>
  <c r="W8" i="24"/>
  <c r="X8" i="24"/>
  <c r="V9" i="24"/>
  <c r="W9" i="24"/>
  <c r="X9" i="24"/>
  <c r="V10" i="24"/>
  <c r="W10" i="24" s="1"/>
  <c r="X10" i="24"/>
  <c r="V11" i="24"/>
  <c r="W11" i="24" s="1"/>
  <c r="X11" i="24"/>
  <c r="V12" i="24"/>
  <c r="W12" i="24"/>
  <c r="X12" i="24"/>
  <c r="V13" i="24"/>
  <c r="W13" i="24"/>
  <c r="X13" i="24"/>
  <c r="V14" i="24"/>
  <c r="W14" i="24" s="1"/>
  <c r="X14" i="24"/>
  <c r="V15" i="24"/>
  <c r="W15" i="24"/>
  <c r="X15" i="24"/>
  <c r="V16" i="24"/>
  <c r="W16" i="24"/>
  <c r="X16" i="24"/>
  <c r="U6" i="24"/>
  <c r="U7" i="24"/>
  <c r="U8" i="24"/>
  <c r="U9" i="24"/>
  <c r="U10" i="24"/>
  <c r="U11" i="24"/>
  <c r="U12" i="24"/>
  <c r="U13" i="24"/>
  <c r="U14" i="24"/>
  <c r="U15" i="24"/>
  <c r="U16" i="24"/>
  <c r="O15" i="24"/>
  <c r="P15" i="24"/>
  <c r="Q15" i="24" s="1"/>
  <c r="O16" i="24"/>
  <c r="P16" i="24" s="1"/>
  <c r="Q16" i="24" s="1"/>
  <c r="O12" i="24"/>
  <c r="P12" i="24" s="1"/>
  <c r="Q12" i="24" s="1"/>
  <c r="O9" i="24"/>
  <c r="P9" i="24" s="1"/>
  <c r="Q9" i="24" s="1"/>
  <c r="O10" i="24"/>
  <c r="P10" i="24" s="1"/>
  <c r="Q10" i="24" s="1"/>
  <c r="Y25" i="20" l="1"/>
  <c r="Q93" i="24" l="1"/>
  <c r="X89" i="24"/>
  <c r="X87" i="24"/>
  <c r="U89" i="24"/>
  <c r="Q89" i="24"/>
  <c r="P89" i="24"/>
  <c r="O89" i="24"/>
  <c r="U87" i="24"/>
  <c r="Q87" i="24"/>
  <c r="P87" i="24"/>
  <c r="O87" i="24"/>
  <c r="Y88" i="24"/>
  <c r="O88" i="24"/>
  <c r="P88" i="24" s="1"/>
  <c r="Q88" i="24" s="1"/>
  <c r="O90" i="24"/>
  <c r="P90" i="24"/>
  <c r="Q90" i="24" s="1"/>
  <c r="AB90" i="24"/>
  <c r="O91" i="24"/>
  <c r="P91" i="24" s="1"/>
  <c r="Q91" i="24" s="1"/>
  <c r="AB91" i="24"/>
  <c r="O92" i="24"/>
  <c r="P92" i="24" s="1"/>
  <c r="Q92" i="24" s="1"/>
  <c r="AB92" i="24"/>
  <c r="X88" i="24" l="1"/>
  <c r="U88" i="24"/>
  <c r="U90" i="24"/>
  <c r="X90" i="24"/>
  <c r="U92" i="24"/>
  <c r="X92" i="24"/>
  <c r="U91" i="24"/>
  <c r="X91" i="24"/>
  <c r="AB88" i="24" l="1"/>
  <c r="V88" i="24"/>
  <c r="W88" i="24" s="1"/>
  <c r="V90" i="24"/>
  <c r="W90" i="24" s="1"/>
  <c r="Y90" i="24"/>
  <c r="V91" i="24"/>
  <c r="W91" i="24" s="1"/>
  <c r="Y91" i="24"/>
  <c r="Y92" i="24"/>
  <c r="V92" i="24"/>
  <c r="W92" i="24" s="1"/>
  <c r="AB73" i="24" l="1"/>
  <c r="AB74" i="24"/>
  <c r="AB75" i="24"/>
  <c r="AB76" i="24"/>
  <c r="AB77" i="24"/>
  <c r="AB79" i="24"/>
  <c r="AB80" i="24"/>
  <c r="AB81" i="24"/>
  <c r="AB82" i="24"/>
  <c r="AB83" i="24"/>
  <c r="Y78" i="24"/>
  <c r="Y80" i="24"/>
  <c r="Y81" i="24"/>
  <c r="Y82" i="24"/>
  <c r="Y83" i="24"/>
  <c r="O77" i="24"/>
  <c r="P77" i="24" s="1"/>
  <c r="Q77" i="24" s="1"/>
  <c r="U77" i="24" s="1"/>
  <c r="O78" i="24"/>
  <c r="P78" i="24" s="1"/>
  <c r="Q78" i="24" s="1"/>
  <c r="AB62" i="24"/>
  <c r="AB64" i="24"/>
  <c r="Y63" i="24"/>
  <c r="O63" i="24"/>
  <c r="P63" i="24" s="1"/>
  <c r="Y61" i="24"/>
  <c r="O62" i="24"/>
  <c r="P62" i="24" s="1"/>
  <c r="Q62" i="24" s="1"/>
  <c r="X62" i="24" s="1"/>
  <c r="U78" i="24" l="1"/>
  <c r="X78" i="24"/>
  <c r="V77" i="24"/>
  <c r="Y77" i="24"/>
  <c r="U62" i="24"/>
  <c r="X77" i="24"/>
  <c r="W77" i="24"/>
  <c r="Q63" i="24"/>
  <c r="Y48" i="24"/>
  <c r="O48" i="24"/>
  <c r="P48" i="24" s="1"/>
  <c r="Q48" i="24" s="1"/>
  <c r="U48" i="24" s="1"/>
  <c r="AB45" i="24"/>
  <c r="O45" i="24"/>
  <c r="P45" i="24" s="1"/>
  <c r="Q45" i="24" s="1"/>
  <c r="Y32" i="24"/>
  <c r="AB33" i="24"/>
  <c r="O32" i="24"/>
  <c r="P32" i="24" s="1"/>
  <c r="Q32" i="24" s="1"/>
  <c r="V48" i="24" l="1"/>
  <c r="AB48" i="24"/>
  <c r="U45" i="24"/>
  <c r="V45" i="24" s="1"/>
  <c r="X45" i="24"/>
  <c r="X48" i="24"/>
  <c r="V62" i="24"/>
  <c r="W62" i="24" s="1"/>
  <c r="Y62" i="24"/>
  <c r="X63" i="24"/>
  <c r="U63" i="24"/>
  <c r="V78" i="24"/>
  <c r="W78" i="24" s="1"/>
  <c r="W48" i="24"/>
  <c r="Y45" i="24"/>
  <c r="X32" i="24"/>
  <c r="U32" i="24"/>
  <c r="Y47" i="24"/>
  <c r="AB78" i="24" l="1"/>
  <c r="V32" i="24"/>
  <c r="W32" i="24" s="1"/>
  <c r="AB32" i="24"/>
  <c r="W45" i="24"/>
  <c r="V63" i="24"/>
  <c r="AB63" i="24" s="1"/>
  <c r="Y127" i="24"/>
  <c r="O131" i="24"/>
  <c r="P131" i="24" s="1"/>
  <c r="Q131" i="24" s="1"/>
  <c r="X131" i="24" s="1"/>
  <c r="O102" i="24"/>
  <c r="P102" i="24" s="1"/>
  <c r="Q102" i="24" s="1"/>
  <c r="U102" i="24" s="1"/>
  <c r="O73" i="24"/>
  <c r="P73" i="24" s="1"/>
  <c r="Q73" i="24" s="1"/>
  <c r="X73" i="24" s="1"/>
  <c r="O43" i="24"/>
  <c r="P43" i="24" s="1"/>
  <c r="Q43" i="24" s="1"/>
  <c r="W63" i="24" l="1"/>
  <c r="V102" i="24"/>
  <c r="W102" i="24" s="1"/>
  <c r="X43" i="24"/>
  <c r="U43" i="24"/>
  <c r="X102" i="24"/>
  <c r="U73" i="24"/>
  <c r="V73" i="24" s="1"/>
  <c r="W73" i="24" s="1"/>
  <c r="U131" i="24"/>
  <c r="V131" i="24" s="1"/>
  <c r="W131" i="24" s="1"/>
  <c r="Y102" i="24" l="1"/>
  <c r="Y131" i="24"/>
  <c r="Y73" i="24"/>
  <c r="V43" i="24"/>
  <c r="Y43" i="24" s="1"/>
  <c r="AK6" i="24"/>
  <c r="AK7" i="24"/>
  <c r="AK8" i="24"/>
  <c r="AK9" i="24"/>
  <c r="AK13" i="24"/>
  <c r="AK14" i="24"/>
  <c r="AK15" i="24"/>
  <c r="AK16" i="24"/>
  <c r="AK17" i="24"/>
  <c r="AK18" i="24"/>
  <c r="AK19" i="24"/>
  <c r="AK20" i="24"/>
  <c r="AK21" i="24"/>
  <c r="AK23" i="24"/>
  <c r="AK5" i="24"/>
  <c r="B19" i="24" l="1"/>
  <c r="B5" i="24"/>
  <c r="AB6" i="24"/>
  <c r="AB8" i="24"/>
  <c r="AB13" i="24"/>
  <c r="AB14" i="24"/>
  <c r="AB16" i="24"/>
  <c r="AB17" i="24"/>
  <c r="AB18" i="24"/>
  <c r="AB19" i="24"/>
  <c r="AB20" i="24"/>
  <c r="AB25" i="24"/>
  <c r="AB26" i="24"/>
  <c r="AB27" i="24"/>
  <c r="AB28" i="24"/>
  <c r="AB29" i="24"/>
  <c r="AB30" i="24"/>
  <c r="AB31" i="24"/>
  <c r="AB34" i="24"/>
  <c r="AB35" i="24"/>
  <c r="AB36" i="24"/>
  <c r="AB40" i="24"/>
  <c r="AB41" i="24"/>
  <c r="AB42" i="24"/>
  <c r="AB44" i="24"/>
  <c r="AB46" i="24"/>
  <c r="AB49" i="24"/>
  <c r="AB50" i="24"/>
  <c r="AB51" i="24"/>
  <c r="AB52" i="24"/>
  <c r="AB53" i="24"/>
  <c r="AB54" i="24"/>
  <c r="AB55" i="24"/>
  <c r="AB56" i="24"/>
  <c r="AB57" i="24"/>
  <c r="AB58" i="24"/>
  <c r="AB60" i="24"/>
  <c r="AB65" i="24"/>
  <c r="AB66" i="24"/>
  <c r="AB68" i="24"/>
  <c r="AB69" i="24"/>
  <c r="AB70" i="24"/>
  <c r="AB71" i="24"/>
  <c r="AB72" i="24"/>
  <c r="AB84" i="24"/>
  <c r="AB85" i="24"/>
  <c r="AB86" i="24"/>
  <c r="AB89" i="24"/>
  <c r="AB93" i="24"/>
  <c r="AB94" i="24"/>
  <c r="AB95" i="24"/>
  <c r="AB96" i="24"/>
  <c r="AB97" i="24"/>
  <c r="AB98" i="24"/>
  <c r="AB99" i="24"/>
  <c r="AB100" i="24"/>
  <c r="AB101" i="24"/>
  <c r="AB104" i="24"/>
  <c r="AB106" i="24"/>
  <c r="AB108" i="24"/>
  <c r="AB109" i="24"/>
  <c r="AB110" i="24"/>
  <c r="AB111" i="24"/>
  <c r="AB112" i="24"/>
  <c r="AB113" i="24"/>
  <c r="AB114" i="24"/>
  <c r="AB117" i="24"/>
  <c r="AB118" i="24"/>
  <c r="AB119" i="24"/>
  <c r="AB120" i="24"/>
  <c r="AB121" i="24"/>
  <c r="AB122" i="24"/>
  <c r="AB123" i="24"/>
  <c r="AB124" i="24"/>
  <c r="AB125" i="24"/>
  <c r="AB126" i="24"/>
  <c r="AB128" i="24"/>
  <c r="AB129" i="24"/>
  <c r="AB130" i="24"/>
  <c r="AB134" i="24"/>
  <c r="AB135" i="24"/>
  <c r="AB136" i="24"/>
  <c r="AB137" i="24"/>
  <c r="AB138" i="24"/>
  <c r="AB139" i="24"/>
  <c r="AB142" i="24"/>
  <c r="AB143" i="24"/>
  <c r="AB145" i="24"/>
  <c r="AB149" i="24"/>
  <c r="AB150" i="24"/>
  <c r="AB151" i="24"/>
  <c r="AB152" i="24"/>
  <c r="AB153" i="24"/>
  <c r="AB154" i="24"/>
  <c r="AB155" i="24"/>
  <c r="AB156" i="24"/>
  <c r="AB157" i="24"/>
  <c r="AB158" i="24"/>
  <c r="AB159" i="24"/>
  <c r="AB160" i="24"/>
  <c r="AB161" i="24"/>
  <c r="AB162" i="24"/>
  <c r="AB163" i="24"/>
  <c r="AB164" i="24"/>
  <c r="AB165" i="24"/>
  <c r="AB166" i="24"/>
  <c r="AB167" i="24"/>
  <c r="AB168" i="24"/>
  <c r="AB169" i="24"/>
  <c r="AB170" i="24"/>
  <c r="AB171" i="24"/>
  <c r="AB172" i="24"/>
  <c r="AB173" i="24"/>
  <c r="AB174" i="24"/>
  <c r="AB175" i="24"/>
  <c r="AB176" i="24"/>
  <c r="AB177" i="24"/>
  <c r="AB178" i="24"/>
  <c r="AB179" i="24"/>
  <c r="AB180" i="24"/>
  <c r="AB181" i="24"/>
  <c r="AB182" i="24"/>
  <c r="AB183" i="24"/>
  <c r="AB5" i="24"/>
  <c r="Y7" i="24"/>
  <c r="Y17" i="24"/>
  <c r="Y18" i="24"/>
  <c r="Y21" i="24"/>
  <c r="Y24" i="24"/>
  <c r="Y25" i="24"/>
  <c r="Y26" i="24"/>
  <c r="Y27" i="24"/>
  <c r="Y28" i="24"/>
  <c r="Y35" i="24"/>
  <c r="Y37" i="24"/>
  <c r="Y38" i="24"/>
  <c r="Y39" i="24"/>
  <c r="Y51" i="24"/>
  <c r="Y52" i="24"/>
  <c r="Y53" i="24"/>
  <c r="Y54" i="24"/>
  <c r="Y55" i="24"/>
  <c r="Y59" i="24"/>
  <c r="Y67" i="24"/>
  <c r="Y93" i="24"/>
  <c r="Y94" i="24"/>
  <c r="Y95" i="24"/>
  <c r="Y96" i="24"/>
  <c r="Y103" i="24"/>
  <c r="Y105" i="24"/>
  <c r="Y107" i="24"/>
  <c r="Y108" i="24"/>
  <c r="Y109" i="24"/>
  <c r="Y111" i="24"/>
  <c r="Y112" i="24"/>
  <c r="Y113" i="24"/>
  <c r="Y115" i="24"/>
  <c r="Y116" i="24"/>
  <c r="Y117" i="24"/>
  <c r="Y118" i="24"/>
  <c r="Y119" i="24"/>
  <c r="Y120" i="24"/>
  <c r="Y121" i="24"/>
  <c r="Y122" i="24"/>
  <c r="Y123" i="24"/>
  <c r="Y124" i="24"/>
  <c r="Y125" i="24"/>
  <c r="Y132" i="24"/>
  <c r="Y133" i="24"/>
  <c r="Y135" i="24"/>
  <c r="Y136" i="24"/>
  <c r="Y137" i="24"/>
  <c r="Y140" i="24"/>
  <c r="Y141" i="24"/>
  <c r="Y144" i="24"/>
  <c r="Y145" i="24"/>
  <c r="Y147" i="24"/>
  <c r="Y148" i="24"/>
  <c r="Y151" i="24"/>
  <c r="Y155" i="24"/>
  <c r="Y156" i="24"/>
  <c r="Y157" i="24"/>
  <c r="Y158" i="24"/>
  <c r="Y159" i="24"/>
  <c r="Y160" i="24"/>
  <c r="Y161" i="24"/>
  <c r="Y162" i="24"/>
  <c r="Y164" i="24"/>
  <c r="Y165" i="24"/>
  <c r="Y167" i="24"/>
  <c r="Y168" i="24"/>
  <c r="Y169" i="24"/>
  <c r="Y170" i="24"/>
  <c r="Y172" i="24"/>
  <c r="Y173" i="24"/>
  <c r="Y174" i="24"/>
  <c r="Y175" i="24"/>
  <c r="Y176" i="24"/>
  <c r="Y177" i="24"/>
  <c r="Y178" i="24"/>
  <c r="Y179" i="24"/>
  <c r="Y180" i="24"/>
  <c r="Y182" i="24"/>
  <c r="Y183" i="24"/>
  <c r="AC162" i="24" l="1"/>
  <c r="AM20" i="24" s="1"/>
  <c r="AC152" i="24"/>
  <c r="AM19" i="24" s="1"/>
  <c r="AC177" i="24"/>
  <c r="AM23" i="24" s="1"/>
  <c r="AC169" i="24"/>
  <c r="AM21" i="24" s="1"/>
  <c r="AC68" i="24"/>
  <c r="O6" i="24"/>
  <c r="P6" i="24" s="1"/>
  <c r="Q6" i="24" s="1"/>
  <c r="O24" i="24"/>
  <c r="P24" i="24" s="1"/>
  <c r="Q24" i="24" s="1"/>
  <c r="X24" i="24" s="1"/>
  <c r="O25" i="24"/>
  <c r="P25" i="24" s="1"/>
  <c r="Q25" i="24" s="1"/>
  <c r="X25" i="24" s="1"/>
  <c r="O26" i="24"/>
  <c r="P26" i="24" s="1"/>
  <c r="Q26" i="24" s="1"/>
  <c r="X26" i="24" s="1"/>
  <c r="O27" i="24"/>
  <c r="P27" i="24" s="1"/>
  <c r="Q27" i="24" s="1"/>
  <c r="X27" i="24" s="1"/>
  <c r="O28" i="24"/>
  <c r="P28" i="24" s="1"/>
  <c r="O29" i="24"/>
  <c r="P29" i="24" s="1"/>
  <c r="Q29" i="24" s="1"/>
  <c r="X29" i="24" s="1"/>
  <c r="O30" i="24"/>
  <c r="P30" i="24" s="1"/>
  <c r="Q30" i="24" s="1"/>
  <c r="X30" i="24" s="1"/>
  <c r="O31" i="24"/>
  <c r="P31" i="24" s="1"/>
  <c r="Q31" i="24" s="1"/>
  <c r="X31" i="24" s="1"/>
  <c r="O33" i="24"/>
  <c r="P33" i="24" s="1"/>
  <c r="Q33" i="24" s="1"/>
  <c r="X33" i="24" s="1"/>
  <c r="O34" i="24"/>
  <c r="P34" i="24" s="1"/>
  <c r="Q34" i="24" s="1"/>
  <c r="X34" i="24" s="1"/>
  <c r="O35" i="24"/>
  <c r="P35" i="24" s="1"/>
  <c r="Q35" i="24" s="1"/>
  <c r="X35" i="24" s="1"/>
  <c r="O36" i="24"/>
  <c r="P36" i="24" s="1"/>
  <c r="Q36" i="24" s="1"/>
  <c r="X36" i="24" s="1"/>
  <c r="O37" i="24"/>
  <c r="P37" i="24" s="1"/>
  <c r="Q37" i="24" s="1"/>
  <c r="X37" i="24" s="1"/>
  <c r="O38" i="24"/>
  <c r="P38" i="24" s="1"/>
  <c r="Q38" i="24" s="1"/>
  <c r="X38" i="24" s="1"/>
  <c r="O39" i="24"/>
  <c r="P39" i="24" s="1"/>
  <c r="Q39" i="24" s="1"/>
  <c r="X39" i="24" s="1"/>
  <c r="O40" i="24"/>
  <c r="P40" i="24" s="1"/>
  <c r="O41" i="24"/>
  <c r="P41" i="24" s="1"/>
  <c r="Q41" i="24" s="1"/>
  <c r="X41" i="24" s="1"/>
  <c r="O42" i="24"/>
  <c r="P42" i="24" s="1"/>
  <c r="Q42" i="24" s="1"/>
  <c r="X42" i="24" s="1"/>
  <c r="O44" i="24"/>
  <c r="P44" i="24" s="1"/>
  <c r="O46" i="24"/>
  <c r="P46" i="24" s="1"/>
  <c r="Q46" i="24" s="1"/>
  <c r="X46" i="24" s="1"/>
  <c r="O47" i="24"/>
  <c r="P47" i="24" s="1"/>
  <c r="Q47" i="24" s="1"/>
  <c r="X47" i="24" s="1"/>
  <c r="O49" i="24"/>
  <c r="P49" i="24" s="1"/>
  <c r="Q49" i="24" s="1"/>
  <c r="O50" i="24"/>
  <c r="P50" i="24" s="1"/>
  <c r="Q50" i="24" s="1"/>
  <c r="X50" i="24" s="1"/>
  <c r="O51" i="24"/>
  <c r="P51" i="24" s="1"/>
  <c r="Q51" i="24" s="1"/>
  <c r="X51" i="24" s="1"/>
  <c r="O52" i="24"/>
  <c r="P52" i="24" s="1"/>
  <c r="Q52" i="24" s="1"/>
  <c r="X52" i="24" s="1"/>
  <c r="O53" i="24"/>
  <c r="P53" i="24" s="1"/>
  <c r="Q53" i="24" s="1"/>
  <c r="X53" i="24" s="1"/>
  <c r="O54" i="24"/>
  <c r="P54" i="24" s="1"/>
  <c r="Q54" i="24" s="1"/>
  <c r="X54" i="24" s="1"/>
  <c r="O55" i="24"/>
  <c r="P55" i="24" s="1"/>
  <c r="Q55" i="24" s="1"/>
  <c r="X55" i="24" s="1"/>
  <c r="O56" i="24"/>
  <c r="P56" i="24" s="1"/>
  <c r="O57" i="24"/>
  <c r="P57" i="24" s="1"/>
  <c r="Q57" i="24" s="1"/>
  <c r="X57" i="24" s="1"/>
  <c r="O58" i="24"/>
  <c r="P58" i="24" s="1"/>
  <c r="Q58" i="24" s="1"/>
  <c r="X58" i="24" s="1"/>
  <c r="O59" i="24"/>
  <c r="P59" i="24" s="1"/>
  <c r="Q59" i="24" s="1"/>
  <c r="X59" i="24" s="1"/>
  <c r="O60" i="24"/>
  <c r="P60" i="24" s="1"/>
  <c r="Q60" i="24" s="1"/>
  <c r="X60" i="24" s="1"/>
  <c r="O61" i="24"/>
  <c r="P61" i="24" s="1"/>
  <c r="Q61" i="24" s="1"/>
  <c r="X61" i="24" s="1"/>
  <c r="O64" i="24"/>
  <c r="P64" i="24" s="1"/>
  <c r="Q64" i="24" s="1"/>
  <c r="X64" i="24" s="1"/>
  <c r="O65" i="24"/>
  <c r="P65" i="24" s="1"/>
  <c r="Q65" i="24" s="1"/>
  <c r="X65" i="24" s="1"/>
  <c r="O66" i="24"/>
  <c r="P66" i="24" s="1"/>
  <c r="Q66" i="24" s="1"/>
  <c r="X66" i="24" s="1"/>
  <c r="O67" i="24"/>
  <c r="P67" i="24" s="1"/>
  <c r="Q67" i="24" s="1"/>
  <c r="X67" i="24" s="1"/>
  <c r="O68" i="24"/>
  <c r="P68" i="24" s="1"/>
  <c r="O69" i="24"/>
  <c r="P69" i="24" s="1"/>
  <c r="Q69" i="24" s="1"/>
  <c r="X69" i="24" s="1"/>
  <c r="O70" i="24"/>
  <c r="P70" i="24" s="1"/>
  <c r="Q70" i="24" s="1"/>
  <c r="X70" i="24" s="1"/>
  <c r="O71" i="24"/>
  <c r="P71" i="24" s="1"/>
  <c r="Q71" i="24" s="1"/>
  <c r="X71" i="24" s="1"/>
  <c r="O72" i="24"/>
  <c r="P72" i="24" s="1"/>
  <c r="Q72" i="24" s="1"/>
  <c r="X72" i="24" s="1"/>
  <c r="O74" i="24"/>
  <c r="P74" i="24" s="1"/>
  <c r="Q74" i="24" s="1"/>
  <c r="X74" i="24" s="1"/>
  <c r="O75" i="24"/>
  <c r="P75" i="24" s="1"/>
  <c r="Q75" i="24" s="1"/>
  <c r="X75" i="24" s="1"/>
  <c r="O76" i="24"/>
  <c r="P76" i="24" s="1"/>
  <c r="Q76" i="24" s="1"/>
  <c r="X76" i="24" s="1"/>
  <c r="O79" i="24"/>
  <c r="P79" i="24" s="1"/>
  <c r="Q79" i="24" s="1"/>
  <c r="X79" i="24" s="1"/>
  <c r="O80" i="24"/>
  <c r="P80" i="24" s="1"/>
  <c r="Q80" i="24" s="1"/>
  <c r="X80" i="24" s="1"/>
  <c r="O81" i="24"/>
  <c r="P81" i="24" s="1"/>
  <c r="Q81" i="24" s="1"/>
  <c r="X81" i="24" s="1"/>
  <c r="O82" i="24"/>
  <c r="P82" i="24" s="1"/>
  <c r="Q82" i="24" s="1"/>
  <c r="X82" i="24" s="1"/>
  <c r="O83" i="24"/>
  <c r="P83" i="24" s="1"/>
  <c r="Q83" i="24" s="1"/>
  <c r="X83" i="24" s="1"/>
  <c r="O84" i="24"/>
  <c r="P84" i="24" s="1"/>
  <c r="O85" i="24"/>
  <c r="P85" i="24" s="1"/>
  <c r="Q85" i="24" s="1"/>
  <c r="X85" i="24" s="1"/>
  <c r="O86" i="24"/>
  <c r="P86" i="24" s="1"/>
  <c r="Q86" i="24" s="1"/>
  <c r="X86" i="24" s="1"/>
  <c r="O93" i="24"/>
  <c r="X93" i="24" s="1"/>
  <c r="O94" i="24"/>
  <c r="X94" i="24" s="1"/>
  <c r="O95" i="24"/>
  <c r="X95" i="24" s="1"/>
  <c r="O96" i="24"/>
  <c r="X96" i="24" s="1"/>
  <c r="O97" i="24"/>
  <c r="P97" i="24" s="1"/>
  <c r="O98" i="24"/>
  <c r="P98" i="24" s="1"/>
  <c r="Q98" i="24" s="1"/>
  <c r="X98" i="24" s="1"/>
  <c r="O99" i="24"/>
  <c r="P99" i="24" s="1"/>
  <c r="Q99" i="24" s="1"/>
  <c r="X99" i="24" s="1"/>
  <c r="O100" i="24"/>
  <c r="P100" i="24" s="1"/>
  <c r="Q100" i="24" s="1"/>
  <c r="X100" i="24" s="1"/>
  <c r="O101" i="24"/>
  <c r="P101" i="24" s="1"/>
  <c r="Q101" i="24" s="1"/>
  <c r="X101" i="24" s="1"/>
  <c r="O103" i="24"/>
  <c r="P103" i="24" s="1"/>
  <c r="Q103" i="24" s="1"/>
  <c r="X103" i="24" s="1"/>
  <c r="O104" i="24"/>
  <c r="P104" i="24" s="1"/>
  <c r="Q104" i="24" s="1"/>
  <c r="X104" i="24" s="1"/>
  <c r="O105" i="24"/>
  <c r="P105" i="24" s="1"/>
  <c r="Q105" i="24" s="1"/>
  <c r="X105" i="24" s="1"/>
  <c r="O106" i="24"/>
  <c r="P106" i="24" s="1"/>
  <c r="Q106" i="24" s="1"/>
  <c r="X106" i="24" s="1"/>
  <c r="O107" i="24"/>
  <c r="P107" i="24" s="1"/>
  <c r="Q107" i="24" s="1"/>
  <c r="X107" i="24" s="1"/>
  <c r="O108" i="24"/>
  <c r="P108" i="24" s="1"/>
  <c r="Q108" i="24" s="1"/>
  <c r="X108" i="24" s="1"/>
  <c r="O109" i="24"/>
  <c r="P109" i="24" s="1"/>
  <c r="Q109" i="24" s="1"/>
  <c r="X109" i="24" s="1"/>
  <c r="O110" i="24"/>
  <c r="P110" i="24" s="1"/>
  <c r="Q110" i="24" s="1"/>
  <c r="X110" i="24" s="1"/>
  <c r="O111" i="24"/>
  <c r="P111" i="24" s="1"/>
  <c r="Q111" i="24" s="1"/>
  <c r="X111" i="24" s="1"/>
  <c r="O112" i="24"/>
  <c r="P112" i="24" s="1"/>
  <c r="Q112" i="24" s="1"/>
  <c r="X112" i="24" s="1"/>
  <c r="O113" i="24"/>
  <c r="P113" i="24" s="1"/>
  <c r="Q113" i="24" s="1"/>
  <c r="X113" i="24" s="1"/>
  <c r="O114" i="24"/>
  <c r="P114" i="24" s="1"/>
  <c r="O115" i="24"/>
  <c r="P115" i="24" s="1"/>
  <c r="Q115" i="24" s="1"/>
  <c r="X115" i="24" s="1"/>
  <c r="O116" i="24"/>
  <c r="P116" i="24" s="1"/>
  <c r="Q116" i="24" s="1"/>
  <c r="X116" i="24" s="1"/>
  <c r="O117" i="24"/>
  <c r="P117" i="24" s="1"/>
  <c r="Q117" i="24" s="1"/>
  <c r="X117" i="24" s="1"/>
  <c r="O118" i="24"/>
  <c r="P118" i="24" s="1"/>
  <c r="Q118" i="24" s="1"/>
  <c r="X118" i="24" s="1"/>
  <c r="O119" i="24"/>
  <c r="P119" i="24" s="1"/>
  <c r="Q119" i="24" s="1"/>
  <c r="X119" i="24" s="1"/>
  <c r="O120" i="24"/>
  <c r="P120" i="24" s="1"/>
  <c r="Q120" i="24" s="1"/>
  <c r="X120" i="24" s="1"/>
  <c r="O121" i="24"/>
  <c r="P121" i="24" s="1"/>
  <c r="Q121" i="24" s="1"/>
  <c r="X121" i="24" s="1"/>
  <c r="O122" i="24"/>
  <c r="P122" i="24" s="1"/>
  <c r="Q122" i="24" s="1"/>
  <c r="X122" i="24" s="1"/>
  <c r="O123" i="24"/>
  <c r="P123" i="24" s="1"/>
  <c r="Q123" i="24" s="1"/>
  <c r="X123" i="24" s="1"/>
  <c r="O124" i="24"/>
  <c r="P124" i="24" s="1"/>
  <c r="Q124" i="24" s="1"/>
  <c r="X124" i="24" s="1"/>
  <c r="O125" i="24"/>
  <c r="P125" i="24" s="1"/>
  <c r="Q125" i="24" s="1"/>
  <c r="X125" i="24" s="1"/>
  <c r="O126" i="24"/>
  <c r="P126" i="24" s="1"/>
  <c r="O127" i="24"/>
  <c r="P127" i="24" s="1"/>
  <c r="Q127" i="24" s="1"/>
  <c r="X127" i="24" s="1"/>
  <c r="O128" i="24"/>
  <c r="P128" i="24" s="1"/>
  <c r="Q128" i="24" s="1"/>
  <c r="X128" i="24" s="1"/>
  <c r="O129" i="24"/>
  <c r="P129" i="24" s="1"/>
  <c r="Q129" i="24" s="1"/>
  <c r="X129" i="24" s="1"/>
  <c r="O130" i="24"/>
  <c r="P130" i="24" s="1"/>
  <c r="Q130" i="24" s="1"/>
  <c r="X130" i="24" s="1"/>
  <c r="O132" i="24"/>
  <c r="P132" i="24" s="1"/>
  <c r="Q132" i="24" s="1"/>
  <c r="X132" i="24" s="1"/>
  <c r="O133" i="24"/>
  <c r="P133" i="24" s="1"/>
  <c r="Q133" i="24" s="1"/>
  <c r="X133" i="24" s="1"/>
  <c r="O134" i="24"/>
  <c r="P134" i="24" s="1"/>
  <c r="Q134" i="24" s="1"/>
  <c r="X134" i="24" s="1"/>
  <c r="O135" i="24"/>
  <c r="P135" i="24" s="1"/>
  <c r="Q135" i="24" s="1"/>
  <c r="X135" i="24" s="1"/>
  <c r="O136" i="24"/>
  <c r="P136" i="24" s="1"/>
  <c r="Q136" i="24" s="1"/>
  <c r="X136" i="24" s="1"/>
  <c r="O137" i="24"/>
  <c r="P137" i="24" s="1"/>
  <c r="Q137" i="24" s="1"/>
  <c r="X137" i="24" s="1"/>
  <c r="O138" i="24"/>
  <c r="P138" i="24" s="1"/>
  <c r="O139" i="24"/>
  <c r="P139" i="24" s="1"/>
  <c r="Q139" i="24" s="1"/>
  <c r="X139" i="24" s="1"/>
  <c r="O140" i="24"/>
  <c r="P140" i="24" s="1"/>
  <c r="Q140" i="24" s="1"/>
  <c r="X140" i="24" s="1"/>
  <c r="O141" i="24"/>
  <c r="P141" i="24" s="1"/>
  <c r="Q141" i="24" s="1"/>
  <c r="X141" i="24" s="1"/>
  <c r="O142" i="24"/>
  <c r="P142" i="24" s="1"/>
  <c r="Q142" i="24" s="1"/>
  <c r="X142" i="24" s="1"/>
  <c r="O143" i="24"/>
  <c r="P143" i="24" s="1"/>
  <c r="Q143" i="24" s="1"/>
  <c r="X143" i="24" s="1"/>
  <c r="O144" i="24"/>
  <c r="P144" i="24" s="1"/>
  <c r="Q144" i="24" s="1"/>
  <c r="X144" i="24" s="1"/>
  <c r="O145" i="24"/>
  <c r="P145" i="24" s="1"/>
  <c r="Q145" i="24" s="1"/>
  <c r="X145" i="24" s="1"/>
  <c r="O147" i="24"/>
  <c r="P147" i="24" s="1"/>
  <c r="Q147" i="24" s="1"/>
  <c r="X147" i="24" s="1"/>
  <c r="O148" i="24"/>
  <c r="P148" i="24" s="1"/>
  <c r="Q148" i="24" s="1"/>
  <c r="X148" i="24" s="1"/>
  <c r="O149" i="24"/>
  <c r="P149" i="24" s="1"/>
  <c r="Q149" i="24" s="1"/>
  <c r="X149" i="24" s="1"/>
  <c r="O150" i="24"/>
  <c r="P150" i="24" s="1"/>
  <c r="Q150" i="24" s="1"/>
  <c r="X150" i="24" s="1"/>
  <c r="O151" i="24"/>
  <c r="P151" i="24" s="1"/>
  <c r="Q151" i="24" s="1"/>
  <c r="X151" i="24" s="1"/>
  <c r="O152" i="24"/>
  <c r="P152" i="24" s="1"/>
  <c r="O153" i="24"/>
  <c r="P153" i="24" s="1"/>
  <c r="Q153" i="24" s="1"/>
  <c r="X153" i="24" s="1"/>
  <c r="O154" i="24"/>
  <c r="P154" i="24" s="1"/>
  <c r="Q154" i="24" s="1"/>
  <c r="X154" i="24" s="1"/>
  <c r="O155" i="24"/>
  <c r="P155" i="24" s="1"/>
  <c r="Q155" i="24" s="1"/>
  <c r="X155" i="24" s="1"/>
  <c r="O156" i="24"/>
  <c r="P156" i="24" s="1"/>
  <c r="Q156" i="24" s="1"/>
  <c r="X156" i="24" s="1"/>
  <c r="O157" i="24"/>
  <c r="P157" i="24" s="1"/>
  <c r="Q157" i="24" s="1"/>
  <c r="X157" i="24" s="1"/>
  <c r="O158" i="24"/>
  <c r="P158" i="24" s="1"/>
  <c r="Q158" i="24" s="1"/>
  <c r="X158" i="24" s="1"/>
  <c r="O159" i="24"/>
  <c r="P159" i="24" s="1"/>
  <c r="Q159" i="24" s="1"/>
  <c r="X159" i="24" s="1"/>
  <c r="O160" i="24"/>
  <c r="P160" i="24" s="1"/>
  <c r="Q160" i="24" s="1"/>
  <c r="X160" i="24" s="1"/>
  <c r="O161" i="24"/>
  <c r="P161" i="24" s="1"/>
  <c r="Q161" i="24" s="1"/>
  <c r="X161" i="24" s="1"/>
  <c r="O162" i="24"/>
  <c r="P162" i="24" s="1"/>
  <c r="O163" i="24"/>
  <c r="P163" i="24" s="1"/>
  <c r="Q163" i="24" s="1"/>
  <c r="X163" i="24" s="1"/>
  <c r="O164" i="24"/>
  <c r="P164" i="24" s="1"/>
  <c r="Q164" i="24" s="1"/>
  <c r="X164" i="24" s="1"/>
  <c r="O165" i="24"/>
  <c r="P165" i="24" s="1"/>
  <c r="Q165" i="24" s="1"/>
  <c r="X165" i="24" s="1"/>
  <c r="O166" i="24"/>
  <c r="P166" i="24" s="1"/>
  <c r="Q166" i="24" s="1"/>
  <c r="X166" i="24" s="1"/>
  <c r="O167" i="24"/>
  <c r="P167" i="24" s="1"/>
  <c r="Q167" i="24" s="1"/>
  <c r="X167" i="24" s="1"/>
  <c r="O168" i="24"/>
  <c r="P168" i="24" s="1"/>
  <c r="Q168" i="24" s="1"/>
  <c r="X168" i="24" s="1"/>
  <c r="O169" i="24"/>
  <c r="P169" i="24" s="1"/>
  <c r="O170" i="24"/>
  <c r="P170" i="24" s="1"/>
  <c r="Q170" i="24" s="1"/>
  <c r="X170" i="24" s="1"/>
  <c r="O171" i="24"/>
  <c r="P171" i="24" s="1"/>
  <c r="Q171" i="24" s="1"/>
  <c r="X171" i="24" s="1"/>
  <c r="O172" i="24"/>
  <c r="P172" i="24" s="1"/>
  <c r="Q172" i="24" s="1"/>
  <c r="X172" i="24" s="1"/>
  <c r="O173" i="24"/>
  <c r="P173" i="24" s="1"/>
  <c r="Q173" i="24" s="1"/>
  <c r="X173" i="24" s="1"/>
  <c r="O174" i="24"/>
  <c r="P174" i="24" s="1"/>
  <c r="Q174" i="24" s="1"/>
  <c r="X174" i="24" s="1"/>
  <c r="O175" i="24"/>
  <c r="P175" i="24" s="1"/>
  <c r="Q175" i="24" s="1"/>
  <c r="X175" i="24" s="1"/>
  <c r="O176" i="24"/>
  <c r="P176" i="24" s="1"/>
  <c r="Q176" i="24" s="1"/>
  <c r="X176" i="24" s="1"/>
  <c r="O177" i="24"/>
  <c r="P177" i="24" s="1"/>
  <c r="O178" i="24"/>
  <c r="P178" i="24" s="1"/>
  <c r="Q178" i="24" s="1"/>
  <c r="X178" i="24" s="1"/>
  <c r="O179" i="24"/>
  <c r="P179" i="24" s="1"/>
  <c r="Q179" i="24" s="1"/>
  <c r="X179" i="24" s="1"/>
  <c r="O180" i="24"/>
  <c r="P180" i="24" s="1"/>
  <c r="Q180" i="24" s="1"/>
  <c r="X180" i="24" s="1"/>
  <c r="O181" i="24"/>
  <c r="P181" i="24" s="1"/>
  <c r="Q181" i="24" s="1"/>
  <c r="X181" i="24" s="1"/>
  <c r="O182" i="24"/>
  <c r="P182" i="24" s="1"/>
  <c r="Q182" i="24" s="1"/>
  <c r="X182" i="24" s="1"/>
  <c r="O183" i="24"/>
  <c r="P183" i="24" s="1"/>
  <c r="Q183" i="24" s="1"/>
  <c r="X183" i="24" s="1"/>
  <c r="O7" i="24"/>
  <c r="P7" i="24" s="1"/>
  <c r="Q7" i="24" s="1"/>
  <c r="O8" i="24"/>
  <c r="P8" i="24" s="1"/>
  <c r="Q8" i="24" s="1"/>
  <c r="O11" i="24"/>
  <c r="P11" i="24" s="1"/>
  <c r="Q11" i="24" s="1"/>
  <c r="O13" i="24"/>
  <c r="P13" i="24" s="1"/>
  <c r="Q13" i="24" s="1"/>
  <c r="O14" i="24"/>
  <c r="P14" i="24" s="1"/>
  <c r="Q14" i="24" s="1"/>
  <c r="O17" i="24"/>
  <c r="P17" i="24" s="1"/>
  <c r="Q17" i="24" s="1"/>
  <c r="O18" i="24"/>
  <c r="P18" i="24" s="1"/>
  <c r="Q18" i="24" s="1"/>
  <c r="O19" i="24"/>
  <c r="P19" i="24" s="1"/>
  <c r="O20" i="24"/>
  <c r="P20" i="24" s="1"/>
  <c r="Q20" i="24" s="1"/>
  <c r="X20" i="24" s="1"/>
  <c r="O21" i="24"/>
  <c r="P21" i="24" s="1"/>
  <c r="Q21" i="24" s="1"/>
  <c r="X21" i="24" s="1"/>
  <c r="O23" i="24"/>
  <c r="P23" i="24" s="1"/>
  <c r="Q23" i="24" s="1"/>
  <c r="X23" i="24" s="1"/>
  <c r="X49" i="24" l="1"/>
  <c r="U49" i="24"/>
  <c r="R56" i="24"/>
  <c r="Q44" i="24"/>
  <c r="X44" i="24" s="1"/>
  <c r="R40" i="24"/>
  <c r="AM13" i="24"/>
  <c r="U175" i="24"/>
  <c r="U142" i="24"/>
  <c r="U117" i="24"/>
  <c r="U74" i="24"/>
  <c r="U46" i="24"/>
  <c r="U36" i="24"/>
  <c r="U27" i="24"/>
  <c r="Y15" i="24"/>
  <c r="U181" i="24"/>
  <c r="U173" i="24"/>
  <c r="U165" i="24"/>
  <c r="U157" i="24"/>
  <c r="U149" i="24"/>
  <c r="U140" i="24"/>
  <c r="U132" i="24"/>
  <c r="U123" i="24"/>
  <c r="U115" i="24"/>
  <c r="U107" i="24"/>
  <c r="U98" i="24"/>
  <c r="U82" i="24"/>
  <c r="U71" i="24"/>
  <c r="U61" i="24"/>
  <c r="U53" i="24"/>
  <c r="U42" i="24"/>
  <c r="U34" i="24"/>
  <c r="U25" i="24"/>
  <c r="U183" i="24"/>
  <c r="U159" i="24"/>
  <c r="U134" i="24"/>
  <c r="U109" i="24"/>
  <c r="U65" i="24"/>
  <c r="U180" i="24"/>
  <c r="U172" i="24"/>
  <c r="U164" i="24"/>
  <c r="U156" i="24"/>
  <c r="U148" i="24"/>
  <c r="U139" i="24"/>
  <c r="U130" i="24"/>
  <c r="U122" i="24"/>
  <c r="Q114" i="24"/>
  <c r="X114" i="24" s="1"/>
  <c r="R114" i="24"/>
  <c r="U106" i="24"/>
  <c r="Q97" i="24"/>
  <c r="X97" i="24" s="1"/>
  <c r="R97" i="24"/>
  <c r="U81" i="24"/>
  <c r="U70" i="24"/>
  <c r="U60" i="24"/>
  <c r="U52" i="24"/>
  <c r="U41" i="24"/>
  <c r="U33" i="24"/>
  <c r="Y33" i="24" s="1"/>
  <c r="U24" i="24"/>
  <c r="AB24" i="24" s="1"/>
  <c r="U167" i="24"/>
  <c r="U151" i="24"/>
  <c r="U125" i="24"/>
  <c r="U100" i="24"/>
  <c r="R84" i="24"/>
  <c r="Q84" i="24"/>
  <c r="X84" i="24" s="1"/>
  <c r="U55" i="24"/>
  <c r="Q19" i="24"/>
  <c r="X19" i="24" s="1"/>
  <c r="R19" i="24"/>
  <c r="U18" i="24"/>
  <c r="U176" i="24"/>
  <c r="U168" i="24"/>
  <c r="U160" i="24"/>
  <c r="R152" i="24"/>
  <c r="Q152" i="24"/>
  <c r="X152" i="24" s="1"/>
  <c r="U143" i="24"/>
  <c r="U135" i="24"/>
  <c r="R126" i="24"/>
  <c r="Q126" i="24"/>
  <c r="X126" i="24" s="1"/>
  <c r="U118" i="24"/>
  <c r="U110" i="24"/>
  <c r="U101" i="24"/>
  <c r="U93" i="24"/>
  <c r="U85" i="24"/>
  <c r="U75" i="24"/>
  <c r="U66" i="24"/>
  <c r="Q56" i="24"/>
  <c r="X56" i="24" s="1"/>
  <c r="U47" i="24"/>
  <c r="U37" i="24"/>
  <c r="R28" i="24"/>
  <c r="Q28" i="24"/>
  <c r="X28" i="24" s="1"/>
  <c r="U171" i="24"/>
  <c r="U113" i="24"/>
  <c r="U31" i="24"/>
  <c r="U174" i="24"/>
  <c r="U158" i="24"/>
  <c r="U150" i="24"/>
  <c r="U133" i="24"/>
  <c r="U116" i="24"/>
  <c r="U99" i="24"/>
  <c r="U83" i="24"/>
  <c r="U72" i="24"/>
  <c r="U64" i="24"/>
  <c r="Y64" i="24" s="1"/>
  <c r="U35" i="24"/>
  <c r="U26" i="24"/>
  <c r="U17" i="24"/>
  <c r="Y16" i="24"/>
  <c r="U179" i="24"/>
  <c r="U129" i="24"/>
  <c r="U59" i="24"/>
  <c r="U178" i="24"/>
  <c r="Q162" i="24"/>
  <c r="X162" i="24" s="1"/>
  <c r="R162" i="24"/>
  <c r="U128" i="24"/>
  <c r="U95" i="24"/>
  <c r="U155" i="24"/>
  <c r="U121" i="24"/>
  <c r="U80" i="24"/>
  <c r="U51" i="24"/>
  <c r="Q40" i="24"/>
  <c r="X40" i="24" s="1"/>
  <c r="U170" i="24"/>
  <c r="U145" i="24"/>
  <c r="U120" i="24"/>
  <c r="U104" i="24"/>
  <c r="U58" i="24"/>
  <c r="U39" i="24"/>
  <c r="U30" i="24"/>
  <c r="R177" i="24"/>
  <c r="Q177" i="24"/>
  <c r="X177" i="24" s="1"/>
  <c r="U161" i="24"/>
  <c r="U144" i="24"/>
  <c r="U127" i="24"/>
  <c r="U111" i="24"/>
  <c r="U86" i="24"/>
  <c r="U67" i="24"/>
  <c r="U57" i="24"/>
  <c r="U38" i="24"/>
  <c r="U29" i="24"/>
  <c r="U147" i="24"/>
  <c r="U105" i="24"/>
  <c r="U69" i="24"/>
  <c r="U154" i="24"/>
  <c r="U137" i="24"/>
  <c r="U112" i="24"/>
  <c r="U79" i="24"/>
  <c r="R68" i="24"/>
  <c r="Q68" i="24"/>
  <c r="X68" i="24" s="1"/>
  <c r="U50" i="24"/>
  <c r="Y50" i="24" s="1"/>
  <c r="U21" i="24"/>
  <c r="R169" i="24"/>
  <c r="Q169" i="24"/>
  <c r="X169" i="24" s="1"/>
  <c r="U153" i="24"/>
  <c r="U136" i="24"/>
  <c r="U119" i="24"/>
  <c r="U103" i="24"/>
  <c r="U94" i="24"/>
  <c r="U76" i="24"/>
  <c r="Y76" i="24" s="1"/>
  <c r="U20" i="24"/>
  <c r="U163" i="24"/>
  <c r="Q138" i="24"/>
  <c r="X138" i="24" s="1"/>
  <c r="R138" i="24"/>
  <c r="U96" i="24"/>
  <c r="U23" i="24"/>
  <c r="U182" i="24"/>
  <c r="U166" i="24"/>
  <c r="U141" i="24"/>
  <c r="U124" i="24"/>
  <c r="U108" i="24"/>
  <c r="U54" i="24"/>
  <c r="Y11" i="24" l="1"/>
  <c r="AB11" i="24"/>
  <c r="V49" i="24"/>
  <c r="W49" i="24" s="1"/>
  <c r="U44" i="24"/>
  <c r="Y153" i="24"/>
  <c r="V153" i="24"/>
  <c r="W153" i="24" s="1"/>
  <c r="V147" i="24"/>
  <c r="W147" i="24" s="1"/>
  <c r="S40" i="24"/>
  <c r="T40" i="24"/>
  <c r="V155" i="24"/>
  <c r="W155" i="24" s="1"/>
  <c r="Y129" i="24"/>
  <c r="V129" i="24"/>
  <c r="W129" i="24" s="1"/>
  <c r="V158" i="24"/>
  <c r="W158" i="24" s="1"/>
  <c r="U56" i="24"/>
  <c r="S68" i="24"/>
  <c r="T68" i="24"/>
  <c r="U40" i="24"/>
  <c r="V64" i="24"/>
  <c r="W64" i="24" s="1"/>
  <c r="S56" i="24"/>
  <c r="T56" i="24"/>
  <c r="Y23" i="24"/>
  <c r="V23" i="24"/>
  <c r="W23" i="24" s="1"/>
  <c r="Y20" i="24"/>
  <c r="V20" i="24"/>
  <c r="W20" i="24" s="1"/>
  <c r="V103" i="24"/>
  <c r="W103" i="24" s="1"/>
  <c r="U169" i="24"/>
  <c r="Y14" i="24"/>
  <c r="V67" i="24"/>
  <c r="AB67" i="24" s="1"/>
  <c r="V144" i="24"/>
  <c r="W144" i="24" s="1"/>
  <c r="V51" i="24"/>
  <c r="W51" i="24" s="1"/>
  <c r="V178" i="24"/>
  <c r="W178" i="24" s="1"/>
  <c r="V179" i="24"/>
  <c r="W179" i="24" s="1"/>
  <c r="Y72" i="24"/>
  <c r="V72" i="24"/>
  <c r="W72" i="24" s="1"/>
  <c r="V116" i="24"/>
  <c r="AB116" i="24" s="1"/>
  <c r="U28" i="24"/>
  <c r="Y66" i="24"/>
  <c r="V66" i="24"/>
  <c r="W66" i="24" s="1"/>
  <c r="Y101" i="24"/>
  <c r="V101" i="24"/>
  <c r="W101" i="24" s="1"/>
  <c r="V135" i="24"/>
  <c r="W135" i="24" s="1"/>
  <c r="V168" i="24"/>
  <c r="W168" i="24" s="1"/>
  <c r="Y8" i="24"/>
  <c r="Y60" i="24"/>
  <c r="V60" i="24"/>
  <c r="W60" i="24" s="1"/>
  <c r="S97" i="24"/>
  <c r="T97" i="24"/>
  <c r="Y130" i="24"/>
  <c r="V130" i="24"/>
  <c r="W130" i="24" s="1"/>
  <c r="V164" i="24"/>
  <c r="W164" i="24" s="1"/>
  <c r="Y98" i="24"/>
  <c r="V98" i="24"/>
  <c r="W98" i="24" s="1"/>
  <c r="V132" i="24"/>
  <c r="W132" i="24" s="1"/>
  <c r="V165" i="24"/>
  <c r="W165" i="24" s="1"/>
  <c r="V124" i="24"/>
  <c r="W124" i="24" s="1"/>
  <c r="Y100" i="24"/>
  <c r="V100" i="24"/>
  <c r="W100" i="24" s="1"/>
  <c r="V24" i="24"/>
  <c r="W24" i="24" s="1"/>
  <c r="U97" i="24"/>
  <c r="V109" i="24"/>
  <c r="W109" i="24" s="1"/>
  <c r="V25" i="24"/>
  <c r="W25" i="24" s="1"/>
  <c r="V61" i="24"/>
  <c r="W61" i="24" s="1"/>
  <c r="V27" i="24"/>
  <c r="W27" i="24" s="1"/>
  <c r="V96" i="24"/>
  <c r="W96" i="24" s="1"/>
  <c r="V119" i="24"/>
  <c r="W119" i="24" s="1"/>
  <c r="V112" i="24"/>
  <c r="W112" i="24" s="1"/>
  <c r="Y69" i="24"/>
  <c r="V69" i="24"/>
  <c r="W69" i="24" s="1"/>
  <c r="Y29" i="24"/>
  <c r="V29" i="24"/>
  <c r="W29" i="24" s="1"/>
  <c r="V86" i="24"/>
  <c r="Y86" i="24" s="1"/>
  <c r="V161" i="24"/>
  <c r="W161" i="24" s="1"/>
  <c r="V80" i="24"/>
  <c r="W80" i="24" s="1"/>
  <c r="AB59" i="24"/>
  <c r="V59" i="24"/>
  <c r="W59" i="24" s="1"/>
  <c r="V83" i="24"/>
  <c r="W83" i="24" s="1"/>
  <c r="Y31" i="24"/>
  <c r="V31" i="24"/>
  <c r="W31" i="24" s="1"/>
  <c r="V37" i="24"/>
  <c r="W37" i="24" s="1"/>
  <c r="V75" i="24"/>
  <c r="Y75" i="24" s="1"/>
  <c r="V110" i="24"/>
  <c r="W110" i="24" s="1"/>
  <c r="Y143" i="24"/>
  <c r="V143" i="24"/>
  <c r="W143" i="24" s="1"/>
  <c r="V176" i="24"/>
  <c r="W176" i="24" s="1"/>
  <c r="S19" i="24"/>
  <c r="T19" i="24"/>
  <c r="Y70" i="24"/>
  <c r="V70" i="24"/>
  <c r="W70" i="24" s="1"/>
  <c r="Y106" i="24"/>
  <c r="V106" i="24"/>
  <c r="W106" i="24" s="1"/>
  <c r="Y139" i="24"/>
  <c r="V139" i="24"/>
  <c r="W139" i="24" s="1"/>
  <c r="V172" i="24"/>
  <c r="W172" i="24" s="1"/>
  <c r="Y134" i="24"/>
  <c r="V134" i="24"/>
  <c r="W134" i="24" s="1"/>
  <c r="V107" i="24"/>
  <c r="W107" i="24" s="1"/>
  <c r="V140" i="24"/>
  <c r="AB140" i="24" s="1"/>
  <c r="V173" i="24"/>
  <c r="W173" i="24" s="1"/>
  <c r="V117" i="24"/>
  <c r="W117" i="24" s="1"/>
  <c r="S169" i="24"/>
  <c r="T169" i="24"/>
  <c r="V120" i="24"/>
  <c r="W120" i="24" s="1"/>
  <c r="V58" i="24"/>
  <c r="W58" i="24" s="1"/>
  <c r="Y58" i="24"/>
  <c r="V133" i="24"/>
  <c r="W133" i="24" s="1"/>
  <c r="AB133" i="24"/>
  <c r="U19" i="24"/>
  <c r="V125" i="24"/>
  <c r="W125" i="24" s="1"/>
  <c r="V33" i="24"/>
  <c r="W33" i="24" s="1"/>
  <c r="Y34" i="24"/>
  <c r="V34" i="24"/>
  <c r="W34" i="24" s="1"/>
  <c r="Y71" i="24"/>
  <c r="V71" i="24"/>
  <c r="W71" i="24" s="1"/>
  <c r="Y36" i="24"/>
  <c r="V36" i="24"/>
  <c r="W36" i="24" s="1"/>
  <c r="S28" i="24"/>
  <c r="T28" i="24"/>
  <c r="V76" i="24"/>
  <c r="W76" i="24" s="1"/>
  <c r="V137" i="24"/>
  <c r="W137" i="24" s="1"/>
  <c r="AB38" i="24"/>
  <c r="V38" i="24"/>
  <c r="W38" i="24" s="1"/>
  <c r="V121" i="24"/>
  <c r="W121" i="24" s="1"/>
  <c r="V113" i="24"/>
  <c r="W113" i="24" s="1"/>
  <c r="Y85" i="24"/>
  <c r="V85" i="24"/>
  <c r="W85" i="24" s="1"/>
  <c r="V55" i="24"/>
  <c r="W55" i="24" s="1"/>
  <c r="V81" i="24"/>
  <c r="W81" i="24" s="1"/>
  <c r="S114" i="24"/>
  <c r="T114" i="24"/>
  <c r="V148" i="24"/>
  <c r="AB148" i="24" s="1"/>
  <c r="V180" i="24"/>
  <c r="W180" i="24" s="1"/>
  <c r="V159" i="24"/>
  <c r="W159" i="24" s="1"/>
  <c r="AB115" i="24"/>
  <c r="V115" i="24"/>
  <c r="W115" i="24" s="1"/>
  <c r="V149" i="24"/>
  <c r="W149" i="24" s="1"/>
  <c r="V181" i="24"/>
  <c r="W181" i="24" s="1"/>
  <c r="V79" i="24"/>
  <c r="Y79" i="24" s="1"/>
  <c r="Y13" i="24"/>
  <c r="V174" i="24"/>
  <c r="W174" i="24" s="1"/>
  <c r="V141" i="24"/>
  <c r="W141" i="24" s="1"/>
  <c r="V21" i="24"/>
  <c r="AB21" i="24" s="1"/>
  <c r="AC19" i="24" s="1"/>
  <c r="V145" i="24"/>
  <c r="W145" i="24" s="1"/>
  <c r="V95" i="24"/>
  <c r="W95" i="24" s="1"/>
  <c r="V35" i="24"/>
  <c r="W35" i="24" s="1"/>
  <c r="S138" i="24"/>
  <c r="T138" i="24"/>
  <c r="V136" i="24"/>
  <c r="W136" i="24" s="1"/>
  <c r="AB105" i="24"/>
  <c r="V105" i="24"/>
  <c r="W105" i="24" s="1"/>
  <c r="V111" i="24"/>
  <c r="W111" i="24" s="1"/>
  <c r="U177" i="24"/>
  <c r="V170" i="24"/>
  <c r="W170" i="24" s="1"/>
  <c r="AB47" i="24"/>
  <c r="AC40" i="24" s="1"/>
  <c r="V47" i="24"/>
  <c r="W47" i="24" s="1"/>
  <c r="V118" i="24"/>
  <c r="W118" i="24" s="1"/>
  <c r="U152" i="24"/>
  <c r="V151" i="24"/>
  <c r="W151" i="24" s="1"/>
  <c r="V54" i="24"/>
  <c r="W54" i="24" s="1"/>
  <c r="V166" i="24"/>
  <c r="W166" i="24" s="1"/>
  <c r="U138" i="24"/>
  <c r="V50" i="24"/>
  <c r="W50" i="24" s="1"/>
  <c r="S177" i="24"/>
  <c r="T177" i="24"/>
  <c r="V128" i="24"/>
  <c r="W128" i="24" s="1"/>
  <c r="Y128" i="24"/>
  <c r="Y6" i="24"/>
  <c r="Y150" i="24"/>
  <c r="V150" i="24"/>
  <c r="W150" i="24" s="1"/>
  <c r="S152" i="24"/>
  <c r="T152" i="24"/>
  <c r="V41" i="24"/>
  <c r="Y41" i="24" s="1"/>
  <c r="U114" i="24"/>
  <c r="Y42" i="24"/>
  <c r="V42" i="24"/>
  <c r="W42" i="24" s="1"/>
  <c r="V82" i="24"/>
  <c r="W82" i="24" s="1"/>
  <c r="Y46" i="24"/>
  <c r="V46" i="24"/>
  <c r="W46" i="24" s="1"/>
  <c r="Y142" i="24"/>
  <c r="V142" i="24"/>
  <c r="W142" i="24" s="1"/>
  <c r="V182" i="24"/>
  <c r="W182" i="24" s="1"/>
  <c r="V94" i="24"/>
  <c r="W94" i="24" s="1"/>
  <c r="U68" i="24"/>
  <c r="AB127" i="24"/>
  <c r="V127" i="24"/>
  <c r="W127" i="24" s="1"/>
  <c r="S162" i="24"/>
  <c r="T162" i="24"/>
  <c r="Y171" i="24"/>
  <c r="Z169" i="24" s="1"/>
  <c r="AL21" i="24" s="1"/>
  <c r="V171" i="24"/>
  <c r="W171" i="24" s="1"/>
  <c r="V93" i="24"/>
  <c r="W93" i="24" s="1"/>
  <c r="U126" i="24"/>
  <c r="V160" i="24"/>
  <c r="W160" i="24" s="1"/>
  <c r="V18" i="24"/>
  <c r="U84" i="24"/>
  <c r="V122" i="24"/>
  <c r="W122" i="24" s="1"/>
  <c r="V156" i="24"/>
  <c r="W156" i="24" s="1"/>
  <c r="Y65" i="24"/>
  <c r="V65" i="24"/>
  <c r="W65" i="24" s="1"/>
  <c r="V183" i="24"/>
  <c r="W183" i="24" s="1"/>
  <c r="V123" i="24"/>
  <c r="W123" i="24" s="1"/>
  <c r="V157" i="24"/>
  <c r="W157" i="24" s="1"/>
  <c r="V39" i="24"/>
  <c r="W39" i="24" s="1"/>
  <c r="V26" i="24"/>
  <c r="W26" i="24" s="1"/>
  <c r="V163" i="24"/>
  <c r="W163" i="24" s="1"/>
  <c r="Y57" i="24"/>
  <c r="V57" i="24"/>
  <c r="W57" i="24" s="1"/>
  <c r="Y104" i="24"/>
  <c r="V104" i="24"/>
  <c r="W104" i="24" s="1"/>
  <c r="V108" i="24"/>
  <c r="W108" i="24" s="1"/>
  <c r="Y154" i="24"/>
  <c r="V154" i="24"/>
  <c r="W154" i="24" s="1"/>
  <c r="Y30" i="24"/>
  <c r="V30" i="24"/>
  <c r="W30" i="24" s="1"/>
  <c r="U162" i="24"/>
  <c r="V17" i="24"/>
  <c r="Y99" i="24"/>
  <c r="V99" i="24"/>
  <c r="W99" i="24" s="1"/>
  <c r="S126" i="24"/>
  <c r="T126" i="24"/>
  <c r="T84" i="24"/>
  <c r="S84" i="24"/>
  <c r="V167" i="24"/>
  <c r="W167" i="24" s="1"/>
  <c r="V52" i="24"/>
  <c r="W52" i="24" s="1"/>
  <c r="V53" i="24"/>
  <c r="W53" i="24" s="1"/>
  <c r="Y74" i="24"/>
  <c r="V74" i="24"/>
  <c r="W74" i="24" s="1"/>
  <c r="V175" i="24"/>
  <c r="W175" i="24" s="1"/>
  <c r="O5" i="24"/>
  <c r="P5" i="24" s="1"/>
  <c r="A177" i="24"/>
  <c r="A169" i="24"/>
  <c r="A162" i="24"/>
  <c r="A152" i="24"/>
  <c r="A138" i="24"/>
  <c r="A126" i="24"/>
  <c r="A114" i="24"/>
  <c r="A97" i="24"/>
  <c r="A84" i="24"/>
  <c r="A68" i="24"/>
  <c r="A56" i="24"/>
  <c r="A40" i="24"/>
  <c r="A28" i="24"/>
  <c r="A19" i="24"/>
  <c r="A5" i="24"/>
  <c r="AB144" i="24" l="1"/>
  <c r="AB107" i="24"/>
  <c r="Y163" i="24"/>
  <c r="Y166" i="24"/>
  <c r="AB132" i="24"/>
  <c r="AC126" i="24" s="1"/>
  <c r="AM17" i="24" s="1"/>
  <c r="Y49" i="24"/>
  <c r="AC84" i="24"/>
  <c r="AB103" i="24"/>
  <c r="Y110" i="24"/>
  <c r="AB141" i="24"/>
  <c r="Y181" i="24"/>
  <c r="Z177" i="24" s="1"/>
  <c r="AL23" i="24" s="1"/>
  <c r="W67" i="24"/>
  <c r="AB147" i="24"/>
  <c r="V44" i="24"/>
  <c r="W44" i="24" s="1"/>
  <c r="W116" i="24"/>
  <c r="AC114" i="24"/>
  <c r="AM16" i="24" s="1"/>
  <c r="Y149" i="24"/>
  <c r="W41" i="24"/>
  <c r="AB39" i="24"/>
  <c r="AM6" i="24"/>
  <c r="W75" i="24"/>
  <c r="AM8" i="24"/>
  <c r="W79" i="24"/>
  <c r="AB37" i="24"/>
  <c r="AB7" i="24"/>
  <c r="AC5" i="24" s="1"/>
  <c r="Q5" i="24"/>
  <c r="X5" i="24" s="1"/>
  <c r="R5" i="24"/>
  <c r="V126" i="24"/>
  <c r="W126" i="24" s="1"/>
  <c r="V177" i="24"/>
  <c r="W177" i="24" s="1"/>
  <c r="W140" i="24"/>
  <c r="W86" i="24"/>
  <c r="V97" i="24"/>
  <c r="W97" i="24" s="1"/>
  <c r="V162" i="24"/>
  <c r="W162" i="24" s="1"/>
  <c r="Y84" i="24"/>
  <c r="Z84" i="24" s="1"/>
  <c r="AL14" i="24" s="1"/>
  <c r="V84" i="24"/>
  <c r="W84" i="24" s="1"/>
  <c r="W21" i="24"/>
  <c r="Z28" i="24"/>
  <c r="AB61" i="24"/>
  <c r="AC56" i="24" s="1"/>
  <c r="V28" i="24"/>
  <c r="W28" i="24" s="1"/>
  <c r="V169" i="24"/>
  <c r="W169" i="24" s="1"/>
  <c r="Y40" i="24"/>
  <c r="V40" i="24"/>
  <c r="W40" i="24" s="1"/>
  <c r="Z162" i="24"/>
  <c r="AL20" i="24" s="1"/>
  <c r="W148" i="24"/>
  <c r="Y68" i="24"/>
  <c r="Z68" i="24" s="1"/>
  <c r="V68" i="24"/>
  <c r="W68" i="24" s="1"/>
  <c r="V114" i="24"/>
  <c r="W114" i="24" s="1"/>
  <c r="V138" i="24"/>
  <c r="W138" i="24" s="1"/>
  <c r="Y19" i="24"/>
  <c r="Z19" i="24" s="1"/>
  <c r="V19" i="24"/>
  <c r="W19" i="24" s="1"/>
  <c r="V152" i="24"/>
  <c r="W152" i="24" s="1"/>
  <c r="Y56" i="24"/>
  <c r="Z56" i="24" s="1"/>
  <c r="V56" i="24"/>
  <c r="W56" i="24" s="1"/>
  <c r="E28" i="30"/>
  <c r="H13" i="20"/>
  <c r="AG6" i="24" s="1"/>
  <c r="I13" i="20"/>
  <c r="AH6" i="24" s="1"/>
  <c r="H14" i="20"/>
  <c r="AG7" i="24" s="1"/>
  <c r="I14" i="20"/>
  <c r="AH7" i="24" s="1"/>
  <c r="H15" i="20"/>
  <c r="AG8" i="24" s="1"/>
  <c r="I15" i="20"/>
  <c r="AH8" i="24" s="1"/>
  <c r="H16" i="20"/>
  <c r="AG9" i="24" s="1"/>
  <c r="I16" i="20"/>
  <c r="AH9" i="24" s="1"/>
  <c r="H17" i="20"/>
  <c r="AG13" i="24" s="1"/>
  <c r="I17" i="20"/>
  <c r="AH13" i="24" s="1"/>
  <c r="H18" i="20"/>
  <c r="AG14" i="24" s="1"/>
  <c r="I18" i="20"/>
  <c r="AH14" i="24" s="1"/>
  <c r="H19" i="20"/>
  <c r="AG15" i="24" s="1"/>
  <c r="I19" i="20"/>
  <c r="AH15" i="24" s="1"/>
  <c r="H20" i="20"/>
  <c r="AG16" i="24" s="1"/>
  <c r="I20" i="20"/>
  <c r="AH16" i="24" s="1"/>
  <c r="H21" i="20"/>
  <c r="AG17" i="24" s="1"/>
  <c r="I21" i="20"/>
  <c r="AH17" i="24" s="1"/>
  <c r="H22" i="20"/>
  <c r="AG18" i="24" s="1"/>
  <c r="I22" i="20"/>
  <c r="AH18" i="24" s="1"/>
  <c r="H23" i="20"/>
  <c r="AG19" i="24" s="1"/>
  <c r="I23" i="20"/>
  <c r="AH19" i="24" s="1"/>
  <c r="H24" i="20"/>
  <c r="AG20" i="24" s="1"/>
  <c r="I24" i="20"/>
  <c r="AH20" i="24" s="1"/>
  <c r="H25" i="20"/>
  <c r="AG21" i="24" s="1"/>
  <c r="AN21" i="24" s="1"/>
  <c r="I25" i="20"/>
  <c r="AH21" i="24" s="1"/>
  <c r="H26" i="20"/>
  <c r="AG23" i="24" s="1"/>
  <c r="I26" i="20"/>
  <c r="AH23" i="24" s="1"/>
  <c r="H12" i="20"/>
  <c r="AG5" i="24" s="1"/>
  <c r="AN23" i="24" l="1"/>
  <c r="Y26" i="20" s="1"/>
  <c r="AB26" i="20" s="1"/>
  <c r="AC97" i="24"/>
  <c r="AC138" i="24"/>
  <c r="Y97" i="24"/>
  <c r="Z97" i="24" s="1"/>
  <c r="AL15" i="24" s="1"/>
  <c r="AN15" i="24" s="1"/>
  <c r="Y19" i="20" s="1"/>
  <c r="AB19" i="20" s="1"/>
  <c r="Y152" i="24"/>
  <c r="Z152" i="24" s="1"/>
  <c r="AL19" i="24" s="1"/>
  <c r="AN19" i="24" s="1"/>
  <c r="Y23" i="20" s="1"/>
  <c r="AB23" i="20" s="1"/>
  <c r="Y126" i="24"/>
  <c r="Z126" i="24" s="1"/>
  <c r="AL17" i="24" s="1"/>
  <c r="AN17" i="24" s="1"/>
  <c r="Y21" i="20" s="1"/>
  <c r="AB21" i="20" s="1"/>
  <c r="Y138" i="24"/>
  <c r="Z138" i="24" s="1"/>
  <c r="AL18" i="24" s="1"/>
  <c r="AN18" i="24" s="1"/>
  <c r="Y22" i="20" s="1"/>
  <c r="AB22" i="20" s="1"/>
  <c r="AC28" i="24"/>
  <c r="AM7" i="24" s="1"/>
  <c r="AP7" i="24" s="1"/>
  <c r="Z14" i="20" s="1"/>
  <c r="AC14" i="20" s="1"/>
  <c r="Y44" i="24"/>
  <c r="Z40" i="24" s="1"/>
  <c r="AL8" i="24" s="1"/>
  <c r="AN8" i="24" s="1"/>
  <c r="AN20" i="24"/>
  <c r="Y24" i="20" s="1"/>
  <c r="AB24" i="20" s="1"/>
  <c r="AN14" i="24"/>
  <c r="Y18" i="20" s="1"/>
  <c r="AB18" i="20" s="1"/>
  <c r="AO17" i="24"/>
  <c r="AP17" i="24"/>
  <c r="Z21" i="20" s="1"/>
  <c r="AC21" i="20" s="1"/>
  <c r="AO6" i="24"/>
  <c r="AP6" i="24"/>
  <c r="Z13" i="20" s="1"/>
  <c r="AC13" i="20" s="1"/>
  <c r="AB25" i="20"/>
  <c r="AO20" i="24"/>
  <c r="AP20" i="24"/>
  <c r="Z24" i="20" s="1"/>
  <c r="AC24" i="20" s="1"/>
  <c r="AO16" i="24"/>
  <c r="AP16" i="24"/>
  <c r="Z20" i="20" s="1"/>
  <c r="AC20" i="20" s="1"/>
  <c r="AO9" i="24"/>
  <c r="AP9" i="24"/>
  <c r="AP21" i="24"/>
  <c r="Z25" i="20" s="1"/>
  <c r="AC25" i="20" s="1"/>
  <c r="AO21" i="24"/>
  <c r="AP13" i="24"/>
  <c r="Z17" i="20" s="1"/>
  <c r="AC17" i="20" s="1"/>
  <c r="AO13" i="24"/>
  <c r="AO19" i="24"/>
  <c r="AP19" i="24"/>
  <c r="Z23" i="20" s="1"/>
  <c r="AC23" i="20" s="1"/>
  <c r="AO15" i="24"/>
  <c r="AP15" i="24"/>
  <c r="AO8" i="24"/>
  <c r="AP8" i="24"/>
  <c r="Z15" i="20" s="1"/>
  <c r="AC15" i="20" s="1"/>
  <c r="AO23" i="24"/>
  <c r="AP23" i="24"/>
  <c r="Z26" i="20" s="1"/>
  <c r="AC26" i="20" s="1"/>
  <c r="AP18" i="24"/>
  <c r="Z22" i="20" s="1"/>
  <c r="AC22" i="20" s="1"/>
  <c r="AO18" i="24"/>
  <c r="AO14" i="24"/>
  <c r="AP14" i="24"/>
  <c r="AL9" i="24"/>
  <c r="AN9" i="24" s="1"/>
  <c r="Y16" i="20" s="1"/>
  <c r="AB16" i="20" s="1"/>
  <c r="AL7" i="24"/>
  <c r="AN7" i="24" s="1"/>
  <c r="Y14" i="20" s="1"/>
  <c r="AB14" i="20" s="1"/>
  <c r="Y114" i="24"/>
  <c r="Z114" i="24" s="1"/>
  <c r="AL16" i="24" s="1"/>
  <c r="AN16" i="24" s="1"/>
  <c r="AL6" i="24"/>
  <c r="AN6" i="24" s="1"/>
  <c r="Y13" i="20" s="1"/>
  <c r="AB13" i="20" s="1"/>
  <c r="AL13" i="24"/>
  <c r="AN13" i="24" s="1"/>
  <c r="Y17" i="20" s="1"/>
  <c r="AB17" i="20" s="1"/>
  <c r="AM5" i="24"/>
  <c r="T5" i="24"/>
  <c r="S5" i="24"/>
  <c r="U5" i="24"/>
  <c r="J22" i="20"/>
  <c r="J23" i="20"/>
  <c r="V5" i="24" l="1"/>
  <c r="Y5" i="24"/>
  <c r="Z5" i="24" s="1"/>
  <c r="AL5" i="24" s="1"/>
  <c r="AN5" i="24" s="1"/>
  <c r="Y12" i="20" s="1"/>
  <c r="AQ8" i="24"/>
  <c r="Y20" i="20"/>
  <c r="AB20" i="20" s="1"/>
  <c r="AQ16" i="24"/>
  <c r="AO7" i="24"/>
  <c r="Y15" i="20"/>
  <c r="AB15" i="20" s="1"/>
  <c r="AA14" i="20"/>
  <c r="AA26" i="20"/>
  <c r="AQ6" i="24"/>
  <c r="AQ20" i="24"/>
  <c r="AQ23" i="24"/>
  <c r="AA24" i="20"/>
  <c r="AA21" i="20"/>
  <c r="AA25" i="20"/>
  <c r="AQ13" i="24"/>
  <c r="AA22" i="20"/>
  <c r="AQ17" i="24"/>
  <c r="AQ14" i="24"/>
  <c r="Z18" i="20"/>
  <c r="AQ18" i="24"/>
  <c r="AQ7" i="24"/>
  <c r="AQ21" i="24"/>
  <c r="AQ19" i="24"/>
  <c r="AQ15" i="24"/>
  <c r="Z19" i="20"/>
  <c r="AA13" i="20"/>
  <c r="AA23" i="20"/>
  <c r="AQ9" i="24"/>
  <c r="Z16" i="20"/>
  <c r="AA17" i="20"/>
  <c r="J24" i="20"/>
  <c r="J21" i="20"/>
  <c r="J26" i="20"/>
  <c r="J19" i="20"/>
  <c r="J15" i="20"/>
  <c r="J16" i="20"/>
  <c r="J18" i="20"/>
  <c r="J14" i="20"/>
  <c r="J13" i="20"/>
  <c r="J25" i="20"/>
  <c r="J20" i="20"/>
  <c r="J17" i="20"/>
  <c r="AQ28" i="30"/>
  <c r="AO28" i="30"/>
  <c r="AM28" i="30"/>
  <c r="AK28" i="30"/>
  <c r="AI28" i="30"/>
  <c r="AG28" i="30"/>
  <c r="AE28" i="30"/>
  <c r="AC28" i="30"/>
  <c r="AA28" i="30"/>
  <c r="Y28" i="30"/>
  <c r="W28" i="30"/>
  <c r="U28" i="30"/>
  <c r="S28" i="30"/>
  <c r="Q28" i="30"/>
  <c r="O28" i="30"/>
  <c r="M28" i="30"/>
  <c r="K28" i="30"/>
  <c r="I28" i="30"/>
  <c r="G28" i="30"/>
  <c r="AB12" i="20" l="1"/>
  <c r="AA15" i="20"/>
  <c r="AA18" i="20"/>
  <c r="AC18" i="20"/>
  <c r="AA16" i="20"/>
  <c r="AC16" i="20"/>
  <c r="AA20" i="20"/>
  <c r="AA19" i="20"/>
  <c r="AC19" i="20"/>
  <c r="J12" i="20"/>
  <c r="AH5" i="24"/>
  <c r="F27" i="30"/>
  <c r="G27" i="30"/>
  <c r="H27" i="30"/>
  <c r="I27" i="30"/>
  <c r="J27" i="30"/>
  <c r="K27" i="30"/>
  <c r="L27" i="30"/>
  <c r="M27" i="30"/>
  <c r="N27" i="30"/>
  <c r="O27" i="30"/>
  <c r="P27" i="30"/>
  <c r="Q27" i="30"/>
  <c r="R27" i="30"/>
  <c r="S27" i="30"/>
  <c r="T27" i="30"/>
  <c r="U27" i="30"/>
  <c r="V27" i="30"/>
  <c r="W27" i="30"/>
  <c r="X27" i="30"/>
  <c r="Y27" i="30"/>
  <c r="Z27" i="30"/>
  <c r="AA27" i="30"/>
  <c r="AB27" i="30"/>
  <c r="AC27" i="30"/>
  <c r="AD27" i="30"/>
  <c r="AE27" i="30"/>
  <c r="AF27" i="30"/>
  <c r="AG27" i="30"/>
  <c r="AH27" i="30"/>
  <c r="AI27" i="30"/>
  <c r="AJ27" i="30"/>
  <c r="AK27" i="30"/>
  <c r="AL27" i="30"/>
  <c r="AM27" i="30"/>
  <c r="AN27" i="30"/>
  <c r="AO27" i="30"/>
  <c r="AP27" i="30"/>
  <c r="AQ27" i="30"/>
  <c r="AR27" i="30"/>
  <c r="AS27" i="30"/>
  <c r="AS28" i="30" s="1"/>
  <c r="AT27" i="30"/>
  <c r="E27" i="30"/>
  <c r="AP5" i="24" l="1"/>
  <c r="AO5" i="24"/>
  <c r="AD136" i="24"/>
  <c r="AA123" i="24"/>
  <c r="AA111" i="24"/>
  <c r="AD33" i="24"/>
  <c r="W5" i="24"/>
  <c r="AD25" i="24"/>
  <c r="AD123" i="24"/>
  <c r="AD174" i="24"/>
  <c r="AD53" i="24"/>
  <c r="AA94" i="24"/>
  <c r="AD15" i="24"/>
  <c r="AD81" i="24"/>
  <c r="AD94" i="24"/>
  <c r="AD159" i="24"/>
  <c r="AA182" i="24"/>
  <c r="AA81" i="24"/>
  <c r="AC149" i="24"/>
  <c r="AD111" i="24"/>
  <c r="AD167" i="24"/>
  <c r="AD182" i="24"/>
  <c r="Z12" i="20" l="1"/>
  <c r="AQ5" i="24"/>
  <c r="AA152" i="24"/>
  <c r="AD152" i="24"/>
  <c r="AA25" i="24"/>
  <c r="AD149" i="24"/>
  <c r="AD5" i="24"/>
  <c r="AA53" i="24"/>
  <c r="AA5" i="24"/>
  <c r="AA159" i="24"/>
  <c r="AC12" i="20" l="1"/>
  <c r="AA12" i="20"/>
  <c r="AD19" i="24"/>
  <c r="AD68" i="24"/>
  <c r="AA68" i="24"/>
  <c r="AA136" i="24"/>
  <c r="AA167" i="24"/>
  <c r="AA162" i="24"/>
  <c r="AD162" i="24"/>
  <c r="AA174" i="24"/>
  <c r="AD40" i="24" l="1"/>
  <c r="AA40" i="24"/>
  <c r="AD28" i="24"/>
  <c r="AA28" i="24"/>
  <c r="AD126" i="24"/>
  <c r="AA126" i="24"/>
  <c r="AD56" i="24"/>
  <c r="AA56" i="24"/>
  <c r="AA169" i="24"/>
  <c r="AD169" i="24"/>
  <c r="AD138" i="24"/>
  <c r="AA138" i="24"/>
  <c r="AA177" i="24"/>
  <c r="AD177" i="24"/>
  <c r="AD97" i="24"/>
  <c r="AA97" i="24"/>
  <c r="AD84" i="24"/>
  <c r="AA84" i="24"/>
  <c r="AA114" i="24"/>
  <c r="AD114" i="24"/>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Carlos Alberto Diaz</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b/>
            <sz val="9"/>
            <color indexed="81"/>
            <rFont val="Tahoma"/>
            <family val="2"/>
          </rPr>
          <t>Carlos Alberto Diaz Ruiz:</t>
        </r>
        <r>
          <rPr>
            <sz val="9"/>
            <color indexed="81"/>
            <rFont val="Tahoma"/>
            <family val="2"/>
          </rPr>
          <t xml:space="preserve">
En los objetivos se deben identificar los factores críticos de éxito FCE o variables criticas para el logro del objetivo y a los cuales se deberían asociar los riesgos; por ejemplo:
FCE: Victimas fatales y lesionadas en siniestros de tránsito;
Riesgo asociado al FCE: Posibilidad de que las acciones adelantadas por la SDM no reduzcan el índice de víctimas fatales y lesionadas.</t>
        </r>
      </text>
    </comment>
    <comment ref="F9" authorId="2" shapeId="0">
      <text>
        <r>
          <rPr>
            <sz val="14"/>
            <color indexed="81"/>
            <rFont val="Arial"/>
            <family val="2"/>
          </rPr>
          <t xml:space="preserve">El análisis del riesgo busca establecer la probabilidad de ocurrencia del mismo y sus consecuencias antes de los controles existentes (INHERENTE);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M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1" shapeId="0">
      <text>
        <r>
          <rPr>
            <b/>
            <sz val="9"/>
            <color indexed="81"/>
            <rFont val="Tahoma"/>
            <family val="2"/>
          </rPr>
          <t>Carlos Alberto Diaz Ruiz:</t>
        </r>
        <r>
          <rPr>
            <sz val="9"/>
            <color indexed="81"/>
            <rFont val="Tahoma"/>
            <family val="2"/>
          </rPr>
          <t xml:space="preserve">
Causas son los medios, circunstancias, situaciones y/o agentes que generan o propician el riesgo identificado.  
Nota :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text>
    </comment>
    <comment ref="C10" authorId="1" shapeId="0">
      <text>
        <r>
          <rPr>
            <b/>
            <sz val="9"/>
            <color indexed="81"/>
            <rFont val="Tahoma"/>
            <family val="2"/>
          </rPr>
          <t>Carlos Alberto Diaz Ruiz:</t>
        </r>
        <r>
          <rPr>
            <sz val="9"/>
            <color indexed="81"/>
            <rFont val="Tahoma"/>
            <family val="2"/>
          </rPr>
          <t xml:space="preserve">
Corrupción: Posibilidad de que por acción u omisión, se use el poder para desviar la gestión de lo público  hacia un beneficio privado</t>
        </r>
      </text>
    </comment>
    <comment ref="M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AR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S10" authorId="0" shapeId="0">
      <text>
        <r>
          <rPr>
            <sz val="9"/>
            <color indexed="81"/>
            <rFont val="Tahoma"/>
            <family val="2"/>
          </rPr>
          <t>Describir brevemente las conclusiones sobre la eficacia de las acciones adelantadas, si fueron eficaces o no y por qué?</t>
        </r>
      </text>
    </comment>
    <comment ref="F11" authorId="1" shapeId="0">
      <text>
        <r>
          <rPr>
            <b/>
            <sz val="9"/>
            <color indexed="81"/>
            <rFont val="Tahoma"/>
            <family val="2"/>
          </rPr>
          <t>Carlos Alberto Diaz Ruiz:</t>
        </r>
        <r>
          <rPr>
            <sz val="9"/>
            <color indexed="81"/>
            <rFont val="Tahoma"/>
            <family val="2"/>
          </rPr>
          <t xml:space="preserve">
Es la ocurrencia de un evento de riesgo. Se mide  según la frecuencia (número de veces en que se ha presentado el riesgo en un periodo determinado) o por la factibilidad, inciden: factores internos o externos que pueden determinar que el riesgo se presente.</t>
        </r>
      </text>
    </comment>
    <comment ref="G11" authorId="1" shapeId="0">
      <text>
        <r>
          <rPr>
            <b/>
            <sz val="9"/>
            <color indexed="81"/>
            <rFont val="Tahoma"/>
            <family val="2"/>
          </rPr>
          <t>Carlos Alberto Diaz Ruiz:</t>
        </r>
        <r>
          <rPr>
            <sz val="9"/>
            <color indexed="81"/>
            <rFont val="Tahoma"/>
            <family val="2"/>
          </rPr>
          <t xml:space="preserve">
Son las consecuencias o efectos que puede generar la materialización del riesgo en la Entidad. De todos modos, la materialización de un riesgo de corrupción para la entidad, es un impacto único.
Tener en cuenta que para riesgos de Corrupción no aplica la descripción de riesgos insignificantes o menores.NOTA: Consulte las tablas de impacto riesgos corrupción o gestión, según corresponda</t>
        </r>
      </text>
    </comment>
    <comment ref="J11" authorId="1" shapeId="0">
      <text>
        <r>
          <rPr>
            <b/>
            <sz val="9"/>
            <color indexed="81"/>
            <rFont val="Tahoma"/>
            <family val="2"/>
          </rPr>
          <t>Carlos Alberto Diaz Ruiz:</t>
        </r>
        <r>
          <rPr>
            <sz val="9"/>
            <color indexed="81"/>
            <rFont val="Tahoma"/>
            <family val="2"/>
          </rPr>
          <t xml:space="preserve">
Número de Prioridad de Riesgo</t>
        </r>
      </text>
    </comment>
    <comment ref="BZ11" authorId="3" shapeId="0">
      <text>
        <r>
          <rPr>
            <b/>
            <sz val="9"/>
            <color indexed="81"/>
            <rFont val="Tahoma"/>
            <family val="2"/>
          </rPr>
          <t>Carlos Alberto Diaz:</t>
        </r>
        <r>
          <rPr>
            <sz val="9"/>
            <color indexed="81"/>
            <rFont val="Tahoma"/>
            <family val="2"/>
          </rPr>
          <t xml:space="preserve">
Se puede citar el plan de mejoramiento a través del cual se le dará tratamiento a la no conformidad por materialización del riesgo</t>
        </r>
      </text>
    </comment>
  </commentList>
</comments>
</file>

<file path=xl/comments3.xml><?xml version="1.0" encoding="utf-8"?>
<comments xmlns="http://schemas.openxmlformats.org/spreadsheetml/2006/main">
  <authors>
    <author>Carlos Alberto Diaz Ruiz</author>
  </authors>
  <commentList>
    <comment ref="C31"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C3" authorId="0" shapeId="0">
      <text>
        <r>
          <rPr>
            <sz val="9"/>
            <color indexed="81"/>
            <rFont val="Tahoma"/>
            <family val="2"/>
          </rPr>
          <t xml:space="preserve">Para mayor información consute la guía DAFP
</t>
        </r>
      </text>
    </comment>
  </commentList>
</comments>
</file>

<file path=xl/comments5.xml><?xml version="1.0" encoding="utf-8"?>
<comments xmlns="http://schemas.openxmlformats.org/spreadsheetml/2006/main">
  <authors>
    <author>Carlos Alberto Diaz Ruiz</author>
  </authors>
  <commentList>
    <comment ref="R4" authorId="0" shapeId="0">
      <text>
        <r>
          <rPr>
            <sz val="9"/>
            <color indexed="81"/>
            <rFont val="Tahoma"/>
            <family val="2"/>
          </rPr>
          <t>Ajustar la fórmula según el número de controles que se tenga para cada riesgo</t>
        </r>
      </text>
    </comment>
    <comment ref="AL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M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P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A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3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3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5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5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8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8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2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2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4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6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6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7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7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8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8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sharedStrings.xml><?xml version="1.0" encoding="utf-8"?>
<sst xmlns="http://schemas.openxmlformats.org/spreadsheetml/2006/main" count="1429" uniqueCount="829">
  <si>
    <t>PROBABILIDAD</t>
  </si>
  <si>
    <t>IMPACTO</t>
  </si>
  <si>
    <t>ZONA DE RIESGO</t>
  </si>
  <si>
    <t>MODERADO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</si>
  <si>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</si>
  <si>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</si>
  <si>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</si>
  <si>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</si>
  <si>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</si>
  <si>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</si>
  <si>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</si>
  <si>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</si>
  <si>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</si>
  <si>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</si>
  <si>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</si>
  <si>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</si>
  <si>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</si>
  <si>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</si>
  <si>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</si>
  <si>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</si>
  <si>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</si>
  <si>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</si>
  <si>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</si>
  <si>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NO</t>
  </si>
  <si>
    <t>DESCRIPCIÓN  (FACTIBILIDAD)</t>
  </si>
  <si>
    <t>MODERADA</t>
  </si>
  <si>
    <t>ALTA</t>
  </si>
  <si>
    <t>EXTREMA</t>
  </si>
  <si>
    <t>* Asumir el riesgo
* Reducir el riesgo</t>
  </si>
  <si>
    <t>* Reducir el riesgo
* Evitar el riesgo
* Compartir o transferir el riesgo</t>
  </si>
  <si>
    <t>PUNTAJE</t>
  </si>
  <si>
    <t>IDENTIFICACIÓN DEL RIESGO</t>
  </si>
  <si>
    <t>FECHA</t>
  </si>
  <si>
    <t>RARA VEZ</t>
  </si>
  <si>
    <t>TRATAMIENTO</t>
  </si>
  <si>
    <t>NOTA</t>
  </si>
  <si>
    <t>DE 5 A 10 PUNTOS</t>
  </si>
  <si>
    <t>RARA VEZ O IMPROBABLE</t>
  </si>
  <si>
    <t>MODERADO Y MAYOR</t>
  </si>
  <si>
    <t>DE 15 A 25 PUNTOS</t>
  </si>
  <si>
    <t>RARA VEZ, IMPROBABLE, POSIBLE, PROBABLE Y CASI SEGURO</t>
  </si>
  <si>
    <t>DE 30 A 50 PUNTOS</t>
  </si>
  <si>
    <t>IMPROBABLE, POSIBLE, PROBABLE Y CASI SEGURO</t>
  </si>
  <si>
    <t>DE 60 A 100 PUNTOS</t>
  </si>
  <si>
    <t>POSIBLE, PROBABLE Y CASI SEGURO</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</si>
  <si>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</si>
  <si>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Preventivo</t>
  </si>
  <si>
    <t>CONTROL DE CAMBIOS</t>
  </si>
  <si>
    <t>VERSIÓN</t>
  </si>
  <si>
    <t xml:space="preserve">REPORTE MONITOREO Y REVISIÓN-AGOSTO </t>
  </si>
  <si>
    <t>REPORTE MONITOREO Y REVISIÓN-DICIEMBRE</t>
  </si>
  <si>
    <t xml:space="preserve">SEGUIMIENTO OFICINA DE CONTROL INTERNO </t>
  </si>
  <si>
    <t>DEFINICIONES DE LAS OPCIONES DE MANEJO DEL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</si>
  <si>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</si>
  <si>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</si>
  <si>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</si>
  <si>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</si>
  <si>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</si>
  <si>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</si>
  <si>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</si>
  <si>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</si>
  <si>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</si>
  <si>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</si>
  <si>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</si>
  <si>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Casillas a desplazar</t>
  </si>
  <si>
    <t>Probabilidad (Preventivo)</t>
  </si>
  <si>
    <t>VALORACIÓN DEL RIESGO</t>
  </si>
  <si>
    <t>Gestión</t>
  </si>
  <si>
    <t>EVALUACIÓN DEL RIESGO RESIDUAL</t>
  </si>
  <si>
    <t>tipo riesgo</t>
  </si>
  <si>
    <t>Tipo control</t>
  </si>
  <si>
    <t>Detectivo</t>
  </si>
  <si>
    <t>Opciones de manejo</t>
  </si>
  <si>
    <t>Asumir el riesgo</t>
  </si>
  <si>
    <t>Reducir el riesgo</t>
  </si>
  <si>
    <t>Evitar el riesgo</t>
  </si>
  <si>
    <t>Compartir o trasferir el riesgo</t>
  </si>
  <si>
    <t>MENOR</t>
  </si>
  <si>
    <t>INSIGNIFICANTE</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</si>
  <si>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</si>
  <si>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</si>
  <si>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</si>
  <si>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</si>
  <si>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</si>
  <si>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NP</t>
  </si>
  <si>
    <t>NI</t>
  </si>
  <si>
    <t>NPR</t>
  </si>
  <si>
    <t xml:space="preserve"> OBJETIVO Y ALCANCE</t>
  </si>
  <si>
    <t>MAPA DE RIESGOS INSTITUCIONAL</t>
  </si>
  <si>
    <t xml:space="preserve"> TRATAMIENTO  Y SEGUIMIENTO DEL RIESGO</t>
  </si>
  <si>
    <t>ANÁLISIS DEL RIESGO INHERENTE</t>
  </si>
  <si>
    <t>ANÁLISIS DEL RIESGO RESIDUAL</t>
  </si>
  <si>
    <t>1.0</t>
  </si>
  <si>
    <t>Eliminar el riesgo</t>
  </si>
  <si>
    <t>FRECUENCIA</t>
  </si>
  <si>
    <t xml:space="preserve">EVENTO POTENCIAL DE RIESGO </t>
  </si>
  <si>
    <t>FECHA REAL DE EJECUCIÓN DE CADA ACCIÓN</t>
  </si>
  <si>
    <t>Corrupción-Institucionalidad</t>
  </si>
  <si>
    <t>Corrupción-Visibilidad</t>
  </si>
  <si>
    <t>Corrupción-Control y Sanción</t>
  </si>
  <si>
    <t>Corrupción-Delitos de la Admón. Pública</t>
  </si>
  <si>
    <t>Probabilidad</t>
  </si>
  <si>
    <t>1: Pérdida de imagen institucional
2: Desgaste administrativo por reprocesos
3: Investigaciones y sanciones
4: Detrimento patrimonial</t>
  </si>
  <si>
    <t>1: Detrimento patrimonial
2: Pérdida de imagen institucional
3: Desgaste administrativo por reprocesos
4: Investigaciones y sanciones</t>
  </si>
  <si>
    <t>2.0</t>
  </si>
  <si>
    <t xml:space="preserve">Acción 1:
Acción 2:
</t>
  </si>
  <si>
    <t xml:space="preserve">Avances acción 1: 
Avances acción 2: </t>
  </si>
  <si>
    <t xml:space="preserve">Acción 1: 
Acción 2: </t>
  </si>
  <si>
    <t xml:space="preserve">5EST. Ser transparente, incluyente, equitativa en género y garantista de la participación e involucramiento ciudadano y del sector privado. </t>
  </si>
  <si>
    <t>SISTEMA INTEGRADO DE GESTIÓN DISTRITAL BAJO EL ESTÁNDAR MIPG</t>
  </si>
  <si>
    <t>DIRECCIONAMIENTO ESTRATÉGICO</t>
  </si>
  <si>
    <t xml:space="preserve">Documento anterior versión 3,0
Ajuste por articulo 47 Decreto 672 de 2018. Revisión y actualización de controles
</t>
  </si>
  <si>
    <t>Se actualiza la política sobre su objetivo y alcance.</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</si>
  <si>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</si>
  <si>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</si>
  <si>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</si>
  <si>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</si>
  <si>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</si>
  <si>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</si>
  <si>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</si>
  <si>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</si>
  <si>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</si>
  <si>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</si>
  <si>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</si>
  <si>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</si>
  <si>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</si>
  <si>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</si>
  <si>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</si>
  <si>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</si>
  <si>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</si>
  <si>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</si>
  <si>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</si>
  <si>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</si>
  <si>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</si>
  <si>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</si>
  <si>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</si>
  <si>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t>RESPUESTA</t>
  </si>
  <si>
    <t>¿Generar pérdida de recursos económicos?</t>
  </si>
  <si>
    <t xml:space="preserve">TOTAL RESPUESTAS </t>
  </si>
  <si>
    <t xml:space="preserve"> </t>
  </si>
  <si>
    <t>TABLA DE IMPACTO RIESGOS DE CORRUPCIÓN</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</si>
  <si>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</si>
  <si>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</si>
  <si>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</si>
  <si>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t>Criterios para calificar el impacto en RIESGOS DE GESTIÓN</t>
  </si>
  <si>
    <t>TABLA DE IMPACTO RIESGOS DE GESTIÓN</t>
  </si>
  <si>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</si>
  <si>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</si>
  <si>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t>INSIGNIFICANTE (1)</t>
  </si>
  <si>
    <t>RIESGO DE GESTIÓN</t>
  </si>
  <si>
    <t>RIESGO DE CORRUPCIÓN</t>
  </si>
  <si>
    <t>CASI SEGURO (5)</t>
  </si>
  <si>
    <t>OPCIONES DE MANEJO</t>
  </si>
  <si>
    <t>Fuerte</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</si>
  <si>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</si>
  <si>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</si>
  <si>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</si>
  <si>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</si>
  <si>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</si>
  <si>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</si>
  <si>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</si>
  <si>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DISEÑO DE LOS CONTROLES</t>
  </si>
  <si>
    <t>EJECUCIÓN DE LOS CONTROLES</t>
  </si>
  <si>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</si>
  <si>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Débil</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</si>
  <si>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</si>
  <si>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</si>
  <si>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</si>
  <si>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</si>
  <si>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</si>
  <si>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</si>
  <si>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</si>
  <si>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t>Conclusión sobre los controles</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</si>
  <si>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</si>
  <si>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t>No. de casillas que aporta cada control detectivo</t>
  </si>
  <si>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</si>
  <si>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</si>
  <si>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</si>
  <si>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</si>
  <si>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t xml:space="preserve">3EST. Propender por la sostenibilidad ambiental, económica y social de la movilidad en una visión integral de planeación de ciudad y movilidad.
</t>
  </si>
  <si>
    <t xml:space="preserve">8EST. Contar con un excelente equipo humano y condiciones laborales que hagan de la Secretaría Distrital de Movilidad un lugar atractivo para trabajar y desarrollarse profesionalmente
</t>
  </si>
  <si>
    <r>
      <t xml:space="preserve">Los riesgos de corrupción se encuentran en un nivel que puede </t>
    </r>
    <r>
      <rPr>
        <b/>
        <u/>
        <sz val="10"/>
        <rFont val="Arial"/>
        <family val="2"/>
      </rPr>
      <t>reducirse</t>
    </r>
    <r>
      <rPr>
        <sz val="10"/>
        <rFont val="Arial"/>
        <family val="2"/>
      </rPr>
      <t xml:space="preserve"> fácilmente con los controles establecidos en la Entidad.</t>
    </r>
  </si>
  <si>
    <t>Deben tomarse las medidas necesarias para llevar los riesgos a la zona de riesgo bajo.</t>
  </si>
  <si>
    <t>En todo caso se requiere que la Entidad propenda por reducir el riesgo de corrupción  hasta llevarlo a la zona de riesgo baja.</t>
  </si>
  <si>
    <t>Deben tomarse las medidas necesarias para llevar los riesgos a la zona de riesgo moderada o baja.</t>
  </si>
  <si>
    <t>En todo caso se requiere que la Entidad propenda por reducir el riesgo de corrupción hasta llevarlo a la zona de riesgo baja.</t>
  </si>
  <si>
    <t>MAYOR Y CATASTRÓFICO</t>
  </si>
  <si>
    <t>MODERADO, MAYOR Y CATASTRÓFICO</t>
  </si>
  <si>
    <t>* Aceptar el riesgo</t>
  </si>
  <si>
    <t>* Aceptar el riesgo
* Reducir el riesgo</t>
  </si>
  <si>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acciones de manejo del riesgo</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</si>
  <si>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t>ACEPTAR EL RIESGO</t>
  </si>
  <si>
    <t>PLAN DE CONTINGENCIA EN CASO DE MATERIALIZARSE EL RIESGO</t>
  </si>
  <si>
    <t>ACTIVIDAD
(Corrección o acción correctiva)</t>
  </si>
  <si>
    <t xml:space="preserve">PLAZO DE EJECUCIÓN </t>
  </si>
  <si>
    <t>RESPONSABLE</t>
  </si>
  <si>
    <t>Acción 13: Revisión de los procedimientos para establecer puntos de control eficaces.</t>
  </si>
  <si>
    <t>Acción 13: Semestral</t>
  </si>
  <si>
    <t>Acción 13: Subdirección de Control de Tránsito y Transporte.</t>
  </si>
  <si>
    <t>CONTEXTO DEL RIESGO</t>
  </si>
  <si>
    <t>SEGUIMIENTO INDEPENDIENTE</t>
  </si>
  <si>
    <r>
      <t xml:space="preserve">LÍNEA ESTRATÉGICA DE DEFENSA RESPONDE POR: 
</t>
    </r>
    <r>
      <rPr>
        <b/>
        <sz val="20"/>
        <rFont val="Wingdings 3"/>
        <family val="1"/>
        <charset val="2"/>
      </rPr>
      <t>È</t>
    </r>
  </si>
  <si>
    <r>
      <t xml:space="preserve">PRIMERA Y SEGUNDA LÍNEAS DE DEFENSA RESPONDEN POR:
</t>
    </r>
    <r>
      <rPr>
        <b/>
        <sz val="20"/>
        <color theme="1" tint="4.9989318521683403E-2"/>
        <rFont val="Wingdings 3"/>
        <family val="1"/>
        <charset val="2"/>
      </rPr>
      <t>È</t>
    </r>
    <r>
      <rPr>
        <b/>
        <sz val="20"/>
        <color theme="1" tint="4.9989318521683403E-2"/>
        <rFont val="Arial"/>
        <family val="2"/>
      </rPr>
      <t xml:space="preserve">                                                                                                                                                                                                                                                                                    </t>
    </r>
  </si>
  <si>
    <r>
      <t xml:space="preserve">PRIMERA Y SEGUNDA LÍNEAS DE DEFENSA RESPONDEN POR:
</t>
    </r>
    <r>
      <rPr>
        <b/>
        <sz val="20"/>
        <color theme="1" tint="4.9989318521683403E-2"/>
        <rFont val="Wingdings 3"/>
        <family val="1"/>
        <charset val="2"/>
      </rPr>
      <t>È</t>
    </r>
  </si>
  <si>
    <r>
      <t xml:space="preserve">TERCERA LÍNEA DE DEFENSA RESPONDE POR:
</t>
    </r>
    <r>
      <rPr>
        <b/>
        <sz val="20"/>
        <rFont val="Wingdings 3"/>
        <family val="1"/>
        <charset val="2"/>
      </rPr>
      <t>È</t>
    </r>
  </si>
  <si>
    <t>CARGO RESPONSABLE DEL CONTROL</t>
  </si>
  <si>
    <t>NIVELES DE ACEPTACIÓN Y CRITERIOS PARA LA VALORACIÓN DEL RIESGO</t>
  </si>
  <si>
    <t xml:space="preserve">POLITICA DE GESTIÓN DEL RIESGO 
DE LA SECRETARÍA DISTRITAL DE MOVILIDAD
</t>
  </si>
  <si>
    <t>En las siguientes hojas se encuentran los instrumentos que desarrollan la política</t>
  </si>
  <si>
    <r>
      <t>Luego de que  ha</t>
    </r>
    <r>
      <rPr>
        <sz val="16"/>
        <rFont val="Arial"/>
        <family val="2"/>
      </rPr>
      <t xml:space="preserve"> sido </t>
    </r>
    <r>
      <rPr>
        <sz val="16"/>
        <color theme="1"/>
        <rFont val="Arial"/>
        <family val="2"/>
      </rPr>
      <t xml:space="preserve">llevado a esta zona, la Secretaria decide que el riesgo residual se puede </t>
    </r>
    <r>
      <rPr>
        <b/>
        <sz val="16"/>
        <color rgb="FFFF0000"/>
        <rFont val="Arial"/>
        <family val="2"/>
      </rPr>
      <t>ACEPTAR</t>
    </r>
    <r>
      <rPr>
        <sz val="16"/>
        <color theme="1"/>
        <rFont val="Arial"/>
        <family val="2"/>
      </rPr>
      <t>, manteniendo o aceptando la posible pérdida residual probable e implementando acciones de manejo para su mitigación.</t>
    </r>
  </si>
  <si>
    <r>
      <t>Se deben establecer controles o acciones preventivas para</t>
    </r>
    <r>
      <rPr>
        <sz val="16"/>
        <color rgb="FFFF0000"/>
        <rFont val="Arial"/>
        <family val="2"/>
      </rPr>
      <t xml:space="preserve"> </t>
    </r>
    <r>
      <rPr>
        <b/>
        <sz val="16"/>
        <color rgb="FFFF0000"/>
        <rFont val="Arial"/>
        <family val="2"/>
      </rPr>
      <t>REDUCIR</t>
    </r>
    <r>
      <rPr>
        <sz val="16"/>
        <rFont val="Arial"/>
        <family val="2"/>
      </rPr>
      <t xml:space="preserve"> el riesgo residual.</t>
    </r>
  </si>
  <si>
    <r>
      <t xml:space="preserve">La Secretaria entiende que el riesgo residual se puede </t>
    </r>
    <r>
      <rPr>
        <b/>
        <sz val="16"/>
        <color rgb="FFFF0000"/>
        <rFont val="Arial"/>
        <family val="2"/>
      </rPr>
      <t>ACEPTAR</t>
    </r>
    <r>
      <rPr>
        <sz val="16"/>
        <color theme="1"/>
        <rFont val="Arial"/>
        <family val="2"/>
      </rPr>
      <t xml:space="preserve"> o </t>
    </r>
    <r>
      <rPr>
        <b/>
        <sz val="16"/>
        <color theme="1"/>
        <rFont val="Arial"/>
        <family val="2"/>
      </rPr>
      <t>REDUCIR</t>
    </r>
    <r>
      <rPr>
        <sz val="16"/>
        <color theme="1"/>
        <rFont val="Arial"/>
        <family val="2"/>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</si>
  <si>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6"/>
        <rFont val="Arial"/>
        <family val="2"/>
      </rPr>
      <t>REDUCIR</t>
    </r>
    <r>
      <rPr>
        <sz val="16"/>
        <rFont val="Arial"/>
        <family val="2"/>
      </rPr>
      <t>,  el riesgo residual.</t>
    </r>
  </si>
  <si>
    <r>
      <t xml:space="preserve">El riesgo residual se puede </t>
    </r>
    <r>
      <rPr>
        <b/>
        <sz val="16"/>
        <color theme="1"/>
        <rFont val="Arial"/>
        <family val="2"/>
      </rPr>
      <t xml:space="preserve">EVITAR </t>
    </r>
    <r>
      <rPr>
        <sz val="16"/>
        <color theme="1"/>
        <rFont val="Arial"/>
        <family val="2"/>
      </rPr>
      <t xml:space="preserve">como primera alternativa a considerar y tomar medidas encaminadas a prevenir su materialización; o se puede  </t>
    </r>
    <r>
      <rPr>
        <b/>
        <sz val="16"/>
        <color theme="1"/>
        <rFont val="Arial"/>
        <family val="2"/>
      </rPr>
      <t>REDUCIR</t>
    </r>
    <r>
      <rPr>
        <sz val="16"/>
        <color theme="1"/>
        <rFont val="Arial"/>
        <family val="2"/>
      </rPr>
      <t xml:space="preserve">,  esto es, tomar medidas encaminadas a disminuir la probabilidad o el impacto,  y otra opción es </t>
    </r>
    <r>
      <rPr>
        <b/>
        <sz val="16"/>
        <color theme="1"/>
        <rFont val="Arial"/>
        <family val="2"/>
      </rPr>
      <t xml:space="preserve">COMPARTIR </t>
    </r>
    <r>
      <rPr>
        <sz val="16"/>
        <color theme="1"/>
        <rFont val="Arial"/>
        <family val="2"/>
      </rPr>
      <t>reduciendo su efecto a través del traspaso de las pérdidas y disminución del impacto del riesgo.</t>
    </r>
  </si>
  <si>
    <r>
      <t xml:space="preserve">Se deben establecer controles 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los riesgos a la Zona de Riesgo Moderada o Baja.</t>
    </r>
  </si>
  <si>
    <r>
      <t xml:space="preserve">El riesgo residual se puede </t>
    </r>
    <r>
      <rPr>
        <b/>
        <sz val="16"/>
        <color theme="1"/>
        <rFont val="Arial"/>
        <family val="2"/>
      </rPr>
      <t>EVITAR</t>
    </r>
    <r>
      <rPr>
        <sz val="16"/>
        <color theme="1"/>
        <rFont val="Arial"/>
        <family val="2"/>
      </rPr>
      <t xml:space="preserve"> como primera alternativa a considerar y tomar medidas encaminadas a prevenir su materialización; o se puede  </t>
    </r>
    <r>
      <rPr>
        <b/>
        <sz val="16"/>
        <color theme="1"/>
        <rFont val="Arial"/>
        <family val="2"/>
      </rPr>
      <t>REDUCIR</t>
    </r>
    <r>
      <rPr>
        <sz val="16"/>
        <color theme="1"/>
        <rFont val="Arial"/>
        <family val="2"/>
      </rPr>
      <t xml:space="preserve">,  esto es, tomar medidas encaminadas a disminuir la probabilidad o el impacto,  y otra opción es </t>
    </r>
    <r>
      <rPr>
        <b/>
        <sz val="16"/>
        <color theme="1"/>
        <rFont val="Arial"/>
        <family val="2"/>
      </rPr>
      <t>COMPARTIR</t>
    </r>
    <r>
      <rPr>
        <sz val="16"/>
        <color theme="1"/>
        <rFont val="Arial"/>
        <family val="2"/>
      </rPr>
      <t xml:space="preserve"> reduciendo su efecto a través del traspaso de las pérdidas y disminución del impacto del riesgo.</t>
    </r>
  </si>
  <si>
    <r>
      <t xml:space="preserve">Se requiere de un tratamiento prioritario. Se establecen controles y/o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la posibilidad de ocurrencia o Probabilidad del riesgo o el Impacto de sus efectos y tomar medidas de protección. En todo caso se requiere que se propenda por llevarlo a la Zona de Riesgo Baja.</t>
    </r>
  </si>
  <si>
    <t xml:space="preserve">3.0 </t>
  </si>
  <si>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t>
    </r>
    <r>
      <rPr>
        <u/>
        <sz val="14"/>
        <color rgb="FFFF0000"/>
        <rFont val="Calibri"/>
        <family val="2"/>
        <scheme val="minor"/>
      </rPr>
      <t>DE CORRUPCIÓN</t>
    </r>
    <r>
      <rPr>
        <sz val="14"/>
        <color rgb="FFFF0000"/>
        <rFont val="Calibri"/>
        <family val="2"/>
        <scheme val="minor"/>
      </rPr>
      <t xml:space="preserve"> CONTESTE EL CUESTIONARIO MARCANDO CON UNA "X".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</si>
  <si>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 xml:space="preserve">Afectación parcial al proceso y a la dependencia. Genera </t>
    </r>
    <r>
      <rPr>
        <b/>
        <sz val="14"/>
        <color indexed="8"/>
        <rFont val="Calibri"/>
        <family val="2"/>
      </rPr>
      <t>MEDIANAS</t>
    </r>
    <r>
      <rPr>
        <sz val="14"/>
        <color theme="1"/>
        <rFont val="Calibri"/>
        <family val="2"/>
        <scheme val="minor"/>
      </rPr>
      <t xml:space="preserve"> consecuencias para la entidad.</t>
    </r>
  </si>
  <si>
    <r>
      <t xml:space="preserve">Impacto negativo de la Entidad. Genera </t>
    </r>
    <r>
      <rPr>
        <b/>
        <sz val="14"/>
        <color indexed="8"/>
        <rFont val="Calibri"/>
        <family val="2"/>
      </rPr>
      <t>ALTAS</t>
    </r>
    <r>
      <rPr>
        <sz val="14"/>
        <color theme="1"/>
        <rFont val="Calibri"/>
        <family val="2"/>
        <scheme val="minor"/>
      </rPr>
      <t xml:space="preserve"> consecuencias para la Entidad.</t>
    </r>
  </si>
  <si>
    <r>
      <t xml:space="preserve">Consecuencias desastrosas sobre el sector. Genera consecuencias </t>
    </r>
    <r>
      <rPr>
        <b/>
        <sz val="14"/>
        <color indexed="8"/>
        <rFont val="Calibri"/>
        <family val="2"/>
      </rPr>
      <t>DESASTROSAS</t>
    </r>
    <r>
      <rPr>
        <sz val="14"/>
        <color theme="1"/>
        <rFont val="Calibri"/>
        <family val="2"/>
        <scheme val="minor"/>
      </rPr>
      <t xml:space="preserve"> para la Entidad.</t>
    </r>
  </si>
  <si>
    <r>
      <rPr>
        <b/>
        <sz val="11"/>
        <color indexed="8"/>
        <rFont val="Arial"/>
        <family val="2"/>
      </rPr>
      <t>PREGUNTA:</t>
    </r>
    <r>
      <rPr>
        <sz val="11"/>
        <color indexed="8"/>
        <rFont val="Arial"/>
        <family val="2"/>
      </rPr>
      <t xml:space="preserve"> 
SI EL RIESGO DE CORRUPCIÓN SE MATERIALIZA PODRÍA…</t>
    </r>
  </si>
  <si>
    <t>¿Afectar al grupo de funcionarios del proceso?</t>
  </si>
  <si>
    <t xml:space="preserve">¿Afectar el cumplimiento de la misión de la Entidad? </t>
  </si>
  <si>
    <t xml:space="preserve">¿Afectar el cumplimiento de la misión del sector al que pertenece la Entidad? </t>
  </si>
  <si>
    <t>¿Generar perdida de confianza de la Entidad, afectando su reputación?</t>
  </si>
  <si>
    <t>¿Afectar la generación de los productos o la prestación de servicios?</t>
  </si>
  <si>
    <t>¿Generar pérdida de información de la Entidad?</t>
  </si>
  <si>
    <t>¿Generar intervención de los organos de control,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</si>
  <si>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</si>
  <si>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</si>
  <si>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</si>
  <si>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</si>
  <si>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</si>
  <si>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</si>
  <si>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</si>
  <si>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</si>
  <si>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</si>
  <si>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5: Desviación en el uso de los bienes y servicios de la Entidad con la intención de favorecer intereses propios o de terceros.
</t>
  </si>
  <si>
    <t>6: Manipulación de información pública que favorezca intereses particulares  o beneficie a terceros</t>
  </si>
  <si>
    <t>8EST. Contar con un excelente equipo humano y condiciones laborales que hagan de la Secretaría Distrital de Movilidad un lugar atractivo para trabajar y desarrollarse profesionalmente</t>
  </si>
  <si>
    <t>1: Aumento en el índice de victimas fatales y lesionadas por accidentes de tránsito
2: Falta de credibilidad hacia la Entidad
3: Investigaciones y sanciones.</t>
  </si>
  <si>
    <t>1: Incremento en el incumplimiento a las normas de Tránsito y Transporte 
2. Alto número de accidentes e incidentes en las vías.
3: Pérdida de imagen institucional.
4: Investigaciones administrativas, disciplinarias, penales y fiscales.</t>
  </si>
  <si>
    <t>1. Desconocimiento del personal responsable de generar y desarrollar los planes, programas y proyectos con respecto a la sostenibilidad de la movilidad con una visión integral.
2. Deficiencia en la metodologia para formular e implementar los planes, programas o proyectos de manera sistemática y articulada entre dependencias de la SDM, incluyendo los lineamientos y estrategias para la sostenibilidad de la movilidad.
3. Deficiencia en los mecanismos de medición de la eficacia, eficiencia y efectividad de los planes, programas y proyectos.
4. Falta de liderazgo y compromiso de los directivos responsables de la formulacion e implementación de los planes, programas y proyectos.
5. Deficiencia en la planificación de recursos y acciones y su seguimiento en cuanto a  resultados esperados en sostenibilidad ambiental, económica y social de la movilidad.</t>
  </si>
  <si>
    <t>1: Falta de liderazgo de los directivos y jefes responsables de los equipos de trabajo en cuanto a generar un ambiente laboral acorde con las expectativas y necesidades colectivas e individuales de los colaboradores.
2. Debilidad en políticas de retención, bienestar, estimulos, incentivos, promoción y ascensos del personal de planta, y en lo concerniente a contratistas, bienestar, oportunidad en pagos, estimulos y reconocimientos.
3. Deficiencia en mecanismos de seguimiento, medición y mejora del clima organizacional.
4. Deficiencias en la comunicación interna.
5. Debilidad en la planificación de necesidades de recurso humano, definición de perfiles ajustados a las necesidades de los procesos y dependencias e inadecuada asignación de funciones y obligaciones.</t>
  </si>
  <si>
    <t>12. Designación de colaboradores no competentes o idóneos para el desarrollo de las actividades asignadas.</t>
  </si>
  <si>
    <t>El evento puede ocurrir solo en circunstancias excepcionales (poco comunes o anormales).</t>
  </si>
  <si>
    <t>No se ha presentado en los últimos 5 años.</t>
  </si>
  <si>
    <t>El evento puede ocurrir en algún momento.</t>
  </si>
  <si>
    <t>Al menos 1 vez en los últimos 5 años.</t>
  </si>
  <si>
    <t>El evento podrá ocurrir en algún momento.</t>
  </si>
  <si>
    <t>Al menos 1 vez en los últimos 2 años.</t>
  </si>
  <si>
    <t>Es viable que el evento ocurra en la mayoría de las circunstancias.</t>
  </si>
  <si>
    <t>Al menos 1 vez en el último año</t>
  </si>
  <si>
    <t>Más de una vez al año.</t>
  </si>
  <si>
    <t xml:space="preserve">¿Afectar el cumplimiento de metas y objetivos de la dependencia? </t>
  </si>
  <si>
    <t xml:space="preserve">¿Dar lugar al detrimento de calidad de vida de la comunidad por la pérdida del bien, servicios o recursos públicos? </t>
  </si>
  <si>
    <t>x</t>
  </si>
  <si>
    <t>MAPA DE CALOR</t>
  </si>
  <si>
    <t>16
EXTREMO</t>
  </si>
  <si>
    <t>12
EXTREMO</t>
  </si>
  <si>
    <t>5
ALTO</t>
  </si>
  <si>
    <t>10
ALTO</t>
  </si>
  <si>
    <t>15
EXTREMO</t>
  </si>
  <si>
    <t>20
EXTREMO</t>
  </si>
  <si>
    <t>25
EXTREMO</t>
  </si>
  <si>
    <t>4
MODERADO</t>
  </si>
  <si>
    <t>8
ALTO</t>
  </si>
  <si>
    <t>12
ALTO</t>
  </si>
  <si>
    <t>6
MODERADO</t>
  </si>
  <si>
    <t>9
ALTO</t>
  </si>
  <si>
    <t>2
BAJO</t>
  </si>
  <si>
    <t>4
BAJO</t>
  </si>
  <si>
    <t>10
EXTREMO</t>
  </si>
  <si>
    <t>1
BAJO</t>
  </si>
  <si>
    <t>3
MODERADO</t>
  </si>
  <si>
    <t>4
ALTO</t>
  </si>
  <si>
    <t>5
EXTREMO</t>
  </si>
  <si>
    <t>2
BAJO 2</t>
  </si>
  <si>
    <t>3
BAJO 3</t>
  </si>
  <si>
    <t>Se espera que el evento ocurra en la mayoría de las circunstancias.</t>
  </si>
  <si>
    <t xml:space="preserve">PROBABILIDAD </t>
  </si>
  <si>
    <t>EXTREMO</t>
  </si>
  <si>
    <t>ALTO</t>
  </si>
  <si>
    <t>BAJO</t>
  </si>
  <si>
    <t>RARA VEZ (1)</t>
  </si>
  <si>
    <t>MENOR (2)</t>
  </si>
  <si>
    <t>MODERADO (3)</t>
  </si>
  <si>
    <t>MAYOR (4)</t>
  </si>
  <si>
    <t>CATASTRÓFICO (5)</t>
  </si>
  <si>
    <r>
      <t xml:space="preserve">OBJETIVOS INSTITUCIONALES
</t>
    </r>
    <r>
      <rPr>
        <b/>
        <sz val="11"/>
        <color theme="0"/>
        <rFont val="Arial"/>
        <family val="2"/>
      </rPr>
      <t/>
    </r>
  </si>
  <si>
    <r>
      <t xml:space="preserve">TIPOLOGÍA (Gestión o Corrupción)
</t>
    </r>
    <r>
      <rPr>
        <b/>
        <sz val="11"/>
        <color rgb="FFFF0000"/>
        <rFont val="Arial"/>
        <family val="2"/>
      </rPr>
      <t>Escoger la opción que corresponda</t>
    </r>
  </si>
  <si>
    <r>
      <rPr>
        <b/>
        <sz val="16"/>
        <color theme="1"/>
        <rFont val="Arial"/>
        <family val="2"/>
      </rPr>
      <t xml:space="preserve">PROBABILIDAD 
</t>
    </r>
    <r>
      <rPr>
        <sz val="16"/>
        <color theme="1"/>
        <rFont val="Arial"/>
        <family val="2"/>
      </rPr>
      <t xml:space="preserve">
</t>
    </r>
    <r>
      <rPr>
        <b/>
        <sz val="11"/>
        <color rgb="FFFF0000"/>
        <rFont val="Arial"/>
        <family val="2"/>
      </rPr>
      <t>Escoger la opción que corresponda según el nivel de probabilidad de que se presente el evento</t>
    </r>
  </si>
  <si>
    <r>
      <t xml:space="preserve">La implementación de esta política contempla los siguientes lineamientos:
a) El análisis del contexto estratégico para la Gestión del Riesgo, se efectua a través de </t>
    </r>
    <r>
      <rPr>
        <sz val="18"/>
        <rFont val="Arial"/>
        <family val="2"/>
      </rPr>
      <t xml:space="preserve">la Matriz </t>
    </r>
    <r>
      <rPr>
        <sz val="18"/>
        <color theme="1"/>
        <rFont val="Arial"/>
        <family val="2"/>
      </rPr>
      <t xml:space="preserve">DOFA, la cual es el insumo  para la identificación de causas, riesgos y consecuencias y se encuentra publicada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8"/>
        <color theme="1"/>
        <rFont val="Arial"/>
        <family val="2"/>
      </rPr>
      <t>guía metodológica del DAFP</t>
    </r>
    <r>
      <rPr>
        <sz val="18"/>
        <color theme="1"/>
        <rFont val="Arial"/>
        <family val="2"/>
      </rPr>
      <t xml:space="preserve"> para riesgos de gestión y de corrupción, teniendo en cuenta que, para estos últimos, no se acepta el riesgo y siempre debe conducir a un tratamiento, en concordancia con la siguiente tabla:</t>
    </r>
  </si>
  <si>
    <r>
      <rPr>
        <b/>
        <u/>
        <sz val="18"/>
        <rFont val="Arial"/>
        <family val="2"/>
      </rPr>
      <t>Consideraciones generales:</t>
    </r>
    <r>
      <rPr>
        <sz val="18"/>
        <rFont val="Arial"/>
        <family val="2"/>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8"/>
        <rFont val="Arial"/>
        <family val="2"/>
      </rPr>
      <t xml:space="preserve">
</t>
    </r>
    <r>
      <rPr>
        <sz val="18"/>
        <rFont val="Arial"/>
        <family val="2"/>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8"/>
        <rFont val="Arial"/>
        <family val="2"/>
      </rPr>
      <t>MIPG</t>
    </r>
    <r>
      <rPr>
        <sz val="18"/>
        <rFont val="Arial"/>
        <family val="2"/>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8"/>
        <rFont val="Arial"/>
        <family val="2"/>
      </rPr>
      <t>Revisión de los controles:</t>
    </r>
    <r>
      <rPr>
        <b/>
        <sz val="18"/>
        <rFont val="Arial"/>
        <family val="2"/>
      </rPr>
      <t xml:space="preserve">
</t>
    </r>
    <r>
      <rPr>
        <sz val="18"/>
        <rFont val="Arial"/>
        <family val="2"/>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8"/>
        <rFont val="Arial"/>
        <family val="2"/>
      </rPr>
      <t>Gestión de cambios:</t>
    </r>
    <r>
      <rPr>
        <sz val="18"/>
        <rFont val="Arial"/>
        <family val="2"/>
      </rPr>
      <t xml:space="preserve">
Cada propuesta de modificación</t>
    </r>
    <r>
      <rPr>
        <sz val="18"/>
        <rFont val="Arial"/>
        <family val="2"/>
      </rPr>
      <t xml:space="preserve"> o inclusión de un nuevo evento de riesgo será presentada a la OAPI para ser analizada de manera conjunta con el área solicitante y darle curso si procede. La jefe de la OAPI</t>
    </r>
    <r>
      <rPr>
        <sz val="18"/>
        <color rgb="FFFF0000"/>
        <rFont val="Arial"/>
        <family val="2"/>
      </rPr>
      <t xml:space="preserve"> </t>
    </r>
    <r>
      <rPr>
        <sz val="18"/>
        <rFont val="Arial"/>
        <family val="2"/>
      </rPr>
      <t xml:space="preserve">informará al Comité Institucional con respecto al cambio realizado, al exponer la nueva versión de la matriz.
</t>
    </r>
    <r>
      <rPr>
        <b/>
        <sz val="16"/>
        <color rgb="FF7030A0"/>
        <rFont val="Calibri"/>
        <family val="2"/>
        <scheme val="minor"/>
      </rPr>
      <t/>
    </r>
  </si>
  <si>
    <t>3. Formulación de planes, programas o proyectos de movilidad de la ciudad, que no propendan por la sostenibilidad ambiental, económica y social.</t>
  </si>
  <si>
    <t>1: Detrimento patrimonial.
2: Investigaciones disciplinarias, administrativas y fiscales.
3: Daños antijurídicos.
4. Daños ambientales
5. Perdida económica para la ciudad
6. Perdida de la calidad de vida de los ciudadanos
7: Pérdida de imagen institucional.
8. Falta de legitimidad, gobernabilidad y apropiación por parte de la ciudadanía con respecto a los planes, programas y proyectos.</t>
  </si>
  <si>
    <t>4. Efectuar la rendición de cuentas sin dar cumplimiento a la normativa y metodologia aplicable</t>
  </si>
  <si>
    <t>7: Inadecuada gestión contractual, incluida la celebración indebida de contratos, para favorecimiento propio o de terceros</t>
  </si>
  <si>
    <t xml:space="preserve">1: Desconocimiento por parte de los colaboradores de la Entidad sobre la normatividad y metodologia para la inclusión, participación y atención a los derechos de la ciudadanía. 
2: Inadecuada formulación, implementación, divulgación y seguimiento de las políticas de servicio, participación ciudadana y control social que identifique los logros y beneficios sociales esperados desde una perspectiva inclusiva y diferencial.
</t>
  </si>
  <si>
    <t>9. Discriminación y restricción a la participación de los ciudadanos que requieren atención y respuesta por parte de la SDM.</t>
  </si>
  <si>
    <t xml:space="preserve">1: Pérdida de imagen institucional
2: Incremento de PQRSD
3: Investigaciones y/o sanciones
</t>
  </si>
  <si>
    <t>10. Implementación de la Política de Seguridad Digital deficiente e ineficaz para las características y condiciones de la Entidad.</t>
  </si>
  <si>
    <t xml:space="preserve">11. Incumplimiento de requisitos al ejecutar un trámite o prestar un servicio a la ciudadanía con el propósito de obtener un beneficio propio o para un tercero.
</t>
  </si>
  <si>
    <t xml:space="preserve">13. Presencia de un ambiente laboral en la SDM o alguna de sus dependencias, que no sea motivador o no estimule el desarrollo profesional de los colaboradores. </t>
  </si>
  <si>
    <t>1. Afectación del logro de los objetivos institucionales.
2. Aumento en niveles de ausentismo y rotación de personal
3. Aumento del riesgo psicosocial y enfermedades laborales.</t>
  </si>
  <si>
    <t>1: Carencia de un diagnóstico adecuado de las condiciones de seguridad y salud en el trabajo de la Entidad.
2: No contar con personal idóneo para el diseño e implementación del Programa de SST.
3: Deficiencia en la planificación de recursos y acciones y su seguimiento en cuanto a  resultados esperados del SGSST
4: Falta de liderazgo y compromiso de la Alta Dirección con las metas y desempeño del SGSST.</t>
  </si>
  <si>
    <t xml:space="preserve">14. Formulación e implementación del Sistema de Gestión de Seguridad y Salud en el Trabajo que no garantice condiciones laborales seguras y saludables para los colaboradores.
</t>
  </si>
  <si>
    <r>
      <t xml:space="preserve">15. Gestión ambiental ineficaz que afecte negativamente las condiciones laborales en la Entidad 
</t>
    </r>
    <r>
      <rPr>
        <b/>
        <sz val="14"/>
        <color rgb="FFFF0000"/>
        <rFont val="Arial"/>
        <family val="2"/>
      </rPr>
      <t/>
    </r>
  </si>
  <si>
    <r>
      <rPr>
        <b/>
        <sz val="16"/>
        <rFont val="Arial"/>
        <family val="2"/>
      </rPr>
      <t>IMPACTO</t>
    </r>
    <r>
      <rPr>
        <b/>
        <sz val="18"/>
        <rFont val="Calibri"/>
        <family val="2"/>
        <scheme val="minor"/>
      </rPr>
      <t xml:space="preserve">
</t>
    </r>
    <r>
      <rPr>
        <b/>
        <sz val="11"/>
        <color rgb="FFFF3300"/>
        <rFont val="Arial"/>
        <family val="2"/>
      </rPr>
      <t xml:space="preserve">Escoger la opción que corresponda según el nivel de impacto que tendrá este evento sobre el objetivo:  
</t>
    </r>
    <r>
      <rPr>
        <b/>
        <u/>
        <sz val="11"/>
        <color rgb="FFFF3300"/>
        <rFont val="Arial"/>
        <family val="2"/>
      </rPr>
      <t>Corrupción</t>
    </r>
    <r>
      <rPr>
        <b/>
        <sz val="11"/>
        <color rgb="FFFF3300"/>
        <rFont val="Arial"/>
        <family val="2"/>
      </rPr>
      <t xml:space="preserve"> no puede ser insignificante ni menor; consultar y diligenciar primero el cuestionario de la hoja 3. Impacto corrupción;
</t>
    </r>
    <r>
      <rPr>
        <b/>
        <u/>
        <sz val="11"/>
        <color rgb="FFFF3300"/>
        <rFont val="Arial"/>
        <family val="2"/>
      </rPr>
      <t>Gestión:</t>
    </r>
    <r>
      <rPr>
        <b/>
        <sz val="11"/>
        <color rgb="FFFF3300"/>
        <rFont val="Arial"/>
        <family val="2"/>
      </rPr>
      <t xml:space="preserve"> consultar hoja 4 impacto riesgos gestión; tener en cuenta que para seguridad digital allí hay una tabla específica</t>
    </r>
    <r>
      <rPr>
        <u/>
        <sz val="18"/>
        <rFont val="Calibri"/>
        <family val="2"/>
        <scheme val="minor"/>
      </rPr>
      <t xml:space="preserve">
</t>
    </r>
  </si>
  <si>
    <r>
      <t xml:space="preserve">DOCUMENTO EN EL CUAL SE DESCRIBE CÓMO SE APLICA EL CONTROL
</t>
    </r>
    <r>
      <rPr>
        <b/>
        <sz val="11"/>
        <color rgb="FFFF0000"/>
        <rFont val="Arial"/>
        <family val="2"/>
      </rPr>
      <t>Mencionar el procedimiento documentado, instructivo o manual, o en caso contrario indicar "No está documentado"</t>
    </r>
  </si>
  <si>
    <t>Control No.</t>
  </si>
  <si>
    <r>
      <t xml:space="preserve">Calificación del diseño del control
</t>
    </r>
    <r>
      <rPr>
        <b/>
        <sz val="11"/>
        <color rgb="FFFF0000"/>
        <rFont val="Arial"/>
        <family val="2"/>
      </rPr>
      <t>Esta casilla suma automáticamente las variables de diseño 1 a 5, sin la 6 de evidencias</t>
    </r>
  </si>
  <si>
    <r>
      <t xml:space="preserve">Conclusión sobre el diseño de controles
</t>
    </r>
    <r>
      <rPr>
        <b/>
        <sz val="11"/>
        <color rgb="FFFF0000"/>
        <rFont val="Arial"/>
        <family val="2"/>
      </rPr>
      <t>Los controles que no aporten al promedio pueden considerarse para su modificación, eliminación o fusión con otros</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</si>
  <si>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r>
      <rPr>
        <b/>
        <sz val="11"/>
        <color rgb="FFFF0000"/>
        <rFont val="Arial"/>
        <family val="2"/>
      </rPr>
      <t>Inicialmente el responsable del control en primera línea de defensa autoevalúa, luego la tercera línea evalúa y confirma</t>
    </r>
  </si>
  <si>
    <r>
      <t xml:space="preserve">Fuerte
Diseño fuerte + Ejecución fuerte
</t>
    </r>
    <r>
      <rPr>
        <b/>
        <sz val="11"/>
        <color rgb="FFFF0000"/>
        <rFont val="Arial"/>
        <family val="2"/>
      </rPr>
      <t>No requiere acciones para fortalecer el control</t>
    </r>
  </si>
  <si>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xml:space="preserve">;
Diseño moderado + Ejecución moderada
</t>
    </r>
    <r>
      <rPr>
        <b/>
        <sz val="11"/>
        <color rgb="FFFF0000"/>
        <rFont val="Arial"/>
        <family val="2"/>
      </rPr>
      <t>Requiere acciones de fortalecimiento del control</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</si>
  <si>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
Requiere acciones de fortalecimiento del control</t>
    </r>
  </si>
  <si>
    <r>
      <t xml:space="preserve">Impacto (Detectivo)
</t>
    </r>
    <r>
      <rPr>
        <b/>
        <sz val="11"/>
        <color rgb="FFFF0000"/>
        <rFont val="Arial"/>
        <family val="2"/>
      </rPr>
      <t>No opera para riesgos de corrupción según guía DAFP</t>
    </r>
  </si>
  <si>
    <t>2. Formulación e implementación de estrategias, incluyendo la de cursos pedagógicos, que no fomenten la cultura ciudadana para la movilidad y el respeto entre  los usuarios de todas las formas de transporte</t>
  </si>
  <si>
    <t>1. Debilidad en la planificación de necesidades de recurso humano y definición de perfiles ajustados a las necesidades de los procesos y dependencias.
2. Deficiencia en cuanto a puntos de control, seguimiento y medición de la eficacia, eficiencia y efectividad del proceso de selección, inducción, entrenamiento y evaluación del personal de planta, y del cumplimiento de obligaciones en los contratistas. 
3. Falta de racionalización y simplificación de trámites, requisitos y documentación en el proceso de selección y vinculación de colaboradores.</t>
  </si>
  <si>
    <t xml:space="preserve">1. Afectación negativa del logro de los objetivos institucionales.
2: Afectación negativa en la calidad de la prestación del servicio de cara a la ciudadanía
3: Detrimento patrimonial por uso indebido de recursos
4: Investigaciones y posibles sanciones
5. Aumento de quejas y reclamaciones.
6. Afectación negativa en el clima laboral y el trabajo en equipo
</t>
  </si>
  <si>
    <t>1: Aumento de sccidentes de trabajo y enfermedades laborales.
2: Apertura  Investigaciones,  pago de indemnizaciones y sanciones por no reportar o hacerlo por fuera de los términos de ley
3: Incremento de índices de ausentismo laboral por incapacidades
4: Desmotivación laboral que conlleve a la disminución en la obtención de resultados esperados 
5: Afectación de la calidad de vida y la salud de los colaboradores.</t>
  </si>
  <si>
    <t xml:space="preserve">1: Desconocimiento de los lineamientos del subsistema de gestión ambiental, particularmente en lo referente al orden y aseo y uso eficiente de servicios públicos al interior de las sedes de la Entidad
2: Falta de liderazgo y compromiso de la Alta Dirección con las metas y desempeños ambientales institucionales en los programas de cultura de cero papel, ahorro del consumo de servicios publicos al interior de la entidad,  actualización de infraestructura física
3: Falta de conciencia ambiental de los colaboradores en el desempeño de sus funciones o ejecución de contratos y su repercusión sobre el ambiente laboral
4: Debilidad en la divulgación de los programas del Plan Institucional de Gestión Ambiental relacionados con campañas ambientales al interior de la entidad
5: Deficiencia en la planificación de metas, responsables, recursos, acciones y obligaciones y su seguimiento en cuanto a  resultados esperados del subsistema de gestión ambiental.
6: Debilidad en supervisión, seguimiento y medición al desempeño ambiental de propios y terceros en cuanto al cumplimiento de compromisos contractuales en materia ambiental.
</t>
  </si>
  <si>
    <t xml:space="preserve">1: Apertura de investigaciones y posibles sanciones
2: Afectación en la credibilidad de la Alta Dirección por no dar lineamientos claros sobre la política de gestión ambiental interna
3: Detrimento patrimonial por desviación de recursos
4: Afectación a la seguridad y salud de los colaboradores y terceros
5: Desgaste administrativo por procedimientos inoperantes
6. Daño en el ambiente laboral representado en el agotamiento o desmotivación de los colaboradores de la Entidad
</t>
  </si>
  <si>
    <r>
      <rPr>
        <b/>
        <sz val="20"/>
        <rFont val="Arial"/>
        <family val="2"/>
      </rPr>
      <t>EVALUACIÓN DEL RIESGO INHERENTE</t>
    </r>
    <r>
      <rPr>
        <u/>
        <sz val="11"/>
        <color theme="10"/>
        <rFont val="Calibri"/>
        <family val="2"/>
        <scheme val="minor"/>
      </rPr>
      <t xml:space="preserve">
</t>
    </r>
    <r>
      <rPr>
        <b/>
        <sz val="16"/>
        <rFont val="Arial"/>
        <family val="2"/>
      </rPr>
      <t>NIVEL DE RIESGO 
SEGÚN EL MAPA DE CALOR</t>
    </r>
    <r>
      <rPr>
        <u/>
        <sz val="11"/>
        <color theme="10"/>
        <rFont val="Calibri"/>
        <family val="2"/>
        <scheme val="minor"/>
      </rPr>
      <t xml:space="preserve">
</t>
    </r>
    <r>
      <rPr>
        <b/>
        <u/>
        <sz val="11"/>
        <color theme="10"/>
        <rFont val="Calibri"/>
        <family val="2"/>
        <scheme val="minor"/>
      </rPr>
      <t>Buscar el NPR en la hoja 5. Mapa de Calor; allí se ubicará la zona por color en la cual se ubica el riesgo, luego esta es la que de debe seleccionar aquí de la lista desplegable</t>
    </r>
  </si>
  <si>
    <r>
      <rPr>
        <b/>
        <sz val="12"/>
        <rFont val="Arial"/>
        <family val="2"/>
      </rPr>
      <t>NIVEL DE RIESGO INHERENTE (EVALUACIÓN INICIAL) O RESIDUAL DEL PERIODO INMEDIATAMENTE ANTERIOR</t>
    </r>
    <r>
      <rPr>
        <sz val="11"/>
        <color theme="1"/>
        <rFont val="Arial"/>
        <family val="2"/>
      </rPr>
      <t xml:space="preserve">
</t>
    </r>
  </si>
  <si>
    <r>
      <rPr>
        <b/>
        <sz val="18"/>
        <rFont val="Arial"/>
        <family val="2"/>
      </rPr>
      <t>EVIDENCIA DEL CONTROL</t>
    </r>
    <r>
      <rPr>
        <sz val="11"/>
        <color rgb="FFFF0000"/>
        <rFont val="Arial"/>
        <family val="2"/>
      </rPr>
      <t xml:space="preserve">
</t>
    </r>
    <r>
      <rPr>
        <b/>
        <sz val="11"/>
        <color rgb="FFFF0000"/>
        <rFont val="Arial"/>
        <family val="2"/>
      </rPr>
      <t>Hechos, datos o registros, verificables y trazables, que sean pertinentes para demostrar como se están controlando el riesgo</t>
    </r>
    <r>
      <rPr>
        <sz val="11"/>
        <color rgb="FFFF0000"/>
        <rFont val="Arial"/>
        <family val="2"/>
      </rPr>
      <t xml:space="preserve">
</t>
    </r>
    <r>
      <rPr>
        <u/>
        <sz val="11"/>
        <color theme="10"/>
        <rFont val="Calibri"/>
        <family val="2"/>
        <scheme val="minor"/>
      </rPr>
      <t xml:space="preserve">
</t>
    </r>
    <r>
      <rPr>
        <b/>
        <u/>
        <sz val="11"/>
        <color theme="10"/>
        <rFont val="Calibri"/>
        <family val="2"/>
        <scheme val="minor"/>
      </rPr>
      <t>NOTA: Una vez identificado el control llevarlo a la hoja 6. Evaluación Controles y contestar el cuestionario de calificación.</t>
    </r>
  </si>
  <si>
    <r>
      <rPr>
        <b/>
        <sz val="18"/>
        <color theme="1"/>
        <rFont val="Arial"/>
        <family val="2"/>
      </rPr>
      <t>CONTROLES EXISTENTES</t>
    </r>
    <r>
      <rPr>
        <b/>
        <sz val="11"/>
        <color theme="1"/>
        <rFont val="Arial"/>
        <family val="2"/>
      </rPr>
      <t xml:space="preserve">
(Transcribir aquí cada control existente, tal como se identificó en la columna CONTROLES EXISTENTES Y TIPO de la hoja 2. Mapa de Riesgos)</t>
    </r>
  </si>
  <si>
    <r>
      <t xml:space="preserve">Tipo de control
</t>
    </r>
    <r>
      <rPr>
        <b/>
        <sz val="11"/>
        <color rgb="FFFF0000"/>
        <rFont val="Arial"/>
        <family val="2"/>
      </rPr>
      <t>Clasificarlo según sea preventivo o correctivo</t>
    </r>
    <r>
      <rPr>
        <b/>
        <sz val="11"/>
        <color theme="1"/>
        <rFont val="Arial"/>
        <family val="2"/>
      </rPr>
      <t xml:space="preserve"> </t>
    </r>
  </si>
  <si>
    <t xml:space="preserve">1. Desconocimiento de las acciones concretas definidas en el PDD y PDSVM.
2. Deficiencia en la planificación y asignación de recursos necesarios para garantizar la implementación de las acciones establecidas en el PDD y PDSVM.
3. Deficiencia en los métodos de medición de la eficacia, eficiencia y efectividad de las acciones establecidas en el PDD y PDSVM que permitan evaluar el desempeño en el cumplimiento de metas y formular alertas tempranas.
4. Debilidad en la definición y aplicación de puntos de control, revisión  y generación de reportes en las etapas de formulación y ejecución de las acciones del PDD y PDSVM.
</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</si>
  <si>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</si>
  <si>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 xml:space="preserve">La Secretaría Distrital de Movilidad en cumplimiento de su misión institucional y en el marco de su plataforma estratégica, se compromete a gestionar de manera eficaz y eficiente, los riesgos de gestión y de corrupción, que incluyen la defensa jurídica, la seguridad digital, la gestión contractual y ambiental en la Entidad, y los cuales por su probabilidad o impacto pueden afectar significativamente el logro de los objetivos institucionales. En ese sentido, focaliza el contexto de su proceso de gestión del riesgo hacia aquellos del ámbito estratégico, proporciona los recursos necesarios e incentiva el compromiso de todos los colaboradores, efectuando la respectiva rendición de cuentas con respecto a los logros alcanzados en esta materia.  
La Entidad prioriza y establece los controles necesarios y suficientes a través de acciones concretas para el tratamiento y seguimiento de los riesgos identificados, con el propósito de prevenir su materialización y para que se constituyan en fuente de información para la toma de decisiones en la prestación de servicios con altos estándares de calidad. No obstante, en caso de materializarse alguno de los riesgos, se implementará el plan de contingencia respectivo por parte de los responsables del control. 
La Alta Dirección de la Secretaría Distrital de Movilidad asegura el desarrollo exitoso de la presente política, implementando las directrices metodológicas e instrumentos que la Entidad ha adoptado y definido para la identificación, valoración y tratamiento de los riesgos, de gestión y de corrupción. Además, reconoce que adicional al ámbito estratégico, existen riesgos operativos, y por esa razón, a través de sus líneas de defensa, implementa puntos de control en las actividades clave de sus procesos y procedimientos, formula indicadores para monitorear el cumplimiento de los planes, programas y proyectos, e implementa las dimensiones del Modelo Integrado de Planeación y Gestión MIPG.
</t>
  </si>
  <si>
    <t xml:space="preserve">1. Desconocimiento del personal responsable de generar y desarrollar las estrategias, incluyendo cursos pedagógicos, con respecto al alcance e impacto de los mismos.
2. Deficiencia en la metodologia para formular e implementar las estrategias de manera sistemática y articulada entre dependencias de la SDM, incluyendo los mecanismos de divulgación y concientización de las acciones que fomentan la cultura ciudadana 
3. Deficiencia en los mecanismos de medición de la eficacia, eficiencia y efectividad de las estrategias y cursos.
4. Falta de liderazgo y compromiso de los directivos responsables de la formulacion e implementación de las estrategias.
5. Deficiencia en la planificación de recursos y acciones y su seguimiento, en cuanto a  resultados esperados para el fomento de la cultura ciudadana y el respeto entre todos los usuarios.
</t>
  </si>
  <si>
    <t xml:space="preserve">1: Baja cultura de control en los colaboradores de la Entidad frente a la implementación del manual de funciones, manuales y código de integridad y tipologías de actos de corrupción.
2. Falta de celeridad y contundencia en la aplicación de acciones disciplinarias contra actos de corrupción.
3. Debilidad en la concertación de alianzas estratégicas y de articulación interinstitucional para combatir la corrupción. 
4: Bajos niveles de denuncia de actos de corrupción.
</t>
  </si>
  <si>
    <t>1: Baja cultura de control en los colaboradores responsables de la gestión contractual frente a la implementación del manual de funciones, manual de contratación, normativa, principios contractuales,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t>
  </si>
  <si>
    <t>1: Baja cultura de control en los colaboradores de la Entidad frente a la implementación del manual de funciones, manuales y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t>
  </si>
  <si>
    <t xml:space="preserve">Verificar que la dependencia responsable planifique los recursos para la implementación del PDSVM en el anteproyecto de presupuesto </t>
  </si>
  <si>
    <t>1: Detrimento patrimonial
2: Pérdida de imagen institucional
3: Desgaste administrativo por reprocesos
4: Investigaciones disciplinarias, administrativas, penales y fiscales.
5. Aumento en las reclamaciones, quejas, demandas, tutelas y demás acciones jurídicas, que ingresan a la Entidad
6.  Afectaciones a terceros.</t>
  </si>
  <si>
    <t>3. Verificar la planificación y seguimiento de los recursos  y/o acciones para Seguridad Digital  en el Plan de Acción Institucional por parte de las dependencias responsables (preventivo)</t>
  </si>
  <si>
    <t>Revisar y Acompañar  a  las dependencias de la SDM  en el desarrollo de  proyectos y en el diseño de estrategias de gestión social atraves de la aplicación del procedimiento de inclusión del componente social. (Preventivo)</t>
  </si>
  <si>
    <t xml:space="preserve">4.  </t>
  </si>
  <si>
    <t>Realizar el seguimiento a  las personas convocadas a las jornadas de socializacion  de servicios Convenio SENA SDM para la inscripcion a las formaciones tecnico tecnologicas y complementarias que se en cuentren disponibles en el portafoilio de servicios. (Preventivo</t>
  </si>
  <si>
    <t xml:space="preserve">2. </t>
  </si>
  <si>
    <t>2.1</t>
  </si>
  <si>
    <t>2.2.</t>
  </si>
  <si>
    <t xml:space="preserv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</si>
  <si>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6.</t>
  </si>
  <si>
    <t>Implementar  y realizar seguimiento a las acciones definidas como estrategias de mitigacion deacuerdo a los impactos previamente idenficados de la población objetivo (Detectivo)</t>
  </si>
  <si>
    <t xml:space="preserve">Verificar  y realizar el  seguimiento a la implementacion  del documento de Guia para la implementacion Estrategia de Rendicion de Cuentas, de la Secretaria distrital de Movilidad por localidades. con el fin de conocer el paso a paso la metodologia y el cumplimiento de la normatividad.vigente. (Preventivo)
</t>
  </si>
  <si>
    <t xml:space="preserve">Divulgar los canales de denuncia de actos de Corrupción en las carteleras de los CLMs.(Preventivo)
</t>
  </si>
  <si>
    <t>1.</t>
  </si>
  <si>
    <t xml:space="preserve">Realizar el seguimiento  y verificación a las actividades realizadas en los Espacios de Participación  en los CLMs por medio del instrumento de las Agendas Participativas para cumplir con los compromisos establecidos con  la comunidad en cada una de las localidades.(Preventivo)
</t>
  </si>
  <si>
    <t>2.</t>
  </si>
  <si>
    <t xml:space="preserve">
Divulgar la información relacionada con  las medidas anticorrupción institucionales contenidas en el PAAC  en las audiencias publicas.de  la rendición de cuentas en cada una de las Lccalidades,</t>
  </si>
  <si>
    <t>Verificar la información pública reportada en el Plan de Acción Institucional de acuerdo con el Plan Anual de Adquisiciones (preventivo)</t>
  </si>
  <si>
    <t>Verificar que las viabilidades presupuestales coincidan con el PAA (preventivo). grupo 2 ppto</t>
  </si>
  <si>
    <t xml:space="preserve">3.1. </t>
  </si>
  <si>
    <t>Revisar e informar los avances y atrasos en la ejecución presupuestal y contractual de acuerdo con el PAA (preventivo). grupo 2 ppto</t>
  </si>
  <si>
    <t xml:space="preserve">3.2. </t>
  </si>
  <si>
    <t xml:space="preserve">Divulgar la información relacionada con  las medidas anticorrupción institucionales contenidas en el PAAC  en las audiencias publicas.de  la rendición de cuentas en cada una de las Lccalidades. (Preventivo)  </t>
  </si>
  <si>
    <t xml:space="preserve">
6.Divulgar los canales de denuncia de actos de Corrupción en las carteleras de los CLMs.(Preventivo)</t>
  </si>
  <si>
    <t>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t>
  </si>
  <si>
    <t xml:space="preserve">Realizar el seguimiento a  las solicitudes  realizadas en los CLMs   a traves del instrumento de las agendas participativas para velar por su  efectiva atención atraves de las dependencias del SDM. (Preventivo)
</t>
  </si>
  <si>
    <t>7.</t>
  </si>
  <si>
    <t>Realizar el seguimiento a las jornadas de socialización en los temas de cultura ciudadana</t>
  </si>
  <si>
    <t>8.</t>
  </si>
  <si>
    <t xml:space="preserve">1: Fallas en la infraestructura tecnológica que pueda afectar la Seguridad Digital de la Entidad.
2: Desconocimiento por parte de los colaboradores de la Entidad en cuanto a los principios, propósitos y aplicación de la Política de Seguridad Digital.
3: Deficiencia en la planificación de recursos y acciones y su seguimiento en cuanto a resultados esperados en Seguridad Digital de la Entidad.
4. Deficiencia en los mecanismos de medición de la eficacia, eficiencia y efectividad de la Política de Seguridad Digital.
5: Obsolescencia tecnológica y su impacto en la Seguridad Digital.
</t>
  </si>
  <si>
    <t xml:space="preserve">1. Vulneración de la disponibilidad e integridad de la información.
2. Afectación negativa del servicio y la gestión de la Entidad.
</t>
  </si>
  <si>
    <t xml:space="preserve">Verificar el cumplimiento de la guía metodológica de la Veeduría Distrital para la rendición de cuentas sectorial y la Secretaría General (preventivo) 
</t>
  </si>
  <si>
    <t>1.1.</t>
  </si>
  <si>
    <t>1.2.</t>
  </si>
  <si>
    <t>4.1.</t>
  </si>
  <si>
    <t xml:space="preserve">4.2. </t>
  </si>
  <si>
    <t xml:space="preserve">Implementar estrategias de socialización del Código de Integridad y lucha contra la corrupción (preventivo) </t>
  </si>
  <si>
    <t>preventivo</t>
  </si>
  <si>
    <t>3.1</t>
  </si>
  <si>
    <t>3.2</t>
  </si>
  <si>
    <t>Verificar que las solicitudes de devolucion cumplan con los requisitos para tal fin (control preventivo)</t>
  </si>
  <si>
    <t>Recibir y verificar que los documentos radicados para pago cumplan con todos los requisitos establecidos , (control preventivo)</t>
  </si>
  <si>
    <t>Recibir y verificar que los documentos radicados para pago cumplan con todos los requisitos establecidos</t>
  </si>
  <si>
    <t>2.2</t>
  </si>
  <si>
    <t xml:space="preserve">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</si>
  <si>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3.</t>
  </si>
  <si>
    <t>Hacer seguimiento a la aplicación  de los manuales de Contratación y Supervisión de la Entidad, teniendo en cuenta las normas existentes en todos los tramites de gestion contractual.(preventivo)</t>
  </si>
  <si>
    <t>Revisar los actos administrativos que se encuentren relacionados con la politica de Vision Cero; asi como los demas documentos que se pongan en consideracion de la Direccion de Normatividad y conceptos y que se encuente relacionados con la politica anterior mencionada.(Detectivo)</t>
  </si>
  <si>
    <t>2, 3</t>
  </si>
  <si>
    <t>1.3.</t>
  </si>
  <si>
    <t xml:space="preserve">Realizar socializaciónes  a los colaboradores de la SDM sobre el manual de contratación y Manual de Supervision e Interventoria  con el proposito de fortalecer la gestion contractual de la entidad. (preventivo)  
</t>
  </si>
  <si>
    <t xml:space="preserve">4.3 </t>
  </si>
  <si>
    <t>Presentar las denuncias correspondientes al detectar el uso indebido de la información pública de la Entidad (Preventivos) - Ataca la Causa  Bajos niveles de denuncia de actos de corrupción.</t>
  </si>
  <si>
    <t xml:space="preserve">5. </t>
  </si>
  <si>
    <t>Validar  semanalmenrte los terminos  y los procesos judiciales. (Controles Detectivos)</t>
  </si>
  <si>
    <t>1.2</t>
  </si>
  <si>
    <t>Hacer seguimiento a la aplicación  de los manuales de Contratación y Supervisión de la Entidad, teniendo en cuenta las normas existentes en todos los tramites de gestion contractual. (preventivo)</t>
  </si>
  <si>
    <t>1.3</t>
  </si>
  <si>
    <t xml:space="preserve">Revisar los actos administrativos que se expidan con ocasion del codigo de Integridad y/ o el que lo sustituya o Modifique.(Prevetivo)ataca la causa Baja cultura de control en los colaboradores de la Entidad frente al uso responsable de la información pública y  tipologías de actos de corrupción. </t>
  </si>
  <si>
    <t xml:space="preserve">
Presentar las denuncias correspondientes al detectar el uso indebido de la información pública de la Entidad (Preventivos) - Ataca la Causa Falta de celeridad y contundencia en la aplicación de acciones disciplinarias contra actos de corrupción.</t>
  </si>
  <si>
    <t>4.</t>
  </si>
  <si>
    <t xml:space="preserve">Cotejar el  bloqueo en puertos USB  con el fin de mitigar  la transferencia de informacion.(preventivo)Ataca la causa Debilidad en la concertación de alianzas estratégicas y de articulación interinstitucional para combatir la corrupción. </t>
  </si>
  <si>
    <t xml:space="preserve">1.1.  </t>
  </si>
  <si>
    <t>Realizar socializaciones  a los colaboradores de la SDM sobre el manual de contratación y Manual de Supervision e Interventoria  con el proposito de fortalecer la gestion contractual de la entidad.(Preventivo)</t>
  </si>
  <si>
    <t>3.3</t>
  </si>
  <si>
    <t xml:space="preserve">Hacer seguimiento a la aplicación de los  documentos de SIG(MIPG) - Gestión contractual (Preventivo)
</t>
  </si>
  <si>
    <t xml:space="preserve">1,Revisar los actos administrativos que se expidan con ocasion del codigo de Integridad y/ o el que lo sustituya o Modifique(Preventivo) </t>
  </si>
  <si>
    <t xml:space="preserve">2.Verificar los conceptos solicitados a la Direccion de Normatividad y conceptos, asi como los derechos de peticion esten atendidos teniendo en cuenta lo dispuesto en la normatividad que regula la materia.(Detectivo)
</t>
  </si>
  <si>
    <t xml:space="preserve">5,Verificar la prestacion oportuna del   nuevo modulo de peticiones quejas y reclamos habilitado, con el fin de  brindar servicios eficientes opotunos y  de calidad .(Detectivo) </t>
  </si>
  <si>
    <t xml:space="preserve">6.Validar  semanalmenrte los terminos  y los procesos judiciales. (Controles Detectivos) </t>
  </si>
  <si>
    <t xml:space="preserve">1.Verificar los requisitos establecidos para el perfil requerido por las areas a traves de las listas de chequeo , previa suscripcion del contrato en la plataforma Secop.(Preventivo)- Ataca la Causa  Debilidad en la planificación de necesidades de recurso humano y definición de perfiles ajustados a las necesidades de los procesos y dependencias. </t>
  </si>
  <si>
    <t>5,Verificar los requisitos establecidos para el perfil requerido por las areas a traves de las listas de chequeo , previa suscripcion del contrato en la plataforma Secop.(Preventivo)</t>
  </si>
  <si>
    <t xml:space="preserve"> Verificar que las dependencias responsables planifiquen los recursos para la rendición de cuentas en el anteproyecto de presupuesto </t>
  </si>
  <si>
    <t xml:space="preserve">Verificar el cumplimiento de plan de acción descrito en el Plan Estratégico de Comunicaciones y Cultura para la Movilidad </t>
  </si>
  <si>
    <t>Implementar y evaluar el Plan Estratégico de Comunicaciones y Cultura para la Movilidad</t>
  </si>
  <si>
    <t>2.3</t>
  </si>
  <si>
    <t>Verificar la información publicada en los medios de comunicación</t>
  </si>
  <si>
    <t xml:space="preserve">Verificar la información publicada en los medios de comunicación </t>
  </si>
  <si>
    <t xml:space="preserve"> Verificar el contenido comunicativo frente al tema de rendición de cuentas </t>
  </si>
  <si>
    <t>1.4</t>
  </si>
  <si>
    <t xml:space="preserve"> Verificar la información publicada en los medios de comunicación </t>
  </si>
  <si>
    <t>Verificar el impacto de las campañas relacionadas con anticorrupción</t>
  </si>
  <si>
    <t>Verificar la información publicada en los medios de comunicación (detectivo)</t>
  </si>
  <si>
    <t>Procedimiento de gestión de incidentes de seguridad de la información (Correctivo) ---&gt;  Ataca las Concecuencias definidas como  Vulneración de la disponibilidad e integridad de la información, y 2.3.4. Afectación negativa del servicio y la gestión de la Entidad.</t>
  </si>
  <si>
    <t xml:space="preserve">Verificar el cumplimiento del procedimiento de control de cambios (PA04-PR04 PROCEDIMIENTO GESTIÓN DE CAMBIOS DE TIC VERSIÓN 1,0 DE 18-02-2019.PDF) (Preventivo) ---&gt; Ataca la causa definida como  “ Fallas en la infraestructura tecnológica que pueda afectar la Seguridad Digital de la Entidad.“
</t>
  </si>
  <si>
    <t>1, 2</t>
  </si>
  <si>
    <t>4.1</t>
  </si>
  <si>
    <t>4.2</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</si>
  <si>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</si>
  <si>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 xml:space="preserve">Cotejar la correcta implementación del PAA que tiene la OTIC para el 2019, especialmente en los proyectos relacionados con Seguridad de la Información. (Preventivo) 
</t>
  </si>
  <si>
    <t>Verificar los indicadores definidos por MinTIC para la Política de Seguridad Digital para implementarlos en la Secretaria Distrital de Movilidad. (Preventivo)</t>
  </si>
  <si>
    <t xml:space="preserve">Validar la correcta implantación de las Políticas Específicas de la Seguridad de la Información 5.31 y 5.32 “Política de adquisición de hardware” y “Política de adquisición de software”. (Preventivo) </t>
  </si>
  <si>
    <t>Verificar la planificación y seguimiento de los recursos y/o acciones para cultura ciudadana en el Plan de Acción Institucional por parte de las dependencias responsables (preventivo) grupo 1 metas</t>
  </si>
  <si>
    <t>5.</t>
  </si>
  <si>
    <t xml:space="preserve">1.2. </t>
  </si>
  <si>
    <t>1.1</t>
  </si>
  <si>
    <t>3.3.</t>
  </si>
  <si>
    <t>3.4</t>
  </si>
  <si>
    <t xml:space="preserve">
Organizar rotaciones de los  equipos de colaboradores (Orientadores y Gestores locales)  en cada uno de los  CLMs en los periodos predefinidos por la supervisión . (Preventivo)</t>
  </si>
  <si>
    <t xml:space="preserve">Validar en la plataforma SECOP y la base de datos los procesos contractuales de la Entidad. (detectivo)Ataca la consecuencia desgaste administrativo por reprocesos  </t>
  </si>
  <si>
    <t>Hacer seguimiento a la aplicación de los  documentos de SIG(MIPG) - Gestión contractual (Preventivo)ataca la causa Debilidad en los puntos de control y mecanismos de seguimiento y medición de la eficacia y eficiencia del proceso contractual.</t>
  </si>
  <si>
    <t>Verificar y hacer seguimiento  a las denuncias que se presentan por parte de las areas.(Control Detectivo) Ataca una consecuencia  Desgaste administrativo por reprocesos y Investigaciones y sanciones</t>
  </si>
  <si>
    <t xml:space="preserve">Revisar aleatoriamente Sistema Siproj y revision de las fichas de conciliación. (Controles Detectivos) Ataca una consecuencia que seria Desgaste administrativo por reprocesos.
</t>
  </si>
  <si>
    <r>
      <t xml:space="preserve">Promedio calificación del diseño de controles 
</t>
    </r>
    <r>
      <rPr>
        <b/>
        <sz val="11"/>
        <color rgb="FFFF0000"/>
        <rFont val="Arial"/>
        <family val="2"/>
      </rPr>
      <t xml:space="preserve">Para cada riesgo </t>
    </r>
    <r>
      <rPr>
        <b/>
        <sz val="11"/>
        <color theme="1"/>
        <rFont val="Arial"/>
        <family val="2"/>
      </rPr>
      <t xml:space="preserve">
</t>
    </r>
  </si>
  <si>
    <t>Ejecutar los puntos de control del procedimiento PE01-PR01 ANÁLISIS, CONCEPTOS Y/O ESTUDIOS TÉCNICOS DE MEDIDAS ESTRATÉGICAS PARA LA MOVILIDAD. (Preventivo)</t>
  </si>
  <si>
    <t xml:space="preserve">2.2, 4. </t>
  </si>
  <si>
    <t xml:space="preserve">3.2  </t>
  </si>
  <si>
    <t>Evaluar la eficacia de los conceptos y/o estudios técnicos a través de indicadores en el POA  (Preventivo).</t>
  </si>
  <si>
    <t>1.5</t>
  </si>
  <si>
    <t>Verificar la ejecución de las actividades del proceso de Inteligencia para la Movilidad, a través de los procedimientos existentes. (Preventivo)</t>
  </si>
  <si>
    <t xml:space="preserve">Verificar que los usuarios con acceso a la carpeta compartida, que sirve como repositorio de la información del proceso de Inteligencia para la Movilidad, pueda ser consultada únicamente por los servidores autorizados por el jefe de la DIM (Preventivo). </t>
  </si>
  <si>
    <t>Efectuar seguimiento a la ejecución contractual y a las supervisiones de los contratos asignados a cargo de la DIM. (Preventivo)</t>
  </si>
  <si>
    <t>Validar que los estudios previos estén acordes con el perfil y experiencia requeridos para el desarrollo de la misionalidad del proceso de Inteligencia para la Movilidad. (Preventivo)</t>
  </si>
  <si>
    <t xml:space="preserve">1.2, 2. </t>
  </si>
  <si>
    <t>Verificar que se cumplan los requisitos en la elaboración de estudios o conceptos para la formulación de Planes, Programas o proyectos de Movilidad de la ciudad   (Preventivo)</t>
  </si>
  <si>
    <t>Hacer seguimiento en la asignación de recursos para acciones enfocadas a la sostenibilidad ambiental (Preventivo).</t>
  </si>
  <si>
    <t xml:space="preserve"> Verificar la aplicación de los puntos de control establecidos en los procedimientos e instructivos existentes. (Preventivo)</t>
  </si>
  <si>
    <t>Verificar la aplicación de los puntos de control establecidos en los procedimientos e instructivos existentes. (Preventivo)</t>
  </si>
  <si>
    <t xml:space="preserve">1.5 </t>
  </si>
  <si>
    <t>1, 3</t>
  </si>
  <si>
    <t xml:space="preserve"> Realizar los operativos de Control de Tránsito y Transporte de conformidad con la priorización efectuada. (Preventivo)</t>
  </si>
  <si>
    <t>Verificación de los requisitos para cada modalidad de los procesos contratuales estructurados en la SCTT. (Causa No 1 -Consecuencia No 3)</t>
  </si>
  <si>
    <t xml:space="preserve">1.3 </t>
  </si>
  <si>
    <t>Verificación de los requisitos para solicitud de Copia de IPAT´s (Preventivo)</t>
  </si>
  <si>
    <t xml:space="preserve">1.2 </t>
  </si>
  <si>
    <t>Verificar los requisitos establecidos para el perfil requerido por las areas a traves de las listas de chequeo , previa suscripcion del contrato en la plataforma Secop.(Preventivo)- Ataca la Causa Falta de racionalización y simplificación de trámites, requisitos y documentación en el proceso de selección y vinculación de colaboradores.</t>
  </si>
  <si>
    <t>Verificar la planificación y seguimiento de las acciones para SST en el Plan de Acción Institucional por parte de las dependencias responsables (preventivo)</t>
  </si>
  <si>
    <t xml:space="preserve">3. </t>
  </si>
  <si>
    <t>Verificar la planificación y seguimiento de los recursos y/o acciones para la gestión ambiental en el Plan de Acción Institucional por parte de las dependencias responsables (preventivo)</t>
  </si>
  <si>
    <r>
      <t xml:space="preserve">% de cumplimiento del diseño del control
</t>
    </r>
    <r>
      <rPr>
        <b/>
        <sz val="11"/>
        <color rgb="FFFF0000"/>
        <rFont val="Arial"/>
        <family val="2"/>
      </rPr>
      <t>Teniendo en cuenta que 90 puntos al ser el máximo puntaje equivale a 100% de cumplimiento</t>
    </r>
  </si>
  <si>
    <r>
      <t xml:space="preserve">Evaluación del diseño del control
</t>
    </r>
    <r>
      <rPr>
        <b/>
        <sz val="11"/>
        <color rgb="FFFF0000"/>
        <rFont val="Arial"/>
        <family val="2"/>
      </rPr>
      <t>Fuerte: 96 a 100%;
Moderado: 86 a 95%;
Débil: Menor a 86%</t>
    </r>
  </si>
  <si>
    <t>Revisar Aleatoriamente Sistema Siproj y revision de las fichas de conciliación. (Controles Detectivos)</t>
  </si>
  <si>
    <r>
      <t xml:space="preserve">Solidez del diseño del conjunto de controles 
</t>
    </r>
    <r>
      <rPr>
        <b/>
        <sz val="11"/>
        <color rgb="FFFF0000"/>
        <rFont val="Arial"/>
        <family val="2"/>
      </rPr>
      <t>El promedio debe estar por encima de 96%, sino se requieren planes de acción</t>
    </r>
  </si>
  <si>
    <t>SOLIDEZ INDIVIDUAL DE LOS CONTROLES</t>
  </si>
  <si>
    <t>No. de casillas que aporta cada control preventivo según su solidez</t>
  </si>
  <si>
    <r>
      <t xml:space="preserve">No. de casillas a mover en el mapa de calor hacia </t>
    </r>
    <r>
      <rPr>
        <b/>
        <sz val="11"/>
        <color rgb="FFFF0000"/>
        <rFont val="Arial"/>
        <family val="2"/>
      </rPr>
      <t>ABAJO</t>
    </r>
    <r>
      <rPr>
        <b/>
        <sz val="11"/>
        <rFont val="Arial"/>
        <family val="2"/>
      </rPr>
      <t>, según</t>
    </r>
    <r>
      <rPr>
        <b/>
        <sz val="11"/>
        <color theme="1"/>
        <rFont val="Arial"/>
        <family val="2"/>
      </rPr>
      <t xml:space="preserve">
promedio de controles preventivos</t>
    </r>
  </si>
  <si>
    <r>
      <t xml:space="preserve">No. de casillas a mover en la matriz de calificación hacia la </t>
    </r>
    <r>
      <rPr>
        <b/>
        <sz val="11"/>
        <color rgb="FFFF0000"/>
        <rFont val="Arial"/>
        <family val="2"/>
      </rPr>
      <t>IZQUIERDA,</t>
    </r>
    <r>
      <rPr>
        <b/>
        <sz val="11"/>
        <color theme="1"/>
        <rFont val="Arial"/>
        <family val="2"/>
      </rPr>
      <t xml:space="preserve"> según promedio de controles detectivos</t>
    </r>
  </si>
  <si>
    <t xml:space="preserve">TIPOLOGÍA (Gestión o Corrupción)
</t>
  </si>
  <si>
    <r>
      <t xml:space="preserve">Número de casillas que desplaza por </t>
    </r>
    <r>
      <rPr>
        <b/>
        <sz val="11"/>
        <color theme="1"/>
        <rFont val="Arial"/>
        <family val="2"/>
      </rPr>
      <t>impacto</t>
    </r>
    <r>
      <rPr>
        <sz val="11"/>
        <color theme="1"/>
        <rFont val="Arial"/>
        <family val="2"/>
      </rPr>
      <t xml:space="preserve"> después de evaluar controles
</t>
    </r>
    <r>
      <rPr>
        <sz val="20"/>
        <color rgb="FFFF0000"/>
        <rFont val="Wingdings 3"/>
        <family val="1"/>
        <charset val="2"/>
      </rPr>
      <t>Å</t>
    </r>
  </si>
  <si>
    <r>
      <t>Número de casillas que desplaza por</t>
    </r>
    <r>
      <rPr>
        <b/>
        <sz val="11"/>
        <color theme="1"/>
        <rFont val="Arial"/>
        <family val="2"/>
      </rPr>
      <t xml:space="preserve"> probabilidad </t>
    </r>
    <r>
      <rPr>
        <sz val="11"/>
        <color theme="1"/>
        <rFont val="Arial"/>
        <family val="2"/>
      </rPr>
      <t xml:space="preserve">después de evaluar controles
</t>
    </r>
    <r>
      <rPr>
        <sz val="20"/>
        <color rgb="FFFF0000"/>
        <rFont val="Wingdings 3"/>
        <family val="1"/>
        <charset val="2"/>
      </rPr>
      <t>È</t>
    </r>
  </si>
  <si>
    <r>
      <rPr>
        <b/>
        <sz val="18"/>
        <rFont val="Arial"/>
        <family val="2"/>
      </rPr>
      <t>NIVEL DE RIESGO SEGÚN MAPA DE CALOR</t>
    </r>
    <r>
      <rPr>
        <u/>
        <sz val="18"/>
        <color theme="10"/>
        <rFont val="Calibri"/>
        <family val="2"/>
        <scheme val="minor"/>
      </rPr>
      <t xml:space="preserve">
</t>
    </r>
  </si>
  <si>
    <t xml:space="preserve">TRATAMIENTO DEL RIESGO                                                                                                </t>
  </si>
  <si>
    <t xml:space="preserve">TRATAMIENTO DEL RIESGO   </t>
  </si>
  <si>
    <t>PLAN DE CONTINGENCIA EN CASO DE MATERIALIZACIÓN DEL RIESGO</t>
  </si>
  <si>
    <t>1.2, 2.1, 3.1, 4</t>
  </si>
  <si>
    <r>
      <t xml:space="preserve">ACCIONES SEGÚN LA OPCIÓN DE MANEJO ESCOGIDA Y LA EVALUACIÓN DE CADA CONTROL
</t>
    </r>
    <r>
      <rPr>
        <b/>
        <sz val="12"/>
        <color rgb="FFFF3300"/>
        <rFont val="Arial"/>
        <family val="2"/>
      </rPr>
      <t>Revisar la hoja de evaluación de controles en el campo de Conclusión sobre los controles y si la opción</t>
    </r>
    <r>
      <rPr>
        <b/>
        <sz val="12"/>
        <color rgb="FFFF0000"/>
        <rFont val="Arial"/>
        <family val="2"/>
      </rPr>
      <t xml:space="preserve"> de manejo es: </t>
    </r>
    <r>
      <rPr>
        <b/>
        <sz val="12"/>
        <rFont val="Arial"/>
        <family val="2"/>
      </rPr>
      <t xml:space="preserve">
</t>
    </r>
    <r>
      <rPr>
        <b/>
        <sz val="12"/>
        <color rgb="FFFF0000"/>
        <rFont val="Arial"/>
        <family val="2"/>
      </rPr>
      <t xml:space="preserve">ACEPTAR: </t>
    </r>
    <r>
      <rPr>
        <sz val="12"/>
        <color rgb="FFFF0000"/>
        <rFont val="Arial"/>
        <family val="2"/>
      </rPr>
      <t>No se adopta ninguna medida que afecte la probabilidad o el impacto del riesgo, se mantienen los controles y se les hace seguimiento periódico. En el caso de riesgos de</t>
    </r>
    <r>
      <rPr>
        <b/>
        <sz val="12"/>
        <color rgb="FFFF0000"/>
        <rFont val="Arial"/>
        <family val="2"/>
      </rPr>
      <t xml:space="preserve"> corrupción</t>
    </r>
    <r>
      <rPr>
        <sz val="12"/>
        <color rgb="FFFF0000"/>
        <rFont val="Arial"/>
        <family val="2"/>
      </rPr>
      <t>, estos</t>
    </r>
    <r>
      <rPr>
        <b/>
        <sz val="12"/>
        <color rgb="FFFF0000"/>
        <rFont val="Arial"/>
        <family val="2"/>
      </rPr>
      <t xml:space="preserve"> no </t>
    </r>
    <r>
      <rPr>
        <sz val="12"/>
        <color rgb="FFFF0000"/>
        <rFont val="Arial"/>
        <family val="2"/>
      </rPr>
      <t xml:space="preserve">pueden ser aceptados.
</t>
    </r>
    <r>
      <rPr>
        <b/>
        <sz val="12"/>
        <color rgb="FFFF0000"/>
        <rFont val="Arial"/>
        <family val="2"/>
      </rPr>
      <t>EVITAR:</t>
    </r>
    <r>
      <rPr>
        <sz val="12"/>
        <color rgb="FFFF0000"/>
        <rFont val="Arial"/>
        <family val="2"/>
      </rPr>
      <t xml:space="preserve"> Se abandonan las actividades que dan lugar al riesgo y se decide no iniciar o no continuar con las actividades que lo causan. Puede que no sea una opción viable si impide el desarrollo de las actividades
</t>
    </r>
    <r>
      <rPr>
        <b/>
        <sz val="12"/>
        <color rgb="FFFF0000"/>
        <rFont val="Arial"/>
        <family val="2"/>
      </rPr>
      <t xml:space="preserve">COMPARTIR: </t>
    </r>
    <r>
      <rPr>
        <sz val="12"/>
        <color rgb="FFFF0000"/>
        <rFont val="Arial"/>
        <family val="2"/>
      </rPr>
      <t xml:space="preserve">Se reduce la probabilidad o el impacto del riesgo y se transfiere o comparte una parte de este. Ej.: seguros y tercerización
</t>
    </r>
    <r>
      <rPr>
        <b/>
        <sz val="12"/>
        <color rgb="FFFF0000"/>
        <rFont val="Arial"/>
        <family val="2"/>
      </rPr>
      <t xml:space="preserve">REDUCIR: </t>
    </r>
    <r>
      <rPr>
        <sz val="12"/>
        <color rgb="FFFF0000"/>
        <rFont val="Arial"/>
        <family val="2"/>
      </rPr>
      <t xml:space="preserve">Se adoptan medidas para reducir la probabilidad o el impacto del riesgo o ambos, esto conlleva a la implementación de controles adicionales. Para riesgos de </t>
    </r>
    <r>
      <rPr>
        <b/>
        <sz val="12"/>
        <color rgb="FFFF0000"/>
        <rFont val="Arial"/>
        <family val="2"/>
      </rPr>
      <t>seguridad digital</t>
    </r>
    <r>
      <rPr>
        <sz val="12"/>
        <color rgb="FFFF0000"/>
        <rFont val="Arial"/>
        <family val="2"/>
      </rPr>
      <t xml:space="preserve"> se deben emplear como  mínimo los controles del anexo A de la </t>
    </r>
    <r>
      <rPr>
        <b/>
        <sz val="12"/>
        <color rgb="FFFF0000"/>
        <rFont val="Arial"/>
        <family val="2"/>
      </rPr>
      <t>ISO/IEC 27001:2013</t>
    </r>
    <r>
      <rPr>
        <sz val="18"/>
        <color rgb="FFFF0000"/>
        <rFont val="Arial"/>
        <family val="2"/>
      </rPr>
      <t xml:space="preserve">
</t>
    </r>
    <r>
      <rPr>
        <b/>
        <sz val="18"/>
        <rFont val="Arial"/>
        <family val="2"/>
      </rPr>
      <t xml:space="preserve">
</t>
    </r>
  </si>
  <si>
    <r>
      <t xml:space="preserve">ACCIÓN DE CONTINGENCIA
</t>
    </r>
    <r>
      <rPr>
        <sz val="12"/>
        <color rgb="FFFF0000"/>
        <rFont val="Arial"/>
        <family val="2"/>
      </rPr>
      <t xml:space="preserve">Qué se hace en caso de materializarse considerando las consecuencias identificadas y los controles </t>
    </r>
    <r>
      <rPr>
        <b/>
        <sz val="12"/>
        <color rgb="FFFF0000"/>
        <rFont val="Arial"/>
        <family val="2"/>
      </rPr>
      <t>detectivos</t>
    </r>
  </si>
  <si>
    <r>
      <t xml:space="preserve">PLAZO PARA IMPLEMENTACIÓN
</t>
    </r>
    <r>
      <rPr>
        <b/>
        <sz val="12"/>
        <color rgb="FFFF0000"/>
        <rFont val="Arial"/>
        <family val="2"/>
      </rPr>
      <t xml:space="preserve">Horas o días </t>
    </r>
    <r>
      <rPr>
        <sz val="12"/>
        <color rgb="FFFF0000"/>
        <rFont val="Arial"/>
        <family val="2"/>
      </rPr>
      <t>según el nivel de impacto identificado al evaluar el riesgo residual</t>
    </r>
  </si>
  <si>
    <r>
      <t xml:space="preserve">CARGO RESPONSABLE
</t>
    </r>
    <r>
      <rPr>
        <sz val="12"/>
        <color rgb="FFFF0000"/>
        <rFont val="Arial"/>
        <family val="2"/>
      </rPr>
      <t>Con la jerarquía y autoridad suficientes para la toma de decisiones</t>
    </r>
  </si>
  <si>
    <r>
      <t xml:space="preserve">EVIDENCIA DE EJECUCIÓN DE LAS ACCIONES
</t>
    </r>
    <r>
      <rPr>
        <sz val="12"/>
        <color rgb="FFFF0000"/>
        <rFont val="Arial"/>
        <family val="2"/>
      </rPr>
      <t>Hechos, datos o registros, verificables y trazables, que sean pertinentes para demostrar como se están controlando el riesgo una vez materializado</t>
    </r>
    <r>
      <rPr>
        <b/>
        <sz val="18"/>
        <rFont val="Arial"/>
        <family val="2"/>
      </rPr>
      <t xml:space="preserve">
</t>
    </r>
  </si>
  <si>
    <r>
      <t xml:space="preserve">SEGUIMIENTO/ MEDICIÓN DE EFICACIA DE LAS ACCIÓN
</t>
    </r>
    <r>
      <rPr>
        <sz val="12"/>
        <color rgb="FFFF3300"/>
        <rFont val="Arial"/>
        <family val="2"/>
      </rPr>
      <t>Reuniones, indicadores,..</t>
    </r>
  </si>
  <si>
    <t>Verificar el cumplimiento de lo establecido en el Plan Anticorrupción y de atención al ciudadano - Componente 3 Rendión de Cuentas</t>
  </si>
  <si>
    <t>1.6</t>
  </si>
  <si>
    <t>Validar la aplicación de los criterios de confidencialidad de la Información establecido en el ítem 10 del   Estatuto de Auditoria y Código de Ética del Auditor Interno</t>
  </si>
  <si>
    <t xml:space="preserve">Validar la aplicación de los criterios de confidencialidad de la Información establecido en el ítem 10 del   Estatuto de Auditoria y Código de Ética del Auditor Interno </t>
  </si>
  <si>
    <t>Verificar la aplicabilidad de los formatos de Solicitud de cuentas de usuario (Código PA04-PR01-F01 Versión 1,0) aprobados para cada uno de los servidores de la OCI</t>
  </si>
  <si>
    <r>
      <rPr>
        <b/>
        <sz val="18"/>
        <rFont val="Arial"/>
        <family val="2"/>
      </rPr>
      <t xml:space="preserve">OPCIÓN DE MANEJO
</t>
    </r>
    <r>
      <rPr>
        <b/>
        <sz val="12"/>
        <color rgb="FFFF3300"/>
        <rFont val="Arial"/>
        <family val="2"/>
      </rPr>
      <t>Según el nivel de riesgo residual, escoger de la lista de</t>
    </r>
    <r>
      <rPr>
        <b/>
        <sz val="11"/>
        <color rgb="FFFF3300"/>
        <rFont val="Arial"/>
        <family val="2"/>
      </rPr>
      <t>sp</t>
    </r>
    <r>
      <rPr>
        <b/>
        <sz val="11"/>
        <color rgb="FFFF0000"/>
        <rFont val="Arial"/>
        <family val="2"/>
      </rPr>
      <t>legable la opción de manejo que se considere más conveniente para tratar el riesgo</t>
    </r>
    <r>
      <rPr>
        <u/>
        <sz val="18"/>
        <color theme="10"/>
        <rFont val="Arial"/>
        <family val="2"/>
      </rPr>
      <t xml:space="preserve">
(Consulte la hoja 7. Opciones de manejo)</t>
    </r>
  </si>
  <si>
    <t>ACCIONES DE TRATAMIENTO DEL RIESGO RESIDUAL</t>
  </si>
  <si>
    <t>Verificar la correcta planeación del anteproyecto de presupuesto.</t>
  </si>
  <si>
    <t>Analizar y verificar la veracidad de datos, estadísticas e insumos base para la formulación de las politicas, planes y programas que sean lideradas por  la Subsecretaria de Gestión de la Movilidad. (preventivo)</t>
  </si>
  <si>
    <t>2.4</t>
  </si>
  <si>
    <t xml:space="preserve">1: Deficiencia en la metodología y el control para la recopilación, consolidación y divulgación de la información.
2: Baja cultura de control, desconocimiento y falta de apropiación de la importancia, alcance y principios de la rendición de cuentas.
3. Deficiencia en la planificación de recursos y acciones para desarrollar la estrategia de Rendición de Cuentas con los ciudadanos y grupos de interés.
4.Desconocimiento y falta de apropiación de la importancia, alcance y principios de la rendición de cuentas, y su  convergencia con la Ley General de Archivos y la Ley de Transparencia y de Acceso a la Información Pública.
</t>
  </si>
  <si>
    <t>4.1 Verificar  la implementación de los instrumentos archivísticos (preventivo)</t>
  </si>
  <si>
    <t>4.2 Ejecutar el componente de Gestión Documental en el Plan Institucional de Capacitación (preventivo)</t>
  </si>
  <si>
    <t>Atender las quejas y denuncias de conformidad con lo disipuesto en la Ley 734 de 2002.</t>
  </si>
  <si>
    <t xml:space="preserve">2.3 </t>
  </si>
  <si>
    <t xml:space="preserve">Hacer un seguimiento de las conductas que se investigan con mayor frecuencia, y dictar capacitaciones. </t>
  </si>
  <si>
    <t xml:space="preserve"> Desarrollar estrategias de incentivos para la rendición de cuentas (preventivo)</t>
  </si>
  <si>
    <t xml:space="preserve">1.1 Anual
1.2, 2.2, 3.2, 4 Anualmente
1.3 Semestral 
1.4 Cuatrimestral  (Con fechas de corte 30 de abril, 31 de agosto y 31 de diciembre) 
2.1 Anual
2.3 Semestral
3.1 Anual
3.2. Permanente
3.3 Cuatrimestral
4. Anual </t>
  </si>
  <si>
    <t xml:space="preserve">1.1 Elaboración y publicación de los formatos establecidos por la Veeduría Distrital. Y las directrices de la Secretaría General.
1.2, 2.2, 3.2, 4. Listado de Asistencia, Acta de Reunion, Formato para formulacion de presguntas, Encuesta para la evaluacion de la Rendición de Cuentas, y Cuadro de Sistematización
1.3. Informe de rendición de cuentas 
1.4 Informe de seguimiento al PAAC publicado en la Web de la Entidad
2.1 Registros como: listas, documentos, videos, correos electronicos, redes sociales e informe.
2.3 Expedientes y archivo digital compartido  
3.1 Registro en PE01-PR06-F01 
3.2 Boletines de prensa publicados en página Web, correos electrónicos sobre el monitoreo a los medios de comunicación, videos, audios, fotos de ruedas de prensa.
3.3 Expedientes y archivo digital compartido 
4.1 Informe de seguimiento Archivo de Bogotá 
4.2 Encuestas, actas de visitas de seguimiento, contenidos presentados en las capacitaciones. 
</t>
  </si>
  <si>
    <t xml:space="preserve">3.3 </t>
  </si>
  <si>
    <t xml:space="preserve">Adelantar las investigaciones disciplinarias por la omisión de la rendición de cuentas de conformidad con lo dipuesto en la Ley 734 de 2002. </t>
  </si>
  <si>
    <t>1. Hacer seguimiento en cada una de las etapas y términos   del proceso disiciplinario, para el impulso procesal requerido.</t>
  </si>
  <si>
    <t>1.1. Semestral
1.2. Bimensual
1.3 Anual o Cada vez que se desarrolla la actividad a controlar 
1.4. Permanente
1.5 Cada vez que se desarrollan las actividades establecidas en los procedimientos y/o instructivos
2-3 Mensual
2.2 Semestral
3. Cuatrimestral
4.1. Semestral
4.2. Trimestral 
4.3 Cada vez que se desarrolla la actividad a controlar
5. Semanal</t>
  </si>
  <si>
    <t>1.1. Documento estrategia-iniciativas adicionales-plan de gestión de integridad-PAAC
1.2. Plan institucional de Planeación.
1.3 Manual de Contratacióny Manual de Supervisión e Interventoria 
1.4. No está documentado
1.5 PM01-PR01; PM01-PR02;PM01-PR03; PM01-PR04;PM01-PR05 y sus instructivos
2-3 Acuerdo 001-2015
2.2  Ley 734 de 2002, archivo digital. 
3. Procedimiento PV02-PR01   
4.1. Documento estrategia-iniciativas adicionales-plan de gestión de integridad-PAAC
4.2 Procedimiento de Participación Ciudadana
4.3. Politica Conflicto de Intereses
5.No esta documentado</t>
  </si>
  <si>
    <t xml:space="preserve"> Hacer seguimiento en cada una de las etapas y términos del proceso disiciplinario. (preventivo)   </t>
  </si>
  <si>
    <t>Adelantar las investigaciones disciplinarias por la manipulación de la información pública de conformidad con lo dipuesto en la Ley 734 de 2002. (Detectivo)</t>
  </si>
  <si>
    <t>1. Trimestral
1-2 Trimestral
2. Trimestral
3.1. Trimestral
3.2 Trimestral
3.3 Cuando de presenten las novedades de la asignación que requieran cambios de perfiles
3.4. Cuatrimestral
4.1 Permanente
4.2 Trimestral
5. Trimestral</t>
  </si>
  <si>
    <t>1. Procedimiento Gestión de Cambios de TIC
1-2. Procedimiento de gestión de incidentes de seguridad de la información
2. Procedimiento de Contratación.
3.1 Procedimiento PE01-PR01 Formulación de proyectos, construcción y seguimiento del Plan de Acción Institucional
3.2. No está documentado
3.3 Procedimiento de administración de cuentas de Usuarios Código: PA04-PR01
3.4. Procedimiento PV02-PR01
4.1 No está documentado
4.2 No está documentado
5. Documento Políticas Específicas de Seguridad de la Información.</t>
  </si>
  <si>
    <t xml:space="preserve">1.https://intranetmovilidad.movilidadbogota.gov.co/intranet/PA04
1-2 Documento interno de uso del Operador Tecnologico.
2. Aún se encuentra en etapa precontractual
3.1 Correo electrónico, en el que se informa el resultado del análisis y verificación de los Planes Operativos Anuales realizado por los profesionales de la OAPI, y dirigido al responsable del reporte.
3.2 Registro en \\FSSDM03\OTIC\P_PAA. 
3.3 Formatos Solicitud de cuentas de usuarios aprobados para la OCI
3.4. Expedientes y archivo digital compartido. 
4.1 Boletines de prensa publicados en página Web, correos electrónicos sobre el monitoreo a los medios de comunicación, videos, audios, fotos de ruedas de prensa.
4.2 No está evidenciado aún
5. https://intranetmovilidad.movilidadbogota.gov.co/intranet/sites/default/files/2017-03-13/SGSI-P02.pdf.  </t>
  </si>
  <si>
    <t xml:space="preserve">1.1 Trimestral
1.2 Permanente.
1.3, 2 Cada vez que se desarrolla la actividad a controlar.
1.4. Trimestral
1-4,1, 1-4, 2 y 1-4, 3 Cada vez que se desarrolla la necesidad
1.5 Periodicamente por demanda según la ejecución de la actividad.
1.6 Permanente
2.1 Anual
2.2 Cuatrimestralmente
3. Cada vez que se desarrolla la actividad a controlar.
3.2 Semestral 
3.3 Cuatrimestral
4. Cada vez que se desarrolla la actividad a controlar.
</t>
  </si>
  <si>
    <t xml:space="preserve">1.1. Procedimiento PE01-PR01 Formulación de proyectos, construcción y seguimiento del Plan de Acción Institucional
1.2. Manual de Contratación Y Manual de Supervisión e Interventoria
1.3, 2 Instructivo de Normatividad y conceptos. 
1.4. No está documentado
1-4,1, 1-4, 2 y 1-4, 3 Procedimiento PA04-PR05
1.5 Los procedimientos del proceso de Inteligencia para la Movilidad, que se encuentran publicados en la Intranet.
1.6 Estatuto de Auditoria y Código de Ética del Auditor Interno - Item 7.4 Responsabilidades de los Auditores Internos de la Oficina de Control lnterno
2.1 Guía para la implementación Estrategia de Rendicion de Cuentas, de la Secretaria distrital de Movilidad por localidades.
2.2 No está documentado
3.Politica Conflicto de Intereses
3.2 Ley 734 de 2002, archivo digital.  
3.3 Procedimiento PV02-PR01
4. No esta documentado </t>
  </si>
  <si>
    <t>1.1 Correo electrónico, en el que se informa el resultado del análisis y verificación de los Planes Operativos Anuales realizado por los profesionales de la OAPI, y dirigido al responsable del reporte.
1.2 Correo o memorando de devolución o aprobación de los tramites de gestion contractual
1.3, 2 Pantallazo de la actualizacion de la Matriz de cumplimiento Legal y pantallazos soporte de publicación en Intranet por tema de lineamientos.
1.4. Registro en el POA de Gestión de Comunicaciones
1-4,1, 1-4, 2 y 1-4, 3 Diligenciamiento aprobado del formato PA04-PR01-F02 por Directivos
1.5 Análisis, conceptos y/o estudios, indicadores, modelaciones, estadísticas, datos, aprobados.
1.6 Informes finales de auditorias y seguimientos aprobados y firmados por el Jefe de Control Interno
2.1 Informe de las Audiencias Publicas.
2.2 Acta de verificación de usuarios con perfiles de acceso a la carpeta
3.Copia de las denuncias interpuestas.(Correo o memorandos)
3.2 Expedientes y archivo digital compartido  
3.3 Expedientes y archivo digital compartido 
4. Lista de chequeo donde están los equipos de computo y la revisión con la información física suministrada por el proveedor.</t>
  </si>
  <si>
    <t>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t>
  </si>
  <si>
    <t xml:space="preserve">Aplicación y seguimiento de documentos de SIG(MIPG) - Gestión contractual (Preventivo)ataca la causa Debilidad en los puntos de control y mecanismos de seguimiento y medición de la eficacia y eficiencia del proceso contractual.
</t>
  </si>
  <si>
    <t>1.1 Semestral
1.2, 3. Mensualmente.
1.3 Cada vez que se requiera adelantar un proceso de estructuración.
1.4 Cada vez que se requiera
1-4,1, 1-4, 2 y 1-4, 3  Cada vez que se presente un proceso de contratación  
2. Permanente
2.1   Permanente
3.1 Diario                                                               3.2 Semanal
3.3. Mensual
4.1 Semestral       
4.2 Cuatrimestral</t>
  </si>
  <si>
    <t xml:space="preserve">1.1 Registro de recibo material POP, listas de asistencia a eventos y actividades donde se socializa el código de integridad, videos, fotos, medios internos de la comunicación, seguimiento POA-965.
1.2, 3.  Informes de Supervisión y Actas.
1.3 Listas de Chequeo dispuestas en el repositorio \\Storage_admin\sctt.
1.4Presentación  y lista de asistencia de la socialización.
1-4,1, 1-4, 2 y 1-4, 3   Elaboración de estudios previos y su evaluación por el comité de contratación.                                                       Informe de Supervisión      
2. Boletines de prensa publicados en página Web, correos electrónicos sobre el monitoreo a los medios de comunicación, videos, audios, fotos de ruedas de prensa.
2.1  Actualización de los documentos en el SIG
3.1. Formato PE01-PR06 -F04 diligenciado
3.2  Mediante correo remitido por la Jefe de oficina Asesora de Planeación Institucional a Directivos.
3.3 Informes de supervisión de las interventorías
4.1 Expedientes y archivo digital compartido                                                     4.2 Expedientes y archivo digital compartido, aplicativo SIID  </t>
  </si>
  <si>
    <t>1.1. Semestral
1.2. Anual
1.3. Permanente o Cada vez que se desarrolla la actividad a controlar 
1.4 . Trimestral
1-4,1, 1-4, 2 y 1-4, 3.5  Cada vez que se realicen procesos de inducción y reinducción a los funcionarios.                                                       Socialización anual a los servidores de la Subsecretaría de Gestión, Dirección de CTT y Dirección DTI 
1.5 Cada vez que se desarrollan las actividades establecidas en los procedimientos y/o instructivos
1.6 Permanente
2. Permanente
2.1. Trimestral   
3.1. Semestral
3.2. Mensual
3.3. Trimestral        
3.4. Permanente
3.5. Mensual
4.1 Semestral       
4.2 Cuatrimestral
6. Bimensual
6.1 Cuatrimestral</t>
  </si>
  <si>
    <t>1.1. Documento estrategia-iniciativas adicionales-plan de gestión de integridad-PAAC
1.2. Guia para la implementacion Estrategia de Rendicion de Cuentas, de la Secretaria distrital de Movilidad por localidades.
1.3. Instructivo de Normatividad y conceptos
1.4. No está documentado
1-4,1, 1-4, 2 y 1-4, 3  Código de Integridad, Procedimiento PA04-PR05. Manual del MIPG
1.5 PM01-PR01; PM01-PR02;PM01-PR03; PM01-PR04;PM01-PR05 y sus instructivos
1.6 Estatuto de Auditoria y Código de Ética del Auditor Interno - Item 7.4 Responsabilidades de los Auditores Internos de la Oficina de Control lnterno
2. No está documentado
2.1 PM04-MN01MANUAL DE TRÁMITES Y PRESTACIÓN DEL SERVICIO
3.1. Procedimiento de Participación.
3.2. Instructivo Representación Judicial.
3.3. No esta documentado
3.4. Procedimientos,Instructivos,Manuales de la Gestión Contractual
3.5. Matriz de seguimiento PAA DAC en Excel 
4.1 Ley 734 de 2002, archivo digital                                    4.2 Procedimiento PV02-PR01 
6. Plan institucional de Planeación.
6.1. No Documentado</t>
  </si>
  <si>
    <t xml:space="preserve">1.1. Registro de recibo material POP, listas de asitencia a eventos y actividades donde se socializa el código de integridad, videos, fotos, medios internos de la comunicación, seguimiento POA-965.
1.2. Informe de las Audiencias Públicas.
1.3. Pantallazo de la actualizacion de la Matriz de cumplimiento Legal y pantallazos soporte de publicación en Intranet por tema de lineamientos.
1.4. Registro en el POA de Gestión de Comunicaciones
1-4,1, 1-4, 2 y 1-4, 3 Listados de asistencia de inducción y reinducción, Listado de asistencia a socializaciones, Listado asistencia capacitación MIPG.   
1.5 Conceptos y/o estudios aprobados.
1.6 Informes finales de auditorias y seguimientos aprobados y firmados por el Jefe de Control Interno
2. Boletines de prensa publicados en página Web, correos electrónicos sobre el monitoreo a los medios de comunicación, videos, audios, fotos de ruedas de prensa.
2.1 Informe de la implemtación del PM04-MN01MANUAL DE TRÁMITES Y PRESTACIÓN DEL SERVICIO.
3.1. Organización  de los equipos de trabajo CLMs.
3.2. Base de datos de denuncias de corrupcion y informe de abogados externos.
3.3. Base de datos y plataforma SECOP.
3.4. Pantallazos de las actualizaciónes realizadas en la Intranet ( Documentos SIG) y correos electrónicos con las solicitudes de actualización.
3.5. Informe  seguimiento PAA de la DAC
4. Expedientes y archivo digital compartido                                                     
6. Registro Fotográfico. 
6.1. una(1) campaña comunicativa cuatrimestral sobre el riesgo de cobro por la realización de un trámite para beneficio propio o de un tercero  </t>
  </si>
  <si>
    <t xml:space="preserve">1: Pérdida de imagen institucional
2: Desgaste administrativo por reprocesos
3: Investigaciones y sanciones
4: Detrimento patrimonial
5. Responsabilidad frente a afectaciones a terceros
</t>
  </si>
  <si>
    <t xml:space="preserve">1: Ciudadanía insatisfecha y mal informada
2: Investigaciones disciplinarias, administrativas, fiscales y penales.
3. Pérdida de Imagen Institucional
4. Aumento PQRSD por parte de los ciudadanos
</t>
  </si>
  <si>
    <t xml:space="preserve">
Horas</t>
  </si>
  <si>
    <t xml:space="preserve">
 N.A</t>
  </si>
  <si>
    <t xml:space="preserve">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t>
  </si>
  <si>
    <t>PERIODICIDAD DEL CONTROL</t>
  </si>
  <si>
    <t xml:space="preserve">1. Cuatrimestral
1.1.Semestral
2. Anual
2.1. Trimestral 
3 y 4. Mensual
5. Semestral
5.1. Trimestral
6. Trimestral
</t>
  </si>
  <si>
    <t>1. Procedimiento PV02-PR01
1.1.), 2), 2.1), 3), 4) y 5) Resolución 242 de 2014
5.1. Procedimiento PE01-PR01 Formulación de proyectos, construcción y seguimiento del Plan de Acción Institucional.
6. Decreto 1076 de 2015</t>
  </si>
  <si>
    <t xml:space="preserve">1. Expedientes y archivo digital compartido. 
1.1.  Hojas de vida, Acta de reunión y Listado de asistencia 
2. Encuesta y listado de asistencia
2.1. Acta de reunión y listado de asistencia
3 y 4. Piezas comunicativas, listas de asistencia   
5. Plan de Acción PIGA e Informe de seguimiento  
5.1. Correo electrónico, en el que se informa el resultado del análisis y verificación de los Planes Operativos Anuales realizado por los profesionales de la OAPI, y dirigido al responsable del reporte.
6. Certificaciones de disposición final 
</t>
  </si>
  <si>
    <t>1.1 Permanente.
1.2, 2 Periodicamente de acuerdo con las necesidades del proceso.
1.3 Programación anual y seguimientos semestrales
2. Trimestral    
2.1 Mensual
3.1 Permanente
3.2 Permanente
4.1  Permanente
4.2 Permanente
4.3 Cuatrimestral
5. Mensual</t>
  </si>
  <si>
    <t>1.1 Manual de Contratación y Manual de Supervisión e Interventoria 
1.2, 2 DECRETO 672 DE 2018 “POR MEDIO DEL CUAL SE MODIFICA LA ESTRUCTURA ORGANIZACIONAL DE LA SECRETARÍA DISTRITAL DE MOVILIDAD Y SE DICTAN OTRAS DISPOSICIONES".PDF y PA05-M02 MANUAL DE CONTRATACION VERSIÓN 1,0 DE 18-02-2019.PDF y  PA05-M03 MANUAL DE SUPERVISION VERSIÓN 1,0 DE 18-02-2019.PDF
1,3; Sistema de evalaución de desempeño CSCN. PA02-IN07 PROCEDIMIENTO EVALUACION FUNCIONARIOS PROVISIONALES . 
2. Formato acta de reunión PA01- PR01- F02 ó Formato listado de asistencia PA01- PR01- F01 de las capacitaciones sobre la información de trámites y servicios al personal que hace presencia en los diferentes puntos de contacto.
2.1 PE01-PR05 Identificación, tratamiento y seguimiento de las salidas no conformes 
3.1  Manual de Contratación y Manual de Supervisión e Interventoria 
3,2 - 4,1  - 4,2 Resolución Manual Específico de Funciones y Competencias Laborales Hoja de vida PA02-PR01-F03
4.3 Procedimiento PV02-PR01.
4.1; 4,2; 6,1; 6,2 Sistema de evalaución de desempeño CSCN. PA02-IN07 PROCEDIMIENTO EVALUACION FUNCIONARIOS PROVISIONALES . 
5. PM04-MN01MANUAL DE TRÁMITES Y PRESTACIÓN DEL SERVICIO</t>
  </si>
  <si>
    <t>1.1 En caso de incumplimiento del perfil se le comunica al ordenador del gasto mediante correo o memorando  para que realice la correccion pertinente o en su defecto se procede a rechazarlo a través de la plataforma de SECOP.- Listas de Chequeo.
1.2, 2 Estudios previos de los Contratos de Prestación de Servicios y Apoyo a la Gestión de la DIM aprobados por ordenador del gasto.
1,3; Formato EDL CNSC. Formato evaluación del funcionario provisional PA02-IN07-F02
2. Evidencias  Formato de asistenciaa  las capacitaciones sobre la información de trámites y servicios al personal que hace presencia en los diferentes puntos de contacto.
2.1  Identificar, tratar y realizar seguimiento de las salidas que no sean conformes con los requisitos: de las partes interesadas, legales, inherentes, y los establecidos por la Entidad, con el fin de prevenir su uso o entrega no intencionados.
3.1  En caso de incumplimiento del perfil se le comunica al ordenador del gasto mediante correo o memorando  para que realice la correccion pertinente o en su defecto se procede a rechazarlo a través de la plataforma de SECOP.- Listas de Chequeo.
3,2 - 4,1  - 4,2 Resolución Manual Específico de Funciones y Competencias Laborales Hoja de vida PA02-PR01-F03
4.3 Expedientes y archivo digital compartido. 
5. Matriz de seguimiento en la oportunidad de respuesta de los requerimientos realizados en la Entidad.</t>
  </si>
  <si>
    <t>1. Programación anual y seguimientos semestrales
2. Diario 
2.1 De acuerdo a la programación establecido en el Plan de Vacantes 
2.2 Anual
2.3 Anual 
2. Diario 
3, Cada dos años
4.
5. Permanente
5.1 Según directriz del nominador 
5.2 Permanente 
5,3. Permanente</t>
  </si>
  <si>
    <t xml:space="preserve">1.  PA02-IN07 INSTRUCTIVO PARA GESTIÓN DEL RENDIMIENTO 
 PA02-IN07-F01 FORMATO CONCERTACIÓN, SEGUIMIENTO, RETROALIMENTACÓN Y EVALUACIÓN DE LOS ACUERDOS DE GESTIÓN 
2. PA03-PR09-Procedimiento Tramite Ordenes de pago  y Relacion de Atorizacion 
2,1  PA02-PR02 PROCEDIMIENTO PARA PROVEER UN EMPLEO MEDIANTE ENCARGO 
2,2 Plan de Bienestar Social y mejoramiento del Clima Laboral 
2,3  Plan de Incentivos Institucionales.
2,4 . PA03-PR09-Procedimiento Tramite Ordenes de pago  y Relacion de Atorizacion 
3, PLAN ESTRATÉGICO DE TALENTO HUMANO
4.
5. Manual de Contratación y Manual de Supervisión e Interventoria
5,1  Plan de Vacantes.
5,2 Manual de Funciones y Competencias Laborales vigente
5.3  Manual de Contratación y Manual de Supervisión e Interventoria  </t>
  </si>
  <si>
    <t>1.   PA02-IN07-F01 FORMATO CONCERTACIÓN, SEGUIMIENTO, RETROALIMENTACÓN Y EVALUACIÓN DE LOS ACUERDOS DE GESTIÓN - Seguimiento semestral 
2. Estadística de devolución  de cuentas
2,1 Documentos soporte del proceso de encargo.
2,2 Reporte del POA de Gestión .
2,3 Reporte del POA de Gestión .
2.4  Estadística de devolución  de cuentas
3. Informe de aplicación de medición  
4
5.En caso de incumplimiento del perfil se le comunica al ordenador del gasto mediante correo o memorando  para que realice la correccion pertinente o en su defecto se procede a rechazarlo a través de la plataforma de SECOP.- Listas de Chequeo.
5,1  Documentos soporte del proceso de nombramientos 
5,2  PA02-PR01-F02 FORMATO DE VERIFICACIÓN DE CUMPLIMIENTO DE REQUISITOS MÍNIMOS 
5.3 En caso de incumplimiento del perfil se le comunica al ordenador del gasto mediante correo o memorando  para que realice la correccion pertinente o en su defecto se procede a rechazarlo a través de la plataforma de SECOP.- Listas de Chequeo.</t>
  </si>
  <si>
    <t xml:space="preserve">1. Aplicaciones de procedimientos disciplinarios, discrecinalidad en gestión del talento humano por parte del nominador.
2 Comunicación inmediata con  lla Direccion Distrital de Tesoreria, los administradores de los aplicativos  OPGET y Si Capital, según el caso.
2.1-2.2,2.3 Definición e implementación de plan de intervención, de acuerdo al origen de la situación presentada.
3, Definición e implementación de plan de intervención, de acuerdo al origen de la situación presentada.
5,1 - 5,2  Nombrar y/o revocar el nombramiento </t>
  </si>
  <si>
    <t xml:space="preserve">1, 3 días 
2.inmediatamente.
3, 5 días 
5,1 - 5,2 5 días </t>
  </si>
  <si>
    <t>1. Nominador
2.Subdirector Financiero
3, Director de Talento Humano
5,1-5,2 , Director de Talento Humano</t>
  </si>
  <si>
    <t>1. PA02-IN07-F01 FORMATO CONCERTACIÓN, SEGUIMIENTO, RETROALIMENTACÓN Y EVALUACIÓN DE LOS ACUERDOS DE GESTIÓN
2. Correos
2.1,.2.2,.2.3 Listados de asistencia, registro fotografico, presentaciones realizadas, correos electronicos 
3, Listados de asistencia, registro fotografico, presentaciones realizadas, correos electronicos 
5,1-5,2 Actos administrativos.</t>
  </si>
  <si>
    <t xml:space="preserve">1.  Cumplimiento  de los acuerdos de gestión concertados en esl  PA02-IN07-F01 FORMATO CONCERTACIÓN, SEGUIMIENTO, RETROALIMENTACÓN Y EVALUACIÓN DE LOS ACUERDOS DE GESTIÓN
2. Requerimientos via correo electrónico.
21, 2.2, 2.3 Seguimientos en el POA de Gestión
3, Reuniones
5,1-5,2 Indicador
 </t>
  </si>
  <si>
    <t xml:space="preserve">1.1-; 1,2  De acuerdo al cronograma de capacitaciones
2. Cuatrimestral
3. Trimestral
4-5 A demanda - Anual </t>
  </si>
  <si>
    <t xml:space="preserve">1.1-; 1,2  Programa de capacitación del sistema
2. Procedimiento PV02-PR01
3. Procedimiento PE01-PR01 Formulación de proyectos, construcción y seguimiento del Plan de Acción Institucional
4-5  PA02-IN04-INSTRUCTIVO DE INSPECCIONES PLANEADAS
 PA02-IN05-INSTRUCTIVO PARA DILIGENCIAR LA MATRIZ DE PELIGROS Y VALORACION DE RIESGOS </t>
  </si>
  <si>
    <t xml:space="preserve">1.1- 1,2  Formato listado de Asistencia   PA01-PR01-F01. Certificaciones asistencia a cursos
2. Expedientes y archivo digital compartido. 
3. Correo electrónico, en el que se informa el resultado del análisis y verificación de los Planes Operativos Anuales realizado por los profesionales de la OAPI, y dirigido al responsable del reporte.
4-5 Formatos establecidos en los instructivos  PA02-IN04-INSTRUCTIVO DE INSPECCIONES PLANEADAS  y  PA02-IN05-INSTRUCTIVO PARA DILIGENCIAR LA MATRIZ DE PELIGROS Y VALORACION DE RIESGOS </t>
  </si>
  <si>
    <t>1.1 Documento estrategia anual de Rendición de Cuentas a la ciudadanía.
1.2, 2.2, 3.2, 4 Guia para la implementacion Estrategia de Rendicion de Cuentas, de la Secretaria distrital de Movilidad por localidades.
1.3. No está documentado
1.4 Instructivo para Elaboración de informes para el control de la gestión institucional Código: PV01-IN01  
2.1 Documento estrategia, que contiene las actividades que se desarrollan para incentivar a los colaboradores de la SDM en la Rendición de Cuentas.
2.3 Ley 734 de 2002, archivo digital.  
3.1 No está documentado
3.2. No está documentado
3.3 Procedimiento PV02-PR01          
4.1 No está documentado
4.2 Plan Institucional de Capacitación (componente de Gestión Documental)</t>
  </si>
  <si>
    <t>12.2 Director de la DIM y/o supervisor de contrato
1.3-1.4;Subsecretario de Gestión de la Movilidad, Director de Gestión del Tránsito y Control de Tránsito y Transporte y Director de Ingeniería de Tránsito.
2.Director(a) Atención al Ciudadano.
2.1.Director(a) Atención al Ciudadano.
4.3. Jefe Oficina Control Disciplinario
5. Director(a) Atención al Ciudadano.</t>
  </si>
  <si>
    <t xml:space="preserve">1.1 Acatar las recomendaciones y acciones que resulten de la investigación de incidente y/o accidente laboral   
1.2  No permitir ejercer su objeto contractual a ningun contratista sin la afiliación de la ARL.
2. Practicar las pruebas dentro de los procesos disiciplinaros adelantados por la Oficina, tendientes a verificar la responsabilidad de los autores.
3, Mesas de trabajo en las cuales se establece un plan de intervención 
4-5 3, Mesas de trabajo en las cuales se establece un plan de intervención </t>
  </si>
  <si>
    <t>1.1-Un día   
1.2 Un día
2. Dentro de los seís (6) días siguientes de recibir la queja, cumpliendo los términos que estipula la Ley.
3, Dos días 
4-5 Dos días</t>
  </si>
  <si>
    <t xml:space="preserve">1.1-Director de Talento Humano 
1.2 Director de Contratación. 
2. Jefe Oficina Control Disciplinario
3, Director de Talento Humano
4-5 Director de Talento Humano 
</t>
  </si>
  <si>
    <t xml:space="preserve">1.1 Indicadores
1,2 Reunion - Correo 
2. Actas de reuniones, expedientes y archivo compartido.
3, Reunión  
4-5 , Reunión  
</t>
  </si>
  <si>
    <t xml:space="preserve">1.1 Informes- listados de asistencia- registro de accidentes 
1,2 Listados de asistencia, actas, corros electronicos 
2. Actas de reparo, expedientes, archivo de la dependencia y aplicativo SIID.
3, Listados de asistencia, actas, corros electronicos
4-5 , Listados de asistencia, actas, corros electronicos </t>
  </si>
  <si>
    <t xml:space="preserve">1. Practicar las pruebas dentro de los procesos disiciplinaros adelantados por la Oficina, tendientes a verificar la responsabilidad de los autores.
1.1 - 2 - 2.1 - 3 - 4 - 5.1 y 6 Suscribir Plan de Mejoramiento ante la Oficina de Control Interno </t>
  </si>
  <si>
    <t xml:space="preserve">1. Dentro de los seís (6) días siguientes de recibir la queja, cumpliendo los términos que estipula la Ley.
1.1 - 2 - 2.1 - 3 - 4 - 5.1 y 6 Seis meses </t>
  </si>
  <si>
    <t>1. Jefe Oficina Control Disciplinario
1.1 - 2 - 2.1 - 3 - 4 - 5.1 y 6. Subdirector (a) Administrativo</t>
  </si>
  <si>
    <t xml:space="preserve">1.  Actas de reuniones, expedientes y archivo compartido.
1.1 - 2 - 2.1 - 3 - 4 - 5.1 y 6 Reuniones de seguimiento </t>
  </si>
  <si>
    <t xml:space="preserve">1. Actas de reparo, expedientes, archivo de la dependencia y aplicativo SIID.
1.1 - 2 - 2.1 - 3 - 4 - 5.1 y 6. Actas de reunión y listados de asistencia </t>
  </si>
  <si>
    <t xml:space="preserve">1-3.5 y 1-3.6 Atender el requerimiento del ciudadano y todos los requerimientos de las políticas institucionales de forma inmediata
3.1  N.A.
3.4. Continuar con el trámite de las investigaciones disciplinarias.
1. y 1.1, 1.2. Se debe activar la gestión de incidentes de seguridad de la información identificando la criticidad del incidente y las actividades definidas por el comité de gestión de incidentes de seguridad., Actualizar el procedimiento (PA04-PR04 PROCEDIMIENTO GESTIÓN DE CAMBIOS DE TIC VERSIÓN 1,0 DE 18-02-2019.PDF) incluyendo actividades que, teniendo en cuenta las lecciones atendías, me permitan mitigar la materialización de un riesgo.
2. Coordinar con la Dirección de talento humano para que el tema de la política de Seguridad Digital sea incluido dentro de los programas de inducción y reinducción de funcionarios, en concordancia con MIPG.
3.,3.2 Solicitar las modificaciones a que haya lugar y si es necesario liberar recursos o solicitar presupuesto adicional en caso de que sea viable. Dos (2) días Jefe De Oficina
3.3 Se debe activar la gestión de incidentes de seguridad de la información identificando la criticidad del incidente y las actividades definidas por el comité de gestión de incidentes de seguridad., Actualizar el procedimiento (Código PA04-PR01-F01 Versión 1,0) incluyendo actividades que, teniendo en cuenta las lecciones atendías, me permitan mitigar la materialización de un riesgo.
4.2 Se procede a la realización de un GAP ANALISIS PARA IMPLEMENTACIÓN situación actual que se desea analizar (“lo que es”) y se quiere resolver, ¿Dónde estamos?, a dónde deberíamos llegar?
5. Revisión e implementación de tecnologías de la información de acuerdo con análisis de Obsolescencia de la infraestructura tecnológica que la SDM, en cuanto a la seguridad digital guiados por las Políticas específicas de seguridad y privacidad de la Información,  
</t>
  </si>
  <si>
    <t xml:space="preserve">1-3.5 y 1-3.6 Un día.
3.1  N.A.
3.4. Dentro de los seís (6) días siguientes de recibir la queja, cumpliendo los términos que estipula la Ley.
1. y 1.1, 1.2. Máximo 2 horas
2, Mínimo dos (2) semanas
3, 3.2 Dos (2) días Jefe De Oficina
3.3 Máximo 2 horas
5. Dos a ocho Días 
</t>
  </si>
  <si>
    <t xml:space="preserve">1-3.5 y 1-3.6 Subsecretario de Gestión de la Movilidad, Director de Gestión del Tránsito y Control de Tránsito y Transporte y Director de Ingeniería de Tránsito.
3.1  N.A.
3.3. Jefe Oficina de Control Interno
3.4. Jefe Oficina Control Disciplinario
1., 1.1, 1,2, 2, 3, 3.2, 5. Jefe De Oficina OTIC 
3.3. Jefe De Oficina de Control Interno
</t>
  </si>
  <si>
    <t xml:space="preserve">1-3.5 y 1-3.6  Cantidad de requerimientos no atendidos.
3.1  N.A.
3.3. Correo Electrónico
3.4. Actas de reuniones, expedientes y archivo compartido.
1. y 1.1, 1.2. Indicadores de incidentes de seguridad de la información en un determinado periodo de tiempo.
2.  Se realizará reuniones de coordinación Dirección de Talento Humano para la medición de los resultados obtenidos en   los programas de inducción y reinducción de funcionarios, en concordancia con MIPG.
3, y 3.2 Se realizará reuniones de coordinación con la dependencia Correspondiente para evaluar la Viabilidad de la Solicitud.
3. y 3.3 Indicadores de incidentes de seguridad de la información en un determinado periodo de tiempo.
5. Actas, listados de asistencia y reuniones. Indicadores de incidentes de seguridad de la información en un determinado periodo de tiempo.
</t>
  </si>
  <si>
    <t>1-3.5 y 1-3.6 Registro de respuestas emitidas.
3.1  N.A.
3.3. Correo Electrónico
3.4.  Actas de reparo, expedientes, archivo de la dependencia y aplicativo SIID.
1. y 1.1, 1.2. Herramienta Aranda, GLOBALSuite donde se documentan y se gestionan todos los incidentes de seguridad de la información, Sujeto al anexo A de la ISO/IEC 27001:2013
2. Actas, listados de asistencia y registro fotográfico de cada una de los programas de inducción y reinducción en lo relacionado Política de Seguridad Digital.
3, y 3.2 Actas, listados de asistencia y registro fotográfico de cada una de las reuniones que se ejecutaron.
3. y 3.3 Herramienta Aranda, Herramienta GLOBALSuite donde se documentan y se gestionan todos los incidentes de seguridad de la información, Sujeto al anexo A de la ISO/IEC 27001:2013
5. Si se llegare a ejecutar el riesgo se procede a la realización del Procedimiento, herramienta Aranda, donde se documentan y se gestionan todos los incidentes de seguridad de la información</t>
  </si>
  <si>
    <t>Se actualiza el mapa atendiendo requerimientos de entes de control y OCI</t>
  </si>
  <si>
    <r>
      <t xml:space="preserve">
1-3.5 y 1-3.6 Mantener y realizar seguimiento a los controles definidos en los procedimientos, protocolos y aplicación de las políticas institucionales
1.2. </t>
    </r>
    <r>
      <rPr>
        <i/>
        <sz val="14"/>
        <rFont val="Arial"/>
        <family val="2"/>
      </rPr>
      <t xml:space="preserve">Requiere definir como se va a fortalecer el control según la evaluación realizada
</t>
    </r>
    <r>
      <rPr>
        <sz val="14"/>
        <rFont val="Arial"/>
        <family val="2"/>
      </rPr>
      <t>3.1  N.A.</t>
    </r>
    <r>
      <rPr>
        <i/>
        <sz val="14"/>
        <rFont val="Arial"/>
        <family val="2"/>
      </rPr>
      <t xml:space="preserve">
</t>
    </r>
    <r>
      <rPr>
        <sz val="14"/>
        <rFont val="Arial"/>
        <family val="2"/>
      </rPr>
      <t>3.3 Incluir en las reuniones de trabajo del equipo de la OCI, socializaciones respecto a las Políticas de Seguridad Digital emitidas por la SDM.</t>
    </r>
    <r>
      <rPr>
        <i/>
        <sz val="14"/>
        <rFont val="Arial"/>
        <family val="2"/>
      </rPr>
      <t xml:space="preserve">
</t>
    </r>
    <r>
      <rPr>
        <sz val="14"/>
        <rFont val="Arial"/>
        <family val="2"/>
      </rPr>
      <t>3.4. Iniciar la actuación disciplinaria de conformidad con lo dispuesto por la Ley 734 de 2002.</t>
    </r>
    <r>
      <rPr>
        <i/>
        <sz val="14"/>
        <rFont val="Arial"/>
        <family val="2"/>
      </rPr>
      <t xml:space="preserve">
</t>
    </r>
    <r>
      <rPr>
        <sz val="14"/>
        <rFont val="Arial"/>
        <family val="2"/>
      </rPr>
      <t xml:space="preserve">6. </t>
    </r>
    <r>
      <rPr>
        <i/>
        <sz val="14"/>
        <rFont val="Arial"/>
        <family val="2"/>
      </rPr>
      <t xml:space="preserve">Requiere definir como se va a fortalecer el control según la evaluación realizada
</t>
    </r>
    <r>
      <rPr>
        <sz val="14"/>
        <rFont val="Arial"/>
        <family val="2"/>
      </rPr>
      <t>7.</t>
    </r>
    <r>
      <rPr>
        <i/>
        <sz val="14"/>
        <rFont val="Arial"/>
        <family val="2"/>
      </rPr>
      <t>Requiere definir como se va a fortalecer el control según la evaluación realizada</t>
    </r>
  </si>
  <si>
    <r>
      <t xml:space="preserve">REPORTE DE AVANCE DE LAS ACCIONES ADELANTADAS SOBRE EL RIESGO RESIDUAL
</t>
    </r>
    <r>
      <rPr>
        <sz val="16"/>
        <color rgb="FFFF0000"/>
        <rFont val="Arial"/>
        <family val="2"/>
      </rPr>
      <t xml:space="preserve">Sobre las acciones reportadas se describen los avances alcanzados en el periodo reportado </t>
    </r>
  </si>
  <si>
    <r>
      <t xml:space="preserve">CONCLUSIONES SOBRE LA EFICACIA DE LAS ACCIONES
</t>
    </r>
    <r>
      <rPr>
        <sz val="16"/>
        <color rgb="FFFF0000"/>
        <rFont val="Arial"/>
        <family val="2"/>
      </rPr>
      <t>Describir brevemente las conclusiones sobre la eficacia de las acciones adelantadas, si fueron eficaces o no y ¿por qué?</t>
    </r>
  </si>
  <si>
    <t>1. Subsecretaria de Gestión Corporativa y Directora de Talento Humano
2.Subsecretaria de Gestión Corporativa, Directora Administrativa y Financiera y Subdirector financiero
2.1  Subsecretaria de Gestión Corporativa y Directora de Talento Humano
2.2 Subsecretaria de Gestión Corporativa y Directora de Talento Humano
2.3  Subsecretaria de Gestión Corporativa y Directora de Talento Humano
2.4. Subsecretaria de Gestión Corporativa, Directora Administrativa y Financiera y Subdirector financiero
3. Subsecretaria de Gestión Corporativa y Directora de Talento Humano
4,
5. Director de Contratación
5,1 Subsecretaria de Gestión Corporativa y Directora de Talento Humano
5,2 Subsecretaria de Gestión Corporativa y Directora de Talento Humano
5.3 Director de Contratación</t>
  </si>
  <si>
    <t xml:space="preserve">1.1  Subsecretaria de Gestión Corporativa y Directora de Talento Humano
1,2 Diección de Contratación - Supervisores 
2, Jefe Oficina de Control Disciplinario- Ordenadores del Gasto
3, Subsecretaria de Gestión Corporativa y Directora de Talento Humano
4, 5, Subsecretaria de Gestión Corporativa y Directora de Talento Humano
</t>
  </si>
  <si>
    <t>1.1 Director de Contratación
1.2, 2  Director de Inteligencia para la Movilidad
1.3 Subsecretarios
2. Director(a) Atención al Ciudadano.
2.1 Director(a) Atención al Ciudadano.
3.1 Director de Contratación
3.2 Subsecretaria de Gestión Corporativa y Directora de Talento Humano
4,1 Subsecretaria de Gestión Corporativa y Directora de Talento Humano
4.2 Subsecretaria de Gestión Corporativa y Directora de Talento Humano
4.3 Jefe Oficina  de Control Disciplinario
5. Director(a) Atención al Ciudadano.</t>
  </si>
  <si>
    <t>2.12</t>
  </si>
  <si>
    <t>Implementar las acciones determinadas en el PDSVM como responsabilidad de la Oficina de Seguridad Vial.</t>
  </si>
  <si>
    <t>Realizar el seguimiento y análisis de las cifras y estadísticas de siniestralidad vial.</t>
  </si>
  <si>
    <t>4.3</t>
  </si>
  <si>
    <t>Remitir a la Oficina de Seguridad Vial el reporte con evidencia de las actividades desarrolladas por la dependencia para cumplir con las acciones establecidas en el PDSVM.</t>
  </si>
  <si>
    <t>4.4</t>
  </si>
  <si>
    <t>Realizar el seguimiento al avance en la implementación de las acciones determinadas en el PDSVM conforme a lo reportado debidamente soportado por las  dependencias y entidades responsables.</t>
  </si>
  <si>
    <t xml:space="preserve">1. Verificar la correcta planeación del anteproyecto de presupuesto. (preventivo)
</t>
  </si>
  <si>
    <t>5. Hacer seguimiento en la asignación de recursos para acciones enfocadas a la sostenibilidad ambiental (Preventivo).
5.1 Seguimiento al cumplimiento de las metas programadas en el PAA. (Preventivo) Ataca la Causa Deficiencia en la planificación de recursos y acciones y su seguimiento en cuanto a  resultados esperados en sostenibilidad ambiental, económica y social de la movilidad.</t>
  </si>
  <si>
    <t>6,.Implementar  y realizar seguimiento a las acciones definidas como estrategias de mitigacion deacuerdo a los impactos previamente idenficados de la población objetivo (Detectivo)</t>
  </si>
  <si>
    <t>7. Verificar la información publicada en los medios de comunicación (detectivo)</t>
  </si>
  <si>
    <t xml:space="preserve">1.  Entrenamiento en el Puesto de Trabajo, de conformidad con los procedimientos de provisión de empleos públicos a cargo del proceso de Gestión del Talento Humano.
</t>
  </si>
  <si>
    <t>4.1 Verificar  la implementación de los instrumentos archivísticos (preventivo)
4.2 Ejecutar el componente de Gestión Documental en el Plan Institucional de Capacitación (preventivo)</t>
  </si>
  <si>
    <t xml:space="preserve">2-3.Revisar Aleatoriamente Sistema Siproj y revision de las fichas de conciliación. (Controles Detectivos) 
2.2 Hacer seguimiento en cada una de las etapas y términos del proceso disciplinario, para el impulso procesal requerido (preventivo)
</t>
  </si>
  <si>
    <t xml:space="preserve">3. Adelantar las investigaciones disicplinarias de conformidad con la Ley 734 de 2002. (Detectivo)
</t>
  </si>
  <si>
    <t xml:space="preserve">4.1. Implementar estrategias de socialización del Código de Integridad y lucha contra la corrupción (preventivo) 
4.2  Realizar el seguimiento  y verificación a las actividades realizadas en los Espacios de Participación  en los CLMs por medio del instrumento de las Agendas Participativas para cumplir con los compromisos establecidos con  la comunidad en cada una de las localidades.(Preventivo)
4.3. Presentar las denuncias correspondientes al detectar el uso indebido de la información pública de la Entidad (Preventivos)
</t>
  </si>
  <si>
    <t>5.Validar  semanalmenrte los terminos  y los procesos judiciales. (Control Detectivo)</t>
  </si>
  <si>
    <t xml:space="preserve">2.1 Divulgar la información relacionada con  las medidas anticorrupción institucionales contenidas en el PAAC  en las audiencias publicas.de  la rendición de cuentas en cada una de las Lccalidades (Preventivo).
2.2 Verificar que los usuarios con acceso a la carpeta compartida, que sirve como repositorio de la información del proceso de Inteligencia para la Movilidad, pueda ser consultada únicamente por los servidores autorizados por el jefe de la DIM (Preventivo). 
</t>
  </si>
  <si>
    <t xml:space="preserve">3,Presentar las denuncias correspondientes al detectar el uso indebido de la información pública de la Entidad (Preventivo)
3.2 Hacer seguimiento en cada una de las etapas y términos del proceso disiciplinario. (preventivo)
3.3 Adelantar las investigaciones disciplinarias por la manipulación de la información pública de conformidad con lo dipuesto en la Ley 734 de 2002. (Detectivo)   
</t>
  </si>
  <si>
    <t>4. Cotejar el  bloqueo en puertos USB  con el fin de mitigar  la transferencia de informacion.(preventivo)</t>
  </si>
  <si>
    <t>2. Verificar la información publicada en los medios de comunicación (detectivo)
2.1 Aplicación y seguimiento de documentos de SIG(MIPG) - Gestión contractual (Preventivo)ataca la causa Debilidad en los puntos de control y mecanismos de seguimiento y medición de la eficacia y eficiencia del proceso contractual.</t>
  </si>
  <si>
    <t>4.1 Hacer seguimiento en cada una de las etapas y términos   del proceso disiciplinario. (preventivo)                           
4.2 Adelantar las investigaciones disciplinarias por la inadecuada gestión contractual de conformidad con lo dipuesto en la Ley 734 de 2002. (Detectivo)</t>
  </si>
  <si>
    <t xml:space="preserve">2. Verificar la información publicada en los medios de comunicación (detectivo)
2.1 Verificar la implementación del MANUAL DE TRÁMITES Y PRESTACIÓN DEL SERVICIO
</t>
  </si>
  <si>
    <t xml:space="preserve">6.Divulgar los canales de denuncia de actos de Corrupción en las carteleras de los CLMs.(Preventivo)
6.1. Realizar campañas comunicativas sobre el riesgo de cobro por la realización de un trámite para beneficio propio o de un tercero  </t>
  </si>
  <si>
    <t xml:space="preserve">2. Verificar los conceptos solicitados a la Direccion de Normatividad y conceptos, asi como los derechos de peticion esten atendidos teniendo en cuenta lo dispuesto en la normatividad que regula la materia.(Detectivo)
</t>
  </si>
  <si>
    <t xml:space="preserve">1.1. 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
1.2. Verificar la información publicada en los medios de comunicación (detectivo)
1-3.1 Adoptar y desarrollar la política y estrategia comunicativa sobre igualdad (Preventivo)
1-3.2 Dar aplicación del procedimiento Participación ciudadana (Preventivo).
1-3.3 Desarrollar e implementar del PIC (Preventivo)
1-3.4 Dar aplicar de protocolos de atención a la ciudadania (Preventivo).
1-3.5 Hacer seguimiento al índice de las PQRSD (Detectivo)
1-3.6 Dar aplicación procedimientos disciplinarios (Detectivo).
1.4 Hacer un seguimiento de las conductas que se investigan con mayor frecuencia, y dictar capacitaciones. (preventivo)                  
</t>
  </si>
  <si>
    <t>3. Adelantar las investigaciones disciplinarias por la discriminación y restricción a la participación ciudadana de conformidad con lo dipuesto en la Ley 734 de 2002. (Detectivo)</t>
  </si>
  <si>
    <t xml:space="preserve">4.1. Verificar la información publicada en los medios de comunicación (detectivo)
4.2 Verificar los indicadores definidos por MinTIC para la Política de Seguridad Digital para implementarlos en la Secretaria Distrital de Movilidad. (Preventivo)
</t>
  </si>
  <si>
    <t xml:space="preserve">1.Verificar el cumplimiento del procedimiento de control de cambios (PA04-PR04 PROCEDIMIENTO GESTIÓN DE CAMBIOS DE TIC VERSIÓN 1,0 DE 18-02-2019.PDF) (Preventivo) 
1-2. Verificar la aplicación del Procedimiento de gestión de incidentes de seguridad de la información (Detectivo)
1-4.3 Mantener actualizado el registro de bases de datos que contengan información de datos personales manejadas por la Secretaria Distrital de Movilidad en cumplimiento de la normatividad referida al tratamiento de datos personales. (Preventivo)
</t>
  </si>
  <si>
    <t>5. Validar la correcta implantación de las Políticas Específicas de la Seguridad de la Información 5.31 y 5.32 “Política de adquisición de hardware” y “Política de adquisición de software”. (Preventivo)</t>
  </si>
  <si>
    <t xml:space="preserve">2. Verificar la información publicada en los medios de comunicación (detectivo)
2.1. Verificar la implementación de la Estrategia de Racionalización de Trámites y/o Servicios publicada en el SUIT y en el PAAC.(preventivo)
</t>
  </si>
  <si>
    <t xml:space="preserve">3.1.Recibir y verificar que los documentos radicados para pago cumplan con todos los requisitos establecidos (preventivo)
3.2.Verificar que las solicitudes de devolucion cumplan con los requisitos para tal fin (control preventivo)
3.3. Revisar aleatoriamente Sistema Siproj y revision de las fichas de conciliación. (Control Detectivo) 
3.4 Verificar el cumplimineto de los requisitos normativos y legales, dentro de las investigaciones administrativas por infracción a las normas de trásnito y transporte público, así como de las solicitudes de desvinculación administrativa (preventivo)
</t>
  </si>
  <si>
    <t>8. Realizar el seguimiento a las jornadas de sensibilización en los temas de cultura ciudadana (preventivo).
8.1. Creación o actualización de la información en la guía de trámites y servicios y el sistema único de información de trámites (SUIT).(preventivo)
8.2. Seguimiento al cumplimiento del procedimiento de Cursos  Pedagógicos (Preventivo)</t>
  </si>
  <si>
    <t>5. Verificar la prestación oportuna del   nuevo modulo de peticiones quejas y reclamos habilitado, con el fin de  brindar servicios eficientes opotunos y  de calidad .(Detectivo) 
5.2 Hacer seguimiento en cada una de las etapas y términos del proceso disiciplinario. (preventivo)</t>
  </si>
  <si>
    <t>6.Validar  semanalmenrte los términos  y los procesos judiciales (Control Detectivo)</t>
  </si>
  <si>
    <t xml:space="preserve">4. Adelantar las investigaciones disciplinarias por la omisión de la rendición de cuentas de conformidad con lo dipuesto en la Ley 734 de 2002. (Detectivo)
</t>
  </si>
  <si>
    <t>7. Realizar el seguimiento a  las solicitudes  realizadas en los CLMs   a traves del instrumento de las agendas participativas para velar por su  efectiva atención a través de las dependencias del SDM. (Preventivo)</t>
  </si>
  <si>
    <t xml:space="preserve">1.1 Verificar los requisitos establecidos para el perfil requerido por las areas a traves de las listas de chequeo , previa suscripcion del contrato en la plataforma Secop.(Preventivo) 
1.2, 2. Validar que los estudios previos estén acordes con el perfil y experiencia requeridos para el desarrollo de la misionalidad del proceso de Inteligencia para la Movilidad. (Preventivo)
1.3 Evaluar el desempeño y acuerdos de gestión (Preventivo).
</t>
  </si>
  <si>
    <t>4.1 Aplicación de muestreo aleatorio para verificar autenticidad de documentos (planta) (preventivo)
4.2 Verificar de hoja de vida en el SIDEAP.
4.3 Atender las quejas y denuncias de conformidad con lo dispuesto en la Ley 734 de 2002 (Detectivo).</t>
  </si>
  <si>
    <t xml:space="preserve">2. Sensibilizar sobre en las temáticas de Cultura de servicio a la ciudadanía y  ética y valores del servidor público. al personal que hace presencia en los diferentes puntos de contacto.(Preventivo)
2.1  Identificar las salidas no conformes del PM04, sobre la prestación del servicio de cara a la ciudadanía en la red cade y cursos de pedagogía y  posteriormente realizar el respectivo tratamiento.(Detectivo)
</t>
  </si>
  <si>
    <t xml:space="preserve">3.1Verificar los requisitos establecidos para el perfil requerido por las areas a traves de las listas de chequeo , previa suscripcion del contrato en la plataforma Secop.(Preventivo)
3.2 Dar aplicación de los manuales de funciones y verificación con lista de chequeo del cumplimiento de requisitos (Preventivo).
</t>
  </si>
  <si>
    <t>5. Realizar seguimiento en la oportunidad de respuesta de los requerimientos realizados en la Entidad, mediante la Matriz de seguimiento PM04-MN01-F05.(Detectivo)</t>
  </si>
  <si>
    <t>N/A</t>
  </si>
  <si>
    <t>2. Recibir y verificar que los documentos radicados para pago cumplan con todos los requisitos establecidos.
2.1 Proceso de encargos.
2.2 Implementación del  Plan de Bienestar Social y mejoramiento del Clima Laboral
2,3 Implementación  Plan de Incentivos Institucionales.
2.4 Recibir y verificar que los documentos radicados para pago cumplan con todos los requisitos establecidos.</t>
  </si>
  <si>
    <t xml:space="preserve">3. Medición del Clima Organizacional  de acuerdo a lo establecido en la normativiada legal vigente. </t>
  </si>
  <si>
    <t>5. Verificar los requisitos establecidos para el perfil requerido por las areas a traves de las listas de chequeo , previa suscripcion del contrato en la plataforma Secop.(Preventivo)
5.1  Implementación del Plan de Vacantes.
5,2 Aplicación Manual de Funciones y Competencias Laborales 
5. 3 Verificar los requisitos establecidos para el perfil requerido por las areas a traves de las listas de chequeo , previa suscripcion del contrato en la plataforma Secop.(Preventivo)</t>
  </si>
  <si>
    <t xml:space="preserve">1.1. Mantener la capacitación sobre  las investigaciones de AT, mantener las inducciones y reinducciones en riesgos laborales a los servidores de la entidad  (Preventivo).
1.2  Continuar reiterando la necesidad de que los contratistas aporten certificado de afiliación a la ARL con la suscripción del acta de inicio.  (Preventivo). 
</t>
  </si>
  <si>
    <t>5  Identificación de necesidades en los puestos de trabajo.</t>
  </si>
  <si>
    <t>4  Identificación de necesidades en los puestos de trabajo.</t>
  </si>
  <si>
    <t xml:space="preserve">2. Atender las quejas y denuncias de conformidad con lo disipuesto en la Ley 734 de 2002 (Detectivo).
</t>
  </si>
  <si>
    <t>3. Verificar la planificación y seguimiento de las acciones para SST en el Plan de Acción Institucional por parte de las dependencias responsables (preventivo)</t>
  </si>
  <si>
    <t xml:space="preserve">1. Atender las quejas y denuncias de conformidad con lo disipuesto en la Ley 734 de 2002 (Detectivo).
1.1. Verificar a través de visitas de control y diligenciamiento de hojas de vida de las diferentes sedes de la Entidad, que se cumplan con los lineamientos del Subsistema de Gestión Ambiental, particularmente en lo referente al orden y aseo y uso eficiente de servicios públicos (Preventivo)
</t>
  </si>
  <si>
    <t xml:space="preserve">2. Verificar la comprensión de la politica ambiental vigente de la Entidad  (Preventivo)
2.1 Hacer seguimientos con el equipo técnico de Gestión y Desempeño Institucional de Gestión Ambiental a través de mesas de trabajo de las actividades del PIGA. (Preventivo)
</t>
  </si>
  <si>
    <t>3 y 4.  Revisar que las estreategias de educación ambiental ejecutadas al interior de la Entidad sean acordes con los programas de gestión ambiental, para la toma de conciencia sobre el adecuado uso los recursos naturales (Preventivo)</t>
  </si>
  <si>
    <r>
      <t xml:space="preserve"> CONTROLES EXISTENTES Y TIPO
 </t>
    </r>
    <r>
      <rPr>
        <b/>
        <sz val="11"/>
        <color rgb="FFFF0000"/>
        <rFont val="Arial"/>
        <family val="2"/>
      </rPr>
      <t xml:space="preserve">Para cada causa y para cada consecuencia del evento de riesgo debe indicarse que control(es) existe(n) actualmente en la Entidad (puede haber varios controles para una misma causa o consecuencia o un mismo control para varias causas o consecuencias); siendo de tipo preventivo aquellos que mitigan las causas y detectivos los que están dirigidos a las consecuencias. Si no existen se deja la nota "No existe control" para luego identificar que acciones hay que adelantar.
El control debe tener un propósito (verificar, validar, cotejar, comparar, revisar, etc.) </t>
    </r>
    <r>
      <rPr>
        <b/>
        <sz val="18"/>
        <rFont val="Arial"/>
        <family val="2"/>
      </rPr>
      <t xml:space="preserve">
</t>
    </r>
    <r>
      <rPr>
        <b/>
        <sz val="14"/>
        <color rgb="FFFF0000"/>
        <rFont val="Arial"/>
        <family val="2"/>
      </rPr>
      <t>Nota:</t>
    </r>
    <r>
      <rPr>
        <b/>
        <sz val="14"/>
        <rFont val="Arial"/>
        <family val="2"/>
      </rPr>
      <t xml:space="preserve"> </t>
    </r>
    <r>
      <rPr>
        <b/>
        <sz val="14"/>
        <color rgb="FFFF0000"/>
        <rFont val="Arial"/>
        <family val="2"/>
      </rPr>
      <t>Favor en cada control indicar entre paréntesis si es preventivo o detectivo y a que causa(s) o consecuencias(s), respectivamente, va dirigido</t>
    </r>
  </si>
  <si>
    <t>3. Atender las quejas y denuncias de conformidad con lo dispuesto en la Ley 734 de 2002 (Detectivo)
3.1. Realizar el seguimiento y análisis de las cifras y estadísticas de siniestralidad vial (Preventivo)</t>
  </si>
  <si>
    <t>2. Realizar el seguimiento a  las personas convocadas a las jornadas de socializacion  de servicios Convenio SENA SDM para la inscripcion a las formaciones tecnico tecnologicas y complementarias que se encuentren disponibles en el portafoilio de servicios. (Preventivo)</t>
  </si>
  <si>
    <t xml:space="preserve">5.  Implementar las técnicas didácticas o estrategias pedagógicas de acuerdo con los lineamientos actualizados por la OACCM  y OGS.(preventivo) </t>
  </si>
  <si>
    <t>2.1  Verificar  la fase de factibilidad  la sostenibilidad del plan, programa o proyecto en sus diferentes componentes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2.2. Ejecutar los puntos de control del procedimiento PE01-PR01 ANÁLISIS, CONCEPTOS Y/O ESTUDIOS TÉCNICOS DE MEDIDAS ESTRATÉGICAS PARA LA MOVILIDAD. (Preventivo)
2.3 Verificar que se cumplan los requisitos de los puntos de control en la elaboración de estudios o conceptos para la formulación de Planes, Programas o proyectos de Movilidad de la ciudad   (Preventivo)
2.4 Atender las quejas y denuncias de conformidad con lo dispuesto en la Ley 734 de 2002 (Detectivo).</t>
  </si>
  <si>
    <t>Para causa/consecuencia 
1</t>
  </si>
  <si>
    <t>Para causa/consecuencia 
2</t>
  </si>
  <si>
    <t>Para causa/consecuencia 
3</t>
  </si>
  <si>
    <t>Para causa/consecuencia 
4</t>
  </si>
  <si>
    <t>Para causa/consecuencia 
5</t>
  </si>
  <si>
    <t>Para causa/consecuencia 
6</t>
  </si>
  <si>
    <t>Para causa/consecuencia 
7</t>
  </si>
  <si>
    <t>Para causa/consecuencia 
8</t>
  </si>
  <si>
    <t xml:space="preserve">1: Baja cultura de control en los colaboradores de la Entidad frente a la implementación del manual de funciones, manual de trámites y servicios y código de integridad y  tipologías de actos de corrupción.
2. Falta de racionalización y simplificación de los procedimientos en las diferentes etapas de los procesos misionales y de prestación de los servicios.
3. Debilidad en los puntos de control y mecanismos de seguimiento y medición de la eficacia, eficiencia y efectividad de los procesos de prestación de los servicios, incluidos los terceros involucrados.
4: Deficiencia en la metodología para divulgar las politica pública distrital de atención a la ciudadanía, trámites y servicios y canales de comunicación con la ciudadanía.
5. Falta de celeridad y contundencia en la aplicación de acciones disciplinarias contra actos de corrupción.
6. Debilidad en la concertación de alianzas estratégicas y de articulación interinstitucional para combatir la corrupción. 
7. Bajos niveles de denuncia de actos de corrupción.
8. Conducta ciudadana inapropiada que implica comportamientos deshonestos al suministrar insumos incorrectos para los trámites y servicios tales como suplantación de identidad en cursos pedagógicos, entrega de documentación falsa, engaño al funcionario.
</t>
  </si>
  <si>
    <t xml:space="preserve">1. Implementar y evaluar el Plan Estratégico de Comunicaciones y Cultura para la Movilidad (preventivo) 
1.1 Analizar la técnica didáctica o estrategia pedagógica utilizada durante los cursospedagogicos por infracción a las normas de tránsito y transporte.(preventivo)
</t>
  </si>
  <si>
    <t>Verificar la aplicación de los mecanismos de medición establecidos en el procedimiento de cursos pedagógicos  y Manual de Servicio al Ciudadano.</t>
  </si>
  <si>
    <r>
      <rPr>
        <b/>
        <u/>
        <sz val="18"/>
        <color theme="3" tint="-0.249977111117893"/>
        <rFont val="Arial"/>
        <family val="2"/>
      </rPr>
      <t xml:space="preserve">
EVENTO POTENCIAL</t>
    </r>
    <r>
      <rPr>
        <b/>
        <sz val="18"/>
        <color theme="3" tint="-0.249977111117893"/>
        <rFont val="Arial"/>
        <family val="2"/>
      </rPr>
      <t xml:space="preserve">
</t>
    </r>
    <r>
      <rPr>
        <b/>
        <u/>
        <sz val="11"/>
        <color rgb="FFFF0000"/>
        <rFont val="Arial"/>
        <family val="2"/>
      </rPr>
      <t xml:space="preserve">
</t>
    </r>
    <r>
      <rPr>
        <b/>
        <sz val="11"/>
        <color rgb="FFFF0000"/>
        <rFont val="Arial"/>
        <family val="2"/>
      </rPr>
      <t xml:space="preserve">Redactar el riesgo según sea: 
</t>
    </r>
    <r>
      <rPr>
        <b/>
        <u/>
        <sz val="11"/>
        <color rgb="FFFF0000"/>
        <rFont val="Arial"/>
        <family val="2"/>
      </rPr>
      <t>Gestión:</t>
    </r>
    <r>
      <rPr>
        <b/>
        <sz val="11"/>
        <color rgb="FFFF0000"/>
        <rFont val="Arial"/>
        <family val="2"/>
      </rPr>
      <t xml:space="preserve"> ¿QUÉ PUEDE SUCEDER? Identificar la afectación del cumplimiento del objetivo.
</t>
    </r>
    <r>
      <rPr>
        <b/>
        <u/>
        <sz val="11"/>
        <color rgb="FFFF0000"/>
        <rFont val="Arial"/>
        <family val="2"/>
      </rPr>
      <t>Corrupción:</t>
    </r>
    <r>
      <rPr>
        <b/>
        <sz val="11"/>
        <color rgb="FFFF0000"/>
        <rFont val="Arial"/>
        <family val="2"/>
      </rPr>
      <t xml:space="preserve"> 
Acción u omisión + uso del poder + desviación de la gestión de lo público + el beneficio privado.</t>
    </r>
  </si>
  <si>
    <r>
      <rPr>
        <b/>
        <u/>
        <sz val="18"/>
        <color theme="3" tint="-0.249977111117893"/>
        <rFont val="Arial"/>
        <family val="2"/>
      </rPr>
      <t>CAUSA(S) RAÍZ</t>
    </r>
    <r>
      <rPr>
        <b/>
        <sz val="18"/>
        <color theme="3" tint="-0.249977111117893"/>
        <rFont val="Arial"/>
        <family val="2"/>
      </rPr>
      <t xml:space="preserve">
</t>
    </r>
    <r>
      <rPr>
        <b/>
        <sz val="11"/>
        <color theme="3" tint="-0.249977111117893"/>
        <rFont val="Arial"/>
        <family val="2"/>
      </rPr>
      <t xml:space="preserve">
</t>
    </r>
    <r>
      <rPr>
        <b/>
        <sz val="11"/>
        <color rgb="FFFF0000"/>
        <rFont val="Arial"/>
        <family val="2"/>
      </rPr>
      <t xml:space="preserve">
Identificar la(s) causa(s) raíz del evento potencial, aquellas ante las cuales no es evidente un por qué adicional</t>
    </r>
  </si>
  <si>
    <r>
      <rPr>
        <b/>
        <u/>
        <sz val="18"/>
        <color theme="3" tint="-0.249977111117893"/>
        <rFont val="Arial"/>
        <family val="2"/>
      </rPr>
      <t xml:space="preserve">
CONSECUENCIAS</t>
    </r>
    <r>
      <rPr>
        <b/>
        <sz val="18"/>
        <color theme="3" tint="-0.249977111117893"/>
        <rFont val="Arial"/>
        <family val="2"/>
      </rPr>
      <t xml:space="preserve">
</t>
    </r>
    <r>
      <rPr>
        <b/>
        <sz val="11"/>
        <color rgb="FFFF0000"/>
        <rFont val="Arial"/>
        <family val="2"/>
      </rPr>
      <t>Identificar los efectos generados por la ocurrencia o materialización de un riesgo que afecta los objetivos de un proceso de la Entidad. Pueden ser entre otros, una pérdida, un daño, un perjuicio o un detrimento.</t>
    </r>
  </si>
  <si>
    <t xml:space="preserve">3. Verificar la información publicada en los medios de comunicación (detectivo)
3.1. Verificar la aplicación de los mecanismos de medición establecidos en el procedimiento de cursos pedagógicos y Manual de Servicio al Ciudadano (preventivo).
</t>
  </si>
  <si>
    <t>1. Registro de programación y seguimiento al Plan Operativo Anual de gestión sin inversión 
1.1. Mecanismos de medición de la satisfacción
2. Registro de asistencia a las jornadas 
Formato de actuilización de datos, Plantilla de registro de inscripción, 
/Matriz convocatoria jornadas convenio SENA.(CLM)
3. Boletines de prensa publicados en página Web, correos electrónicos sobre el monitoreo a los medios de comunicación, videos, audios, fotos de ruedas de prensa.
3.1 Formatos de los mecanismos de medición anexos al procedimiento documentado.
4.1 Correo electrónico, en el que se informa el resultado del análisis y verificación de los Planes Operativos Anuales realizado por los profesionales de la OAPI, y dirigido al responsable del reporte.
4. Expedientes, actas de reuniones, archivo digital compartido y aplicativo SIID.  
5. Instructivo para la Implementación de las Estrategias Pedagógicas y Técnicas Didácticas en los cursos de Pedagogía por Infracción a las Normas de Tránsito y Transporte.</t>
  </si>
  <si>
    <t>1.1. actualizar, publicar y socializar  la técnica, didáctica o estrategia pedagógica utilizada durante el curso pedagógico.
2. Apoyo con la oficina de Comunicaciones en el fomento de la divulgacion en los diferentes medios digitales para de esta manera fortalecer las convocatorias de los servicios de Convenio Sena SDM. 
3. Comunicado de prensa en respuesta a lo publicado en medios de comunicación, postura de la entidad. 
3.1 Implementar plan de mejoramiento.
4. Dar el impulso procesal a los expedientes disciplinarios que se radican en la oficina.
4.1 Llevar el tema a Comité Ditrectivo para revisar la situación
5. Solicitar de inmediato a los jefes de la OACCM,  OGS y la OSV, la actualización de los lineamientos que se van a utilizar durante el curso pedagógico.</t>
  </si>
  <si>
    <t>1.1. Una (1)  semana para actualizar, publicacar y socializar  la técnica, didáctica o estrategia pedagógica utilizada durante el curso pedagógico.
2. Dias
3. Inmediato 
3.1 Inmediato
4. Dentro de los seís (6) días siguientes de recibir la queja, cumpliendo los términos que estipula la Ley.
4.1. Tres horas
5. un día Hábil</t>
  </si>
  <si>
    <t>1.1. Director(a) atención al Ciudadano
2. Jefe Oficina de Gestión Social
3. Jefe Oficina Asesora de Comunicaciones y Cultura para la Movilidad
3.1 Director(a) atención al Ciudadano
4. Jefe Oficina Control Disciplinario
4.1 Jefe Oficina Asesora de Planeación Institucional
5. Director(a) atención al Ciudadano</t>
  </si>
  <si>
    <t>1.1. Mesa de trabajo de análisis de la técnica, didáctica o estrategia pedagógica utilizada durante el curso pedagógico.
2. Revisión del aumento de los Correos Electronicos, llamadas al telefono corporativo y notificaciones de los ClMs sobre el interes de la convocatoria 
3. Reuniones y monitoreo de medios
3.1 Reuniones y retroalimentación con los responsables del servicio.
4. Actas de reuniones, expedientes y archivo compartido. 
4.1 Comrpomisos y actas de comité directivo
5. Requerimientos via correo electrónico.</t>
  </si>
  <si>
    <t>1.1.Actas de reunión, listado de asistencias, estrategia pedagógica actualizada.
2. 2 Piezas comunicativas, Guiones de las Convocatorias, Registros de asistencia a los Clm, Registro Fotografico. 
3. Medición de impacto en medios(seguimiento a noticias) 
3.1 Actas de reuniones
4. Actas de reparo, expedientes, archivo de la dependencia y aplicativo SIID.
4.1 Verificación de los compromisos por parte de los directivos.
5. Evidencias de los correo electrónicos enviados.</t>
  </si>
  <si>
    <t>Versión: 4.0</t>
  </si>
  <si>
    <t>4.0</t>
  </si>
  <si>
    <t>Se incluyen responsabilidades adicionales para el riesgo 1 y se actualizan celdas subsiguientes; se incluye un nuevo control (3.1) para el riesgo 2</t>
  </si>
  <si>
    <t>Versión de Actualización: versión 4.0</t>
  </si>
  <si>
    <t>Fecha: 01/11/2019</t>
  </si>
  <si>
    <r>
      <t xml:space="preserve">2EST. Fomentar la cultura ciudadana y el respeto entre todos los usuarios de todas las formas de transporte, protegiendo en especial los actores vulnerables y los modos activos.
</t>
    </r>
    <r>
      <rPr>
        <b/>
        <sz val="14"/>
        <color rgb="FFFF0000"/>
        <rFont val="Arial"/>
        <family val="2"/>
      </rPr>
      <t xml:space="preserve">
</t>
    </r>
  </si>
  <si>
    <t xml:space="preserve">4.1  Revisar y Acompañar  a  las dependencias de la SDM  en el desarrollo de  proyectos y en el diseño de estrategias de gestión social atraves de la aplicación del procedimiento de inclusión del componente social. (Preventivo)
4.2 Realizar los operativos de Control de Tránsito y Transporte de conformidad con la priorización efectuada. (Preventivo)
4.3 Remitir a la Oficina de Seguridad Vial el reporte con evidencia de las actividades desarrolladas por la dependencia para cumplir con las acciones establecidas en el PDSVM (Preventivo).
4.4 Realizar el seguimiento al avance en la implementación de las acciones determinadas en el PDSVM conforme con lo reportado debidamente soportado por las  dependencias y entidades responsables (Preventivo). </t>
  </si>
  <si>
    <t>5. Validar la formulación del Plan de Acción PIGA de la Entidad y hacer seguimiento al cumplimiento de las actividades establecidas (Preventivo)
5.1 Verificar la planificación y seguimiento de los recursos y acciones para la gestión ambiental en el Plan de Acción Institucional por parte de las dependencias responsables (preventivo)</t>
  </si>
  <si>
    <t>1.  Jefe Oficina de Control Disciplinario
1.1. Subsecretaria de Gestión Corporativa, Directora Administrativ y Financiera y Subdirectora Administrativa
2.  Subsecretaria de Gestión Corporativa, Directora Administrativ y Financiera y Subdirectora Administrativa
2.1. Subsecretaria de Gestión Corporativa, Directora Administrativ y Financiera y Subdirectora Administrativa
3. y 4. Subsecretaria de Gestión Corporativa, Directora Administrativ y Financiera y Subdirectora Administrativa
5. Subsecretaria de Gestión Corporativa, Directora Administrativ y Financiera y Subdirectora Administrativa
5.1 Jefe Oficina Asesora de Planeación Institucional.
6. Subsecretaria de Gestión Corporativa, Directora Administrativ y Financiera y Subdirectora Administrativa</t>
  </si>
  <si>
    <t>1. Semestral
1-3 Cada vez que se desarrollan las actividades establecidas en los procedimientos y/o instructivos
1.2 Cada vez que llegue una solicitud.
1-5,2; 1-5,11 Cada vez que llegue una solicitud.
2. Permanente
2.1 Mensual
3.1.diario
3.2.diario
3.3. Mensual
3.4 Permanente
4. Cuatrimestral
5.Semanal 
5.2 Semestral   
6.Semanal 
7. Trimestral
8. Anual
8.1  Cuatrimestral
8.2 Trimestral</t>
  </si>
  <si>
    <t>1. Documento estrategia-iniciativas adicionales-plan de gestión de integridad-PAAC
1-3. PM01-PR01; PM01-PR02;PM01-PR03; PM01-PR04;PM01-PR05 y sus instructivos
1.2 Requisitos descritos en la Guia de Trámites y Servicios y SUIT.
1-5,2; 1-5,11  Requisitos descritos en la Guia de Trámites y Servicios y SUIT. Procedimiento  para la Planeación, Ejecución  y Analisis de Operativos de Control de Tránsito y Transporte PM02-PR03. Procedimiento el diseño y modificación del Planeamiento semafórico - PM03-PR07.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
2. No está documentado
2.1. PM04-MN01MANUAL DE TRÁMITES Y PRESTACIÓN DEL SERVICIO
3.1.PA03-PR09-Procedimiento Tramite Ordenes de pago  y Relacion de Atorizacion 
3.2.PA03-PR11-Procedimiento Devolucion y/o compensacion de pagos enexceso y pagos de lo no debido  por conceptos no tributarios, PA03-PR12-Procedimiento Devolucion y/o compensacion de pagos en exceso y pagos de lo debido
3.3. Acuerdo 001-2015
3.4 Procedimientos PM05-PR01, PM05-PR02, PM05-PR03, PM05-PR04, PM05-PR05, PM05-PR06, PM05-PR07, PM05-PR09 y PM05-PR10.
4. Procedimiento PV02-PR01
5. No esta documentado 
5.2 Ley 734 de 2002, archivo digital. 
6. No esta documentado 
7. Procedimiento de Participación 
8. Procedimiento de participación 
8.1.PM04-MN01MANUAL DE TRÁMITES Y PRESTACIÓN DEL SERVICIO
8.2. PM04-MN01MANUAL DE TRÁMITES Y PRESTACIÓN DEL SERVICIO</t>
  </si>
  <si>
    <t xml:space="preserve">1. Registro de recibo material POP, listas de asitencia a eventos y actividades donde se socializa el código de integridad, videos, fotos, medios internos de la comunicación, seguimiento POA-965.
1-3. Conceptos y/o estudios aprobados.
1.2 Solicitudes Aprobadas.
1-5,2; 1-5,11  Archivo en PDF de los formatos trámitados por las Dirección de Ingeniería de Tránsito, Subdirección de PMT y Subdirección de Señalización. Programación semanal de operativos y reporte de cumplimiento.
2. Boletines de prensa publicados en página Web, correos electrónicos sobre el monitoreo a los medios de comunicación, videos, audios, fotos de ruedas de prensa.
2.1. Implementar acciones efectivas que permitan mejorar los trámites u OPA a través de disminución de tiempos, costos, documentos, requisitos, procesos y procedimientos d ela entidad.
3.1.-Estadistica de devolución  de cuentas
3.2. POA -Memorandos a la ciudadanía
3.3 Pantallazos Siproj, revision fichas de conciliación.
3.4 Bases de datos de cada dependencia, SICON, informes de gestión y actas de reuniones de seguimiento
4, 5-2 Expedientes y archivo digital compartido. 
5. Reporte de los tramites atendidos en los modulos por parte de la Dirección.
6. Correo electrónico o memorandos.
7. Informe Plan Institucional de Participación. 
8. Acta de Reunión/Listado de Asistencia.
8.1. Generar  certificado de confiabilidad por cada una de las Direcciones y Subdirecciones que cuentan con información publicada en la guía de trámites y servicios y el sistema único de información de trámites (SUIT).
8.2. Implementar los mecanismos de medición con respecto a a la satisfacción en cursos pedagogicos.
</t>
  </si>
  <si>
    <t xml:space="preserve">3.1. Organizar rotaciones de los  equipos de colaboradores (Orientadores y Gestores locales)  en cada uno de los  CLMs en los periodos predefinidos por la supervisión . (Preventivo)
3.2. Verificar y hacer seguimiento  a las denuncias relacionadas con soborno que se presentan por parte de las areas.(Control Detectivo) 
3.3.Validar en la plataforma SECOP y la base de datos los procesos contractuales de la Entidad (Detectivo)
3.4.Hacer seguimiento a la aplicación de los  documentos de SIG(MIPG) - Gestión contractual (Preventivo)
3.5 Seguimiento a cada una de las etapas del proceso precontractual y contractual en las áreas involucradas por cada uno de los contratos para evitar actos de soborno. (Preventivo)
</t>
  </si>
  <si>
    <t xml:space="preserve">4.1 Hacer seguimiento en cada una de las etapas y términos   del proceso disiciplinario para combatir actos de soborno. (preventivo)                           
4.2 Adelantar las investigaciones disciplinarias por la presencia de actos de soborno de conformidad con lo dipuesto en la Ley 734 de 2002. (Detectivo)
</t>
  </si>
  <si>
    <r>
      <t xml:space="preserve">1. Verificar cada rubro programado en el anteproyecto formulado tomando la circular de racionbalizaicón del gasto. 
2.1 El control es fuerte
2.2  Fortalecer mediante mesas de trabajo cuando se requiera  la verificacion y revision  de los actos administrativos a llegados a la Direccion de Normatividad y Conceptos  teniendo en cuenta los lineamientos establecidos en el instructivo.                                                                                                                                                          2.4  Control de metas por parte de cada directivo 
2.5 al 2.11 Mantener y realizar seguimiento a los controles definidos.
2.6, 2.7 Mantener y realizar seguimiento a los controles definidos.
2.12. Conforme a la evaluación el control se califica como Fuerte y siendo el riesgo residual Aceptable, no se consideran acciones adicionales.
3: Adelantar las investigaciones disciplinarias, que en derecho correspondan.
3.1 Conforme a la evaluación el control se califica como Fuerte y siendo el riesgo residual Aceptable, no se consideran acciones adicionales.
4.1 Mantener el control para fortalecer  la inclusión del componente social en la formulación planes, programas y proyectos de los SDM.  
4.2.Mantener la verificación permanente en la priorización de los operativos.
4.3. Conforme a la evaluación el control se califica como Fuerte y siendo el riesgo residual Aceptable, no se consideran acciones adicionales.
4.4 Conforme a la evaluación el control se califica como Fuerte y siendo el riesgo residual Aceptable, no se consideran acciones adicionales.
</t>
    </r>
    <r>
      <rPr>
        <i/>
        <sz val="14"/>
        <rFont val="Arial"/>
        <family val="2"/>
      </rPr>
      <t xml:space="preserve">
</t>
    </r>
  </si>
  <si>
    <t>8. Revisar los actos administrativos que se encuentren relacionados con la politica de Vision Cero; asi como los demas documentos que se pongan en consideracion de la Direccion de Normatividad y conceptos y que se encuente relacionados con la politica anterior mencionada.(Detectivo)
8.1 Publicar todos los proyectos
de actos administrativos de
carácter regulatorio, para
observaciones en la página
web de la entidad , asi como Actualizar los actos
administrativos de carácter
regulatorio en la página web
de la entidad</t>
  </si>
  <si>
    <t>3.1 Hacer seguimiento a la aplicación  de los manuales de Contratación y Supervisión de la Entidad, teniendo en cuenta las normas existentes en todos los tramites de gestion contractual.(preventivo)
3.1.2 Revisar el Manual de Contrattacion y supervisión y realizar los ajustes pertinentes acordes al PIGA y la política de compras sostenibles.  
3.2  Evaluar la eficacia de los conceptos y/o estudios técnicos a través de indicadores en el POA (Preventivo).</t>
  </si>
  <si>
    <t>1.3 Mesas de trabajo de verificacion y seguimiento al Link Secop publicado en la Pagina Web de la Entidad.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2.3 Realizar mesas de trabajo enfocadas al seguimiento de la pblicacion de las demandas en la pagina web  a fin de controlar el cumplimiento de los establecido en la resolucion 3564.
5.Realizar mesas de trabajo enfocadas al seguimiento y revisión de los terminos Judiciales.</t>
  </si>
  <si>
    <t xml:space="preserve">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4.  reforzar Socializaciones drigidas al equipo sobre transparencia y acceso a la informaciòn.</t>
  </si>
  <si>
    <t xml:space="preserve">
 N.A
5.Reuniones de seguimiento</t>
  </si>
  <si>
    <t xml:space="preserve">1.1 Documento estrategia-iniciativas adicionales-plan de gestión de integridad-PAAC.
1.2, 3. PA05-M02 MANUAL DE CONTRATACION VERSIÓN 1,0 DE 18-02-2019.PDF y  PA05-M03 MANUAL DE SUPERVISION VERSIÓN 1,0 DE 18-02-2019.PDF
1.3 PA05-M02 MANUAL DE CONTRATACION VERSIÓN 1,0 DE 18-02-2019.PDF y  PA05-M03 MANUAL DE SUPERVISION VERSIÓN 1,0 DE 18-02-2019.PDF
1.4 Manual de Contratación Y Manual de Supervisión.
1-4,1, 1-4, 2 y 1-4, 3  .IN01MANUAL DE CONTRATACION PM05-M02.                                                    RESOLUCION 057 MANUAL DE CONTRATACION Y SUPERVISION 
2. No está documentado
2.1  Procedimientos,Instructivos,Manuales
3.1. Procedimiento PE01-PR06
3.2. No documentado.
3.3. Informes de  las interventorías
4.1 Ley 734 de 2002, archivo digital                                    
4.2 Procedimiento PV02-PR01 </t>
  </si>
  <si>
    <t xml:space="preserve">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3.4  Realizar reunion semestral a fin de hacer seguimiento a los documentos publicados en la intranet.</t>
  </si>
  <si>
    <t xml:space="preserve">
Horas
3.4 Semestral </t>
  </si>
  <si>
    <t xml:space="preserve">
Quien detecte.
3.4 Dirección de Contrataciòn, Oficina Asesora de Planeaciòn Institucional</t>
  </si>
  <si>
    <t xml:space="preserve">
 N.A
3.4 mesas de Trabajo </t>
  </si>
  <si>
    <t>1.2,2 Declarar el incumplimiento del contrato teniendo en cuenta la normatividad vigente
1.3 Aplicar los mecanismos de debido proceso de las evaluaciones de desempeño y acuerdo de gestión, ajustando lo requerido                                                                                                                         1.4 Suspender la trámitación del contrato o cambiar al contratista 
2. Realizar mesas de trabajo  sobre el seguimiento y medición de la eficacia, eficiencia y efectividad  del cumplimiento de obligaciones de los colaboradores en los puntos de contacto.
2.1.Realizar mesas de trabajo  sobre afectación negativa en la calidad de la prestación del servicio de cara a la ciudadanía.
4.3. Dar el impulso procesal a los procesos disciplinarios que se radican en la oficina. 
5.  Disminuir los tiempos de respuesta de los requerimientos realizados en la Entidad.</t>
  </si>
  <si>
    <t xml:space="preserve">1.2,2 días
1.3 Un día                                       1.4 Un día 
2.Una (1)  semana para analizar el cumplimiento de  obligaciones de los colaboradores en los puntos de contacto.
2.1.   Quince(15) Días
4.3. Dentro de los seís (6) días siguientes de recibir la queja, cumpliendo los términos que estipula la Ley.
5.     Una (1)  semana para realizar analisis sobre os tiempos de respuesta.                                        </t>
  </si>
  <si>
    <t xml:space="preserve">1.2,2 Acta de finalización anticipada de contrato
1.3 Acta de comité de evaluación, evaluaciones de pares entre directivos                   1.4 Estudios previos devueltos después de control     
2.Mesas de trabajo sobre el seguimiento de obligaciones de los colaboradores en los puntos de contacto.
2.1.Producto NO conforme tratado/producto NO conforme generados X100. 
4.3. Actas de reuniones, expedientes y archivo compartido.  
  5.  Mesas de trabajo sobre  las  disminuición de  los tiempos de respuesta de los requerimientos realizados en la Entidad.                           </t>
  </si>
  <si>
    <t xml:space="preserve">1.2,2 Acta de finalización anticipada de contrato
1.3 Actas de reunión y formatos establecidos  1.4 Base de datos de control de procesos de personal    
2.  Actas de reunión, listado de asistencias. 
2.1.Actas de reunión, listado de asistencias y  
PE01-PR05-F01. Formato de tratamiento de salidas no conformes.
4.3. Actas de reparo, expedientes, archivo de la dependencia y aplicativo SIID.
5.1.Actas de reunión, listado de asistencias.                                                                                       </t>
  </si>
  <si>
    <t xml:space="preserve">Avances acción 1:  La Oficina de Tecnologías de la Información y las Comunicaciones realizo la supervisión y el cumplimiento del procedimiento de control de cambios con la directriz del profesional especializado de la OTIC realizando seguimiento semanal, reuniones denominadas (Comité de Cambios) dando cumplimiento al (PA04-PR04 PROCEDIMIENTO GESTIÓN DE CAMBIOS DE TIC VERSIÓN 1,0 DE 18-02-2019.PDF) de la entidad.
Avances acción 1-2:  La Oficina de Tecnologías de la Información y las Comunicaciones realizo la supervisión del contrato 2018-375 donde se realizó el seguimiento mensual a los incidentes de seguridad de la información de la entidad, adicional la entidad adjudico el contrato 2019-1652 FIREWALLS, PALOALTO en figura de alta disponibilidad (Hardware) servicio WAF, Web Aplicación Firewall.
Avances acción 1-4.3 La Oficina de Tecnologías de la Información y las Comunicaciones y demás Dependencias de la entidad realizo Adopción del Manual para la protección de los datos personales en la Secretaría Distrital de Movilidad en cumplimiento de la normatividad referida al tratamiento de datos personales que tiene como objeto: “Generar mecanismos para realizar una adecuada gestión institucional en la protección de los derechos a la confidencialidad, privacidad e intimidad de las personas que suministran sus datos personales por los diferentes canales de atención y medios de recolección de información a la Secretaría Distrital de Movilidad SDM, conforme a la normativa vigente aplicable.” https://intranetmovilidad.movilidadbogota.gov.co/intranet/sites/default/files/2019-12-30/manual-datos-personales-v2.0-27122019.pdf
Avances acción 2:  La Oficina de Tecnologías de la Información y las Comunicaciones realizo la supervisión del contrato 2019-1779 Proveedor IPv6 TECHOLOGY S.A.S que tiene como objeto “DISEÑAR, DESARROLLAR E IMPLEMENTAR ESTRATEGIAS DE SENSIBILIZACIÓN ORIENTADAS A: LA TRANSICIÓN A IPV6 Y GESTIÓN DE SEGURIDAD DE LA INFORMACIÓN EN LA SECRETARÍA DISTRITAL DE MOVILIDAD” con acta de inicio del 11-09-2019 “Estrategias de Sensibilización relacionados con IPv6, y Seguridad de la Información en la SDM” dando cumplimiento a la meta planeada durante el periodo 2016- 2019 (4) Cuatro Estrategias de Sensibilización en la entidad.
Avance acción 3.1: realizada la verificación de los POA, no se hace necesario el correo electrónico a los referentes, ni se fué necesario ejecutar el plan de contingencia. 
Avances acción 3.1: La Oficina de Tecnologías de la Información y las Comunicaciones trimestral envía correo electrónico al área de OAPI de la entidad vía correo electrónico donde se relacionan los avances en la ejecución del POA de la OTIC.
Avances Acción 3.2: La Oficina de Tecnologías de la Información y las Comunicaciones trimestral envía correo electrónico al área de OAPI de la entidad vía correo electrónico donde se relacionan los avances en la ejecución del POA y con el PAA de la SDM relacionado con el proyecto 967.
Avances Acción 3.3: La Oficina de Tecnologías de la Información y las Comunicaciones Dentro del procedimiento PA04-PR01-F01 establecido en la entidad, es de obligatorio cumplimiento el diligenciamiento del formato establecido allí para la solicitud de creación o cancelación de un usuario, el cual es remitido a la Mesa de Servicios Contrato 2019-1813 donde se crea el ticket respectivo una vez se valida el formato. Se incluyó la socialización de las políticas de seguridad en la información 
Avances Acción 4.2: La Oficina de Tecnologías de la Información y las Comunicaciones alinea la implementación de sus Políticas Específicas de la Seguridad de la Información en la entidad con las de MinTIC, la OTIC anual realiza su diagnóstico del estado actual de la entidad, se compara con la exigencia de MinTIC y se actualiza si es debido. 
Avances Acción 5: La Oficina de Tecnologías de la Información y las Comunicaciones Dentro las Políticas Específicas de la Seguridad de la Información 5.31 y 5.32 “Política de adquisición de hardware” y “Política de adquisición de software” establecida en la entidad, es de obligatorio cumplimiento en la SDM, adicional en todo tipo de contratación en la entidad se incluyen las clausulas referentes “Políticas Específicas de la Seguridad de la Información de la entidad”, Por parte de la OTIC  Emite  conceptos Técnicos  que permiten que  los proyectos con componente TIC adelantados en la entidad estén alineados con las políticas institucionales, distritales y nacionales, garantizando la eficiencia administrativa y la optimización de recursos utilizados para este tipo de proyectos.      
</t>
  </si>
  <si>
    <t xml:space="preserve">Acción 1:  La acción  es efectiva que el seguimiento es Supervisado por el profesional Especializado de la OTIC, el cual se encargó de realizar el acompañamiento y la verificación y aprobación de todo tipo de Cambio de Control de Cambios que se realizó en la entidad.
Acción 1-2: La acción es efectiva ya el seguimiento de los contratos anteriormente relacionados son Supervisados por profesionales Especializado de la OTIC, los cuales se encargan de realizar el acompañamiento y las verificaciones de las alertas de incidentes de Seguridad de la Información (Ataques Cibernéticos) y aprobación de todo tipo de informe y actividad realizada por el contratista y la interacción que tuvo el proveedor en la entidad.
Acción 1-4.3: La acción es efectiva ya que la SDM tiene la Adopción del Manual para la protección de los datos personales a cargo de la OTIC de la entidad conforme a la normativa vigente aplicable.
Acción  2: La acción es Efectiva ya que el seguimiento al contrato 2019-1779 con el proveedor IPv6 TECHOLOGY S.A.S es Supervisado por el profesional Especializado de la OTIC, el cual se encargó de realizar el acompañamiento, la verificación y aprobación de todo tipo de informe y actividad realizado por el contratista y la interacción que tuvo el proveedor en la entidad referente a las Sensibilizaciones de Interacción con el tema  IPV6, incentivos, Cursos Virtuales, en todas las sedes de la SDM teniendo ese alcance.
Acción 3.1: La Acción es efectiva ya que la información que se envía es consolidada y publicada en la intranet y pagina web de la entidad para conocimiento interno y externo de la ejecución realizada en el reporte.
Acción 3.2:  La Acción es efectiva ya que la información que se envía es consolidada y publicada en la intranet y pagina web de la entidad para conocimiento interno y externo de la ejecución realizada en el reporte.  
Acción 3.3 . Dentro de las reuniones de trabajo de la Oficina de Control interno se socializó la importancia de aplicar las políticas de seguridad en la información de la información y la utilización de las claves de acceso
Finalmente, los controres se ejecutan tal y como están definidos. Por otra parte, la acción es efectiva ya que el seguimiento al Contrato 2019-1813 Mesa de Servicios es Supervisado por el profesional Especializado de la OTIC, el cual se encarga del seguimiento, la validación de la información, que se encuentre correctamente diligenciado y proceder a realizar lo establecido en el formato.
Acción 4.2: La acción es efectiva ya que la entidad cuenta con Políticas Específicas de la Seguridad de la Información y el diagnóstico del estado actual de la entidad anual con la exigencia de MinTIC.
Acción 5: La acción es efectiva ya que la hay Políticas Específicas de la Seguridad de la Información 5.31 y 5.32 “Política de adquisición de hardware” y “Política de adquisición de software” establecida en la entidad de obligatorio cumplimiento, y los conceptos Técnicos que emite la OTIC que permiten que los proyectos con componente TIC adelantados en la Entidad.
</t>
  </si>
  <si>
    <t>Acción 1 y ss: Semestral
Acción 2: Semestral
Acción 3.1: Semestral
Acción 3.3. 
30-09-2019
08-11-2019
Acción 4: Semestral
Acción 5: Semestral</t>
  </si>
  <si>
    <t>1.1. Registro de recibo material POP, listas de asitencia a eventos y actividades donde se socializa el código de integridad, videos, fotos, medios internos de la comunicación, seguimiento POA-965.
1.2. Registro Fotografico.
1.3. Pantallazos Siproj, revision fichas de conciliación
1.4. Boletines de prensa publicados en página Web, correos electrónicos sobre el monitoreo a los medios de comunicación, videos, audios, fotos de ruedas de prensa.
1.5 Conceptos y/o estudios aprobados.
2-3 Pantallazos Siproj, revision fichas de conciliación
2.2 Expedientes y archivo digital compartido    
3. Expedientes y archivo digital compartido 
4.1.Registro de recibo material POP, listas de asitencia a eventos y actividades donde se socializa el código de integridad, videos, fotos, medios internos de la comunicación, seguimiento POA-965.
4.2. Informe Trimestral de Ejecución del PIP de las 20 Localidades.
4.3 Copia de las denuncias interpuestas cuando se presenten denuncias.  
5. Correos electrónicos remitidos a los abogados que llevan procesos judiciales.</t>
  </si>
  <si>
    <t xml:space="preserve">8EST. Contar con un excelente equipo humano y condiciones laborales que hagan de la Secretaría Distrital de Movilidad un lugar atractivo para trabajar y desarrollarse profesionalmente
</t>
  </si>
  <si>
    <t xml:space="preserve">1EST. Orientar las acciones de la Secretaría Distrital de Movilidad hacia la visión cero, es decir, la reducción sustancial de víctimas fatales y lesionadas en siniestros de tránsito
</t>
  </si>
  <si>
    <t>1.1 y 2.1 Acudir a la Veeduria Distrital o al DAFP, para que nos apoyen en la definición de lineamientos para surtir el proceso de rendición de cuentas
1.2, 2.1, 3.1, 4 Realizar una reunion mensual de preparación e reindución a la metodologia para realizar dialogos ciudadanos y rendición de cuentas
1.4. N.A
2.3. Dar el impulso procesal a los expedientes que se adelantan en la Oficina.
3.3. Deteminar si la conducta denunciada es constitutiva de falta disicplinaria y proferiri las decisiones que en derecho correspondan.    
4.1.  Concertar con el Archivo de Bogotá un Plan de Mejoramiento Archivístico.
4.2. Programar capacitaciones de sensibilización directamente por los encargados de Gestión Documental de la subdirección Administrativa haciendo enfásis en los temas que demanden mayor interés en la Entidad.</t>
  </si>
  <si>
    <t>1.1 y 2.1  Un mes
1.2, 2.1, 3.1, 4  dias
2.3-3.3.  Dentro de los seís (6) días siguientes de recibir la queja, cumpliendo los términos que estipula la Ley.
1.4. N.A
4.1 1 año
4.2. Anual</t>
  </si>
  <si>
    <t>1.1 y 2.1 Jefe Oficina Asesora de Planeación Institucional.
1.2, 2.1, 3.1, 4 Jefe Oficina de Gestión Social
1.4. N.A
2.3.-3.3. Jefe Oficina Control Disciplinario
4.1 Subdirectora Administrativa
4.2 Subdirectora Administrativa</t>
  </si>
  <si>
    <t>1.1 y 2.1 Cumplimiento de los lineamientos
1.2, 2.1, 3.1, 4 Actas de Reunión / Listados de Asistencia
1.4. N.A
2.3.-3.3. Actas de reuniones, expedientes y archivo compartido.
4.1 Mesas Técnicas de Trabajo con los grupos especializados del Archivo de Bogotá
4.2. Evaluación de conocimientos al finalizar las jornadas de capacitación</t>
  </si>
  <si>
    <t>1.1 y 2.1 Documentos, correos , informes.
1.2, 2.1, 3.1, 4 Registro Fotrograficos, Actas de Reunión / Listados de Asistencia
1.4. N.A
2.3.-3.3.  Actas de reparo, expedientes, archivo de la dependencia y aplicativo SIID.
4.1 Actas de seguimiento a la implementación de los instrumentos archivísticos por dependencia
4.2. Listado de asistencia/ resultados de evaluación de conocimientos al finalizar las jornadas de capacitación/ registro fotográfico</t>
  </si>
  <si>
    <t>6. Verificar el cumplimiento de los requerimientos ambientales de labores efectuadas por terceros para la supervisión, seguimiento y medición del desempeño ambiental (Preventivo)</t>
  </si>
  <si>
    <t>1. Iniciar la actuación disciplinaria de conformidad con lo dispuesto por la Ley 734 de 2002.
1.1, 2,2.1, 3, 4, 5, 6. Para estas actividades, se mantienen los controles existentes y se les hace seguimiento periódico.
5.1 Programar mesa de trabajo con el referente del área y/o directivo correspondiente para alertar sobre la no existencia de acciones relacionadas con gestión ambiental en los POAS</t>
  </si>
  <si>
    <t>Acción 1.1: Septiembre 2019
Acción 2: Septiembre 2019
Acción 2.1: Diciembre 2019
Acción 3 y 4: Septiembre, Octubre, Noviembre, Diciembre 2019
Acción 5: Diciembre 2019
Acción 5.1:N.A</t>
  </si>
  <si>
    <t>Avances acción 1.1: Se realizó visita a las diferentes sedes de la entidad, en la cual se verificaron las condiciones ambientales internas, con relación al manejo adecuado de los residuos aprovechables, no aprovechables, peligrosos y especiales, el aseo general. También se realizó capacitación a los colaboradores de cada sede, sobre los programas del PIGA. 
Avances acción 2: Se realizó sensibilización a los colaboradores de las diferentes sedes de la entidad, sobre la comprensión de la Politica Ambiental actual y sus objetivos.
Avance acción 2.1: Se realizó mesa de trabajo con el equipo técnico de Gestión y Desempeño Institucional de Gestión Ambiental, en la cual se presentó el seguimiento del Plan de Acción PIGA 2019, rendición de informes a la SDA, ejecucción de contratos de Gestión Ambiental, también la formulación del Plan de Acción PIGA 2020 a ejecutar.
Avance acción 3 y 4: Las estrategias de educación ambiental realizadas en este periodo, fueron coherentes con los programas de gestión ambiental y fueron desarrolladas con el apoyo de la Secretaria Distrital de Ambiente.  
Avance acción 5: En este periodo se realizó seguimiento a las actividades programadas en el Plan de Acción PIGA 2019, por parte del equipo técnico de Gestión y Desempeño Institucional de Gestión Ambiental y se verificó la formulación del Plan de Acción PIGA en el cual se tuvieron encuenta las recomendaciones dadas por la SDA. 
Acción 5.1: realizada la verificación de los POA, no se hace necesario el correo electrónico a los referentes, ni fue necesario ejecutar el plan de contingencia. 
Avance acción 6: Se realizó verificación al contrato de mantenimiento locativo en cuanto al cumplimiento de los requisitos ambientales, sobre el manejo adecuado de los Residuos de Construcción y Demolución generados por las obras de la sede calle 13.</t>
  </si>
  <si>
    <t xml:space="preserve">Acción 1.1: Fue eficaz porque se verifica el estado ambiental de las sedes de la entidad y se toman las acciones preventivas para la mejora continua de la Gestión Ambiental. 
Acción 2: Es eficaz, dado que se sensibiliza a los colaboradores de las diferentes sedes, en cuanto al manejo adecuado de los residuos generados en cada una de estas, como lo es la segregación en la fuente, almacenamiento y disposición final. También sobre el cuidado de los recursos naturales.
Acción 2.1: Fue eficaz, porque se realizó seguimiento al cumplimiento de las actividades programadas en el PIGA y cumplimiento normativo.
Acción 3 y 4: La acción es eficaz, toda vez que a través de la educación ambiental, se logra sensibilizar a los colaboradores, sobre la importancia del cuidado y protección de los recusos naturales.
Acción 5: Fue eficaz, porque se realizó seguimiento al cumplimiento de las actividades programadas en el PIGA y se tuvieron en cuenta los requerimientos reiterativos de la SDA en la formulación del Plan de Acción 2020.
Acción 5.1:N.A
Acción 6: Fue eficaz, porque se realiza seguimiento al cumplimiento de la normatividad vigente en la materia. </t>
  </si>
  <si>
    <r>
      <t xml:space="preserve"> 1.1. Mantener y realizar seguimiento a los controles definidos  en los Mecanismos de medición de la satisfacción.
2. Mantener el control al seguimiento a  las personas convocadas a las jornadas de socializacion  de servicios Convenio SENA SDM para la inscripcion a las formaciones tecnico tecnologicas y complementarias que se en cuentren disponibles en el portafoilio de servicios
3. Informar oportunamente a los medios de comunicación y ciudadanía sobre las acciones  en pro del ciudadano en materia de movilidad, con el fin de prevenir noticias negativas que afecten la imagen institucional. 
3.1 Mantener el control y hacer seguimiento a su eficacia.
3.3.Realizar  socializaciones del Manual de Contratación de la Entidad y código de Integridad
4: Iniciar las actuaciones disciplinarias, previa evaluación de la queja.    </t>
    </r>
    <r>
      <rPr>
        <i/>
        <sz val="14"/>
        <rFont val="Arial"/>
        <family val="2"/>
      </rPr>
      <t xml:space="preserve">
</t>
    </r>
    <r>
      <rPr>
        <sz val="14"/>
        <rFont val="Arial"/>
        <family val="2"/>
      </rPr>
      <t>4.1 Programar mesa de trabajo con el referente del área y/o directivo correspondiente para alertar sobre la no existencia de acciones relacionadas con cultura ciudadana en los POAS
5. Mantener y realizar seguimiento a los controles definidos  en el instructivo PM04-PR01-IN01.</t>
    </r>
  </si>
  <si>
    <t xml:space="preserve">1.1. Jefe de Oficina de Gestion Social
1.2. Jefe Oficina Asesora de Comunicaciones y Cultura para la Movilidad 
1-3,1; 1-3,6  Subsecretario de Gestión de la Movilidad, Director Gestión de Tránsito y Control de Tránsito y Transporte y Subdirectores y Director Ingeniería de Tránsito y Subdirectores.
1.3.4 y 1.3.5 Servicio al Ciudadano
1.4 - 3 Jefe de la Oficina de Control Disciplinario.
2. Director de Normatividad y conceptos </t>
  </si>
  <si>
    <t>1.1. Semestral
1.2. Permanente
1-3,1; 1-3,6   Socialización anual a los servidores de la Subsecretaría de Gestión 
1-3.4. Trimestral
1-3.5. Trimestral
1.4 Semestral       
2.Trimestral
3. Cuatrimestral</t>
  </si>
  <si>
    <t>1.1. Plan Institucional 
1.2. No está documentado
1-3,1; 1-3,6   PM04-MN01 Manual de trámites y prestación del servicio. Procedimiento Participación ciudadana PM06-PR04
1-3.4.  PM04-MN01-MANUAL DE  SERVICIO AL CIUDADANO
1-3.5.  PM04-MN01-MANUAL DE  SERVICIO AL CIUDADANO
1.4 Ley 734 de 2002, Archivo digital compartido.  
2.Procedimiento Gestión Juridica,Instructivo de Normatividad y conceptos
3. Procedimiento PV02-PR01</t>
  </si>
  <si>
    <t>1.1. Actas de Reunión. / lista de asistencia con Enfoque direrencial y Enfoque de Género. 
1.2. Boletines de prensa publicados en página Web, correos electrónicos sobre el monitoreo a los medios de comunicación, videos, audios, fotos de ruedas de prensa.
1-3,1; 1-3,6   Listado de asistencia a socializaciones. Listado asistencia capacitación MIPG.  
1-3.4.Informe de la implemtación del PM04-MN01-MANUAL DE  SERVICIO AL CIUDADANO.
1-3.5. Actas de Reunión del Seguimiento de la Poltica de PQRSD.
1.4 - 3. Expedientes y archivo digital compartido  
2. POA de Gestión Dirección de Normatividad y conceptos.</t>
  </si>
  <si>
    <t>1.1 Aplicar Encuesta de Satisfacción a los ciudadanos frente a la atención realizada por los Clms en espacios de participación
1-3.4.Realizar  socializaciones del Manual de Servicio al Ciudadano, para su apropiación por parte de los Servidores que hacen presencia en los puntos de contacto dispuesto por la Sercretaría Distrital de Movilidad.
1-3.5 y 1-3.6 Mantener y realizar seguimiento a los controles definidos en los procedimientos, protocolos y aplicación de las políticas institucionales
1.4 Evaluar las quejas y denuncias recibidas por la oficina.  
2. Mantener el control Existente 
3. Adelantar las investigaciones disciplinarias, que en derecho correspondan.</t>
  </si>
  <si>
    <t>1.1 Seguimiento sobre la atención realizada con el fin de determinar las fortaleces y debilidades del proceso. 
1-3.4. Analizar los resultados  sobre la apropiación del  Manual de Servicio al Ciudadano.
1-3.5 y 1-3.6 Atender el requerimiento del ciudadano y todos los requerimientos de las políticas institucionales de forma inmediata
1.4. Deteminar si la conducta denunciada es constitutiva de falta disicplinaria y proferiri las decisiones que en derecho correspondan.   
2. Realizar seguimiento trimestral a traves de los poa a la Gestion y contestacion oportuna de los actos administrativos  que se pongan en consideracion de la Direccion de Normatividad y conceptos.
3. Dar el impulso procesal a los procesos que se adelantan en la Oficina.</t>
  </si>
  <si>
    <t>1.1 Días
1-3.4. Un día.
1-3.5 y 1-3.6 Un día.
1.4 - 3. Dentro de los seís (6) días siguientes de recibir la queja, cumpliendo los términos que estipula la Ley.
2. Trimestral</t>
  </si>
  <si>
    <t xml:space="preserve">1.1 Jefe Oficina de Gestión Social
1-3.4. Director(a) de Atención al Ciudadano 
1-3.5 y 1-3.6 Subsecretario de Gestión de la Movilidad, Director de Gestión del Tránsito y Control de Tránsito y Transporte y Director de Ingeniería de Tránsito.
1.4.-3. Jefe Oficina Control Disciplinario
2. Director de Normatividad y Conceptos </t>
  </si>
  <si>
    <t xml:space="preserve">1.1 Se realiza la revisión Mensual con el informe de actividades los gestores locales deben presentar minimo 11 encuestas mensuales cada uno.
1-3.4: Revión mensual de los Resultados de la apropiación del Manual de Servicio al Ciudadano
1-3.5 y 1-3.6  Cantidad de requerimientos no atendidos.
1.4.-3. Actas de reuniones, expedientes y archivo compartido.
2. Indicadores de Gestion de la Direccion de Normatividad y conceptos </t>
  </si>
  <si>
    <t xml:space="preserve">1.1 Resultados encuestas abril a junio de 2019 - PM04-MN01-F08 FORMATO DE CONSOLIDACIÓNMECANISMOS DE MEDICIÓN VERSIÓN 1,0 DE 01-03-2019 (version 1)
1-3.4: Actas de Seguimiento mensual 
1-3.5 y 1-3.6 Registro de respuestas emitidas.
1.4.-3. Actas de reparo, expedientes, archivo de la dependencia y aplicativo SIID.
2. Indicadores de Gestion de la Direccion de Normatividad y conceptos </t>
  </si>
  <si>
    <t>1. Subsecretaria de Gestión Corporativa - Directora de Talento Humano
2.1 Jefe de Oficina de Gestion Social
2.2 Director de Inteligencia para la Movilidad
2.3 Director de Planeación de la Movilidad y Subdirectores
2.4 Jefe Oficina de Control Disciplinario
3.1 Director de Contratación.
3.1.2 Director de Contratación.
3.2  Director de Inteligencia para la Movilidad
4.1 Director de Talento Humano
4.2 y 5. Subsecretarío de Política de Movilidad
5.1 Subsecretaria de Gestión Jurídica
6.   Jefe de Oficina de Gestión Social
7. Jefe Oficina Asesora de Comunicaciones y Cultura para la Movilidad 
8. Director de Normatividad y conceptos
8.1. Director de Normatividad y conceptos</t>
  </si>
  <si>
    <t xml:space="preserve">4.1 Evaluación del desempeño - Acuerdos de Gestión (Preventivo).
4.2 Hacer seguimiento en la asignación de recursos para acciones enfocadas a la sostenibilidad ambiental (Detectivo). </t>
  </si>
  <si>
    <t>1, Cada vez que se realice una provisión de empleo en la entidad.
2.1 Cada vez que se esta realizando un proyecto, plan o programa.
2.2 Periodicamente de acuerdo con la demanda de análisis, conceptos y/o estudios.
2.3 Cada vez que se va a realizar un estudio o concepto
2.4 Cuatrimestral
3.1 Permanente
3.1.2 Cada vez que se requiera
3.2 Trimestral.
4.1 Semestral
4.2 SPM. Trimestral
5. Trimestral
5.1 Mensual 
6. Cada vez que se implementa  un proyecto, plan o programa, donde se evidencia un impacto. 
7. Permanente
8. Permanente</t>
  </si>
  <si>
    <t>1. Procedimientos:  PA02-PR01 PROCEDIMIENTO PARA PROVEER UN EMPLEO DE LIBRE NOMBRAMIENTO Y REMOCIÓN ,  PA02-PR02 PROCEDIMIENTO PARA PROVEER UN EMPLEO MEDIANTE ENCARGO, PA02-PR03 PROCEDIMIENTO PARA PROVEER UN EMPLEO MEDIANTE NOMBRAMIENTO PROVISIONAL, PA02-PR04 PROCEDIMIENTO PARA LA PROVISIÓN DE EMPLEOS DE CARACTER TEMPORAL, quedando como evidencia el PA02-PR01-F05 FORMATO ENTRENAMIENTO PUESTO DE TRABAJO  diligenciado.
2.1 Procedimiento de inclusión del componente social en los proyectos.
2.2 PE01-PR01 ANÁLISIS, CONCEPTOS Y/O ESTUDIOS TÉCNICOS DE MEDIDAS ESTRATÉGICAS PARA LA MOVILIDAD
2.3 PM01-PR01 procedimiento de elaboración de estudios y conceptos de transporte público, privado no motorizado e infraestructura y anexos
2.4 Procedimiento PV02-PR01
3.1 Manual de Contratación y Manual de Supervisión e Interventoría.
3.1.2 Manual de Contratación y Manual de Supervisión e Interventoría.
3.2 PE01-PR01-ANEXO 02 MANUAL DE SEGUIMIENTO PLAN DE ACCIÓN COMPONENTES DE INVERSIÓN, GESTIÓN, TERRITORIALIZACIÓN Y ACTIVIDADES DE LA SECRETARÍA DISTRITAL DE PLANEACIÓN VERSIÓN 1,0 DE 18-02-2019.PDF
4.1 Guia Metódologica para la Gestión del Rendimiento de los Gerentes Públicos - https://www.funcionpublica.gov.co/documents/418537/616038/Guia_metodologia_para_la_gestion_del_rendimiento_de_los_gerentes_publicos_2.pdf/2cd4a422-f940-4b21-aa83-a9108b87310b
4.2 y 5. PE01-PR06 Procedimiento del PAA
5.1 Procedimiento Elaboracion seguimiento de PAA y aprobacion de viabilidades presupuestales (PE01-PR06).
6. Procedimiento para el diseño, implementación y evaluación de estrategias de mitigación de impactos sociales negativos generados por políticas, planes, programas, proyectos o medidas para la movilidad.
7. No está documentado
8. Instructivo Normatividad y conceptos.</t>
  </si>
  <si>
    <t>1. PA02-PR01-F05 FORMATO ENTRENAMIENTO PUESTO DE TRABAJO  diligenciado por cada funcionario con vinculación nueva.
2.1 Ficha de identificación inicial del proyecto. 
2.2 Análisis, conceptos y/o estudios aprobados.
2.3 Estudios o conceptos aprobados
2.4 Expedientes y archivo digital compartido. 
3.1 Correo o memorando de devolución o aprobación de los trámites de gestión contractual
3.1.2 Ajustes revisados, aprobados y publicados 
3.2 Seguimiento Trimestral al POA de gestión de la DIM. 
4.1 Acuerdos de Gestión
4.2 y 5. Plan Anual de Adquisiciones y POAS de inversión . 
5.1 Memorandos de actualizacion del PAA 
6. Cronograma de la Estrategia , listados de asistencias y actas de reunnion. 
7. Boletines de prensa publicados en página Web, correos electrónicos sobre el monitoreo a los medios de comunicación, videos, audios, fotos de ruedas de prensa.
8.Pantallazo de la actualización de la Matriz de cumplimiento Legal y pantallazos soporte de publicación en Intranet por tema de lineamientos.
8.1 pantallazos soporte de publicación en Intranet por tema de lineamientos.</t>
  </si>
  <si>
    <r>
      <t xml:space="preserve">
2.1  Mantener el control de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2.2  No se toman acciones adicionales, dado el nivel obtenido en el riesgo residual.
2.3. REDUCIR. Ejecutar los puntos de control establecidos en en los procedimientos asociados a la elaboración de estudios y/o conceptos de transporte público, privado, no motorizado, estudios de tránsito e infraestructura, para evitar la materialización del riesgo.
2.4. Iniciciar la actuación disciplinaria de conformidad con lo dispuesto por la Ley 734 de 2002.
3.1. Mantener el control mediante la verificacion permanente de la aplicacion del manual de Contratacion y Manual de supervision e interventoria en los procesos que se lleven acabo.
3.1.2  Mantener el control mediante la verificacion permanente de la aplicacion del manual de Contratacion y Manual de supervision e interventoria en los procesos que se lleven acabo.
3.2  No se toman acciones adicionales, dado el nivel obtenido en el riesgo residual.
4.1 Socialización del procedimiento de evaluación
4.2 y 5. Seguimiento a  la ejecución de los recursos asignados en el marco de cumplimiento de las metas con componente ambiental asociadas a la SPM.
5,1 Mantener el control Existente 
6. </t>
    </r>
    <r>
      <rPr>
        <i/>
        <sz val="14"/>
        <rFont val="Arial"/>
        <family val="2"/>
      </rPr>
      <t xml:space="preserve">Requiere definir como se va a fortalecer el control según la evaluación realizada
</t>
    </r>
    <r>
      <rPr>
        <sz val="14"/>
        <rFont val="Arial"/>
        <family val="2"/>
      </rPr>
      <t>8. Realizar mesas de trabajo con los abogados de la Direccion de normatividad cuando sea requerido para   la verificacion y revision  de los actos administrativos a llegados a la Direccion de Normatividad y Conceptos  teniendo en cuenta los lineamientos establecidos en el instructivo.  
8.1 Seguimiento mensual de lo que se encuentra publicado en la Pgina Web con relacion a lo proyectado y referenciado en la Matriz de cumplimiento Legal.</t>
    </r>
  </si>
  <si>
    <t>1. Realizar nuevamente entrenamiento en el puesto de trabajo, enfatizando los aspectos que se indetifican como debilidades en el  entrenamiento en el puesto de trabajo.
2.1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2.2 Revisar y/o modificar la factibilidad de la sostenibilidad del plan, programa o proyecto en sus diferentes componentes
2.3 Reformulación del estudio o concepto mitigando las causas de no conformidad identificadas en la materialización del riesgo.
2.4. Practicar las pruebas dentro de los procesos disiciplinaros adelantados por la Oficina, tendientes a verificar la responsabilidad de los autores.
3.1 Realizar mesas de Trabajo con el fin de revisar el cumplimiento de lo establecido en los Manuales en caso de requerirse por incumplimiento a los lineamientos establecidos al momento de la realizacion o suscripcion de procesos.
3.1..2 Realizar mesas de Trabajo con el fin de revisar el cumplimiento de lo establecido en los Manuales en caso de requerirse por incumplimiento a los lineamientos establecidos al momento de la realizacion o suscripcion de procesos..
3.2  Revisar y/o modificar la factibilidad de la sostenibilidad del plan, programa o proyecto en sus diferentes componentes
4.1 Entrega de herramienta de evaluación
5. Revisión y reformulación de los proyectos para vincular el componente ambiental en los planes, programas y/o proyectos asociados a la materialización del riesgo.
5.1 Realizar mesa de trabajo con el fin de revisar el cumplimiento de las metas programadas; en caso de requerirse mas recursos o falta de ejecución de los mismos.
6, Realizar acercamientos de negociacion en la busqueda de acuerdos con los actores priorizados generando unos compromisos entre las partes. En estas reuniones se garantiza que asista los directivos y en caso de ser necesario se apoya con  las diferentes instituciones de la secretaria de movilidad.
8.Realizar seguimiento trimestral a traves de los poa   de gestion la contestacion de los actos administrativos  que se pongan en consideracion de la Direccion de Normatividad y conceptos .
8.1 Revisar mensualmente la Pagina Web de la SDM para evidenciar la correcta actualizacion con los actos administrativos de caracter regulatorio segun lo estipulado en la resolucion 3564 de 2015.</t>
  </si>
  <si>
    <t>1. 3 Días
2.1 Dias 
2.2 días
2.3 Días
2.4 Dentro de los seís (6) días siguientes de recibir la queja, cumpliendo los términos que estipula la Ley.
3.2 días
4.1 Anual
5. Dias
5.1 Cuando se requiera 
6. Días
8. Trimestral
8.1 Mensual</t>
  </si>
  <si>
    <t>1. Director de Talento HUmano
2.1 Jefe Oficina de Gestión Social
2.2 Director de la DIM
2.3 Director de Planeación de la Movilidad y Subdirectores
2.4. Jefe Oficina Control Disciplinario
3.2  Director de la DIM
4.1 Directora de Talento Humano
5. Gerentes de proyecto
5.1 Subsecretaria de Gestion Juridica
6. Jefe Oficina de Gestión Social
8 Director de Normatividad y ConceptoS
8.1 Director de Normatividad y Conceptos</t>
  </si>
  <si>
    <t>1. Mesa de trabajo con  los resposanbles del proceso en donde se materializó el riesgo
2.1 Se aplicara el instructivo de monitoreo y seguimiento y el formato de verificación de avances 
2.3 mesa de trabajo para evaluar la idoneidad en la reformulación del estudio o concepto.
2.4.  Actas de reuniones, expedientes y archivo compartido.
3.2  mesas de trabajo
4.1 Acuerdo de Gestión
5. Indicadores
5.1 Mesas de trabajo
6. Se realiza un plan operativo donde se establencen cronogramas y actividades a realizar con los actores afectados.
8 Indicadores
8.1 Pantallazo  de seguimiento en la Matriz de Cumplimiento</t>
  </si>
  <si>
    <t xml:space="preserve">1. Acta de las mesa de trabajo realizada.
2.1 Informe de resultado de la caracterización,el informe del diseño de la estrategia, actas de reunion, Registro Fotografico. 
2.2 Acta de alcance y/o modificación.
2.3 Estudio o concepto reformulado y aprobado. 
2.4. Actas de reparo, expedientes, archivo de la dependencia y aplicativo SIID.
3.2. Acta de alcance y/o modificación.
4.1 Acuerdo de gestión firmado
5. Proyectos reformulados con asignación de recursos, vinculando el respectivo componente ambiental.
5.1 Acta mesas de trabajo, listas de asistencia.
6, Registro de Asistencia, Actas de Reunion y Registro Fotografico. 
8.Indicadores de Gestión de la Dirección de Normatividad y conceptos     
8.1 Pantallazo de control de cambios en la Matriz de Cumplimiento </t>
  </si>
  <si>
    <r>
      <t xml:space="preserve">1.1 Se mantiene el control toda vez que se ha dado cumplimiento a los lineamientos para rendición de cuentas establecidos por la Veeduría Distrital.
1.2, 2.1, 3.1, 4 </t>
    </r>
    <r>
      <rPr>
        <i/>
        <sz val="14"/>
        <rFont val="Arial"/>
        <family val="2"/>
      </rPr>
      <t xml:space="preserve">Requiere definir como se va a fortalecer el control según la evaluación realizada
</t>
    </r>
    <r>
      <rPr>
        <sz val="14"/>
        <rFont val="Arial"/>
        <family val="2"/>
      </rPr>
      <t>1.4</t>
    </r>
    <r>
      <rPr>
        <i/>
        <sz val="14"/>
        <rFont val="Arial"/>
        <family val="2"/>
      </rPr>
      <t xml:space="preserve"> </t>
    </r>
    <r>
      <rPr>
        <sz val="14"/>
        <rFont val="Arial"/>
        <family val="2"/>
      </rPr>
      <t>Teniendo en cuenta el nivel de riesgo y la opción de manejo relacionada con el control, la OCI no implementa acciones de tratamiento del riesgo residual adicional, por cuanto desde el rol de 3a línea de defensa el control se encuentra debidamente  definido y oportunamente monitoreado. 
2.1 Se mantiene el control una vez implementada la estrategia para incentivar a los colaboradores de la participación en la Rendición de Cuentas.
2.3. Adelantar las investigaciones disciplinarias, que en derecho correspondan.
3.1 Se mantiene el control por cuanto las dependencias presupuestas recursos.
3.3. Evaluar las quejas y denuncias recibidas por la oficina.     
4.1. -  Establecer un Programa de Auditorias Documentales internas con el acompañamiento de la Oficina de control Interno.
-  Evaluar los resultaos del eguimiento del Plan Institucional de Archivos que define objetivos y metas en el CP, MP y LP.
-  Evaluar los indicadores de cumplimiento del Plan de Transferencias Documentales
4.2 -  Vincular el Programa de Capacitación Institucional en Archivos al Programa Distrital de Archivos que permite acceder a las jornadas distritales de actualización en Gestión Documental.</t>
    </r>
  </si>
  <si>
    <t xml:space="preserve">1.1 Se mantiene el control
1.3. No generar documentos precontractuales sin la aplicación de la lista de chequeo por cada tiipo de proceso adelantado en la SCTT.
1.2, 3  Realizar  socializaciones del Manual de Contratación de la Entidad y código de Integridad
1.4  Realizar seguimiento semestral al Link  de Secop con la Informacion contractual actualizada.
1.4 Mesas de trabajo con eljee de area o director para hacer seguimiento a la informacion que se encuentra publicada en la pagina web  con el fin de mantener actualizada toda la informacion contractual </t>
  </si>
  <si>
    <t>1.1 Se mantiene el control en cuanto a la socialización del código de integridad.
1.3 Fortalecer mediante mesas de trabajo cuando se requiera  la verificacion y revision  de los actos administrativos allegados a la Direccion de Normatividad y Conceptos  teniendo en cuenta los lineamientos establecidos en el instructivo.  Mantener el control  verificando semestralmente si se requiere actualizaciones del código de integridad.
1-4.1 a 1-4.4  Socializar el Código de Integridad a los funcionarios y contratistas de las dependencias de la DGTCTT.
1.5. Ejecutar los puntos de control establecidos en en los procedimientos e instructivos del proceso y realizar socializaciones sobre código de integridad de la SDM
1.6. Incluir en las reuniones de trabajo del equipo de la OCI, socializaciones respecto a la importancia de la confidencialidad de la información.
2.1.Realizar  socializaciones del Manual de Servicio al Ciudadano, para su apropiación por parte de los Servidores que hacen presencia en los puntos de contacto dispuesto por la Sercretaría Distrital de Movilidad.
3.2 Informar a las areas competentes sobre actos de cohecho presentados con el fin de que se inicie las investigaciones disciplinarias correspondientes.
3.3  Reducir el riesgo manteniendo la informacion actualizada para la consulta de terceros.
3.4 Realizar mesa de trabajo con el Director a fin de realizar seguimiento a los Documentos Publicados en la Intranet ( Manuales e Instructivos) a fin de actualizarlos con la Normatividad vigente, enfocados al cumplimiento de los principios del MIPG.
6.1.Realizar  socializaciones sobre los riesgos de corrupción y la poltica antisoborno,  para su apropiación por parte de los Servidores que hacen presencia en los puntos de contacto dispuestos por la Sercretaría Distrital de Movilidad.</t>
  </si>
  <si>
    <t xml:space="preserve">1.1. Se mantiene el control de socialización del código de integridad.
1.2. Realizar verificación aleatoria a respuestas emitidas.
1.3. Ejecutar los puntos de control establecidos en en los procedimientos e instructivos del proceso y realizar socializaciones sobre código de integridad de la SDM
1-5.5 al 1-5.11 Ejecutar los puntos de control establecidos en los procedimientos e instructivos del proceso.
3.1 Se mantienen los controles existentes
3.3 Se mantienen los controles mediante mesas de trabajo  para verificar la actualizacion del SIPROJ por parte de los abogados.
4. Adelantar las investigaciones diciplinarias, que en derecho correspondan.
5. Mesa de Trabajo con el fin de verificar  la efectividad del módulo de peticiones quejas y reclamos habilitado para verificar si fue suficiente o se requiere la apertura de otro módulo.
5.2 Evaluar las quejas y denuncias recibidas por la oficina. 
6. Reducir el riesgo mediante mesas de trabajo  semestral con los abogados para recordar los terminos de los procesos judiciales.
8.1.Realizar  socializaciones del Manual de Servicio al Ciudadano, literal No. 8. Actualización y Creación de Trámites y/ Servicios, para la apropiación y conocimiento del procedimiento para maneter la información actualizada respecto a los trámites que ofrece la Entidad.
8.2. Aplicar encuesta de Satisfacción a los ciudadanos frente la atención realizada por el personal de cursos de pedagogía por infracción a las Normas de Tránsito y Transporte.   </t>
  </si>
  <si>
    <t>1.1, 3, 4 y 5 Se mantienen los controles
1.2 Mantener el control mediante la verificación por parte de los abogados de la Direccion de contratación que el acta de inicio contenga la afiliacion de la arl.</t>
  </si>
  <si>
    <t>1, 3, 4, 5.1, 5.2 Se mantienen los controles existentes
2.Se mantienen los controles existentes
5.Mantener el control mediante mesas de trabajo  para verificar si se requieren actualizaciones de los requisitos establecidos para la suscripcion de contrato en la plataforma Secop.
5.3 Mantener el control mediante mesas de trabajo  para verificar si se requieren actualizaciones de los requisitos establecidos para la suscripción de contrato en la plataforma Secop.</t>
  </si>
  <si>
    <t>1.1 Mantener el control mediante mesas de trabajo  para verificar si se requieren actualizaciones de los requisitos establecidos para la suscripcion de contrato en la plataforma Secop.
1.2,2  Realizar  socializaciones del Manual de Contratación de la Entidad y Código de Integridad
1.3 Realizar las Evaluaciones de desempeño y de acuerdos de gestión de acuerdo a lo establecido por las guías del DASCD y CNCS
1.4Controlar los requisitos establecidos para el perfil requerido por las areas a través de las listas de chequeo , previa suscripción del contrato en la plataforma Secop. 
2.Establecer planes de mejoramiento individual, con la finalidad de disminuir o evitar el impacto de la materialización del riesgo. 
2.1.Establecer planes de mejoramiento por auto control, con la finalidad de disminuir o evitar el impacto de la materialización del riesgo. 
3.1 Mantener el control mediante mesas de trabajo  para verificar si se requieren actualizaciones de los requisitos establecidos para la suscripcion de contrato en la plataforma Secop.
3.2, 4.1, 4.2 
4.3. Iniciar las actuaciones disciplinarias, previa evaluación de la queja.    
5.  Implementar  acciones de socialización sobre la oportunidad de respuesta de los requerimientos realizados en la Entidad.</t>
  </si>
  <si>
    <t xml:space="preserve">4EST. Ser ejemplo en la rendición de cuentas a la ciudadanía.
</t>
  </si>
  <si>
    <t xml:space="preserve">5EST. Ser transparente, incluyente, equitativa en género y garantista de la participación e involucramiento ciudadano y del sector privado. 
</t>
  </si>
  <si>
    <t xml:space="preserve">6EST. Proveer un ecosistema adecuado para la innovación y adopción de tecnologías de movilidad y de información y comunicación.
</t>
  </si>
  <si>
    <t xml:space="preserve">7EST. Prestar servicios eficientes, oportunos y de calidad a la ciudadanía, tanto en gestión como en trámites de la movilidad 
</t>
  </si>
  <si>
    <t xml:space="preserve">4. Atender las quejas y denuncias de conformidad con lo dispuesto en la Ley 734 de 2002 (Detectivo).
4.1 Verificar la planificación y seguimiento de los recursos y acciones para cultura ciudadana en el Plan de Acción Institucional por parte de las dependencias responsables (preventivo)
</t>
  </si>
  <si>
    <t xml:space="preserve">2.1.Verificar que la dependencia responsable planifique los recursos para la implementación del PDSVM en el anteproyecto de presupuesto (preventivo)
2.2. Revisar los actos administrativos que se encuentren relacionados con la politica de Vision Cero; asi como los demas documentos que se pongan en consideracion de la Direccion de Normatividad y conceptos y que se encuentren relacionados con la politica anterior mencionada.(Detectivo)
2.3. Verificar el cumplimiento de plan de acción descrito en el Plan Estratégico de Comunicaciones y Cultura para la Movilidad (preventivo)
2.4 Analizar y verificar la veracidad de datos, estadísticas e insumos base para la formulación de las politicas, planes y programas que sean lideradas por  la Subsecretaria de Gestión de la Movilidad. (preventivo)
2.5 Realizar una evaluación de calidad en los indicadores de gestión propuestos para la evaluación y seguimiento al cumplimiento de las metas. (detectivo)                                                                                                        2.6 Verificar que los operativos de Control de Tránsito y Transporte se realicen de forma que ataquen las problemáticas identificadas. (Dectectivo)  
2.7 Evaluar las condiciones técnicas mínimas para priorizar y semaforizar las intersecciones solicitadas. (Preventivo) 
2.8 Revisar los diseños de señalización elaborados al interior de la SDM y/o por los Contratos Integrales, verificando que se incluyan los compromisos adquiridos con la comunidad, producto de la atención de solicitudes en materia de señalización, cumpliendo cabalmente con los requisitos establecidos en los procedimientos, propendiendo por la seguridad vial de los segmentos viales a intervenir. (Preventivo) 
2.9 Revisar que los diseños de señalización presentados por otras entidades o externos, cumplan con los requisitos establecidos tanto en las fases de propuesta de diseño, como en la de implementación, con el fin de mitigar impactos negativos por la puesta en marcha de nuevos proyectos (infraestructura y/o urbanizaciones), propendiendo por la seguridad vial de todos los actores presentes en las vías. (Preventivo)
2.10 Revisar que la señalización recibida en almacén y dada de baja, haya cumplido a cabalidad con los requisitos establecidos y que su retiro de campo corresponda a una acción que mejore las condiciones de seguridad vial sector. (Detectivo) 
2.11 Revisar que la señalización horizontal implementada a traves de los contratos integrales, cumpla con las condiciones de durabilidad de acuerdo con el tiempo de garantia transcurrido, con el fin de mantener las condiciones de seguridad vial diseñadas para el sector intervenido. (Detectivo) 
2.12 Implementar las acciones determinadas en el PDSVM como responsabilidad de la Oficina de Seguridad Vial (Preventivo).     </t>
  </si>
  <si>
    <t>1. Subsecretario de Gestión de la Movilidad
2.1. Jefe Oficina Asesora de Planeación Institucional.
2.2 Director de Normatividad y conceptos
2.3. Jefe Oficina Asesora de Comunicaciones y Cultura para la Movilidad 
2.4 Subsecretario de Gestión de la Movilidad
2.5  Director de GTCTT, Director Ingenieria de Tránsito y Subdirectores de Control de Tránsito y transporte, Gestión en Vía, Semaforización, Señalización y Planes de Manejo del Tránsito.
2.6, 2.7  Subdirección de semaforización. 
2.8, 2.9, 2.10, 2.11 Subdirección de Señalización.
2.12 Jefe de Oficina de Seguridad Vial
3. Jefe Oficina de Control Disciplinario
3.1. Director de Inteligencia y Jefe Oficina de Seguridad Vial
4.1 Jefe de Oficina de Gestion Social 
4.2 Director de Gestión de Tránsito y  y Subdirectores.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</si>
  <si>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1. Anual
2.1. Anual
2.2. Cada vez que se requiera
2.3.  Semestral
2.4 Trimestral 
2,5; 2,11 Cada vez que se va a realizar un operativo, Cada vez que se requiera.  
2.12 Trimestral       
3. Cuatrimestral  
3.1. Anual
4.1 Cada vez que se requiera el apoyo por parte de la OGS
4.2 Cada vez que se requiera realizar un operativo.
4.3 Trimestral
4.4 Trimestral</t>
  </si>
  <si>
    <t>1. Procedimientos PE01-PR01, PE01-R02,PE01-R03, PE01-R06   
2.1 Procedimiento PE01 - PR02
2.2 Instructivo Normatividad y conceptos 
2.3. No está documentado
2.4 Procedimiento  para la Planeación, Ejecución  y Analisis de Operativos de Control de Tránsito y Transporte PM02-PR03.
2,5; 2,11 Procedimiento  para la Planeación, Ejecución  y Analisis de Operativos de Control de Tránsito y Transporte PM02-PR03. Procedimiento el diseño y modificación del Planeamiento semafórico - PM03-PR07.
2.6 y 2.7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
2.8, 2.9 y 10 Aplicación de los procedimientos definidos para señalización.
2.12 Decreto 813 de 2017 "Por el cual se adopta el Plan Distrtital de Seguridad Vial y del Motociclista 2017-2026" - PDSVM.
3. Ley 734 de 2002, Resolución 114 de 2010 y   Resolución No. 284 de 2013 "Por la cual se actualiza el “Manual Distrital de Procesos y Procedimientos Disciplinarios” para las entidades distritales a las que se aplica el Código Disciplinario Único. 
3.1. Decreto 813 de 2017 y Decreto 185 de 2012 "Por el cual de crea la Comisión Intersectorial de Seguridad Vial".
4.1 Procedimiento de inclusión del componente social en los proyectos
4.2 Procedimiento PM02-PR03.
4.3 Decreto 813 de 2017 "Por el cual se adopta el Plan Distrtital de Seguridad Vial y del Motociclista 2017-2026" - PDSVM.
4.4 Decreto 813 de 2017 "Por el cual se adopta el Plan Distrtital de Seguridad Vial y del Motociclista 2017-2026" - PDSVM.</t>
  </si>
  <si>
    <t>1. Presentación del Anteproyecto  
2.1.  Formato PE01 - PR06 -F01 diligenciado.
2.2. Matriz de cumplimiento Legal y soporte de publicación en Intranet por tema de lineamientos.
2.3. Registro de evidencias de ejecución del plan de accion actas de reunión, correos. 
2.4 Reporte Trimestral de Indicadores  
2,5; 2,11 Programación semanal de operativos y reporte de cumplimiento. Formato de Verificación Condiciones para Semaforizar, establecido en el procedimiento. (PM03-PR09-F02), actas de reunión, oficios, memorandos y soporte documental.
2.6 al 2.7  Formato de Verificación Condiciones para Semaforizar, establecido en el procedimiento. (PM03-PR09-F02), Formatos de planemiento semaforico señalados en el procedimiento  PM03-PR07, ademas de los  Formatos de Bitacora del centro de control señalados en los procedimiento  PM03-PR08 PM03-PR011, actas de reunión, oficios, memorandos y soporte documental.
2.8, 2.9 y 10 formato PM03-PR02-F02 Compromiso señalización prioritario; formato PM03-PR03-F02 Revisión y verificación de la información.  
2.12. Actas de la Comisión Intersectorial de Seguridad Vial, listas de asistencia, fotografías, reportes de prensa y demás soportes que hacen parte del reporte del POA.
3. Expedientes y archivo digital compartido. 
3.1. Base consolidada anual del Anuario de Siniestralidad Vial de la vigencia anterior (se prevé su publicación para segundo semestre vigencia siguiente).
4.1  Ficha de identificación inicial del proyecto./ Registro Fotográfico.
4.2 Base de Datos de Priorización de Operativos.
4.3. Reportes de cada dependencia, remitidos a la OSV, respecto a la ejecución de actividades asocidas a las acciones previstas en el PDSV.
4.4 Comunicaciones de requerimiento de la OSV y reportes de los responsables de la ejecución de actividades asociadas a las acciones previstas en el PDSV, incluye actas de las sesiones de la Comisión Intersectorial de Seguridad Vial y demás soportes que hacen parte del reporte del POA.</t>
  </si>
  <si>
    <t xml:space="preserve">1. Ajustar el anteproyecto de presupuesto con una mesa de trabajo de análisis de los directivos, justificando la inconsistencia
2.1  Solicitar al ordenador del gasto la disposición de recursos 
2.2 Realizar seguimiento trimestral a traves de los poa a la Gestion y contestacion oportuna de los actos administrativos  que se pongan en consideracion de la Direccion de Normatividad y conceptos                                                                                                             2.4 Control de metas por parte del ordenador del gasto.      
2.6   Realizar mesas de trabajo enfocadas al seguimiento y revisión del modelo de priorización para la implementación de nuevos controles semafóricos, a fin de mejorar u optimizar el procedimiento o el proceso de calificación del modelo. Así como, generar el informe detallado de las acciones a realizar, que soporten la adopción de medidas en materia de semaforización.
2.7 Realizar mesas de trabajo encaminadas a la revisión de los procesos de seguimiento y evaluación técnica de acuerdo a las especificaciones de semaforización, que permitan una adecuada operación del sistema.  Así como, generar el informe detallado de las acciones a realizar, que soporten la adopción de medidas en materia de semaforización.
2.8 al 2.10 Realizar mesas de trabajo encaminadas a la revisión de los procesos de seguimiento y evaluación técnica de acuerdo con las especificaciones de señalización.
2.12.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3: Continuar con el trámite de las investigaciones disciplinarias.
3.1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invoucre a otras dependencias o entidades.
4.1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4.2. Redefinir las variables utilizadas en la priorización de los opertaivos. 
4.3.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4.4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t>
  </si>
  <si>
    <t>1. Un día una cesión            2.6 Una (1)  semana para la revisión y evaluación de los resultados de priorización.
2.1 Mensual
2.2Trimestral
2.4 Mensual
2.6 y 2.7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2.8 al 2.10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2.12 Treinta días a partir de la documentación de la materialización el riesgo.
3. Dentro de los seís (6) días siguientes de recibir la queja, cumpliendo los términos que estipula la Ley. 
3.1 Treinta días a partir de la documentación de la materialización el riesgo.
4.1 Dias 
4.2. Cinco Días Habiles.
4.3 Treinta días a partir de la documentación de la materialización el riesgo.
4.4 Treinta días a partir de la documentación de la materialización el riesgo.</t>
  </si>
  <si>
    <t>1. Subsecretario Gestión de la Movilidad
2.1 Jefe Oficina Asesora de Planeación Institucional.
2.2 Director de Normatividad y Conceptos
2.4 Subsecretario de Gestión de la Movilidad 
 2.6, 2.7 Subdirectora de Semaforización
2.8 al 2..10 Subdirector de Señalización. 
2.12 Jefe de Oficina de Seguridad Vial
3. Jefe Oficina Control Disciplinario
3.1. Director de Inteligencia y Jefe Oficina de Seguridad Vial
4.1  Jefe Oficina de Gestión Social
4.2. Subdirector de Control de Tránsito y Transporte.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</si>
  <si>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1. Mesa de trabajo de análisis
2.1 Plan Anual de Adquisiciones
2.2 Indicadores de Gestion de la Direccion de Normatividad y conceptos
2.4 Número de seguimientos enviados por correo a los Directores de la Subsecretaría
2.6 Número de aprobaciones de modificación y optimización de planeamientos semafóricos
2.6, 2.7  Número de revisiones o evaluaciones realizadas  / Número de inconformidades identificadas
2.6, 2.7  Número de informes generados.
2.8 al 2.10 Número de revisiones realizadas / Número de no conformidades identificadas.
2.12  Consolicación del Seguimiento al PDSVM y reporte POA de metas asociadas (11 y 12 proyecto de inversión 1004)
3.  Actas de reuniones, expedientes y archivo compartido.
3.1 Consolicación del Seguimiento al PDSVM y reporte POA de metas asociadas (11 y 12 proyecto de inversión 1004)
4.1 Se aplicara el instructivo de monitoreo y seguimiento y el formato de verificación de avances 
4.2. Seguimiento a operativos programados por demanda.
4.3 Consolicación del Seguimiento al PDSVM y reporte POA de metas asociadas (11 y 12 proyecto de inversión 1004)
4.4 Consolicación del Seguimiento al PDSVM y reporte POA de metas asociadas (11 y 12 proyecto de inversión 1004)</t>
  </si>
  <si>
    <t>1. Acta de Reunión y documentación incial presentada por cada directivo  
2.1  Plan Anual de Adquisiciones
2.2Indicadores de Gestion de la Direccion de Normatividad y conceptos                    
2.4 Correo enviado a los Directores en forma mensual       
2.6  Formato de Verificación de Condiciones para Semaforizar, establecido en el procedimiento, actas de reunión, listado de asistencias, procedimientos actualizados, informes generados, entre otros.
2.7 Formato de aprobaciones de modificación y optimización de planeamientos semafóricos o informes en materia de medidas de semaforización, Bitácoras de las centrales de semaforizaciòn, actas de reunión, listado de asistencias, procedimientos actualizados, informes generados, entre otros.
2.8 al 2.10 Actualización de formatos aprobados, listado de asistencias a mesas de trabajo y actas.
2.12 Actas de la Comisión Intersectorial de Seguridad Vial, de Comité Directivo o mesas de trabajo de la OSV donde se trate el tema.
3. Actas de reparo, expedientes, archivo de la dependencia y aplicativo SIID.
3.1 Actas de la Comisión Intersectorial de Seguridad Vial, de Comité Directivo o mesas de trabajo de la OSV donde se trate el tema.
4.1 Informe de resultado de la caracterización,el informe del diseño de la estrategia, actas de reunion, Registro Fotografico. 
4.2. Base de Datos de Priorización de Operativos. \\Storage_admin\sctt.
4.3 Actas de la Comisión Intersectorial de Seguridad Vial, de Comité Directivo o mesas de trabajo de la OSV donde se trate el tema.
4.4 Actas de la Comisión Intersectorial de Seguridad Vial, de Comité Directivo o mesas de trabajo de la OSV donde se trate el tema.</t>
  </si>
  <si>
    <t>1. Jefe Oficina Asesora de Comunicaciones y Cultura para la Movilidad 
1.1 Director(a) Atención al Ciudadano
2. Jefe de Oficina de Gestion Social 
3. Jefe Oficina Asesora de Comunicaciones y Cultura para la Movilidad 
3.1 Director(a) Atención al Ciudadano
4. Jefe Oficina de Control Disciplinario
4.1 Jefe Oficina Asesora de Planeación Institucional
5. Director(a) Atención al Ciudadano</t>
  </si>
  <si>
    <t>1. Trimestral 
1.1 Trimestral 
2. Semestral
3. Permanente
3.1 Trimestral
4. Cuatrimestral  
4.1 Trimestral
5. Semestral</t>
  </si>
  <si>
    <t xml:space="preserve">1. No está documentado
1.1. Manual de Servicio al Ciudadano
2. Minuta del Convenio interadministrativo (SENA-SDM)No.04 del 2017, POA
3. No está documentado
3.1 Procedimiento PM04-PR01 y Manual de Servicio al Ciudadano
4.1. Procedimiento PE01-PR01 Formulación de proyectos, construcción y seguimiento del Plan de Acción Institucional
4. Procedimiento PV02-PR01
5. Instructivo PM04-PR01-IN01
</t>
  </si>
  <si>
    <t xml:space="preserve">1.1. Verificar el cumplimiento de la guía metodológica de la Veeduría Distrital para la rendición de cuentas sectorial (preventivo) 
1.2, 2.2, 3.2, 4 Verificar  y realizar el  seguimiento a la implementación  del documento de Guia para la implementacion Estrategia de Rendicion de Cuentas, de la Secretaria distrital de Movilidad por localidades. con el fin de conocer el paso a paso la metodologia y el cumplimiento de la normatividad.vigente. (Preventivo)
1.3 Verificar el contenido comunicativo frente al tema de rendición de cuentas (preventivo) 
1.4 Verificar el cumplimiento de lo establecido en el Plan Anticorrupción y de atención al ciudadano - Componente Rendición de Cuentas (Preventivo)
</t>
  </si>
  <si>
    <t>2.1. Desarrollar estrategias de incentivos para la rendición de cuentas (preventivo) 
2.3 Hacer seguimiento en cada una de las etapas y términos   del proceso disiciplinario, para el impulso procesal requerido (Preventivo)</t>
  </si>
  <si>
    <t xml:space="preserve">3.1. Verificar que las dependencias responsables planifiquen los recursos para la rendición de cuentas en el anteproyecto de presupuesto (preventivo) 
3.2.  Verificar la información publicada en los medios de comunicación (detectivo)
3.3 Adelantar las investigaciones disciplinarias por la omisión de la rendición de cuentas de conformidad con lo dispuesto en la Ley 734 de 2002. (Detectivo)
</t>
  </si>
  <si>
    <t>1.1 Jefe Oficina Asesora de Planeación Institucional.
1.2, 2.2, 3.2, 4 Jefe de Oficina de Gestion Social
1.3. Jefe Oficina Asesora de Comunicaciones y Cultura para la Movilidad 
1.4  Jefe de la Oficina de Control Interno
2.1 Jefe Oficina Asesora de Planeación Institucional.
2.3. Jefe de la Oficina de Control Disciplinario.
3.1. Jefe Oficina Asesora de Planeación Institucional.
3.2. Jefe Oficina Asesora de Comunicaciones y Cultura para la Movilidad 
3.3. Jefe de la Oficina de Control Disciplinario.
4. Subsecretaria de Gestión Corporativa - Directora Administrativa y Financiera - Subdirectora Administrativa</t>
  </si>
  <si>
    <t xml:space="preserve">1.1. Implementar estrategias de socialización del Código de Integridad y lucha contra la corrupción (preventivo) 
1.2. Divulgar los canales de denuncia de actos de Corrupción en las carteleras de los CLMs.(Preventivo)
1.3 Realizar socializaciónes  a los colaboradores de la SDM sobre el manual de contratación y Manual de Supervision e Interventoria  con el proposito de fortalecer la gestion contractual de la Entidad. (Preventivo).   
1.4.  Verificar la información publicada en los medios de comunicación (detectivo)
1.5 Verificar la aplicación de los puntos de control establecidos en los procedimientos e instructivos existentes. (Preventivo)
</t>
  </si>
  <si>
    <t>1.1. Jefe Oficina Asesora de Planeación Institucional.
1.2. Jefe de Oficina de Gestion Social 
1.3.Director de Contratación.
1.4. Jefe Oficina Asesora de Comunicaciones y Cultura para la Movilidad  
1.5 Director de Planeación de la Movilidad y Subdirectores
2-3 Director de Representacion Judicial 
2.2 Jefe de la Oficina Control Disciplinario 
3. Jefe de la Oficina Control Disciplinario 
4.1 Jefe Oficina Asesora de Planeación Institucional.
4.2. Jefe de Oficina de Gestion Social 
4.3.Director de Contratación.
5.Director de Representacion Judicial</t>
  </si>
  <si>
    <t xml:space="preserve">1.1 Verificar la información pública reportada en el Plan de Acción Institucional de acuerdo con el Plan Anual de Adquisiciones (preventivo).
1.2 Hacer seguimiento a la aplicación  de los manuales de Contratación y Supervisión de la Entidad, teniendo en cuenta las normas existentes en todos los tramites de gestion contractual. (preventivo)
1.3, 2. Revisar los actos administrativos que se expidan con ocasion del codigo de Integridad y/ o el que lo sustituya o Modifique.(Preventivo)
1.4. Verificar el impacto de las campañas relacionadas con anticorrupción (preventivo)
1.5 Verificar la ejecución de las actividades del proceso de Inteligencia para la Movilidad, a través de los procedimientos existentes. (Preventivo)
1.6 Validar la aplicación de los criterios de confidencialidad de la Información, establecido en el ítem 10 del   Estatuto de Auditoria y Código de Ética del Auditor Interno (Preventivo)
1-4.1. Dar aplicación a los  procedimientos disciplinarios (Detectivo).
1-4.2  Adoptar y socializar del Código de Integridad (Preventivo)
1-4.3  Adoptar de las politicas de información establecidas por la SDM (Preventivo)
</t>
  </si>
  <si>
    <t xml:space="preserve">1.1 Jefe Oficina Asesora de Planeación Institucional
1.2 Director de Contratación.
1.3, 2 Director de Normatividad y Conceptos.
1.4. Jefe Oficina Asesora de Comunicaciones y Cultura para la Movilidad 
1-4,1, 1-4, 2 y 1-4, 3 Subsecretario de Gestión de la Movilidad, Director de Gestión de Tránsito y Control de Tránsito y Transporte y Sudirectores y Director de Ingeniería de Tránsito y Subdirectores.
1.5 Director de Inteligencia de la Movilidad
1.6  Jefe de la Oficina de Control Interno
2.1 Jefe de Oficina de Gestion Social 
2.2 Director de Inteligencia de la Movilidad
3. Director de Contratación.
3.2.-3.3 Jefe de la Oficina de Control Disciplinario 
4. Director de Gestión de Cobro </t>
  </si>
  <si>
    <t xml:space="preserve">1.1 Implementar estrategias de socialización del Código de Integridad y lucha contra la corrupción (preventivo)
1.2, 3. Efectuar seguimiento a la ejecución contractual y a las supervisiones de los contratos asignados a cargo de la DIM. (Preventivo)
1.3 Verificación de los requisitos para cada modalidad de los procesos contratuales estructurados en la SCTT. (Causa No 1 -Consecuencia No 3)
1.4 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
1-4.1 Verificar que los contratistas cuenten con la capacidad financiera, técnica y jurídica necesaria para la ejecución del contrato (Preventivo).
1-4.2 Dar aplicación del Manual de Contratación y Supervisión vigente (preventivo)
1-4.3 Iniciar los procesos sancionatorios correspondientes (Detectivo)        
</t>
  </si>
  <si>
    <t>1.1 Jefe Oficina Asesora de Planeación Institucional.
1.2, 3.  Director de Inteligencia de la Movilidad
1.3 Director de Gestión de Tránsito y Control de Tránsito y Transporte y Subdirectores.
1.4 Profesional Dirección de Contratación
1-4,1, 1-4, 2 y 1-4, 3 Supervisor delegado por ordenador del gasto para cada contrato
2. Jefe Oficina Asesora de Comunicaciones y Cultura para la Movilidad
1.4 Profesional Dirección de Contratación
3.1. Jefe Oficina Asesora de Planeación Institucional.                                                              3.2. Jefe Oficina Asesora de Planeación Institucional.
3.3. Director(a) Atención al Ciudadano
4. Jefe de la Oficina de Control Disciplinario.</t>
  </si>
  <si>
    <t xml:space="preserve">1.1. Implementar estrategias de socialización del Código de Integridad y lucha contra la corrupción (preventivo)
1.2.  Divulgar la información relacionada con  las medidas anticorrupción institucionales contenidas en el PAAC  en las audiencias publicas de la rendición de cuentas en cada una de las Localidades. (Preventivo)  
1.3. Revisar los actos administrativos que se expidan con ocasion del código de Integridad y/ o el que lo sustituya o Modifique(Preventivo).
1.4. Verificar el impacto de las campañas relacionadas con anticorrupción (preventivo)
1-4.2 Incentivar a los servidores a la denuncia de actos de soborno que se caracterizan por dar o recibir dádivas (Preventivo).                                                                                                                                 1-4.3 Dar aplicación procedimientos disciplinarios (Detectivo).
1-4.4 Adoptar y socializar del Código de Integridad (Preventivo)
1-4.5 Dar aplicación y seguimiento de documentos de SIG - Gestión contractual (Preventivo).
1.5 Verificar la aplicación de los puntos de control establecidos en los procedimientos e instructivos existentes. (Preventivo)
1.6 Validar la aplicación de los criterios de confidencialidad de la Información establecido en el ítem 10 del   Estatuto de Auditoria y Código de Ética del Auditor Interno (Preventivo)
</t>
  </si>
  <si>
    <t>1.1. Jefe Oficina Asesora de Planeación Institucional.
1.2.  Jefe de Oficina de Gestion Social  
1.3. Director de Normatividad y Conceptos
1.4. Jefe Oficina Asesora de Comunicaciones y Cultura para la Movilidad
1-4,1, 1-4, 2 y 1-4, 3 Subsecretario de Gestión de la Movilidad, Director Gestión de Tránsito y Control de Tránsito y Transporte y Subdirectores y Director de Ingeniería de Tránsito y Subdirectores.
1.5 Director de Planeación de la Movilidad y Subdirectores
1.6 Jefe de la Oficina de Control Interno
2. Jefe Oficina Asesora de Comunicaciones y Cultura para la Movilidad
2.1.  Director(a) Atención al Ciudadano
3.1. Jefe de Oficina de Gestion Social
3.2. Director de Representacion Judicial.
3.3. Director de Contratación.
3.4. Director de Contratación.
3.5. Director(a) Atención al Ciudadano
4. Jefe de la Oficina de Control Disciplinario
6. Jefe de Oficina de Gestion Social
6.1 Director(a) Atención al Ciudadano</t>
  </si>
  <si>
    <t xml:space="preserve">3.1. Verificar la planificación y seguimiento de los recursos y acciones para Seguridad Digital  en el Plan de Acción Institucional por parte de las dependencias responsables (preventivo)
3.2  Cotejar la correcta implementación del PAA que tiene la OTIC para el 2019, especialmente en los proyectos relacionados con Seguridad de la Información. (Preventivo)
3.3 Verificar la aplicabilidad de los formatos de Solicitud de cuentas de usuario (Código PA04-PR01-F01 Versión 1,0) aprobados para cada uno de los servidores de la OCI (Preventivo)
3.4 Atender las quejas y denuncias de conformidad con lo disipuesto en la Ley 734 de 2002.(Preventivo)
</t>
  </si>
  <si>
    <t>1. Jefe Oficina de Tecnologías de la Información y las Comunicaciones
1-2 Jefe Oficina de Tecnologías de la Información y las Comunicaciones
2. Jefe Oficina de Tecnologías de la Información y las Comunicaciones
3.1 Jefe Oficina Asesora de Planeación Institucional
3.2. Jefe Oficina de Tecnologías de la Información y las Comunicaciones
3.3 Jefe de la Oficina de Control Interno
3.4 Jefe Oficina de Control Disciplinario
4.1 Jefe Oficina Asesora de Comunicaciones y Cultura para la Movilidad 
4.2 Jefe Oficina de Tecnologías de la Información y las Comunicaciones
5.Jefe Oficina de Tecnologías de la Información y las Comunicaciones</t>
  </si>
  <si>
    <t xml:space="preserve">1. Implementar estrategias de socialización del Código de Integridad y lucha contra la corrupción (preventivo) 
1-3 Verificar la aplicación de los puntos de control establecidos en los procedimientos e instructivos existentes. (Preventivo)
1.2 Verificación de los requisitos para solicitud de Copia de IPAT´s (Preventivo)
1-5.2 Cumplir o hacer efectivos los puntos de control establecidos en cada procedimiento (Preventivo)
1-5.3 Dar Aplicación y seguimiento de procedimientos documentados de Gestión de Trámites y Servicios para la Ciudadanía dirigidos a la ciudadanía (Preventivo).                                                                                                                                                                                                 1-5.4 Implementar un sistema de información que permita la gestión transversal óptima de los derechos de petición (Preventivo).                                                                          
1-5.5 Verificar que los operativos de Control de Tránsito y Transporte se realicen de forma que ataquen las problemáticas identificadas.(Detectivo)
1-5.6 Evaluar las condiciones técnicas mínimas para priorizar y semaforizar las intersecciones solicitada.                                                                                            1-5.7 Revisar los diseños de señalización elaborados al interior de la SDM y/o por los Contratos Integrales, verificando que se incluyan los los compromisos adquiridos con la comunidad, producto de la atencion de solicitudes en materia de señalización, cumpliendo cabalmente con los requisitos establecidos en los procedimientos, propendiendo la seguridad vial de los segementos viales a intervenir. (Preventivo)                          1-5.8 Revisar que los diseños de señalización presentado por otras Entidades o Externos, cumplan con los requisitos establecidos tanto en las fases de propuesta de diseño, como en la de implementación,  con el fin de mitigar impactos negativos por la puesta en marcha de nuevos proyectos (infraestructura y/o urbanizaciones), propendiendo la seguridad vial de todos los actores presentes en las vías. (Preventivo)
1-5.9 Revisar que la señalziación recibida en almacen y dada de baja, haya cumplido acabalidad con los requisitos establecidos y que su retiro de campo corresponda a una accion que mejore las condiciones de seguridad vial sector. (Detectivo)
1-5.10 Revisar que la señalización horizontal implementada a traves de los contratos integrales, cumpla con las condiciones de durabilidad de acuerdo con el tiempo de garantia transcurrido, con el fin de mantener las condiciones de seguridad vial diseñadas para el sector intervenido . (Detectivo)                                                        1-5.11 Revisar que el plan de manejo de tránsito (PMT) autorizado cumpla con todos los requisitos establecidos en los procedimientos  para mitigar el impacto causado por la implementación de una obra u intervención en espacio público (Preventivo)
</t>
  </si>
  <si>
    <t xml:space="preserve">1. Jefe Oficina Asesora de Planeación Institucional.
1-3 Director de Planeación de la Movilidad y Subdirectores
1.2 Director de Gestión de Tránsito y Control de Tránsito y Transporte y Subdirectores.
1-5,2; 1-5,11  Subdirector de Señalización, Director de Gestión de Tránsito y Control de Tránsito y Transporte, Subdirector de Semaforización, Subdirector Planes de Manejo de Tránsito. Subdirector de Señalización
2. Jefe Oficina Asesora de Comunicaciones y Cultura para la Movilidad 
2.1. Director(a) Atención al Ciudadano
3.1.Subsecretaria de Gestión Corporativa, Directora Administrativa y Financiera y Subdirector Financiero
3.2 Subsecretaria de Gestión Corporativa, Directora Administrativa y Financiera y Subdirector Financiero
3.3 Director de Representacion Judicial.
3.4 Director de Investigaciones Administrativas al Tránsito y transporte, Subdirector de Contravenciones y Subdirector de Control e Investigaciones al Transporte Público
4.-5.2 Jefe de la Oficina de Control Disciplinario y Abogado o contratista comisionado.
5. Director de Gestión de Cobro
6. Director de Representacion Judicial. 
7  Jefe de Oficina de Gestion Social 
8. Jefe de la Oficina de Gestión Social
8.1 Director(a) Atención al Ciudadano
</t>
  </si>
  <si>
    <t xml:space="preserve">1. Acuerdos de Gestión del nivel Directivo en la entidad.
</t>
  </si>
  <si>
    <t>Acción 1: Octubre - Noviembre y Diciembre de 2019
Acción 2: De enero a diciembre de 2019
Acciones 2.1, 2.2 y 2.3: Octubre - Noviembre y Diciembre de 2019
Acción 5: Cada vez que se requiera
Acción 5.3: Cada vez que se requiera</t>
  </si>
  <si>
    <t>Avances acción 1: Se envió correo electrónico a los gerentes publicos solicitadoles la concertacion de compromisos firmados y la evaluacion del segundo semestra a 31 de diciembre de 2019
Avances acción 2,Duante el periodo antes mencionado se elaboraron  y publicaron las estadisticas de devolución de cuentas. 
Avances acción 2.1, 2.2 y 2.3: El Plan de Bienestar Social y Mejoramiento del Clima Institucional es un instrumento a través del cual se busca promover una atención integral del servidor y generar espacios que permitan una interrelación con la Entidad, entre compañeros de trabajo y entre los funcionarios y sus familias, para satisfacer sus necesidades en aspectos sociales, culturales, espirituales, recreativos, entre otros, que permitan mantener un  favorable clima organizacional, relaciones laborales tranquilas, promover el trabajo en equipo, fortalecer la cultura, la recreación y la movilidad sostenible disminuyendo el  sedentarismo, así como generar estrategias que apoyen el proceso de preparación a los pre pensionados para el retiro del servicio. Por lo anterior en el ultimo trimestre del año 2019, cumpliendo así mismo con la Circular 003 de 2019, se generaron las siguientes actividades:
- Reconocimiento de cumpleaños para funcionarios de la SDM para los meses de octubre, noviembre y diciembre. 
- Actividad de Halloween para los hijos de los funcionarios para las edades de 0 a 12 años. 
- Actividad de Feria Mundial de Movilidad Sostenible. 
- Acto de proclamación de mejores funcionarios.
- Curso de artes y artesanías.
- Novena navideña.
- Vacaciones recreativas para los hijos de funcionarios entre las edades de 5 a 12 años.
- Bono de aguinaldo navideño para los hijos de los funcionarios de la SDM.
- Programa de pre- pensionados de la SDM.
En el marco del plan de bienestar se realizaron las siguientes actividades
Premiación de los mejores funcionarios de carrera administrativa por los diferentes niveles
reconocimientos por las diferentes categorías en el marco del plan incentivos (brigadistas - mejor auditor interno - promoción para el uso de la bicicleta - rol bici - categoría bicicleta - categoría caminar - categoría transporte público - integrante distinguido por dependencia, del equipo operativo MIPG - dependencia con mayor participación y compromiso con el sistema de gestión de la entidad - mejor auditor interno - mejor auditor líder - mejor gestor de integridad   - mejor brigadista  - pensionado 2019.
Avances acción 3: Encuestas realizadas a los funcionarios una vez culmine el evento o actividades
Avances acción 5: La Dirección de Talento Humano una vez revisada la planta de personal identificó que cuenta con quince (15) empleos en vacancia definitiva y un (01) empleo en vacancia temporal, derivadas de las renuncias aceptadas desde el 25 de junio de 2019 al 08 de noviembre de 2019
Avances acción 5: El abogado encargado del proceso contractual verifica en los proceso contractuales los perfiles solicitados, cuando fue necesario se comunicó al ordenador del gasto mediante correo o memorando  las correcciones o ajustes pertinentes, so pena de rechazo del proceso contractual.
Avances acción 5.3: Se verificaron en los proceso contractuales los perfiles solicitados, cuando fue necesario se le comunicó al ordenador del gasto mediante correo o memorando  las correcciones pertinentes .</t>
  </si>
  <si>
    <t>Acción 1: Fue eficaz
Acción 2: fue eficaz porque sirvió  para la toma de decisiones referente al comportamiento de los pagos,se evitó la materialización del riesgo asociado al trámite de los pagos.
Acciones 2.1, 2.2, 2.3 y 3: Todas las actividades del Programa de Bienestar Social y Mejoramiento del Clima organizacional cumplieron a cabalidad con las expectativas con los ejes del Modelo de Bienestar para la Felicidad Laboral detallado en la Circular 003 de 2019. Con la realización de las diferentes encuestas  se tuvo una buna retroalimentación. Así mismo, por parte de los funcionarios también detallaron  en la encuesta de necesidades para el desarrollo del programa de bienestar 2020, la necesidad de realizar nuevamente estas actividades.
Acción 5:
En el desarrollo del proceso, la Dirección de Talento Humano adelantó el “Estudio de verificación sobre el cumplimiento de requisitos”, con el fin de validar el cumplimiento del perfil de competencias exigidas en los empleos en vacancia definitiva y temporal a todos los funcionarios de carrera administrativa de la entidad. Derivado de lo anterior se encargó el funcionario YESID EDILBERTO PEDRAZA COLMENARES en el empleo profesional especializado código 222 grado 19 de la Dirección de Atención al ciudadano, quien es titular del empleo profesional universitario código 219 grado 12. 
Acción 5: Es efectiva por cuanto se verifica permanente los perfiles y el cargue de informacion a la plataforma SECOP.
Acción 5.3: Es efectiva por cuanto se verifica permanente los perfiles y el cargue de informacion a la plataforma SECOP.</t>
  </si>
  <si>
    <t xml:space="preserve">Acción 1.1: Se realiza cada vez que se programa una investigación de accidente de trabajo.
Inducciones y/o reinducciones en:
SEPTIEMBRE 02-05-10 Y 13.
OCTUBRE 09-11-16-18-23-25 Y 30
NOVIEMBRE 01-06 Y 13.
Acción 1.2: 26 de Noviembre de 2019.
Se realizan afiliaciones de contratistas de forma Permanente.
Acción 3.1: El seguimiento se realiza trimestralmente con el seguimiento del POA.
Acción 4 y 5: SEPTIEMBRE 16 y 23.
OCTUBRE 29.
</t>
  </si>
  <si>
    <t>Avances acción 1.1:  El equipo investigador diligencia el formato establecido dentro del intructivo para investigaciones de AT.
Las inducciones y reinducciones se realizaron a personal de planta provisional, directivos y contratistas de los poryectos de riesgo 4.
Avances acción 1.2: Se realizó socializacion sobre  el Manual de Contratacion y supervisión por parte de la firma Vivero&amp; Asociados el pasado viernes 26 de noviembre en el auditorio Naranja, allí se realizó una exposición sucinta sobre los precitados manuales y su alcance. Las afiliaciones de los contratistas se realizan por medio de la información diligenciada en el link de preafiliación de la ARL Positiva.
Avances acción 3.1: Se envia el seguimiento por correo electronico y se entregan las evidencias de lo reportado
Avances acción 4 y 5: Las inspecciones de puestos de trabajo se realizan a demanda y por solicitud de la EPS o ARL.</t>
  </si>
  <si>
    <t>Acción 1.1:  Acción realizada de forma eficaz ya que se dimunuyo la accidentalidad y se realiza reconocimiento de la entidad y los procesos en las inducciones y reinducciones realizadas.
Acción 1.2: Efectiva, ya que con la capacitación se actualizaron los conocimientos de los asistentes y se aclararon dudas sobre su aplicación 
Se realiza mancomunadamente con el area de financiera para los pagos de los contratistas y con el area de contratación para la firma del acta de inicio.
Avances acción 3.1: Eficaz ya que se evidencia avnace del plan de trabajo 
Avances acción 4 y 5: Las inspecciones de puestos de trabajo han sido eficaces en prevenir los riesgos.</t>
  </si>
  <si>
    <t>Acción 1: Agosto 2019
Acción 2:  Mensual
Acción 2.2:Permanente 
Acción 2.4: Septiembre 2019 y enero 2020
Acción 2,8 al 2,11: Diciembre 2019
Acción 2.12: IV Trimestre de 2019 (1-Oct-19 al 31-Dic-19)
Acción 3: De acuerdo al volumen de quejas recibidas, para realizar el reparto.
Acción 3.1:  IV Trimestre de 2019 (1-Oct-19 al 31-Dic-19)
Acción 4.1: Junio- Diciembre
Acción 4.3:  IV Trimestre de 2019 (1-Sept.-19 al 31-Dic-19)
Acción 4.4:  IV Trimestre de 2019 (1-Oct-19 al 31-Dic-19)</t>
  </si>
  <si>
    <t>Avances acción 1:  Se aprobó el documento del anteproyecto sin ajustes ni recortes.
Avances acción 2: Se realiza el seguimiento mensual a la ejecucion presupuestal del Plan Anual de Adquisiciones.
Avances acción 2.2: La Direccion de Normatividad y conceptos realizo las siguientes actividades:
-23 de agosto se actualizo el Instructivo de Normatividad y conceptos
-Actualizacion una vez a la semana de la Matriz de Cumplimiento cada vez que se expide un acto administrativo o se conoce de una nueva norma. 
Avances acción 2.4:  Se realizan los seguimientos y reportes en los POAS de inversión de los proyectos responsabilidad de la Subsecretaría de Gestión de la Movilidad. Link https://intranetmovilidad.movilidadbogota.gov.co/intranet/Evaluaci%C3%B3n%20de%20Resultados                                                                                                            Acción 2,8 al 2,11: Se han aplicado los puntos de control establecidos en los procedimientos y las evidencias son los respectivos registros generados en el desarrollo de las actividades de la  Subdirección de Señalización.
Avances acción 2.12: El avance en la implementación de las acciones determinadas en el PDSVM como responsabilidad de la Oficina de Seguridad Vial, fue registrado  con corte a diciembre de 2019 y se consolida en el reporte del IV Trimestre del POA para la Meta 11 del Proyecto de Inversión 1004. 
Avances acción 3: Las quejas recibidas son tramitadas dentro de los términos establecidos.
Avances acción 3.1: Realizado el seguimiento de las investigaciones disciplinarias adelantadas.
Avances acción 3.1:La OSV en conjunto con la DIM realizaron el seguimiento y análisis de las cifras y estadísticas de siniestralidad vial, conforme a las cifras consolidadas en el Anuario de Siniestralidad y en las bases de datos consolidadas por la DIM, se adelantan los seguimientos y análisis, con el fin de determinar logros, limitantes y acciones correctivas, lo cual incluye el seguimiento por autocontrol a los riesgos institucionales que se adelanta a través de las sesiones de seguimiento semanal en temas de seguridad vial, lideradas por el mismo Secretario de Movilidad (como soporte interno el autocontrol se archivan en la OSV, las actas y presentaciones de cada sesión).
Avances acción 4.1: Se entregan las fichas de indentificación, bitácoras, pilotos  de los proyectos de movilidad acompañados para la oficina de gestión social.
Avances acción 4.3: Se realizó evento de seguridad vial en la Localidad de Usme, donde se fomentó el uso de casco con la norma adecuada y se les brindó capacitación a los motociclistas sobre las normas de seguridad. 
Por otra parte, la OSV requirió vía correo electrónico del 9 de diciembre de 2019 el último reporte trimestral, la información entregada por parte de las áreas responsables se consolidó el 26 de diciembre. Para el caso de la Dirección de Servicio al Ciudadano en lo pertinente a las acciones 2.3.5. Hacer seguimiento a los asistentes al curso de infractores e identificar reincidencias y 2.3.6 Diseñar e implementar un curso especial para infractores reincidentes; no se entregaron las evidencias por lo tanto se incluirá su avance en los sucesivos seguimientos para el primer semestre de 2020.
Desde DIM se remitieron las evidencias de la ejecución de las actividades a cargo de la DIM establecidas en el PDSVM.
(numerales 1.3.1, 1.3.2, 1.3.3, 1.3.4, 1.3.5 y 5.2.3)  Se aportan las evidencias de cumplimiento en DRIVE de la DIM.
SPM: Frente al riesgo de “Ejecución deficiente o nula de una o más de las acciones establecidas en el Plan Distrital de Seguridad Vial y del Motociclista PDSVM 2017-2026” la Subsecretaría de Política de Movilidad en conjunto con los gerentes del proyecto 1004 “Implementación del Plan Distrital de Seguridad Vial” (Oficina de Seguridad Vial – Oficina de Comunicaciones y Cultura para la Movilidad) ha realizado la gestión de recursos para las metas del proyecto de inversión frente a las necesidades de la Visión Cero, a saber:
• Realizar 52 estrategias integrales de seguridad vial
• Formar 600.000 personas en temas de seguridad vial
• Realizar 12 campañas macro de seguridad vial.
• Atender el 100 % de los Estudios Técnicos (estudios de Tránsito - Planes de Manejo de Tránsito - Planes Estratégicos de Seguridad)
• Formar 4.500 conductores de todo tipo de vehículos en eco-conducción.
• Implementar el 30 % del Plan Distrital de Seguridad Vial
• Implementar el 30 % del Plan Distrital de Seguridad Vial para Motociclistas
La gestión de los recursos para las mencionadas metas del proyecto 1004 se evidencian en el respectivo POA de Inversión a cargo de la Oficina de Seguridad Vial, el cual cuenta con un cumplimiento del 100% de lo establecido para la vigencia . Se debe precisar que la Subsecretaría de Política de Movilidad no tiene a cargo acciones establecidas en el Plan Distrital de Seguridad Vial y del Motociclista PDSVM 2017-2026, salvo las contempladas para la Dirección de Planeación de la Movilidad y Dirección de Inteligencia Para la Movilidad.  
Durante el Período reportado se realizaron los reportes de la OSV, respecto a la ejecución de actividades asociadas a las acciones previstas en el PDSV. 
Avances acción 4.4: La OSV mediante correo electrónico del 9 de diciembre reiteró a todas las áreas de la SDM y demás entidades integrantes de la CISV, la necesidad de entregar el reporte de actividades debidamente soportadas para determinar el avance en la implementación del PDSV, luego de la sesión 24 de la CISV realizada el 13 de diciembre y recibidos los reportes de avance junto con sus evidencias, el 26 de diciembre se consolidó el seguimiento a la Meta 11 del Proyecto 1004 en el POA, reportada a la SPM y posteriormente en la OAPI.</t>
  </si>
  <si>
    <t>Acción 1:  el cotnrol fue eficaz ya que se logro consolidar y la aprobación del presupuesto para el año 2020
Acción 2.2:La Gestión adelantada por la Dirección de Normatividad  es eficaz, teniendo en cuenta que primero que todo se da cumplimiento a lo establecido en la resolucion 364 de 2015, adicionalmente la actualizacion permanente de la Matriz es una herramienta util para todos los servidores al momento de consultar una norma o requerir informacion de la normatividad vigente para realizar las actividades asignadas relacionadas con normatividad.
Acción 2,4: Se ha logrado realizar el seguimiento a cumplimiento de metas y ejecución de recursos para los dos proyectos de inversión a cargo de la subsecretaría de Gestión de la Movilidad                                                                          Acción 2,8 al 2,11: Las acciones han sido eficientes porque han permitido mantener un estricto control en el desarrollo de las actividades contenidas en los procedimientos, evitando que el riesgo se materialice.
Acciones 2.12; 4.3 y 4.4: Durante el cuarto trimestre de 2019 el conjunto de actividades desarrolladas en los diferentes ejes, desde las responsabilidades propias de las entidades que conforman la Comisión Intersectorial de Seguridad Vial, aportaron un 2.75% más de avance alcanzando así, un acumulado del 27% en la Implementación del PDSV 2017-2026 a diciembre de 2019. 
Acción 3: Se logró cumplir con la acción, teniendo en cuenta que fueron tramitadas dentro del término legal las quejas radicadas en la oficina. 
Acción 3.1: Se reportó un avance en el último cuatrimestre del año, destacando que se utilizaron nuevas estrategias, como la acumulación de los procesos por hechos conexos y la emisión de diferentes autos de impulso procesal. 
Acción 3.1: Conforme se señaló en el informe de Gestión de la OSV entregado en diciembre de 2019: conforme a lo citado en el Decreto 813 de 2017 - PDSV, para 2015 se registraron 15.241 víctimas (lesionados y fallecidos) y se fijó como meta “Disminuir los heridos graves y muertes en un 35%”. La reducción de las muertes por siniestros viales en 2019 es del 3% con respecto al mismo periodo de 2018 y de 15% con respecto a 2016 (año antes de la formulación del PDSV). 
Desde DIM se contribuyó para que la Entidad cuente con una herramienta para la toma de decisiones (Anuario de Siniestralidad Vial)
Acción 4.1: las acciones han permitido tener un cumplimiento eficaz a la mitigación de riesgos por lo tanto no ha sido necesario aplicar un plan de contigencia adicional para solucionar el riesgo. 
Acción 4.3:  las acciones han permitido tener un cumpliento eficaz a la mitigación de riesgos por lo tanto no ha sido necesario aplicar un plan de contigencia adicional para solucionar el riesgo.
DIM: Con el cumplimiento de las acciones del PSDVM, a cargo de la DIM, se contribuye a la prevención de la accidentalidad en la ciudad de Bogotá.
Desde DPM se reporta la acción como eficaz ya que permite evidenciar la  implementación del Plan Distrital de Seguridad Vial, con el fin de reducir la siniestralidad.  
Desde SPM el aporte y las gestiones realizadas por la SPM ha contribuido para la no materialización del riesgo identificado, evidenciando la eficacia de los controles y acciones establecidas.</t>
  </si>
  <si>
    <t>Acción 1.1: Octubre, Noviembre y Diciembre de 2019
Acción 2: Noviembre de 2019
Acción 3: permanente
Acción 3.1: Octubre, Noviembre y Diciembre de 2019
Acción 4: De acuerdo al volumen de quejas recibidas, para realizar el reparto.
Acción 4.1: Mensual
Acción 5: Julio a Diciembre de 2019</t>
  </si>
  <si>
    <t>Avances acción 1.1: Durante el período reportado se hizo el analisis de  la técnica didáctica o estrategia pedagógica utilizada durante los cursos de pedagogicos por infracción a las normas de tránsito y transporte.Para ello se nalizaron los mecanismo de medición dispuestos en el Manual de Servicio al Ciudadano.
Avances acción 2: en el convenio Sena se logró el objetivo de "Aunar esfuerzos institucionales, logísticos, técnicos y administrativos  para la formación técnica, tecnológica, complementaria, la empleabilidad y el emprendimiento  de las poblaciones caracterizadas por la SDM:  a) Conductores de vehículos de transporte público individual, b) Afectados por la implementación del SITP, c) Bicitaxistas, y d) Cuidadores de vehículos en vía"; los Ciudadanos que hicieron parte de este proceso se certificaron en el mes de Noviembre; los estudiantes que hicieron parte de este proceso se anexa base de datos y registro fotográfico de la graduación.
Avances acción 3: el monitoreo a medios de comunicación permite evidenciar el impacto positivo y la comunicción a los ciudadanos sobre las acciones en pro de una mejor movilidad. Permite informar de manera oportuna a los directores y jefes de la área de la SDM sobre como nos ven los medios de comunicación, permite visibilizar acciones de mejora de los procesos. 
Avances acción 3.1:  Durante el período reportado se verificó la aplicación de los mecanismos de medición establecidos en el procedimiento de cursos pedagógicos y Manual de Servicio al Ciudadano. 
Avances acción 4.: Las quejas recibidas son tramitadas dentro de los términos establecidos.
Avances acción 4.1: Realizar el seguimiento de las investigaciones disciplinarias adelantadas. 
Por parte de la OAPI, realizada la verificación de los POA, no se hace necesario el correo electrónico a los referentes, y por ende no se ha requerido ejecutar el plan de contingencia. 
Avances acción 5: Durante el 2do semestre del 2019 se implementaron  las técnicas didácticas o estrategias pedagógicas de acuerdo con los lineamientos actualizados por la OACCM  y OGS.</t>
  </si>
  <si>
    <t>Acción 1.1: Durante el período reportado se hizo el analisis de  la técnica didáctica o estrategia pedagógica utilizada durante los cursos de pedagogicos por infracción a las normas de tránsito y transporte.Por consiguiente, se encontró que estan alneadas a lo dispuesto en los mecanismo de medición contemplados en el Manual de Servicio al Ciudadano.
Acción 2: las acciones han permitido tener un cumpliento eficaz a la mitigación de riesgos por lo tanto no ha sido necesario aplicar un plan de contigencia adicional para solucionar el riesgo. 
Acción 3: las acciones fueron eficaces debido a que el monitoreo de medios es una herramienta que permite medir y tomar acciones en caso de que el riesgo se llegue a materializar.
Acción 3.1: Durante el período reportado, se verificó la pertinencia y la aplicabilidad de los Formatos de los mecanismos de medición anexos al procedimiento documentado.
Acción 4: Se logró cumplir con la acción, teniendo en cuenta que fueron tramitadas dentro del término legal las quejas radicadas en la oficina. 
Acción 4.1: Se reportó un avance en el último cuatrimestre del año, destacando que se utilizaron nuevas estrategias, como la acumulación de los procesos por hechos conexos y la emisión de diferentes autos de impulso procesal. 
Responsabilidad OAPI N.A.
Acción 5:  Durante el período reportado se verificó la pertinencia y la aplicabilidad del Instructivo para la Implementación de las Estrategias Pedagógicas y Técnicas Didácticas en los cursos de Pedagogía por Infracción a las Normas de Tránsito y Transporte.</t>
  </si>
  <si>
    <t xml:space="preserve">Acción 1: Se realiza cada vez que se provee de empleo en la Entidad.
fecha de posesion nuevos funcionarios Diciembre 03, 06,09,10 y 23 de 2019
Acción 2:
Acción 2,1: Junio - diciembre
Acción 2.2: DIC/2019
Acción 2.3: Diciembre de 2019
Acción 2.4: De acuerdo al volumen de quejas recibidas, para realizar el reparto.
Acción 2.4.1: Mensual
Acción 3.1:  24 de Diciembre de 2019. 
Acción 3.1.2:  24 de Diciembre de 2019.
Acción 3.2: DIC/2019
Acciones 4 y 5: DIC 2019
Acción 5: Septiembre 2019 y enero 2020
Acción 6: No se presentó un impacto en el periodo de tiempo solicitado 
Acciòn 8:Trimestral
Accion 8.1:Permanente </t>
  </si>
  <si>
    <t>Avances acción 1: El proceso de Gestión del Talento Humano desarrollo un lineamiento de Entrenamiento en el Puesto de Trabajo, el cual se incorporó como Politica de Operación de los procedimientos asociados a la etapa de ingreso. asi mismo La entidad envía circulares o boletines a los funcionarios que dejan los cargos, indicando el procedimiento y los documentos que debe entregar.
cada funcionario que ingreso a la planta de personal en el mes de diciembre como tambien a funcionarios que recibieron nuevos lugares de trabajo se les realizo el respectivo entrenamiento en el Puesto de Trabajo, de conformidad con los procedimientos de provisión de empleos públicos a cargo del proceso de Gestión del Talento 
Avances acción 2,1: la oficina de Gestión Social ha realizado una amplia labor identificando el componente social en los proyectos de movilidad gracias al equipo de trabajo que dispone se destacan los proyectos de cicloruta, planes piloto barrio inglés que evidencia la labor ejercida por nuestros profesionales. Por lo tanto, se presentan en esta entrega las fichas de identificación, Bitacoras y Diagnósticos que se presentaron durante el año 2019
Acción 2.2: La aprobación de los estudios se dío en el último cuatrimestre del año; de conformidad con los puntos de control establecidos en los procedimientos, logrando que los estudios cumplan con las características técnicas requeridas, mitigando en el riesgo.
Acción 2.3: Estudios y conceptos aprobados teniendo en cuenta los puntos de control establecidos en  los procedimientos existentes.
Avances acción 2.4: Las quejas recibidas son tramitadas dentro de los términos establecidos.
Avances acción 2.4.1: Realizar el seguimiento de las investigaciones disciplinarias adelantadas. 
Avances acción 3.1: Se realizó por la Dirección de Contratación la revisión y los ajustes requeridos en el Manual de Contratación de la SDM. Dichos ajustes fueron enviados a la Oficina de Planeación Institucional (OAPI) para su respectiva verificación y aprobación.
Avances acción 3.1.2: Se realizó por la Dirección de Contratación la revisión y los ajustes requeridos en el Manual de Contratación de la SDM. Dichos ajustes fueron enviados a la Oficina de Planeación Institucional (OAPI) para su respectiva verificación y aprobación.
Acción 3.2: Se reportaron los avances del POA de gestión y de inversión a la OAPI, para su publicación en la INTRANET y la Página WEB, correpondientes al tercer trimestre.  A la fecha no se ha materializado el riesgo asociado.
Avance acción 4.1: Se envió correo electronico a los gerentes publicos solicitadoles la concertacion de compromisos firmados y la evaluacion del segundo semestre a 31 de diciembre de 2019
Acciones 4 y 5: Respecto de los controles y acciones planteados por la SPM para mitigar el riesgo, la Subsecretaría de Política de Movilidad en conjunto con los gerentes del proyecto 339 y 1004 ha gestionado los recursos para ejecutar acciones encaminadas a propender por la sostenibilidad ambiental, a saber:
• P. 339 – Meta 125. Realizar el 100 % de las actividades para la implementación de los programas de movilidad sostenible y la promoción de movilidad menos contaminante con un cumplimiento del 100% de lo establecido para la vigencia 
• P. 1004 – Meta. 8 Formar 4.500 conductores de todo tipo de vehículos en eco-conducción con un cumplimiento del 100% de lo establecido para la vigencia 
Los resultados de la ejecución de los recursos y el desempeño general de la meta, están evidenciados en los respectivos POAS de Inversión.
Avances acción 5. Se realizan los seguimientos y reportes en los POAS de inversión de los proyectos responsabilidad de la Subsecretaría de Gestión de la Movilidad. Link https://intranetmovilidad.movilidadbogota.gov.co/intranet/Evaluaci%C3%B3n%20de%20 Resultados.
Accion 5.1: Seguimientos de cierre para verificar la ejecuccion presupuestal, de lo cual se genera un reporte el cual es remitido por la persona encargada del presupuesto.
Avances acción 6: No se implementaron estrategias de mitigación durante el presente periodo por lo tanto no se presentan evidencias de esta acción. 
Acciòn 8: La Dirección de Normatividad y Conceptos para el 4 trimestre dio contestación a 87  solicitudes de actos administrativos de 90 radicadas contribuyendo  en un (96.66%) al cumplimiento de la meta.
Accion 8.1:Actualizacion de la Matriz de Cumplimiento y publicacion de los  actos administrativos en la Pagina web cumpliendo con lo establecido en la resolucion 3564 de 2015</t>
  </si>
  <si>
    <t>Acción 1: las acciones han permitido tener un cumpliento eficaz a la mitigación de riesgos por lo tanto no ha sido necesario aplicar un plan de contigencia adicional para solucionar el riesgo. 
El entrenamiento en el puesto de trabajo es una modalidad de capacitación que busca impartir la preparación en el ejercicio de las funciones del empleo con el objetivo de que se asimilen en la práctica los oficios; se orienta a atender en el corto plazo, necesidades de aprendizaje específicas requeridas para el desempeño del cargo, mediante el desarrollo de conocimientos, habilidades y actitudes observables de manera inmediata.
Acción 2.2: Fue eficaz toda vez que no se materializó el riesgo.
Acción 2.3: Los puntos de control identificados en los procedimientos han sido eficaces en el desarrollo de cada uno de los estudios y conceptos realizados a la fecha.
Acción 2.4: Se logró cumplir con la acción, teniendo en cuenta que fueron tramitadas dentro del término legal las quejas radicadas en la oficina. 
Acción 2.4.1: Se reportó un avance en el último cuatrimestre del año, destacando que se utilizaron nuevas estrategias, como la acumulación de los procesos por hechos conexos y la emisión de diferentes autos de impulso procesal. 
Acción 3:  Es efectiva en virtud de la actualización del Manual de Contratación de la SDM, realizando los ajustes requeridos para el proceso contractual de la entidad.   
Acción 3.1.2  Es efectiva en virtud de la actualización del Manual de Contratación de la SDM, realizando los ajustes requeridos para el proceso contractual de la Entidad.
Acción 3.2: Se evidencia el cumplimiento de la meta para el periódo reportado.
Acción 4.1: Publicacion de la concetación de compromisos en la pagina web https://www.movilidadbogota.gov.co/web/transparencia
Acciones 4 y 5: El aporte y las gestiones realizadas por la SPM ha contribuido para la no materialización del riesgo identificado, evidenciando la eficacia de los controles y acciones establecidas.
Acción 5: Se ha logrado realizar el seguimiento a cumplimiento de metas y ejecución de recursos para los dos proyectos de inversión a cargo de la subsecretaría de Gestión de la Movilidad. 
Accion 5.1:La acción ha sido eficaz teniendo en cuenta que se ejecuto el presupuesto de la subsecretaria ,atendiendo las  necesidades de la entidad y dando cumplimiento a sus metas.
Acción 6: No se presentó un impacto en el presente periodo de tiempo. 
Acciòn 8: El  reporte trimestral de los indicadores es eficaz ya que permite identificar el cumplimiento oportuno de la meta( solicitudes realizadas), para en caso de incumplimiento ejecutar planes de contingencia para dar cumplimiento a las mismas.
Accion 8.1:La actualizaciòn de la Matriz de cumplimiento , es una herramienta  clave para todas las dependencias ; teniendo en cuenta que la misma es un  documento bases para llevar acabo de forma eficaz  las actividades asignadas relacionadas con la proyeccion de actos administrativos  cumpliendo con la normatividad.</t>
  </si>
  <si>
    <t>Acción 1.1: Nov.-Dic.2019
Acción 1.2, 2.2, 3.2, 4:  
Acción 1.4. 26-11-2019
Acción 2:(Mayo-Octubre de 2019)
Acción 2.1: Dic.2019
Acción 3.1: Nov. - Dic.2019
Acción 3.3: De acuerdo al volumen de quejas recibidas, para realizar el reparto.
Acción 4.1: N/A
Acción 4.2: N/A</t>
  </si>
  <si>
    <t>Avances acción 1.1: Se aplicaron los lineamientos de la Veeduría Distrital para la segunda rendición de cuentas del año 2019 como cierre de la Administración del Alcalde Peñalosa.
Avances acción 1.2, 2.2, 3.2, 4: Se han realizado diálogos ciudadanos en 20  localidades y 4 diálogos diferenciales de Bogotá y se realizaron 19 jornadas de Rendiciones de Cuentas, recibiendo las solicitudes de la ciudadanía en materia de movilidad. Cuyos soportes son: actas de reunión, listados de asistencia, formato de requerimientos, sistematización de requerimientos, formato de evaluación, sistematización de evaluaciones. Haciendo seguimiento a las respuestas de las solicitudes por parte de las diferentes dependencias de la Secretaria y Entidades del Sector. 
Acción 1.4. En lo corrido del año 2019, se efectuó Informe de seguimiento al PAAC el cual está publicado en la Web de la Secretaria distrital de Movilidad.
1. https://www.movilidadbogota.gov.co/web/sites/default/files/Paginas/13-09-2019/1-inf._seg._paac_-_agosto_2019.pdf
2. https://www.movilidadbogota.gov.co/web/sites/default/files/Paginas/2019-05-16/Informe%20de%20evaluaci%C3%B3n%20%20PAAC%20-Abril.pdf
Avances acción 2.1: Se desarrolló una estrategia que facilitó la participación de los colaboradores de la SDM con temas de RdC y de conocimiento de la Entidad, mediante la aplicación de tres cuestionarios y una jornada final presencial de los mejor calificados durante todo el proceso, otorgando incentivos a los tres primeros puestos.
Avances acción 3.1: Se establecieron recursos en las diferentes dependencias para el proceso de RdC. Por parte de la OCD se realizó el seguimiento de las investigaciones disciplinarias adelantadas.
Avances acción 3.3: Las quejas recibidas son tramitadas dentro de los términos establecidos.
Avances acción 4.1: No se reporta avance porque ya se había cumplido.
Avances acción 4.2:  No se reporta avance porque ya se había cumplido.</t>
  </si>
  <si>
    <t>Acción 1.1 Fué eficaz porque permitió la participación de la ciudadanía de forma activa en la audiencia pública de la RdeC en la cual se socializaron los avances de la gestión de las entidades del sector movilidad en esta actividad.
Acción 1.2, 2.2, 3.2, 4: Las acciones han sido eficaces, teniendo en cuenta que se han respondido las solicitudes de los ciudadanos de manera escrita, de acuerdo con los parámetros de la Veeduría Distrital y promoviendo la mejora de la participación ciudadana en los procesos de la Secretaría.
Acción 1.4. Con corte a Agosto de 2019 el PAAC reflejaba un avance para la vigencia del 54%. Su avane se presentó en el CICCI. 
Para el último cuatrimestre (Septiembre / Diciembre) la OCI solicitó el rerporte de avances y sus evidencias con el fin de realizar la evaluación en los términos de Ley, es decir 15 de Enero del 2020. 
Finalmente, los controres se ejecutan tal y como están definidos. 
Acción 2.1: Fué eficaz porque estimuló la participación de los colaboradores en los temas de la RdC.
Acción 3.1: Fué eficaz porque se garantizaron los recursos para la vigencia 2020. Por parte de la OCD se reportó un avance en el último cuatrimestre del año, destacando que se utilizaron nuevas estrategias, como la acumulación de los procesos por hechos conexos y la emisión de diferentes autos de impulso procesal. 
Acción 3.3: Se logró cumplir con la acción, teniendo en cuenta que fueron tramitadas dentro del término legal las quejas radicadas en la oficina. 
Acción 4.1: N/A
Acción 4.2:  N/A</t>
  </si>
  <si>
    <t xml:space="preserve">Acción 1: Sept- Dic.2019
Acción 
Acción 1.3: 26 de Noviembre de 2019.  
Acción 1.5: Diciembre/2019
Accion 2.3:Se realizo seguimiento mensual
Acción 3: Semestral
Acción 4.3 : Cuando se requiera.
Accion 5:Semanal
</t>
  </si>
  <si>
    <t xml:space="preserve">Avances acción 1.1: El Código de Integridad se socializó en los espacios internos tales como cine-foros TEP, comités institucionales, procesos de inducción y reinducción y en general en medios de comunicación interna (pantallas LED y correo institucional)
Avances acción 1.3: Se realizó socializacion sobre  el Manual de Contratacion y supervisión por parte de la firma Vivero&amp; Asociados el pasado viernes 26 de noviembre en el auditorio Naranja, allí se realizó una exposición sucinta sobre los precitados manuales y su alcance.
Acción 1.5 Aplicación de los puntos de control  de los procedimientos  e instructivos que hacen parte del proceso PM01-Planeación de Transporte e Infraestrutura.
Avances  accion 2.3: El Director de Representacion Judicial mensualmente realiza mesa de trabajo con el equipo de procesos judiciales, reiterando de manera verbal la alimentaciòn del  Sistema Siproj y revision de las fichas de conciliación. 
Avances acción 3: Se realiza el seguimiento de los términos en las investigaciones disciplinarias adelantadas.
Avances acción 4.3: Durante este periodo los Directivos y/o los profesionales a cargo de los procesos contractuales no han denotado ningun acto  de corrupción por lo cual no ha sido necesaria la denuncia.
Avances accion 5: El dependiente judicial alimenta base de datos de los procesos judiciales con los terminos y nuevos procesos  y realiza el respectivo envio a los abogados lo anterior para que los abogados tengan un mayor control sobre las actuaciones judiciales asignadas.
</t>
  </si>
  <si>
    <t>Acción 1.1: Fue eficaz porque pemite la apropiación de los valores y principios institucionales en los colaboradores de la SDM.
Acción 1.3: Efectiva, ya que con la capacitación se actualizaron los conocimeitnos de los asistentes y se aclararon dudas sobre su aplicación
Acción 1.5: Los puntos de control identificados en los procedimientos e instrutivos han sido eficaces en el desarrollo de cada uno de los estudios y conceptos realizados a la fecha.
Avances accion 2.3: Es eficaz la accion ya que constantemente se les esta recordando a los abogados  mantener actualizado el Siproj con el fin de cumplir  con las actividades asignadas y con lo establecido por la Subsecretaria Juridica Distrital.
Acción 3: Debido a la falta de personal y al ato volumen de expedientes, la mayoría de procesos se encuentran sin el cumplimiento de los términos establecidos por la ley.
Acción 4.3: Efectiva, ya que con los controles existencias no ha acaecido el riesgo.
Accion 5: La base utiliza es eficaz por que se convirte en un  punto de control y seguimiento a los terminos judiciales y a los nuevos procesos asignados, evitando reproceso o que se incumpla algun termino.</t>
  </si>
  <si>
    <t xml:space="preserve">Acción 1: octubre y noviembre de 2019.
Acción 1.2: permanente
Acciòn 1.3: N/A
Acción 1.5: DIC/2019
Acción 1.6.
30-09-2019
19-12-2019
Acción 1-4,1, 1-4, 2 y 1-4, 3: Permanente
Acción 2.2: DIC/2019
Acción 2,6 y 2,7: Diciembre 2019
Acción 3:Cuando se requiera
Acción 3: De acuerdo al volumen de quejas recibidas, para realizar el reparto (OCD).
Acción 3.1: Mensual
Acciòn 4:Permanente
Acción 4,2: Diciembre 2019
</t>
  </si>
  <si>
    <t>Avances acción 1: una vez revisada y verificada la información reportada en los POA, se remite a cada una de las áreas correo con observaciones frente a las diferencias encontradas en el POA, respecto al Plan Anual de Adquisiciones. De igual manera y en aras de reducir el riesgo se realizaron mesas de seguimiento con las áreas para prevenir errores en el próximo seguimiento a la inversión.
Avances acción 1.2: EL abogado designado por la Dirección, realiza la verificación del trámite contractual qu se encuentra asu cargo, teniendo en cuenta la necesidad radicada por el ordenador del gasto. En caso de incumplimiento se devuelve el proceso contractual mediante memorando o correo electrónico para que se realicen los ajustes pertinentes. 
Avances Accion 1.3:No se requirio para el periodo de reporte revision de los actos administrativos que se expidan con ocasion del codigo de Integridad y/ o el que lo sustituya o Modifique.
Avances acción 1-4,1, 1-4, 2 y 1-4, 3: Se continuan con los controles y aprobación por parte de los directivos
Acción 1.6. Se realizó la socialización del código de ética haciendo énfasis en el principio de transparencia y confidencialidad de la información que se maneja en la Oficina de Control Interno.
Avances acción 1.5: Se realiza la verificación de las actividades en los procedimientos y se da por cumplido al tener todas las firmas que avalan los procedimientos elaborados en el cuatrimestre.  
Se resocializaron los procedimientos  vigentes sobre publicación de información y la normatividad vigente sobre transparencia y acceso a la información pública con todo el equipo y se ajustaron las actividades de los procedimientos generando más puntos de control y realizar socializaciones sobre código de integridad de la SDM 
Acción 2.2: La administradora de acceso a la carpeta compartida (Jefe de la DIM), verificó y actualizó los perfiles de acceso del equipo de trabajo de la DIM y lo tramitó con la mesa de servicios. 
Se definió el administrador (jefe de la DIM) de la carpeta compartida de la DIM, quién asigna los permisos de modificación y consulta al archivo o repositorio de información de la DIM (carpeta compartida)
Acción 2,6 y 2,7: se dío aplicación a los procedimientos de semaforización con el propósito el diseño y planeamiento necesarios.
Avances acción 3: Las quejas recibidas son tramitadas dentro de los términos establecidos (OCD).
Avances acción 3.1: Realizar el seguimiento de las investigaciones disciplinarias adelantadas.
Accion 4:Se realizo el bloqueo del 99%  de los  puertos USB en los equipos de la Direcciòn de Gestion de Cobro.
Acción 4,2: Se adelantaron los operativos para el control del transito y trasporte en la ciudad durante el tercer cuatrimestre.</t>
  </si>
  <si>
    <t>Acción 1: La acción fue eficaz, toda vez que corregidas las inconsistencias de información, se determinó el avance físico real de las metas, por tanto la información publicada en la Intranet y la página Web es confiable.
Acción 1.2: Es efectiva en virtud de la actualización del Manual de Contratación de la SDM, realizando los ajustes requeridos para el proceso contractual de la Entidad. 
Accion 1.3: La acción ha sido eficaz  por cuanto se actualizo el codigo de Integridad, asi mismo se  comunicaron y consolidaron los resultados de la evaluación del desempeño.
Acción 1-4,1, 1-4, 2 y 1-4, 3: No se han presentado eventos haciendo el control efectivo.
Acción 1.5: Los procedimientos de la DIM permiten controlar el acceso y uso indebido de la información, evitando la materialización del riesgo.
La socialización permite la toma de conciencia e interiorización de los temas por parte de los funcionarios de la DIM y su aporte a la No materialización de riesgo.
Acción 1.6. Dentro de las reuniones de trabajo del equipo de la OCI se socializó la importancia de Leer y aplicar por parte de equipo el Estatuto del Código de Integridad, aplicando el principio de transparencia, confidencialidad de la información que se maneja en la Oficina de Control Interno. Ser cuidadoso con la conservación de las evidencias. En especial aplicar los principios para no caer en comportamientos que pueden ser catalogados como soborno, como el amedrentamiento o presión.
Finalmente, los controres se ejecutan tal y como están definidos. 
Acción 2.2: La asignación de perfiles a los funcionarios de la DIM permite controlar el acceso y uso inadecuado de la información de la DIM.
Con la asignación del administrador de la carpeta compartida de la DIM se centraliza la responsabilidad y establecimiento de medidas de seguridad para el acceso y/o modificación de la información. 
Acción 2,6 y 2,7: se dio cumplimiento a los controles establecidos en los procedimientos.
Acción 3: Efectiva, ya que con los controles existencias no ha acaecido el riesgo.
Acción 3: Se logró cumplir con la acción, teniendo en cuenta que fueron tramitadas dentro del término legal las quejas radicadas en la oficina (OCD). 
Acción 3.1: Se reportó un avance en el último cuatrimestre del año, destacando que se utilizaron nuevas estrategias, como la acumulación de los procesos por hechos conexos y la emisión de diferentes autos de impulso procesal. 
Acción 4:  La acciòn implementada es eficaz  ya que permiten identificar y controlar  posibles actos de corrupciòn por la inadecuada manipulaciòn de la informaciòn, esto con el fin de evitar la materializaciòn del riesgo.
Acción 4,2: Dentro de los enfoques atendidos en el control del tránsito y transporte se incluyo ambiente y carga, congestión vehicular, seguridad vial, entre otros.</t>
  </si>
  <si>
    <t xml:space="preserve">Acción 1.1: Sept- Dic.2019
Acciòn 1.3: N/A
Acción 1-4.1 y 1-4.3.  diciembre 2019                                      Acción1.4: Octubre de 2019
Acción1.4: 25 de septiembre de 2019         Acción1.4: 24 de septiembre de 2019
Acción 1.5: Diciembre /2019
Acción 1.6.
30-09-2019
19-12-2019
Acción 2.1: Octubre, Noviembre y Diciembre de 2019
Acción 3.5: Octubre, Noviembre y Diciembre de 2019
Acción 6.1:Septiembre, Octubre, Noviembre y Diciembre de 2019
Acción 4: Semestral
</t>
  </si>
  <si>
    <t>Avances acción 1.1: El Código de Integridad se socializó en los espacios internos tales como cine-foros TEP, comités institucionales, procesos de inducción y reinducción y en general en medios de comunicación interna (pantallas LED y correo institucional)
Avances accion 1.3 No se requirio para el periodo de reporte revision de los actos administrativos relacionados con el codigo de Integridad y/ o el que lo sustituya o Modifique.
Acción 1-4.1 y 1-4.3: No se hay recibido ni servidores ni funcionarios nuevos para realizar nuevas socializaciones
Acción1.4: Se realizó la tabulación  de 73 encuestas realizadas a los 53 participantes de las socializaciones. Las encuestas se realizaron antes y después de la socialización. 
Acción 1-4.2:  Se realizó la socialización del código de integridad, generalidades de la SDM y generalidades del MIPG.                                                                                   Acción 1-4:  Se realizó la socialización del código de integridad, generalidades de la SDM y generalidades del MIPG a 53 colaboradores pertenencientes a la dirección y subdirecciones de GTCTT.                                                                                                        Acción 1-4: Se realizó la socialización del código de integridad, generalidades de la SDM y  del modelo integrado de planeación y gestión (MIPG) a  los colaboradores pertenecientes a la dirección DIT  y a las subdirecciones de PMT y Señalización.
Acción 1.5 Aplicación de los puntos de control  de los procedimientos  e instructivos que hacen parte del proceso PM01-Planeación de Transporte e Infraestrutura.
Acción 1.6. Se realizó la socialización del código de ética haciendo énfasis en el principio de transparencia y confidencialidad de la información que se maneja en la Oficina de Control Interno.
Avances Acción 2.1:  Durante el perido reportado se hizo la verificación de  la implementación del MANUAL DE SERVICIO AL CIUDADANO
Avances acción 3.3: Se ha estado alimentando y atualizando la base de datos de manera concomitante con el cargue de infromacion a la plataforma SECOP. SE han realizado mesas de trabajo donde se da cuenta de los avances realizados.   
Avances acción 3.4: Se realizó por la Dirección de Contratación la revisión y los ajustes requeridos en el Manual de Contratación de la SDM. Dichos ajustes fueron enviados a la Oficina de Planeación Institucional (OAPI) para su respectiva verificación y aprobación.
Avances Acción 3.5:  Durante el perido reportado se realizó el respectivoi seguimiento  a cada una de las etapas del proceso precontractual y contractual en las áreas involucradas por cada uno de los contratos. 
Avances acción 4: Se realiza el seguimiento de los términos en las investigaciones disciplinarias adelantadas.
Avances Acción 6.1:  Durante el perido reportado se realizaron campañas comunicativas sobre el riesgo de cobro por la realización de un trámite para beneficio propio o de un tercero .</t>
  </si>
  <si>
    <t xml:space="preserve">Acción 1: Los puntos de control identificados en los procedimientos e instructivos han sido eficaces en el desarrollo de cada uno de los estudios y conceptos realizados a la fecha.
Acción 1.1: Fue eficaz porque pemite la apropiación de los valores y principios institucionales en los colaboradores de la SDM.
Acción 1.3: Es efectiva por cuanto se verifica un avance sobre el cargue de informacion a la plataforma SECOP.
Acción 1-4.1; y 1-4.3. N.A.
Acción1.4: la acción permitió identificar la apropiación del conocimiento por parte de los asistentes.
Acción 1-4.2:  Se evidenció una apropiación del conocimiento pasando de un promedio de 2,2 a 3,6 sobre una calificación maxima de 5. se presento un aumento considerable en la calificación aumentando un total de 1,4 unidades.                       
Acción 1-4:  Se evidenció una apropiación del conocimiento pasando de un promedio de 2,2 a 3,6 sobre una calificación maxima de 5. se presento un aumento considerable en la calificación aumentando un total de 1,4 unidades.                    
Acción 1-4: Una vez realizada las evaluaciones previa y posterior a la socialización se pudo constatar un considerable aumento en la apropiación del conocimiento.
Acción 1.6. Dentro de las reuniones de trabajo del equipo de la OCI se socializó la importancia de Leer y aplicar por parte de equipo el Estatuto del Código de Integridad, aplicando el principio de transparencia, confidencialidad de la información que se maneja en la Oficina de Control Interno. Ser cuidadoso con la conservación de las evidencias. En especial aplicar los principios para no caer en comportamientos que pueden ser catalogados como soborno, como el amedrentamiento o presión.
Finalmente, los controres se ejecutan tal y como están definidos.
Acción 2.1: Durante el perido reportado se realizó un analisis sobre el informe de la implemtación del PM04-MN01-MANUAL DE SERVICIO AL CIUDADANO, obteniendo como resultado un aumento en la satisfacción por parte de la ciudadanía en 2 puntos porcentuales.
Acciones 3.3 y 3.4: Es efectiva en virtud de la actualización del Manual de Contratación de la SDM, realizando los ajustes requeridos para el proceso contractual de la entidad.   
Acción 3.5: Durante el perido reportado se realizó un analisis sobre el informe de seguimiento del  PAA de la DAC. Es oportuno mencionar que se han implentado mesas de seguimiento por parte de la Subsecretaria de Servicios a la Ciudadanía como ordenadora del gasto, para la eficiencia y oportunidad en la ejecución de cada etapa contractual.
Acción 4: Debido a la falta de personal y al ato volumen de expedientes, la mayoría de procesos se encuentran sin el cumplimiento de los términos establecidos por la ley.
Acción 6.1: Para el 3er cuatrimestre se implementó (1)una campaña comunicativa  sobre el riesgo de cobro por la realización de un trámite para beneficio propio o de un tercero. </t>
  </si>
  <si>
    <t>Acción 1: de Agosto a Noviembre de 2019.
1.3.Octubre - Noviembre y Diciembre
Acción 1-3.1; 1-3.6 Permanente
Acción 1-3,5: semanalmente
Acción 1-3,6: octubre de 2019
Acción 1-3,5: semanalmente
Acción 1-3.4: Octubre, Noviembre y Diciembre de 2019
Acción 1-3.5: Octubre, Noviembre y Diciembre de 2019
Acción 2:Oct. - Dic.2019
Acción 3: De acuerdo al volumen de quejas recibidas, para realizar el reparto.
Acción 3.1: Mensual</t>
  </si>
  <si>
    <t>Avances acción 1: Se participó en espacios de enfoque diferencial y enfoque de género con el fin de mejorar los sistemas de atención a la población y fomentar de esta manera la inclusión de la sociedad civil en los procesos de participación.
1.3. Se realizaron las siguientes capacitaciones en el ultimo trimestre del año:  
Servicios ciudadanos digitales
Matrices de riesgos contractuales
Evolución del marco de referencia de arquitectura (parte 2)
Servicios digitales del portal gov.co
Jornada sensibilización actores viales
Acuerdos marco de precios de ti para la transformación digital del estado - capacitaciones mintic
Capacitación procedimiento pa03-pr09
Jornada estructuración y direción de proyectos sesión 1
Derecho disciplinario ley 1952 de 2019
Jornada estructuración y direción de proyectos sesión 2
Jornada estructuración y direción de proyectos sesión 3.
La entidad como lider de la política de gestión del conocimiento y la innovación, diseñó la prupuesta para adelantar la cultura de gestión del conocimiento y la innovación; en la actualidad la entidad creo en el marco del MIPG, la dimensión de gestión del conocimiento y se cuenta con el documento de ESTRATEGIAS DE LA POLÍTICA DE GESTIÓN DEL CONOCIMIENTO E INNOVACIÓN. Esta temática de proyectos se desarrollará en el 2020 con el liderazgo de la  Dirección de Inteligencia para la Movilidad.
Avances acción Acción 1-3.1; 1-3.6: acción programda en forma anual
Acción 1-3,5: Se realizó el seguimiento a las los PQRS semanalmente.
Acción 1-3,6: Se realizó el envío a control disciplinario comunicado oficial con el reporte de posible incumplimiento en la gestión de PQRS.                                                 
Acción 1-3,5: Se realizó el seguimiento a las los PQRS semanalmente.
Avances Acción 1-3.4:  Durante el perido reportado se dio  a conocer los lineamientos y se verificó la aplicación de protocolos de atención a la ciudadania. Se realizó un análisis sobre el informe de la implementación del PM04-MN01-MANUAL DE SERVICIO AL CIUDADANO, obteniendo como resultado un aumento en la satisfacción por parte de la ciudadanía en 2 puntos porcentuales.Así mismo se socializó la Versión No. 3 del documento en mención.
Avances Acción 1-3.5: Durante el perido reportado se hizo seguimiento al índice de las PQRSD, con los procesos misionales de la SDM con indicadores más relevantes entorno a la poltica PQRSD.  A próposito de la oportunidad en la respuesta y el tratamiento de las quejas y reclamos que ingresan a cada proceso, durante el periodo reportado se hizo seguimiento al índice de las PQRSD.
Avances acción 2: Para el  4 trimestre la Direccion de Normatividad y conceptos Gestiono 7  de las 10 solicitudes de conceptos allegadas a la Direccion de Normatividad, cumpliendo en un 70% de las solicitudes dicho seguimiento es realizado con el POA de Gestiòn.
Avances acción 3: Las quejas recibidas son tramitadas dentro de los términos establecidos.
Avances acción 3.1: Realizar el seguimiento de las investigaciones disciplinarias adelantadas.</t>
  </si>
  <si>
    <t xml:space="preserve">Acción 1: Debido al cumplimiento eficaz y eficiente  no fue necesario realizar plan de contingencia. 
1.3. Se desarrolló la ultima fase del PIC de acuerdo a las necesidades de capacitación y formaicón de los funcionarios. 
En la Intranet en la dimensión de Gestión del  Conocimiento y la innovación se diseñóo un micrositio donde reposa información de autoformación, procesos estratégicos, misionales y de apoyo, procesos de evaluación y otros temas en los que se incluya información interinstitucional. Lo anterior, con el fin de gestionar los datos y la información de manera articulada, y esta sea preservada en repositorios centrales de fácil acceso por parte de los funcionarios y colaboradores y permita garantizar su conservación en el tiempocon el fin de documentar y difundir el conocimiento adquirido por los servidores de la entidad a través del ejercicio de sus funciones
Acción 1-3.1; 1-3.6:  N.A.
Acción 1-3,5: el seguimiento ha permitido reducir el número de requerimientos vencidos y aumentar la oportunidad en la respuesta de los mismos.
Acción 1-3,6: se remitió para evaluación a la oficina de control disciplinario, permitiendo que se realice el analisis y se tomen las acciones que permitan dar cumplimiento a la gestión de los PQRS.                                                                                            Acción 1-3,5: el control y seguimiento ha permitido reducir el número de requerimientos vencidos y aumentar la oportunidad en la respuesta de los mismos.
Acción 2: Realizar seguimiento a traves de los POA es una acción eficaz por que la informacion que reposa alli  contiene de forma consisa  las actividades que desarrolla la direccion y el cumplimiento cada trimestre de las solicitudes tramitadas.
Acción 3: Se logró cumplir con la acción, teniendo en cuenta que fueron tramitadas dentro del término legal las quejas radicadas en la oficina. 
Acción 3.1: Se reportó un avance en el último cuatrimestre del año, destacando que se utilizaron nuevas estrategias, como la acumulación de los procesos por hechos conexos y la emisión de diferentes autos de impulso procesal. </t>
  </si>
  <si>
    <t>Acción 1.1: Sept- Dic.2019
Acción 1,2: Diciembre 2019
Acción 1-5,5: Diciembre 2019
Acción 1-5,6: Diciembre 2019                                                                                                                                                                                      Acción 1-5 Diciembre/2019.
Acción 1-5.7 al 1-5.10 Diciembre/2019.Acción 1.3: Diciembre/2019
Acción 2.1:  Octubre, Noviembre y Diciembre de 2019.
Acción 3,1: De enero a diciembre de 2019 se han elaborado las estadisticas de devolucion de cuentas -reporte del POA  según las fechas establecidas y envio de oficios a los ciudadanos según caso.
Accion 3.3:Mensual, sept. a dic. 2019
Acción 3.4
3° cuatrimestre 2019
(sept. a dic. de 2019)
Acción 4: De acuerdo al volumen de quejas recibidas, para realizar el reparto.
Acción 4.1: Mensual
Acciòn 5:Permanente
Accion 6:Semanal
Acción 8.1:  Octubre, Noviembre y Diciembre de 2019.
Acción 8.2:  Octubre, Noviembre y Diciembre de 2019.</t>
  </si>
  <si>
    <t>Avances acción 1.1: El Código de Integridad se socializó en los espacios internos tales como cine-foros TEP, comités institucionales, procesos de inducción y reinducción y en general en medios de comunicación interna (pantallas LED y correo institucional)
Acción 1,2: Se realizó la verificación de los requisitos para el tramite de los IPATs solicitados a la  SCTT.
Acción 1-5,5: Se adelantaron los operativos para el control del transito y trasporte en la ciudad durante el tercer cuatrimestre.
Acción 1-5,6: se dío aplicación a los procedimientos de semaforización con el propósito el diseño y planeamiento necesarios.                                                               1-5 Acción: Se dio aplicación a los procedimientos de PMT con lo que se pudo evidenciar el cumplimiento de los requisitos establecidos.
Acción 1-5.7 al 1-5.10 Se han aplicado los puntos de control establecidos en los procedimientos y las evidencias son los respectivos registros generados en el desarrollo de las actividades de la Subdirección de Señalización.Avances acción 1.3: Aplicación de los puntos de control  de los procedimientos  e instructivos que hacen parte del proceso PM01-Planeación de Transporte e Infraestructura.
Avances Acción 2.1: Durante el perído reportado se verificó la implementación de la Estrategia de Racionalización de Trámites y/o Servicios publicada en el SUIT y en el PAAC.
Avances acción 3.1: Durante el periodo mencionado se han elaborado y publicado,las estadisticas de devolución de cuentas,asi mismo se cuenta con una hoja de vida del indicador ATENCION DE SOLICITUD  DE DEVOLUCION.CUYO REPORTE ES TRIMESTRAL,Se enviaron oficios a los ciudadanos que requerian actualizar  informacion, la Subdirección cuenta con carpetas de archivo.
Avances  accion 3.3: El Director de Representacion Judicial mensualmente realiza mesa de trabajo con el equipo de procesos judiciales, reiterando de manera verbal la alimentaciòn del  Sistema Siproj y revision de las fichas de conciliación. 
Acción 3.4
DIATT: 
Se realiza control y seguimiento a los terminos procesales de los recursos de apelación interpuestos por infracción a las normas de tránsito y transporte público, a través de la base de datos de segunda instancia.
Sub Contravenciones
- Se realiza el seguimiento y control de los términos procesales en las Bases de Datos de la Subdirección de Contravenciones. 
- Informe de gestión del 2019 
- SICON
SCITP: 
Actualización, seguimiento, control y reparto a las actuaciones y a los términos procesales dentro de las investigaciones administrativas por presunta violación a las normas de transporte público adelantadas por la Subdirección, verificando permanentemente la información registrada en la base de datos de la dependencia, permitiendo priorizar su impulso. 
Se remite a los correos electrónicos de la dependencia, la actualización de la información que fue registrada en la base de datos de la Subdirección. Se adjunta evidencia de la última actualización remitida.
Así mismo, una vez realizado el control se priorizando actuaciones administrativas haciendo reparto correspondiente.
Avances acción 4.: Las quejas recibidas son tramitadas dentro de los términos establecidos.
Avances acción 4.1: Realizar el seguimiento de las investigaciones disciplinarias adelantadas.
Acción 5: Se atienden 50 ciudadanos semanalmente para el tema de titulos judiciales.
Avances accion 6: El dependiente judicial alimenta base de datos de los procesos judiciales con los terminos y nuevos procesos  y realiza el respectivo envio a los abogados lo anterior para que los abogados tengan un mayor control sobre las actuaciones judiciales asignadas.
Avances Acción 8.1:  Durante el perído reportado se crearon y actualizaron  en la guía de trámites y servicios y el sistema único de información de trámites, la oferta de trámites y/o servicios de la Entidad. 
Avances Acción 8.2: Durante el perído reportado se realizó el seguimiento al cumplimiento del procedimiento de Cursos  Pedagógicos, implementando los mecanismos de medición con respecto a a la satisfacción en cursos pedagógicos.</t>
  </si>
  <si>
    <t>Acción 1.1: Fue eficaz porque pemite la apropiación de los valores y principios institucionales en los colaboradores de la SDM.
Acción 1,2: Se realizó el seguimiento a los requerimientos que permitió atender los tramites de manea oportuna.
Acción 1.3: Los puntos de control identificados en los procedimientos e isntrutivos han sido eficaces en el desarrollo de cada uno de los estudios y conceptos realizados a la fecha.
Acción 1-5,5: Dentro de los enfoques atendidos en el control del tránsito y transporte se incluyo ambiente y carga, congestión vehicular, seguridad vial, entre otros.
Acción 1-5,6: se dio cumplimiento a los controles establecidos en los procedimientos.                                                                  Acción 1-5 Las acciones han sido eficientes porque han permitido mantener un estricto control en el desarrollo de las actividades contenidas en los procedimientos aplicando los puntos de control, evitando así que el riesgo se materialice.
Acción 1-5.7 al 1-5.10 Las acciones han sido eficientes porque han permitido mantener un estricto control en el desarrollo de las actividades contenidas en los procedimientos aplicando los puntos de control, evitando así que el riesgo se materialice.
Acción 2.1:  A propósito de culminar la estrategia de Racionalización de la actual vigencia, es oportuno mencionar que se realizó el respectivo seguimiento y control a las acciones planteadas en la plataforma SUIT. Por consiguiente, se consolidó la información necesaria para finalizar con la racionalización de los trámites incluidos en la estrategia 2019. 
Acción 3,1: fue eficaz porque ha servido para la toma de decisiones en función de la mejora continua,en la entrega oportuna de la información referente a los pagos,se evitó la materialización del riesgo asociado al trámite de pagos y de devolución.
Acción 3.3: Es eficaz la accion ya que constantemente se les esta recordando a los abogados  mantener actualizado el Siproj con el fin de cumplir  con las actividades asignadas y con lo establecido por la Subsecretaria Juridica Distrital.
Acción 3.4
DIATT:
El seguimiento permanente permite a la Dirección atender oportunamente cada uno de los recursos de apelación, y así se evita la materialización del riesgo.
Sub Contravenciones
- Se realiza el seguimiento a las bases de datos del grupo de reincidencias y revocatorias con el fin de evitar el fenomeno de la cadicidad.
- El informe de gestión del 2019 se presenta con el fin de mostrar los principales logros, las dificultades presentadas, contratos estratégicos y los temas prioritarios que se deben abarcar en el 2020.
- En el Sistema de información Contravencional SICON, se efectuó un control importante con el fin de que en los procesos contravencionales no se pueda dar el paso de cierre si no han tenido el paso de en firme, de esta manera se asegura o se tiene el control de que los procesos generen la respectiva cartera, antes de cerrar el proceso, para lo anterior se efectuó un requerimiento.
SCITP: 
El seguimiento oportuno a los términos procesales dentro de las investigaciones administrativas por presunta violación a las normas de transporte público, evita la materialización del riesgo.
Acción 4.: Se logró cumplir con la acción, teniendo en cuenta que fueron tramitadas dentro del término legal las quejas radicadas en la oficina. 
Acción 4.1: Se reportó un avance en el último cuatrimestre del año, destacando que se utilizaron nuevas estrategias, como la acumulación de los procesos por hechos conexos y la emisión de diferentes autos de impulso procesal. 
Acción 5:Es eficaz la accion ya que con el seguimiento realizado por la Direccion y la atenciòn constante se  brindar servicios eficientes oportunos y  de calidad.
Acción 6: La base utiliza es eficaz por que se convirte en un  punto de control y seguimiento a los terminos judiciales y a los nuevos procesos asignados, evitando reproceso o que se incumpla algun termino.
Acción 8.1: se actualizó de la información de trámites y servicios cargados en las plataformas del SUIT y la Guía de trámites y servicios de la Secretaría General de la Alcaldía Mayor y se actualizó y publicó el portafolio de bienes y servicios en la página web de la entidad. 
Acción 8.2: Con la finalidad de sensibilizar a la ciudadanía en la reducción de Riesgos de accidentalidad, a través de una reflexión analítica y participativa, es preciso señalar que en el período reportado se realizaron las  actividades de capacitación por infracción a las normas de tránsito y transporte en la ciudad necesarias para cumplir con el Decreto 672 de 2018. Para ello fue necesario cumplir con los controles dispuesto en el  PM04-PR01 CURSOS PEDAGÓGICOS VERSIÓN 3,0 DE 16-09-2019.PDF</t>
  </si>
  <si>
    <t xml:space="preserve">Acción 1: Diciembre de 2019
Acción 1.1: Cada vez que se requiera
Acción 1.2.2: NOV-DIC/2019
Acción 1.3: DIC/2019
Acción 2:  Octubre, Noviembre y Diciembre de 2019.
Acción 2.1:  Octubre, Noviembre y Diciembre de 2019.
Acción 3: Se realiza cada vez que se efectúe una provisión de empleo en la Entidad.
fecha de posesion nuevos funcionarios Diciembre 03, 06,09,10 y 23 de 2019. 
Acción 3.1: Cada vez que se requiera 
Acción 4.3: De acuerdo al volumen de quejas recibidas, para realizar el reparto.
Acción 4.3.1: Mensual
Acción 5:  Octubre, Noviembre y Diciembre de 2019.
</t>
  </si>
  <si>
    <t>Avances acción 1: Dando cumplimiento del plan de vacantes 2019 se vincularon 13 personas en nombramiento provisional verificando el  cumplimiento de requisitos establecidos en el Manual de Funciones y Competencias Laborales
Avances acción 1.1 El abogado encargado del proceso contractual verifica en los proceso contractuales los perfiles solicitados, cuando fue necesario se comunicó al ordenador del gasto mediante correo o memorando  las correcciones o ajustes pertinentes, so pena de rechazo del proceso contractual.
Avances acción 1.2.2: En el último cuatrimestre del año 2019 no se realizó la suscripción de contratos por prestación de servicios. 
Se realiza la socialización del manual de contratación y código de integridad de acuerdo a lo establecido.
Avances acción 1.3: La Subsecretaría de Política de Movilidad ha realizado los procesos de concertación, seguimiento y evaluación de compromisos de gestión que a la fecha y durante la vigencia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que se ejercen bajo la subordinación de la SPM.
Avances  Acción 2: Durante el Período reportado, se realizaron sensibilizaciones  sobre en las temáticas de Cultura de Servicio a la ciudadanía y  ética y valores del servidor público al personal que hace presencia en los diferentes puntos de contacto. Se realizó encuesta de percepción en el mes de octubre a los funcionarios nuevos que participaron el las jornadas de inducción
Avances  Acción 2.1:  Durante el Período reportado se identificaron las salidas no conformes del PM04, sobre la prestación del servicio de cara a la ciudadanía en la y  posteriormente realizar el respectivo tratamiento.
Avances acción 3: en el proceso de provision de empleos se realiza la etapa verificación de requisitos minimos donde se validan la documentación que aportan los aspirantes en el proceso de selección y vinculación de colaboradores. En el proceso de provision de empleos, los funcionarios que se encuentran ya incluidos en la planta de personal , y que cambian de código o grado no tienen que surtir el proceso de adjuntar documentacion nueva, puesto que en su hoja de vida ya se encuentra la información necesaria para la fase de requisitos minimos optimizando tiempo, trámites y procedimientos en este proceso. 
Avances acción 3.1: Se verificaron en los proceso contractuales los perfiles solicitados mediante lista de chequeo, cuando fue necesario se le comunicó al ordenador del gasto mediante correo o memorando  las correcciones pertinentes.
Avances acción 4.3: Las quejas recibidas son tramitadas dentro de los términos establecidos.
Avances acción 4.3.1: Realizar el seguimiento de las investigaciones disciplinarias adelantadas.
Avances  Acción 5:  Durante el Período reportado se realizó el respectivo seguimiento en la oportunidad de respuesta de los requerimientos realizados en la Entidad, mediante la Matriz de seguimiento PM04-MN01-F05.</t>
  </si>
  <si>
    <t>Acción 1: Se dio cumplimiento a la verificación de los documentos de acuerdo con la lista de chequeo así como del cumplimiento de los requisitos establecidos en el manual de funciones y competencias laborales.
Acción 1.1: Es efectiva por cuanto se verifica permanente los perfiles y el cargue de informacion a la plataforma SECOP.
Acción 1.2.2: La socialización permite la toma de conciencia e interiorización de los temas por parte de los funcionarios de la DIM y su aporte a la no materialización del riesgo.
Acción 1.3: El aporte y las gestiones realizadas por la SPM ha contribuido para la no materialización del riesgo identificado, evidenciando la eficacia de los controles y acciones establecidas.
Se presenta un promedio de evaluaciones por encima de sobresaliente, mostrando así un cumplimiento eficiente
Acción 2: Con el fin de prevenir los actos de corrupcción al interior de la Entidad, se realizaron sensibilizaciones  sobre en las temáticas de Cultura de Servicio a la ciudadanía y  ética y valores del servidor público. Una vez revisados los resultados de las encuestas de percepción realizadas, se evidenció que más del 90% de los funcionarios citados asistieron a las jornadas programadas. 
Acción 2.1: Con el fin de prestar un servicio oportuno y eficiente a ala ciudadanía, en este período se realizó el tratamiento de las salidas no conformes. 
Acción 3:  la racionalización de tramites esta orientada a simplificar, estandarizar, eliminar, optimizar y automatizar trámites y procedimientos administrativos, para facilitar el acceso de los ciudadanos a sus derechos, reduciendo costos, tiempos, documentos.
Acción 3.1: Es efectiva por cuanto se verifica permanente los perfiles y el cargue de informacion a la plataforma SECOP.
Acción 4.3: Se logró cumplir con la acción, teniendo en cuenta que fueron tramitadas dentro del término legal las quejas radicadas en la oficina. 
Acción 4.3.1: Se reportó un avance en el último cuatrimestre del año, destacando que se utilizaron nuevas estrategias, como la acumulación de los procesos por hechos conexos y la emisión de diferentes autos de impulso procesal. 
Acción 5:  De acuerdo con los lineamientos del MANUAL DE SERVICIO AL CIUDADANO  y la  Matriz de seguimiento PM04-MN01-F05, se realizó seguimiento en la oportunidad de respuesta de los requerimientos realizados en la Entidad.</t>
  </si>
  <si>
    <t>Acción 1.1: Sept- Dic.2019
Acción 1.2.3: Nov.-Dic./2019
Acción 1-4.1; 1-4.2 y 1-4.3  diciembre 2019
Acción 1.3:  diciembre de 2019
Acción 1.4: 26 de Noviembre de 2019. 
Acción 1.4.1:permanente   
Acción 
Acción 3.1: Sept-Dic 2019
Acción 3.2: Sept-Dic 2019
Acción 3.3: Septiembre, Octubre, Noviembre y Diciembre de 2019
Acción 4.2: De acuerdo al volumen de quejas recibidas, para realizar el reparto.
Acción 4.2.1: Mensual</t>
  </si>
  <si>
    <t>8: Presencia de actos de cohecho (dar o recibir dádivas) para favorecimiento propio o de un tercero.</t>
  </si>
  <si>
    <t>FECHA: Diciembre 2019</t>
  </si>
  <si>
    <r>
      <t xml:space="preserve">ACCIONES ADELANTADAS
</t>
    </r>
    <r>
      <rPr>
        <sz val="18"/>
        <rFont val="Arial"/>
        <family val="2"/>
      </rPr>
      <t xml:space="preserve">Sobre las acciones reportadas se describen los avances alcanzados en el periodo reportado </t>
    </r>
  </si>
  <si>
    <r>
      <t xml:space="preserve">CONCLUSIONES SOBRE LA EFICACIA DE LAS ACCIONES
</t>
    </r>
    <r>
      <rPr>
        <sz val="18"/>
        <rFont val="Arial"/>
        <family val="2"/>
      </rPr>
      <t>Describir brevemente las conclusiones sobre la eficacia de las acciones adelantadas, si fueron eficaces o no y ¿por qué?</t>
    </r>
  </si>
  <si>
    <r>
      <rPr>
        <b/>
        <sz val="10.5"/>
        <color theme="1"/>
        <rFont val="Arial Narrow"/>
        <family val="2"/>
      </rPr>
      <t>Observaciones Específicas</t>
    </r>
    <r>
      <rPr>
        <sz val="10.5"/>
        <color theme="1"/>
        <rFont val="Arial Narrow"/>
        <family val="2"/>
      </rPr>
      <t xml:space="preserve">
1. 1.2. "Divulgar los canales de denuncia de actos de Corrupción en las carteleras de los CLMs.(Preventivo)".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bimensual.
2. 1.4.  "Verificar la información publicada en los medios de comunicación (detectivo)".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permanente.
3. 2.2 "Hacer seguimiento en cada una de las etapas y términos del proceso disciplinario, para el impulso procesal requerido (preventivo)"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semestral.
4. Las causas 3 y 5, no asocian una de las consecuencias identificadas. No obstante, se evidencia avance alcanzado y conclusiones sobre la eficacia de las acciones.
5. 4.1. "Implementar estrategias de socialización del Código de Integridad y lucha contra la corrupción (preventivo)"  y  4.2  "Realizar el seguimiento  y verificación a las actividades realizadas en los Espacios de Participación  en los CLMs por medio del instrumento de las Agendas Participativas para cumplir con los compromisos establecidos con  la comunidad en cada una de las localidades.(Preventivo)".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semestral y trimestral, respectivamente.
</t>
    </r>
    <r>
      <rPr>
        <b/>
        <sz val="10.5"/>
        <color theme="1"/>
        <rFont val="Arial Narrow"/>
        <family val="2"/>
      </rPr>
      <t>Observaciones Generales</t>
    </r>
    <r>
      <rPr>
        <sz val="10.5"/>
        <color theme="1"/>
        <rFont val="Arial Narrow"/>
        <family val="2"/>
      </rPr>
      <t xml:space="preserve">
1. Los hipervínculos relacionados en el presente mapa de riesgos, no se encuentran habilitados.
2. No se da cumplimiento a lo establecido en la metodología del DAFP respecto a que la Política de Administración del Riesgo de la entidad debe incluir la identificación y tratamiento a los Riesgos Contractuales, de Defensa Judicial y Seguridad Digital.
3.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t>
    </r>
    <r>
      <rPr>
        <b/>
        <sz val="10.5"/>
        <color theme="1"/>
        <rFont val="Arial Narrow"/>
        <family val="2"/>
      </rPr>
      <t xml:space="preserve">Recomendaciones </t>
    </r>
    <r>
      <rPr>
        <sz val="10.5"/>
        <color theme="1"/>
        <rFont val="Arial Narrow"/>
        <family val="2"/>
      </rPr>
      <t xml:space="preserve">
1. Revisar y ajustar el Mapa de riesgos de Corrupción de acuerdo a lo evidenciado en el presente seguimiento. 
2. Ajustar el Mapa de riesgos y la Política teniendo en cuenta las directrices establecidas en la Guía para la Administración del Riesgo y el Diseño de Controles en Entidades Públicas del DAFP (octubre de 2018) .
3. Se recomienda precisar en el plan de contingencia en caso de materialización del riesgo, las actividades a desarrollar asociandolas a  las acciones que se describen, para lograr la adecuada interpretación por parte de los usuarios de la información.
4. Se recomienda identificar claramente las consecuencias asociadas a las causas, para poder efectuar un adecuado seguimiento al avance alcanzado.</t>
    </r>
  </si>
  <si>
    <r>
      <rPr>
        <b/>
        <sz val="10.5"/>
        <color rgb="FF000000"/>
        <rFont val="Arial Narrow"/>
        <family val="2"/>
      </rPr>
      <t>Observaciones Específicas</t>
    </r>
    <r>
      <rPr>
        <sz val="10.5"/>
        <color rgb="FF000000"/>
        <rFont val="Arial Narrow"/>
        <family val="2"/>
      </rPr>
      <t xml:space="preserve">
1.  1-5.2 Cumplir o hacer efectivos los puntos de control establecidos en cada procedimiento (Preventivo)".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por solicitud.
2.1-5.3 Dar Aplicación y seguimiento de procedimientos documentados de Gestión de Trámites y Servicios para la Ciudadanía dirigidos a la ciudadanía (Preventivo).   ".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por solicitud.
3. 1-5.4 Implementar un sistema de información que permita la gestión transversal óptima de los derechos de petición (Preventivo)." En el reporte de monitoreo efectuado por la segunda línea de defensa, no se evidencia la gestión adelantada en cuanto a la aplicación del control. Razón por la cual se debe establecer el motivo por el cual no se monitoreó la aplicación del control.
4. 2. Verificar la información publicada en los medios de comunicación (detectivo).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permanente.
5. 3.2.Verificar que las solicitudes de devolucion cumplan con los requisitos para tal fin (control preventivo)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diaria.
6. 5.2 Hacer seguimiento en cada una de las etapas y términos del proceso disiciplinario. (preventivo)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semestral.
7. 7. Realizar el seguimiento a  las solicitudes  realizadas en los CLMs   a traves del instrumento de las agendas participativas para velar por su  efectiva atención a través de las dependencias del SDM. (Preventivo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trimestral.
8. 8. Realizar el seguimiento a las jornadas de sensibilización en los temas de cultura ciudadana (preventivo).En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trimestral.
</t>
    </r>
    <r>
      <rPr>
        <b/>
        <sz val="10.5"/>
        <color rgb="FF000000"/>
        <rFont val="Arial Narrow"/>
        <family val="2"/>
      </rPr>
      <t>Observaciones Generales</t>
    </r>
    <r>
      <rPr>
        <sz val="10.5"/>
        <color rgb="FF000000"/>
        <rFont val="Arial Narrow"/>
        <family val="2"/>
      </rPr>
      <t xml:space="preserve">
1. Los hipervínculos relacionados en el presente mapa de riesgos, no se encuentran habilitados.
2. No se da cumplimiento a lo establecido en la metodología del DAFP respecto a que la Política de Administración del Riesgo de la entidad debe incluir la identificación y tratamiento a los Riesgos Contractuales, de Defensa Judicial y Seguridad Digital.
3.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t>
    </r>
    <r>
      <rPr>
        <b/>
        <sz val="10.5"/>
        <color rgb="FF000000"/>
        <rFont val="Arial Narrow"/>
        <family val="2"/>
      </rPr>
      <t xml:space="preserve">Recomendaciones </t>
    </r>
    <r>
      <rPr>
        <sz val="10.5"/>
        <color rgb="FF000000"/>
        <rFont val="Arial Narrow"/>
        <family val="2"/>
      </rPr>
      <t xml:space="preserve">
1. Revisar y ajustar el Mapa de riesgos de Corrupción de acuerdo a lo evidenciado en el presente seguimiento. 
2. Ajustar el Mapa de riesgos y la Política teniendo en cuenta las directrices establecidas en la Guía para la Administración del Riesgo y el Diseño de Controles en Entidades Públicas del DAFP (octubre de 2018) .
3. Se recomienda precisar en el plan de contingencia en caso de materialización del riesgo, las actividades a desarrollar asociandolas a  las acciones que se describen, para lograr la adecuada interpretación por parte de los usuarios de la información.
4. Se recomienda identificar claramente las consecuencias asociadas a las causas, para poder efectuar un adecuado seguimiento al avance alcanzado.</t>
    </r>
  </si>
  <si>
    <t xml:space="preserve">
Horas
4. Cada Vez que se requiera </t>
  </si>
  <si>
    <t xml:space="preserve">1.3 Semestral
Horas
2.3  trimestral
5. Cada vez que se requiera </t>
  </si>
  <si>
    <t>1.3 Director de Contrataciòn
Quien detecte.
2.3 Director de Representacion Judicial 
5. Director de Representacion Judicial</t>
  </si>
  <si>
    <t xml:space="preserve">
Quien detecte.
5.Dirección de Talento Humano, OTIC,Subdirectora Administrativa</t>
  </si>
  <si>
    <t>1.3 Mesas deTrabajo
 N.A
2.3 Mesas deTrabajo
5.Mesas deTrabajo</t>
  </si>
  <si>
    <t xml:space="preserve">
N.A. (reserva de la información de las investigaciones adelantadas por las instancias de control.)
1.3 Actas de reunion, listas de asistencia 
2.3 Actas de reunion, listas de asistencia 
5. Actas de reunion, listas de asistencia </t>
  </si>
  <si>
    <t xml:space="preserve">
N.A. (reserva de la información de las investigaciones adelantadas por las instancias de control.)
5.Actas de Reunión / Listados de Asistencia</t>
  </si>
  <si>
    <r>
      <rPr>
        <b/>
        <sz val="10.5"/>
        <color theme="1"/>
        <rFont val="Arial Narrow"/>
        <family val="2"/>
      </rPr>
      <t>Observaciones específicas:</t>
    </r>
    <r>
      <rPr>
        <sz val="10.5"/>
        <color theme="1"/>
        <rFont val="Arial Narrow"/>
        <family val="2"/>
      </rPr>
      <t xml:space="preserve">
Para este riesgo se identificaron 4 causas y 4 consecuencias; sin embargo, asignan controles y responsables para causa/consecuencia 1.5 y 1.6, sobre estos mismos establecen periodicidad, fechas de ejecución, acciones adelantadas y conclusiones sobre eficiencia. Frente a esta situación, No se encuentra concordancia y coherencia ya que se debe establecer a cada causa una consecuencia.
Para el control causa/consecuencia 2.1:  "Divulgar la información relacionada con  las medidas anticorrupción institucionales contenidas en el PAAC  en las audiencias publicas.de  la rendición de cuentas en cada una de las Lccalidades (Preventivo)". No se encontró fecha real de ejecución, ni seguimiento sobre las acciones adelantadas, así como tampoco se incluyen conclusiones de eficacia. 
En las acciones adelantadas y en las conclusiones de eicacia, se incluyen las Acción "2,6 y 2,7: se dío aplicación a los procedimientos de semaforización con el propósito el diseño y planeamiento necesarios. Acción 2,6 y 2,7: se dio cumplimiento a los controles establecidos en los procedimientos." pero estas acciones NO se definieron, ni corresponden a este riesgo.
</t>
    </r>
    <r>
      <rPr>
        <b/>
        <sz val="10.5"/>
        <color theme="1"/>
        <rFont val="Arial Narrow"/>
        <family val="2"/>
      </rPr>
      <t>Observaciones Generales</t>
    </r>
    <r>
      <rPr>
        <sz val="10.5"/>
        <color theme="1"/>
        <rFont val="Arial Narrow"/>
        <family val="2"/>
      </rPr>
      <t xml:space="preserve">
1. Los hipervínculos relacionados en el presente mapa de riesgos, no se encuentran habilitados.
2. No se da cumplimiento a lo establecido en la metodología del DAFP respecto a que la Política de Administración del Riesgo de la entidad debe incluir la identificación y tratamiento a los Riesgos Contractuales, de Defensa Judicial y Seguridad Digital.
3.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t>
    </r>
    <r>
      <rPr>
        <b/>
        <sz val="10.5"/>
        <color theme="1"/>
        <rFont val="Arial Narrow"/>
        <family val="2"/>
      </rPr>
      <t xml:space="preserve">Recomendaciones </t>
    </r>
    <r>
      <rPr>
        <sz val="10.5"/>
        <color theme="1"/>
        <rFont val="Arial Narrow"/>
        <family val="2"/>
      </rPr>
      <t xml:space="preserve">
1. Revisar y ajustar el Mapa de riesgos de Corrupción de acuerdo a lo evidenciado en el presente seguimiento. 
2. Ajustar el Mapa de riesgos y la Política teniendo en cuenta las directrices establecidas en la Guía para la Administración del Riesgo y el Diseño de Controles en Entidades Públicas del DAFP (octubre de 2018) .
3. Se recomienda precisar en el plan de contingencia en caso de materialización del riesgo, las actividades a desarrollar asociandolas a  las acciones que se describen, para lograr la adecuada interpretación por parte de los usuarios de la información.
4. Se recomienda identificar claramente las consecuencias asociadas a las causas, para poder efectuar un adecuado seguimiento al avance alcanzado.
5. La referenciación de causas - consecuencias, así como la asignacion de responsables, periodicidad y controles deben mantener el mismo orden en las dferentes columnas, para poder identificarlos y relacionarlos con claridad.</t>
    </r>
  </si>
  <si>
    <r>
      <rPr>
        <b/>
        <sz val="10.5"/>
        <color theme="1"/>
        <rFont val="Arial Narrow"/>
        <family val="2"/>
      </rPr>
      <t>Observaciones Especificas :</t>
    </r>
    <r>
      <rPr>
        <sz val="10.5"/>
        <color theme="1"/>
        <rFont val="Arial Narrow"/>
        <family val="2"/>
      </rPr>
      <t xml:space="preserve">
Las causas 5 y 6 No tienen definidas acciones de control causa/consecuencia. Por lo anterior, no se efectúa un reporte de acciones adelantadas o de conclusiones sobre su eficacia. 
Sobre la Acción causa/consecuencia 3.1, se establece una periodicidad diaria, pero no se puede evidenciar que se esté ando esta verificación.
Sobre la Acción causa/consecuencia 2.1 "Aplicación y seguimiento de documentos de SIG(MIPG) - Gestión contractual (Preventivo)ataca la causa Debilidad en los puntos de control y mecanismos de seguimiento y medición de la eficacia y eficiencia del proceso contractual", no se encuentra asignado responsable, ni se reportan acciones adelantadas, ni conclusiones de eficacia. Tampoco se encuentran comentarios respecto de la acción 4.1.
</t>
    </r>
    <r>
      <rPr>
        <b/>
        <sz val="10.5"/>
        <color theme="1"/>
        <rFont val="Arial Narrow"/>
        <family val="2"/>
      </rPr>
      <t>Observaciones Generales</t>
    </r>
    <r>
      <rPr>
        <sz val="10.5"/>
        <color theme="1"/>
        <rFont val="Arial Narrow"/>
        <family val="2"/>
      </rPr>
      <t xml:space="preserve">
1. Los hipervínculos relacionados en el presente mapa de riesgos, no se encuentran habilitados.
2. No se da cumplimiento a lo establecido en la metodología del DAFP respecto a que la Política de Administración del Riesgo de la entidad debe incluir la identificación y tratamiento a los Riesgos Contractuales, de Defensa Judicial y Seguridad Digital.
3.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t>
    </r>
    <r>
      <rPr>
        <b/>
        <sz val="10.5"/>
        <color theme="1"/>
        <rFont val="Arial Narrow"/>
        <family val="2"/>
      </rPr>
      <t xml:space="preserve">Recomendaciones </t>
    </r>
    <r>
      <rPr>
        <sz val="10.5"/>
        <color theme="1"/>
        <rFont val="Arial Narrow"/>
        <family val="2"/>
      </rPr>
      <t xml:space="preserve">
1. Revisar y ajustar el Mapa de riesgos de Corrupción de acuerdo a lo evidenciado en el presente seguimiento. 
2. Ajustar el Mapa de riesgos y la Política teniendo en cuenta las directrices establecidas en la Guía para la Administración del Riesgo y el Diseño de Controles en Entidades Públicas del DAFP (octubre de 2018) .
3. Se recomienda precisar en el plan de contingencia en caso de materialización del riesgo, las actividades a desarrollar asociandolas a  las acciones que se describen, para lograr la adecuada interpretación por parte de los usuarios de la información.
4. Se recomienda identificar claramente las consecuencias asociadas a las causas, para poder efectuar un adecuado seguimiento al avance alcanzado.
5. La referenciación de causas - consecuencias, así como la asignacion de responsables, periodicidad y controles deben mantener el mismo orden en las dferentes columnas, para poder identificarlos y relacionarlos con claridad.</t>
    </r>
  </si>
  <si>
    <r>
      <rPr>
        <b/>
        <sz val="10.5"/>
        <color theme="1"/>
        <rFont val="Arial Narrow"/>
        <family val="2"/>
      </rPr>
      <t xml:space="preserve">Observaciones Específicas
</t>
    </r>
    <r>
      <rPr>
        <sz val="10.5"/>
        <color theme="1"/>
        <rFont val="Arial Narrow"/>
        <family val="2"/>
      </rPr>
      <t xml:space="preserve">1.  1.2.  Divulgar la información relacionada con  las medidas anticorrupción institucionales contenidas en el PAAC  en las audiencias publicas de la rendición de cuentas en cada una de las Localidades. (Preventivo)  )".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anual.
2. 2.  " Verificar la información publicada en los medios de comunicación (detectivo) .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anual.
3.3.1. Organizar rotaciones de los  equipos de colaboradores (Orientadores y Gestores locales)  en cada uno de los  CLMs en los periodos predefinidos por la supervisión . (Preventivo)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semestral.
4.3.2. Verificar y hacer seguimiento  a las denuncias relacionadas con soborno que se presentan por parte de las areas.(Control Detectivo)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mensual.
5. 4.1 Hacer seguimiento en cada una de las etapas y términos   del proceso disiciplinario para combatir actos de soborno. (preventivo) y  4.2 Adelantar las investigaciones disciplinarias por la presencia de actos de soborno de conformidad con lo dipuesto en la Ley 734 de 2002. (Detectivo) . En el reporte de monitoreo efectuado por la segunda línea de defensa, no se evidencia la gestión adelantada en cuanto a la aplicación de los  controles. Razón por la cual se debe establecer el motivo por el cual no se monitoreó la aplicación del control, teniendo en cuenta que la  periodicidad  es  semestral y cuatrimestral .Debido a la falta de personal y al alto volumen de expedientes, la mayoría de procesos se encuentran sin el cumplimiento de los términos establecidos por la ley.
6. 5. Debilidad en la concertación de alianzas estratégicas y de articulación interinstitucional para combatir la corrupción.     En el reporte de monitoreo efectuado por la segunda línea de defensa, no se evidencia la gestión adelantada en cuanto a la aplicación del control,  . Razón por la cual se debe establecer el motivo por el cual no se monitoreó la aplicación del control, ni tratamiento de riesgo , no se evidencia  su periodicidad .  
7. 6.Divulgar los canales de denuncia de actos de Corrupción en las carteleras de los CLMs.(Preventivo) En el reporte de monitoreo efectuado por la segunda línea de defensa, no se evidencia la gestión adelantada en cuanto a la aplicación del control. Razón por la cual se debe establecer el motivo por el cual no se monitoreó la aplicación del control, teniendo en cuenta que su periodicidad  es bimensual.
</t>
    </r>
    <r>
      <rPr>
        <b/>
        <sz val="10.5"/>
        <color theme="1"/>
        <rFont val="Arial Narrow"/>
        <family val="2"/>
      </rPr>
      <t>Observaciones Generales</t>
    </r>
    <r>
      <rPr>
        <sz val="10.5"/>
        <color theme="1"/>
        <rFont val="Arial Narrow"/>
        <family val="2"/>
      </rPr>
      <t xml:space="preserve">
1. Los hipervínculos relacionados en el presente mapa de riesgos, no se encuentran habilitados.
2. No se da cumplimiento a lo establecido en la metodología del DAFP respecto a que la Política de Administración del Riesgo de la entidad debe incluir la identificación y tratamiento a los Riesgos Contractuales, de Defensa Judicial y Seguridad Digital.
3.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t>
    </r>
    <r>
      <rPr>
        <b/>
        <sz val="10.5"/>
        <color theme="1"/>
        <rFont val="Arial Narrow"/>
        <family val="2"/>
      </rPr>
      <t xml:space="preserve">Recomendaciones </t>
    </r>
    <r>
      <rPr>
        <sz val="10.5"/>
        <color theme="1"/>
        <rFont val="Arial Narrow"/>
        <family val="2"/>
      </rPr>
      <t xml:space="preserve">
1. Revisar y ajustar el Mapa de riesgos de Corrupción de acuerdo a lo evidenciado en el presente seguimiento. 
2. Ajustar el Mapa de riesgos y la Política teniendo en cuenta las directrices establecidas en la Guía para la Administración del Riesgo y el Diseño de Controles en Entidades Públicas del DAFP (octubre de 2018) .
3. Se recomienda precisar en el plan de contingencia en caso de materialización del riesgo, las actividades a desarrollar asociandolas a  las acciones que se describen, para lograr la adecuada interpretación por parte de los usuarios de la información.
4. Se recomienda identificar claramente las consecuencias asociadas a las causas, para poder efectuar un adecuado seguimiento al avance alcanzado.</t>
    </r>
  </si>
  <si>
    <r>
      <t>1.1  Programar mesa de trabajo con el referente del área y/o directivo correspondiente para alertar sobre las diferencias encontradas en el Plan Operativo Anual, respecto al Plan Anual de Adquisiciones
1.2 Mantener el control mediante la verificacion permanente de la aplicacion del manual de Contratacion y Manual de supervision e interventoria en los procesos que se lleven acabo.
1.2.1  Mantener el control mediante la verificacion permanente de la aplicacion del manual de Contratacion y Manual de supervision e interventoria en los procesos que se lleven acabo.
1.3.2 Mantener el control  verificando semestralmente si se requiere actualizaciones del codigo de integridad.
1.4 Medir a través de encuestas el impacto de las campañas sobre los temas de anticorrupción al interior de la entidad. 
1-4.2  Socializar el Código de Integridad a los funcionarios y contratistas de las dependencias de la Subsecretaria, DGTCTT y DIT.
1.5. Resocializar y reforzar los procedimientos  vigentes sobre publicación de información y la normatividad vigente sobre transparencia y acceso a la información pública con todo el equipo y Ajustar las actividades de los procedimientos generando más puntos de control y realizar socializaciones sobre código de integridad de la SDM
1.6. Incluir en las reuniones de trabajo del equipo de la OCI, socializaciones respecto a la importancia de la confidencialidad de la información.
2.2. Definir un administrador con permisos de modificación en la carpeta compartida, quien se encargará de gestionar los archivos existentes en el repositorio.
3.2. Evaluar las quejas y denuncias recibidas por la oficina.  
3.3. Adelantar las investigaciones diciplinarias, que en derecho correspondan.</t>
    </r>
    <r>
      <rPr>
        <i/>
        <sz val="11"/>
        <rFont val="Arial Narrow"/>
        <family val="2"/>
      </rPr>
      <t xml:space="preserve">
</t>
    </r>
    <r>
      <rPr>
        <sz val="11"/>
        <rFont val="Arial Narrow"/>
        <family val="2"/>
      </rPr>
      <t>4. Socializar los procedimientos  vigentes sobre publicación de información y  sobre transparencia y acceso a la información pública con todo el equipo enftizar sobre código de integridad de la SDM
4.Mesas de trabajo con el jefe de area o director  para verificar la publicacion de la información cumpliendo con el indice de transparencia de la inormación.</t>
    </r>
  </si>
  <si>
    <r>
      <t>1.1 Se mantiene el control 
1.3 Verificar semestrelmente el Link de Secop que  la  informacion se encuentre  actualizada en temas contractuales cumpliendo con lo establecido en la resolucion 3465 de 2015.
1.3.1 Programar mesa de trabajo con el referente del área y/o directivo correspondiente para alertar sobre el incumplimiento en la actualizacion del Link Secop y tomar las acciones respectivas.
1.5. Ejecutar los puntos de control establecidos en en los procedimientos e instructivos del proceso y realizar socializaciones sobre código de integridad de la SDM
2, 3 Realizar la publicacion trimestralmente de las demandas contra la SDM en la pagina web  atendiendo lo establecido en la Resolucion 3564 de 2015 TICS.
2.3.1 Programar mesa de trabajo con el referente del area y/o directivo correspondiente para alertar sobre el incumplimiento en la actualizacion de las demandas en la Pagina Web.</t>
    </r>
    <r>
      <rPr>
        <i/>
        <sz val="11"/>
        <rFont val="Arial Narrow"/>
        <family val="2"/>
      </rPr>
      <t xml:space="preserve">
</t>
    </r>
    <r>
      <rPr>
        <sz val="11"/>
        <rFont val="Arial Narrow"/>
        <family val="2"/>
      </rPr>
      <t>3. Adelantar las investigaciones diciplinarias, que en derecho correspondan.</t>
    </r>
    <r>
      <rPr>
        <i/>
        <sz val="11"/>
        <rFont val="Arial Narrow"/>
        <family val="2"/>
      </rPr>
      <t xml:space="preserve">
</t>
    </r>
    <r>
      <rPr>
        <sz val="11"/>
        <rFont val="Arial Narrow"/>
        <family val="2"/>
      </rPr>
      <t>4.1 Se mantiene el control</t>
    </r>
    <r>
      <rPr>
        <i/>
        <sz val="11"/>
        <rFont val="Arial Narrow"/>
        <family val="2"/>
      </rPr>
      <t xml:space="preserve">
</t>
    </r>
    <r>
      <rPr>
        <sz val="11"/>
        <rFont val="Arial Narrow"/>
        <family val="2"/>
      </rPr>
      <t>4.3 Reducir el riesgo mediante socializaciones al equipo de contratación sobre el codigo de integridad para mitigar hechos de corrupción.</t>
    </r>
    <r>
      <rPr>
        <i/>
        <sz val="11"/>
        <rFont val="Arial Narrow"/>
        <family val="2"/>
      </rPr>
      <t xml:space="preserve">
</t>
    </r>
    <r>
      <rPr>
        <sz val="11"/>
        <rFont val="Arial Narrow"/>
        <family val="2"/>
      </rPr>
      <t xml:space="preserve">5.Programar mesa de trabajo con el referente del área y/o directivo correspondiente para alertar sobre los terminos de  los procesos judiciales. </t>
    </r>
  </si>
  <si>
    <r>
      <t xml:space="preserve">1: Baja cultura de control en los colaboradores de la Entidad frente al uso responsable de la información pública y  tipologías de actos de corrupción. 
2. Debilidad en la formulación, aplicación y seguimiento de la política de seguridad de la información, que incluye el uso de aplicativos informáticos sin ningún tipo de control o lineamiento de gestión documental electrónica.
3. Falta de celeridad y contundencia en la aplicación de acciones disciplinarias contra actos de corrupción.
4. Debilidad en la concertación de alianzas estratégicas y de articulación interinstitucional para combatir la corrupción. 
</t>
    </r>
    <r>
      <rPr>
        <sz val="11"/>
        <color rgb="FFFF0000"/>
        <rFont val="Arial Narrow"/>
        <family val="2"/>
      </rPr>
      <t xml:space="preserve">
</t>
    </r>
  </si>
  <si>
    <r>
      <t xml:space="preserve">5EST. Ser transparente, incluyente, equitativa en género y garantista de la participación e involucramiento ciudadano y del sector privado. 
</t>
    </r>
    <r>
      <rPr>
        <b/>
        <sz val="11"/>
        <color rgb="FFFF0000"/>
        <rFont val="Arial Narrow"/>
        <family val="2"/>
      </rPr>
      <t xml:space="preserve">
</t>
    </r>
  </si>
  <si>
    <r>
      <rPr>
        <sz val="11"/>
        <color rgb="FFFF0000"/>
        <rFont val="Arial Narrow"/>
        <family val="2"/>
      </rPr>
      <t>3</t>
    </r>
    <r>
      <rPr>
        <sz val="11"/>
        <rFont val="Arial Narrow"/>
        <family val="2"/>
      </rPr>
      <t xml:space="preserve">.1. Verificar que las viabilidades presupuestales coincidan con el PAA (preventivo).
3.2. Revisar e informar los avances y atrasos en la ejecución presupuestal y contractual de acuerdo con el PAA (preventivo). 
3.3 Seguimiento a los contratos de interventoria asignados a la DAC con base en el manual de supervison 
</t>
    </r>
  </si>
  <si>
    <r>
      <t xml:space="preserve">
</t>
    </r>
    <r>
      <rPr>
        <sz val="11"/>
        <color rgb="FFFF0000"/>
        <rFont val="Arial Narrow"/>
        <family val="2"/>
      </rPr>
      <t>Quien detecte.</t>
    </r>
  </si>
  <si>
    <r>
      <t xml:space="preserve">
</t>
    </r>
    <r>
      <rPr>
        <sz val="11"/>
        <color rgb="FFFF0000"/>
        <rFont val="Arial Narrow"/>
        <family val="2"/>
      </rPr>
      <t xml:space="preserve">N.A. </t>
    </r>
    <r>
      <rPr>
        <sz val="11"/>
        <rFont val="Arial Narrow"/>
        <family val="2"/>
      </rPr>
      <t>(reserva de la información de las investigaciones adelantadas por las instancias de control.)</t>
    </r>
  </si>
  <si>
    <r>
      <t xml:space="preserve">Avances acción 1.1: El Código de Integridad se socializó en los espacios internos tales como cine-foros TEP, comités institucionales, procesos de inducción y reinducción y en general en medios de comunicación interna (pantallas LED y correo institucional)
Avances acción 1.2.3: Mensualmente la Directora de la DIM realiza la revisión de las cuentas de cobro de los contratos por prestación de servicios y genera el visto bueno de los productos aportados.
Para el caso de los contratos o convenios se generan actas de seguimiento con el aval de los supervisores de dichos contratos. 
Se realiza la socialización del manual de contratación y código de integridad de acuerdo a lo establecido.
Avances acción 1.4: Se realizó socializacion sobre  el Manual de Contratacion y supervisión por parte de la firma Vivero&amp; Asociados el pasado viernes 26 de noviembre en el auditorio Naranja, allí se realizó una exposición sucinta sobre los precitados manuales y su alcance.
Acción 1-4.1; 1-4.2 y 1-4.3: Se realizan las reuniones semanales con los supervisores de contratos y verificación de los estudios previos para cada proceso.
Avances acción 1.4.1: En desarrollo del comite contractual se verifica cada proceso que requiere según lo establecido en el Manual de contratación numeral 4.3 a 4.3.1.8.  
Acción 1.3:  Se realizó la verificación de los requisitos de minimos conforme a la lista de chequeo definido para cada tipo de proceso contractual. Se realizó laaplicación de 10 listas de chequeo.
</t>
    </r>
    <r>
      <rPr>
        <sz val="11"/>
        <color theme="1"/>
        <rFont val="Arial Narrow"/>
        <family val="2"/>
      </rPr>
      <t xml:space="preserve">Acción 3.1: Se realizó la verificación de las viabilidades presupuestales conforme al P.A.A 2019 para su respectivo VoBo por parte la Jefe de la OAPI.
Acción 3.2: Se realizó el seguimiento y posterior envio por correo electronico de la ejecución presupuestal de forma semanal. </t>
    </r>
    <r>
      <rPr>
        <sz val="11"/>
        <rFont val="Arial Narrow"/>
        <family val="2"/>
      </rPr>
      <t xml:space="preserve">
Avances Acción 3.3: Durante el período reportado se relizó el seguimiento a los contratos de interventoria asignados a la DAC con base en el manual de supervisión
Avances acción 4.2: Las quejas recibidas son tramitadas dentro de los términos establecidos.
Avances acción 4.2.1: Realizar el seguimiento de las investigaciones disciplinarias adelantadas.</t>
    </r>
  </si>
  <si>
    <r>
      <t xml:space="preserve">Acción 1: La acción fue eficaz, toda vez que corregidas las inconsistencias de información, se determinó el avance físico real de las metas, por tanto la información publicada en la Intranet y la página Web es confiable.
Acción 1.1: Fue eficaz porque pemite la apropiación de los valores y principios institucionales en los colaboradores de la SDM.
Acción 1.2.3: El seguimiento a los contratos permite la verificación del cumplimiento del objeto de los mismos y evita la materialización del riesgo. 
La socialización permite la toma de conciencia e interiorización de los temas por parte de los funcionarios de la DIM y su aporte a la no materialización del riesgo.
Acción 1.4:  Es efectiva en virtud de la actualización del Manual de Contratación de la SDM, realizando los ajustes requeridos para el proceso contractual de la Entidad. 
Acción 1-4.1; 1-4.2 y 1-4.3: Control eficaz que ha permitido realizar un seguimiento y apropiación de los supervisores del desarrollo y control a la contratación.
Acción 1.3:  La aplicación de las listas de chequeo han permitido reducir la posibilidad de que se presenten procesos contractuales incompletos conforme a lo establecido en la normatividad vigente.
Acción 1.4.1: Es efectiva, ya que se da estricto cumplimiento a lo establecido en el Manual de contratación numerales  4.3 a 4.3.1.8. 
</t>
    </r>
    <r>
      <rPr>
        <sz val="11"/>
        <color theme="1"/>
        <rFont val="Arial Narrow"/>
        <family val="2"/>
      </rPr>
      <t>Acción 3.1: Se logró el control y seguimiento de las viabilidades presupuestales frente a la planeación y programación del PAA 2019.
Acción 3.2: fue eficaz por cuanto se pudo hacer el correspondiente seguimiento y reporte evidenciado en envío por correo electrónico.</t>
    </r>
    <r>
      <rPr>
        <sz val="11"/>
        <color rgb="FFFF0000"/>
        <rFont val="Arial Narrow"/>
        <family val="2"/>
      </rPr>
      <t xml:space="preserve"> </t>
    </r>
    <r>
      <rPr>
        <sz val="11"/>
        <rFont val="Arial Narrow"/>
        <family val="2"/>
      </rPr>
      <t xml:space="preserve">
Acción 3.3: Durante el período reportado se realizaron mesas de seguimiento, para verificar la ejecución de los contratos de interventoria asignados a la DAC con base en el manual de supervisión.
Acción 4.2: Se logró cumplir con la acción, teniendo en cuenta que fueron tramitadas dentro del término legal las quejas radicadas en la oficina. 
Acción 4.2.1: Se reportó un avance en el último cuatrimestre del año, destacando que se utilizaron nuevas estrategias, como la acumulación de los procesos por hechos conexos y la emisión de diferentes autos de impulso procesal. 
</t>
    </r>
  </si>
  <si>
    <r>
      <t xml:space="preserve">
</t>
    </r>
    <r>
      <rPr>
        <sz val="11"/>
        <color rgb="FFFF0000"/>
        <rFont val="Arial Narrow"/>
        <family val="2"/>
      </rPr>
      <t>N.A.</t>
    </r>
    <r>
      <rPr>
        <sz val="11"/>
        <rFont val="Arial Narrow"/>
        <family val="2"/>
      </rPr>
      <t xml:space="preserve"> (reserva de la información de las investigaciones adelantadas por las instancias de control.)
3.4 Actas de reunion, listas de asistencia </t>
    </r>
  </si>
  <si>
    <r>
      <t xml:space="preserve">
</t>
    </r>
    <r>
      <rPr>
        <sz val="11"/>
        <color rgb="FFFF0000"/>
        <rFont val="Arial Narrow"/>
        <family val="2"/>
      </rPr>
      <t>Horas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</si>
</sst>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48" x14ac:knownFonts="1">
    <font>
      <sz val="11"/>
      <color theme="1"/>
      <name val="Calibri"/>
      <family val="2"/>
      <scheme val="minor"/>
    </font>
    <font>
      <sz val="10"/>
      <name val="Arial"/>
      <family val="2"/>
    </font>
    <font>
      <b/>
      <sz val="10"/>
      <name val="Arial Narrow"/>
      <family val="2"/>
    </font>
    <font>
      <b/>
      <sz val="11"/>
      <name val="Arial"/>
      <family val="2"/>
    </font>
    <font>
      <b/>
      <sz val="10"/>
      <name val="Arial"/>
      <family val="2"/>
    </font>
    <font>
      <b/>
      <sz val="11"/>
      <color indexed="8"/>
      <name val="Arial"/>
      <family val="2"/>
    </font>
    <font>
      <b/>
      <u/>
      <sz val="10"/>
      <name val="Arial"/>
      <family val="2"/>
    </font>
    <font>
      <b/>
      <u/>
      <sz val="10"/>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indexed="81"/>
      <name val="Tahoma"/>
      <family val="2"/>
    </font>
    <font>
      <b/>
      <sz val="9"/>
      <color indexed="81"/>
      <name val="Tahoma"/>
      <family val="2"/>
    </font>
    <font>
      <b/>
      <sz val="12"/>
      <color theme="1"/>
      <name val="Calibri"/>
      <family val="2"/>
      <scheme val="minor"/>
    </font>
    <font>
      <b/>
      <sz val="12"/>
      <color theme="1"/>
      <name val="Arial"/>
      <family val="2"/>
    </font>
    <font>
      <sz val="14"/>
      <color indexed="81"/>
      <name val="Arial"/>
      <family val="2"/>
    </font>
    <font>
      <sz val="14"/>
      <color indexed="81"/>
      <name val="Tahoma"/>
      <family val="2"/>
    </font>
    <font>
      <b/>
      <sz val="14"/>
      <color indexed="81"/>
      <name val="Arial"/>
      <family val="2"/>
    </font>
    <font>
      <b/>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2"/>
      <color theme="1"/>
      <name val="Arial"/>
      <family val="2"/>
    </font>
    <font>
      <b/>
      <sz val="12"/>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4"/>
      <color rgb="FFFF0000"/>
      <name val="Calibri"/>
      <family val="2"/>
      <scheme val="minor"/>
    </font>
    <font>
      <sz val="28"/>
      <color rgb="FFFF0000"/>
      <name val="Wingdings"/>
      <charset val="2"/>
    </font>
    <font>
      <b/>
      <sz val="11"/>
      <color rgb="FFFF0000"/>
      <name val="Arial"/>
      <family val="2"/>
    </font>
    <font>
      <sz val="9.9"/>
      <color rgb="FFFF0000"/>
      <name val="Tahoma"/>
      <family val="2"/>
    </font>
    <font>
      <sz val="16"/>
      <color rgb="FFFF0000"/>
      <name val="Tahoma"/>
      <family val="2"/>
    </font>
    <font>
      <b/>
      <u/>
      <sz val="11"/>
      <color rgb="FFFF0000"/>
      <name val="Arial"/>
      <family val="2"/>
    </font>
    <font>
      <sz val="11"/>
      <name val="Arial"/>
      <family val="2"/>
    </font>
    <font>
      <sz val="11"/>
      <name val="Calibri"/>
      <family val="2"/>
      <scheme val="minor"/>
    </font>
    <font>
      <b/>
      <sz val="16"/>
      <color rgb="FF7030A0"/>
      <name val="Calibri"/>
      <family val="2"/>
      <scheme val="minor"/>
    </font>
    <font>
      <sz val="12"/>
      <color indexed="81"/>
      <name val="Tahoma"/>
      <family val="2"/>
    </font>
    <font>
      <b/>
      <sz val="18"/>
      <color theme="1"/>
      <name val="Arial"/>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b/>
      <sz val="11"/>
      <color indexed="8"/>
      <name val="Calibri"/>
      <family val="2"/>
    </font>
    <font>
      <b/>
      <sz val="14"/>
      <name val="Arial Narrow"/>
      <family val="2"/>
    </font>
    <font>
      <b/>
      <sz val="18"/>
      <color indexed="8"/>
      <name val="Arial Narrow"/>
      <family val="2"/>
    </font>
    <font>
      <sz val="10"/>
      <name val="Arial Narrow"/>
      <family val="2"/>
    </font>
    <font>
      <b/>
      <u/>
      <sz val="11"/>
      <color rgb="FF00B050"/>
      <name val="Arial"/>
      <family val="2"/>
    </font>
    <font>
      <b/>
      <sz val="11"/>
      <color rgb="FF00B050"/>
      <name val="Arial"/>
      <family val="2"/>
    </font>
    <font>
      <b/>
      <u/>
      <sz val="11"/>
      <color theme="9"/>
      <name val="Arial"/>
      <family val="2"/>
    </font>
    <font>
      <b/>
      <sz val="11"/>
      <color theme="9"/>
      <name val="Arial"/>
      <family val="2"/>
    </font>
    <font>
      <sz val="12"/>
      <name val="Arial"/>
      <family val="2"/>
    </font>
    <font>
      <sz val="11"/>
      <color rgb="FFFF0000"/>
      <name val="Arial"/>
      <family val="2"/>
    </font>
    <font>
      <sz val="12"/>
      <color rgb="FFFF0000"/>
      <name val="Arial"/>
      <family val="2"/>
    </font>
    <font>
      <b/>
      <sz val="12"/>
      <color rgb="FFFF0000"/>
      <name val="Arial"/>
      <family val="2"/>
    </font>
    <font>
      <b/>
      <sz val="18"/>
      <name val="Arial"/>
      <family val="2"/>
    </font>
    <font>
      <b/>
      <sz val="14"/>
      <name val="Arial"/>
      <family val="2"/>
    </font>
    <font>
      <b/>
      <sz val="20"/>
      <name val="Arial"/>
      <family val="2"/>
    </font>
    <font>
      <sz val="18"/>
      <color theme="1"/>
      <name val="Arial"/>
      <family val="2"/>
    </font>
    <font>
      <u/>
      <sz val="18"/>
      <color theme="10"/>
      <name val="Calibri"/>
      <family val="2"/>
      <scheme val="minor"/>
    </font>
    <font>
      <b/>
      <sz val="18"/>
      <name val="Calibri"/>
      <family val="2"/>
      <scheme val="minor"/>
    </font>
    <font>
      <u/>
      <sz val="18"/>
      <color theme="10"/>
      <name val="Arial"/>
      <family val="2"/>
    </font>
    <font>
      <b/>
      <sz val="20"/>
      <color theme="3" tint="-0.249977111117893"/>
      <name val="Arial"/>
      <family val="2"/>
    </font>
    <font>
      <b/>
      <sz val="20"/>
      <color theme="1" tint="4.9989318521683403E-2"/>
      <name val="Arial"/>
      <family val="2"/>
    </font>
    <font>
      <b/>
      <sz val="18"/>
      <color theme="0"/>
      <name val="Arial"/>
      <family val="2"/>
    </font>
    <font>
      <b/>
      <sz val="18"/>
      <color theme="3" tint="-0.249977111117893"/>
      <name val="Arial"/>
      <family val="2"/>
    </font>
    <font>
      <b/>
      <sz val="24"/>
      <color theme="1"/>
      <name val="Arial"/>
      <family val="2"/>
    </font>
    <font>
      <b/>
      <sz val="22"/>
      <color theme="1"/>
      <name val="Arial"/>
      <family val="2"/>
    </font>
    <font>
      <b/>
      <sz val="14"/>
      <color indexed="8"/>
      <name val="Arial"/>
      <family val="2"/>
    </font>
    <font>
      <b/>
      <sz val="14"/>
      <color rgb="FFFF0000"/>
      <name val="Arial"/>
      <family val="2"/>
    </font>
    <font>
      <b/>
      <sz val="20"/>
      <color theme="1" tint="4.9989318521683403E-2"/>
      <name val="Wingdings 3"/>
      <family val="1"/>
      <charset val="2"/>
    </font>
    <font>
      <b/>
      <sz val="20"/>
      <name val="Wingdings 3"/>
      <family val="1"/>
      <charset val="2"/>
    </font>
    <font>
      <sz val="20"/>
      <name val="Tahoma"/>
      <family val="2"/>
    </font>
    <font>
      <sz val="14"/>
      <color theme="1"/>
      <name val="Tahoma"/>
      <family val="2"/>
    </font>
    <font>
      <sz val="20"/>
      <color theme="1"/>
      <name val="Tahoma"/>
      <family val="2"/>
    </font>
    <font>
      <sz val="14"/>
      <name val="Arial"/>
      <family val="2"/>
    </font>
    <font>
      <sz val="14"/>
      <color rgb="FF000000"/>
      <name val="Arial"/>
      <family val="2"/>
    </font>
    <font>
      <sz val="14"/>
      <color theme="1"/>
      <name val="Arial"/>
      <family val="2"/>
    </font>
    <font>
      <sz val="14"/>
      <name val="Tahoma"/>
      <family val="2"/>
    </font>
    <font>
      <b/>
      <sz val="11"/>
      <color theme="3" tint="-0.249977111117893"/>
      <name val="Arial"/>
      <family val="2"/>
    </font>
    <font>
      <b/>
      <u/>
      <sz val="18"/>
      <color theme="3" tint="-0.249977111117893"/>
      <name val="Arial"/>
      <family val="2"/>
    </font>
    <font>
      <b/>
      <sz val="11"/>
      <color theme="0"/>
      <name val="Arial"/>
      <family val="2"/>
    </font>
    <font>
      <sz val="18"/>
      <name val="Arial"/>
      <family val="2"/>
    </font>
    <font>
      <sz val="18"/>
      <color rgb="FFFF0000"/>
      <name val="Arial"/>
      <family val="2"/>
    </font>
    <font>
      <u/>
      <sz val="18"/>
      <color theme="1"/>
      <name val="Arial"/>
      <family val="2"/>
    </font>
    <font>
      <b/>
      <u/>
      <sz val="18"/>
      <name val="Arial"/>
      <family val="2"/>
    </font>
    <font>
      <u/>
      <sz val="18"/>
      <name val="Arial"/>
      <family val="2"/>
    </font>
    <font>
      <sz val="16"/>
      <color theme="1"/>
      <name val="Arial"/>
      <family val="2"/>
    </font>
    <font>
      <sz val="16"/>
      <name val="Arial"/>
      <family val="2"/>
    </font>
    <font>
      <b/>
      <sz val="16"/>
      <color rgb="FFFF0000"/>
      <name val="Arial"/>
      <family val="2"/>
    </font>
    <font>
      <sz val="16"/>
      <color rgb="FFFF0000"/>
      <name val="Arial"/>
      <family val="2"/>
    </font>
    <font>
      <u/>
      <sz val="14"/>
      <color rgb="FFFF0000"/>
      <name val="Calibri"/>
      <family val="2"/>
      <scheme val="minor"/>
    </font>
    <font>
      <sz val="14"/>
      <color theme="1"/>
      <name val="Calibri"/>
      <family val="2"/>
      <scheme val="minor"/>
    </font>
    <font>
      <b/>
      <sz val="14"/>
      <color theme="5" tint="-0.249977111117893"/>
      <name val="Calibri"/>
      <family val="2"/>
      <scheme val="minor"/>
    </font>
    <font>
      <b/>
      <sz val="14"/>
      <color indexed="8"/>
      <name val="Calibri"/>
      <family val="2"/>
    </font>
    <font>
      <b/>
      <sz val="22"/>
      <name val="Arial"/>
      <family val="2"/>
    </font>
    <font>
      <b/>
      <sz val="12"/>
      <color indexed="8"/>
      <name val="Arial Narrow"/>
      <family val="2"/>
    </font>
    <font>
      <b/>
      <sz val="16"/>
      <color indexed="8"/>
      <name val="Arial Narrow"/>
      <family val="2"/>
    </font>
    <font>
      <b/>
      <u/>
      <sz val="16"/>
      <color indexed="8"/>
      <name val="Arial Narrow"/>
      <family val="2"/>
    </font>
    <font>
      <b/>
      <sz val="16"/>
      <name val="Wingdings 3"/>
      <family val="1"/>
      <charset val="2"/>
    </font>
    <font>
      <b/>
      <sz val="22"/>
      <name val="Arial Narrow"/>
      <family val="2"/>
    </font>
    <font>
      <b/>
      <sz val="22"/>
      <color theme="1"/>
      <name val="Wingdings 3"/>
      <family val="1"/>
      <charset val="2"/>
    </font>
    <font>
      <b/>
      <sz val="22"/>
      <color theme="1"/>
      <name val="Arial Narrow"/>
      <family val="2"/>
    </font>
    <font>
      <b/>
      <sz val="18"/>
      <name val="Arial Narrow"/>
      <family val="2"/>
    </font>
    <font>
      <b/>
      <sz val="18"/>
      <color rgb="FFFFFF00"/>
      <name val="Arial Narrow"/>
      <family val="2"/>
    </font>
    <font>
      <u/>
      <sz val="18"/>
      <name val="Calibri"/>
      <family val="2"/>
      <scheme val="minor"/>
    </font>
    <font>
      <b/>
      <sz val="11"/>
      <color rgb="FFFF3300"/>
      <name val="Arial"/>
      <family val="2"/>
    </font>
    <font>
      <b/>
      <u/>
      <sz val="11"/>
      <color rgb="FFFF3300"/>
      <name val="Arial"/>
      <family val="2"/>
    </font>
    <font>
      <b/>
      <u/>
      <sz val="11"/>
      <color theme="10"/>
      <name val="Calibri"/>
      <family val="2"/>
      <scheme val="minor"/>
    </font>
    <font>
      <sz val="20"/>
      <color rgb="FFFF0000"/>
      <name val="Wingdings 3"/>
      <family val="1"/>
      <charset val="2"/>
    </font>
    <font>
      <b/>
      <sz val="26"/>
      <color theme="1"/>
      <name val="Arial"/>
      <family val="2"/>
    </font>
    <font>
      <b/>
      <sz val="24"/>
      <color theme="3" tint="-0.249977111117893"/>
      <name val="Arial"/>
      <family val="2"/>
    </font>
    <font>
      <b/>
      <sz val="24"/>
      <color theme="2"/>
      <name val="Arial"/>
      <family val="2"/>
    </font>
    <font>
      <b/>
      <sz val="12"/>
      <color rgb="FFFF3300"/>
      <name val="Arial"/>
      <family val="2"/>
    </font>
    <font>
      <sz val="12"/>
      <color rgb="FFFF3300"/>
      <name val="Arial"/>
      <family val="2"/>
    </font>
    <font>
      <i/>
      <sz val="14"/>
      <name val="Arial"/>
      <family val="2"/>
    </font>
    <font>
      <sz val="10.5"/>
      <color theme="1"/>
      <name val="Arial Narrow"/>
      <family val="2"/>
    </font>
    <font>
      <b/>
      <sz val="10.5"/>
      <color theme="1"/>
      <name val="Arial Narrow"/>
      <family val="2"/>
    </font>
    <font>
      <sz val="10.5"/>
      <color rgb="FF000000"/>
      <name val="Arial Narrow"/>
      <family val="2"/>
    </font>
    <font>
      <b/>
      <sz val="10.5"/>
      <color rgb="FF000000"/>
      <name val="Arial Narrow"/>
      <family val="2"/>
    </font>
    <font>
      <sz val="11"/>
      <name val="Arial Narrow"/>
      <family val="2"/>
    </font>
    <font>
      <i/>
      <sz val="11"/>
      <name val="Arial Narrow"/>
      <family val="2"/>
    </font>
    <font>
      <b/>
      <sz val="11"/>
      <name val="Arial Narrow"/>
      <family val="2"/>
    </font>
    <font>
      <sz val="11"/>
      <color rgb="FF000000"/>
      <name val="Arial Narrow"/>
      <family val="2"/>
    </font>
    <font>
      <sz val="11"/>
      <color theme="1"/>
      <name val="Arial Narrow"/>
      <family val="2"/>
    </font>
    <font>
      <sz val="11"/>
      <color rgb="FFFF0000"/>
      <name val="Arial Narrow"/>
      <family val="2"/>
    </font>
    <font>
      <b/>
      <sz val="11"/>
      <color rgb="FFFF0000"/>
      <name val="Arial Narrow"/>
      <family val="2"/>
    </font>
  </fonts>
  <fills count="52">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theme="0"/>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indexed="2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33CCCC"/>
        <bgColor indexed="64"/>
      </patternFill>
    </fill>
    <fill>
      <patternFill patternType="solid">
        <fgColor rgb="FFCCECFF"/>
        <bgColor indexed="64"/>
      </patternFill>
    </fill>
    <fill>
      <patternFill patternType="solid">
        <fgColor theme="1"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style="thin">
        <color rgb="FF000000"/>
      </right>
      <top style="thin">
        <color rgb="FFCCCCCC"/>
      </top>
      <bottom style="thin">
        <color rgb="FF000000"/>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rgb="FFCCCCCC"/>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bottom style="double">
        <color indexed="64"/>
      </bottom>
      <diagonal/>
    </border>
    <border>
      <left style="medium">
        <color indexed="64"/>
      </left>
      <right style="medium">
        <color indexed="64"/>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CCCCCC"/>
      </top>
      <bottom style="medium">
        <color rgb="FF000000"/>
      </bottom>
      <diagonal/>
    </border>
    <border>
      <left style="medium">
        <color indexed="64"/>
      </left>
      <right style="medium">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style="medium">
        <color rgb="FF000000"/>
      </right>
      <top style="medium">
        <color rgb="FF000000"/>
      </top>
      <bottom style="medium">
        <color indexed="64"/>
      </bottom>
      <diagonal/>
    </border>
    <border>
      <left style="medium">
        <color rgb="FFCCCCCC"/>
      </left>
      <right style="medium">
        <color rgb="FF000000"/>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CCCCCC"/>
      </left>
      <right/>
      <top style="medium">
        <color rgb="FF000000"/>
      </top>
      <bottom style="medium">
        <color rgb="FF000000"/>
      </bottom>
      <diagonal/>
    </border>
    <border>
      <left style="medium">
        <color indexed="64"/>
      </left>
      <right/>
      <top/>
      <bottom style="medium">
        <color rgb="FF000000"/>
      </bottom>
      <diagonal/>
    </border>
    <border>
      <left style="medium">
        <color rgb="FFCCCCCC"/>
      </left>
      <right/>
      <top/>
      <bottom style="medium">
        <color rgb="FF000000"/>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medium">
        <color indexed="64"/>
      </left>
      <right style="medium">
        <color rgb="FF000000"/>
      </right>
      <top style="medium">
        <color rgb="FF000000"/>
      </top>
      <bottom style="medium">
        <color indexed="64"/>
      </bottom>
      <diagonal/>
    </border>
    <border>
      <left style="thin">
        <color rgb="FFCCCCCC"/>
      </left>
      <right style="thin">
        <color rgb="FF000000"/>
      </right>
      <top style="thin">
        <color rgb="FFCCCCCC"/>
      </top>
      <bottom style="medium">
        <color indexed="64"/>
      </bottom>
      <diagonal/>
    </border>
    <border>
      <left style="thin">
        <color rgb="FFCCCCCC"/>
      </left>
      <right/>
      <top style="thin">
        <color rgb="FF000000"/>
      </top>
      <bottom style="thin">
        <color rgb="FF000000"/>
      </bottom>
      <diagonal/>
    </border>
    <border>
      <left style="thin">
        <color rgb="FFCCCCCC"/>
      </left>
      <right/>
      <top style="thin">
        <color rgb="FFCCCCCC"/>
      </top>
      <bottom style="thin">
        <color rgb="FF000000"/>
      </bottom>
      <diagonal/>
    </border>
    <border>
      <left style="thin">
        <color rgb="FFCCCCCC"/>
      </left>
      <right/>
      <top style="thin">
        <color rgb="FFCCCCCC"/>
      </top>
      <bottom style="medium">
        <color indexed="64"/>
      </bottom>
      <diagonal/>
    </border>
    <border>
      <left style="thin">
        <color rgb="FF000000"/>
      </left>
      <right/>
      <top style="thin">
        <color rgb="FF000000"/>
      </top>
      <bottom style="thin">
        <color rgb="FF000000"/>
      </bottom>
      <diagonal/>
    </border>
    <border>
      <left/>
      <right/>
      <top style="thin">
        <color rgb="FFCCCCCC"/>
      </top>
      <bottom style="thin">
        <color rgb="FF000000"/>
      </bottom>
      <diagonal/>
    </border>
    <border>
      <left/>
      <right/>
      <top style="thin">
        <color rgb="FFCCCCCC"/>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CCCCCC"/>
      </top>
      <bottom style="thin">
        <color rgb="FF000000"/>
      </bottom>
      <diagonal/>
    </border>
    <border>
      <left style="medium">
        <color indexed="64"/>
      </left>
      <right style="thin">
        <color rgb="FF000000"/>
      </right>
      <top style="thin">
        <color rgb="FFCCCCCC"/>
      </top>
      <bottom style="medium">
        <color indexed="64"/>
      </bottom>
      <diagonal/>
    </border>
    <border>
      <left style="medium">
        <color rgb="FF000000"/>
      </left>
      <right style="medium">
        <color indexed="64"/>
      </right>
      <top style="thin">
        <color indexed="64"/>
      </top>
      <bottom style="thin">
        <color indexed="64"/>
      </bottom>
      <diagonal/>
    </border>
    <border>
      <left/>
      <right style="medium">
        <color rgb="FF000000"/>
      </right>
      <top style="medium">
        <color rgb="FF000000"/>
      </top>
      <bottom style="medium">
        <color rgb="FF000000"/>
      </bottom>
      <diagonal/>
    </border>
    <border>
      <left/>
      <right style="medium">
        <color rgb="FF000000"/>
      </right>
      <top style="medium">
        <color rgb="FFCCCCCC"/>
      </top>
      <bottom style="medium">
        <color rgb="FF000000"/>
      </bottom>
      <diagonal/>
    </border>
    <border>
      <left/>
      <right style="medium">
        <color rgb="FF000000"/>
      </right>
      <top style="medium">
        <color rgb="FFCCCCCC"/>
      </top>
      <bottom/>
      <diagonal/>
    </border>
    <border>
      <left style="medium">
        <color rgb="FF000000"/>
      </left>
      <right style="medium">
        <color rgb="FF000000"/>
      </right>
      <top style="thin">
        <color indexed="64"/>
      </top>
      <bottom style="medium">
        <color indexed="64"/>
      </bottom>
      <diagonal/>
    </border>
    <border>
      <left/>
      <right style="medium">
        <color rgb="FF000000"/>
      </right>
      <top style="thin">
        <color indexed="64"/>
      </top>
      <bottom style="medium">
        <color indexed="64"/>
      </bottom>
      <diagonal/>
    </border>
    <border>
      <left style="thin">
        <color rgb="FF000000"/>
      </left>
      <right/>
      <top style="thin">
        <color indexed="64"/>
      </top>
      <bottom style="thin">
        <color indexed="64"/>
      </bottom>
      <diagonal/>
    </border>
  </borders>
  <cellStyleXfs count="15">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8"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cellStyleXfs>
  <cellXfs count="916">
    <xf numFmtId="0" fontId="0" fillId="0" borderId="0" xfId="0"/>
    <xf numFmtId="0" fontId="0" fillId="12" borderId="0" xfId="0" applyFill="1"/>
    <xf numFmtId="0" fontId="11" fillId="12" borderId="6" xfId="0" applyFont="1" applyFill="1" applyBorder="1" applyAlignment="1">
      <alignment vertical="center"/>
    </xf>
    <xf numFmtId="0" fontId="11" fillId="12" borderId="7" xfId="0" applyFont="1" applyFill="1" applyBorder="1" applyAlignment="1">
      <alignment vertical="center"/>
    </xf>
    <xf numFmtId="0" fontId="11" fillId="12" borderId="8" xfId="0" applyFont="1" applyFill="1" applyBorder="1" applyAlignment="1">
      <alignment vertical="center"/>
    </xf>
    <xf numFmtId="0" fontId="14" fillId="12" borderId="0" xfId="0" applyFont="1" applyFill="1"/>
    <xf numFmtId="0" fontId="4" fillId="1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12" borderId="3" xfId="0" applyFont="1" applyFill="1" applyBorder="1" applyAlignment="1">
      <alignment horizontal="center" vertical="center"/>
    </xf>
    <xf numFmtId="0" fontId="4" fillId="10" borderId="4" xfId="0" applyFont="1" applyFill="1" applyBorder="1" applyAlignment="1">
      <alignment horizontal="center" vertical="center" wrapText="1"/>
    </xf>
    <xf numFmtId="0" fontId="2" fillId="0" borderId="0" xfId="12" applyFont="1" applyFill="1" applyBorder="1" applyAlignment="1" applyProtection="1">
      <alignment horizontal="center" vertical="center"/>
    </xf>
    <xf numFmtId="0" fontId="32" fillId="26" borderId="4" xfId="12" applyFont="1" applyFill="1" applyBorder="1" applyAlignment="1">
      <alignment horizontal="center" vertical="center" wrapText="1"/>
    </xf>
    <xf numFmtId="0" fontId="35" fillId="18" borderId="21" xfId="0" applyFont="1" applyFill="1" applyBorder="1" applyAlignment="1">
      <alignment horizontal="center" vertical="center" wrapText="1"/>
    </xf>
    <xf numFmtId="0" fontId="4" fillId="10" borderId="21" xfId="12" applyFont="1" applyFill="1" applyBorder="1" applyAlignment="1" applyProtection="1">
      <alignment horizontal="center" vertical="center" wrapText="1"/>
    </xf>
    <xf numFmtId="0" fontId="35" fillId="18" borderId="7" xfId="0" applyFont="1" applyFill="1" applyBorder="1" applyAlignment="1">
      <alignment horizontal="center" vertical="center" wrapText="1"/>
    </xf>
    <xf numFmtId="0" fontId="4" fillId="11" borderId="21" xfId="12" applyFont="1" applyFill="1" applyBorder="1" applyAlignment="1" applyProtection="1">
      <alignment horizontal="center" vertical="center" wrapText="1"/>
    </xf>
    <xf numFmtId="0" fontId="35" fillId="18" borderId="6" xfId="0" applyFont="1" applyFill="1" applyBorder="1" applyAlignment="1">
      <alignment horizontal="center" vertical="center" wrapText="1"/>
    </xf>
    <xf numFmtId="0" fontId="4" fillId="13" borderId="21" xfId="12" applyFont="1" applyFill="1" applyBorder="1" applyAlignment="1" applyProtection="1">
      <alignment horizontal="center" vertical="center" wrapText="1"/>
    </xf>
    <xf numFmtId="0" fontId="35" fillId="18" borderId="8" xfId="0" applyFont="1" applyFill="1" applyBorder="1" applyAlignment="1">
      <alignment horizontal="center" vertical="center" wrapText="1"/>
    </xf>
    <xf numFmtId="0" fontId="4" fillId="14" borderId="34" xfId="12" applyFont="1" applyFill="1" applyBorder="1" applyAlignment="1" applyProtection="1">
      <alignment horizontal="center"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21" xfId="0" applyFont="1" applyBorder="1" applyAlignment="1">
      <alignment horizontal="justify" vertical="center" wrapText="1"/>
    </xf>
    <xf numFmtId="0" fontId="0" fillId="12" borderId="0" xfId="0" applyFill="1" applyAlignment="1">
      <alignment horizontal="justify" vertical="center"/>
    </xf>
    <xf numFmtId="0" fontId="0" fillId="0" borderId="0" xfId="0" applyBorder="1" applyAlignment="1">
      <alignment vertical="top" wrapText="1"/>
    </xf>
    <xf numFmtId="0" fontId="53" fillId="0" borderId="0" xfId="0" applyFont="1" applyBorder="1" applyAlignment="1">
      <alignment vertical="top" wrapText="1"/>
    </xf>
    <xf numFmtId="0" fontId="10" fillId="0" borderId="0" xfId="0" applyFont="1" applyProtection="1">
      <protection hidden="1"/>
    </xf>
    <xf numFmtId="0" fontId="14" fillId="0" borderId="1" xfId="0" applyFont="1" applyBorder="1" applyProtection="1">
      <protection hidden="1"/>
    </xf>
    <xf numFmtId="0" fontId="0" fillId="28" borderId="2" xfId="0" applyFill="1" applyBorder="1" applyAlignment="1" applyProtection="1">
      <alignment horizontal="center" vertical="center"/>
      <protection hidden="1"/>
    </xf>
    <xf numFmtId="0" fontId="14" fillId="0" borderId="1" xfId="0" applyFont="1" applyBorder="1" applyAlignment="1" applyProtection="1">
      <alignment vertical="center" wrapText="1"/>
      <protection hidden="1"/>
    </xf>
    <xf numFmtId="0" fontId="14" fillId="0" borderId="1" xfId="0" applyFont="1" applyBorder="1" applyAlignment="1" applyProtection="1">
      <alignment wrapText="1"/>
      <protection hidden="1"/>
    </xf>
    <xf numFmtId="0" fontId="14" fillId="0" borderId="12" xfId="0" applyFont="1" applyBorder="1" applyProtection="1">
      <protection hidden="1"/>
    </xf>
    <xf numFmtId="0" fontId="0" fillId="0" borderId="0" xfId="0" applyProtection="1">
      <protection hidden="1"/>
    </xf>
    <xf numFmtId="0" fontId="0" fillId="0" borderId="0" xfId="0" applyBorder="1" applyProtection="1">
      <protection hidden="1"/>
    </xf>
    <xf numFmtId="0" fontId="11" fillId="28" borderId="1" xfId="0" applyFont="1" applyFill="1" applyBorder="1" applyAlignment="1" applyProtection="1">
      <alignment vertical="center"/>
      <protection hidden="1"/>
    </xf>
    <xf numFmtId="0" fontId="11" fillId="28" borderId="12" xfId="0" applyFont="1" applyFill="1" applyBorder="1" applyAlignment="1" applyProtection="1">
      <alignment vertical="center"/>
      <protection hidden="1"/>
    </xf>
    <xf numFmtId="0" fontId="25" fillId="14" borderId="1" xfId="0" applyFont="1" applyFill="1" applyBorder="1" applyAlignment="1" applyProtection="1">
      <alignment horizontal="center" vertical="center" wrapText="1"/>
      <protection hidden="1"/>
    </xf>
    <xf numFmtId="0" fontId="26" fillId="10" borderId="0" xfId="0" applyFont="1" applyFill="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3" fillId="12" borderId="7" xfId="0" applyFont="1" applyFill="1" applyBorder="1" applyAlignment="1" applyProtection="1">
      <alignment vertical="center"/>
      <protection hidden="1"/>
    </xf>
    <xf numFmtId="0" fontId="1" fillId="0" borderId="0" xfId="0" applyFont="1" applyProtection="1">
      <protection hidden="1"/>
    </xf>
    <xf numFmtId="0" fontId="9" fillId="13" borderId="1" xfId="0" applyFont="1" applyFill="1" applyBorder="1" applyAlignment="1" applyProtection="1">
      <alignment horizontal="center" vertical="center" wrapText="1"/>
      <protection hidden="1"/>
    </xf>
    <xf numFmtId="0" fontId="26" fillId="11" borderId="0" xfId="0" applyFont="1" applyFill="1" applyAlignment="1" applyProtection="1">
      <alignment horizontal="center" vertical="center"/>
      <protection hidden="1"/>
    </xf>
    <xf numFmtId="0" fontId="9" fillId="11" borderId="1" xfId="0" applyFont="1" applyFill="1" applyBorder="1" applyAlignment="1" applyProtection="1">
      <alignment horizontal="center" vertical="center" wrapText="1"/>
      <protection hidden="1"/>
    </xf>
    <xf numFmtId="0" fontId="26" fillId="25" borderId="0" xfId="0" applyFont="1" applyFill="1" applyAlignment="1" applyProtection="1">
      <alignment horizontal="center" vertical="center"/>
      <protection hidden="1"/>
    </xf>
    <xf numFmtId="0" fontId="43" fillId="0" borderId="0" xfId="0" applyFont="1" applyBorder="1" applyAlignment="1" applyProtection="1">
      <alignment vertical="top"/>
      <protection hidden="1"/>
    </xf>
    <xf numFmtId="0" fontId="31" fillId="12" borderId="0" xfId="0" applyFont="1" applyFill="1" applyProtection="1">
      <protection hidden="1"/>
    </xf>
    <xf numFmtId="0" fontId="31" fillId="0" borderId="0" xfId="0" applyFont="1" applyProtection="1">
      <protection hidden="1"/>
    </xf>
    <xf numFmtId="0" fontId="13" fillId="19" borderId="21" xfId="0" applyFont="1" applyFill="1" applyBorder="1" applyAlignment="1" applyProtection="1">
      <alignment horizontal="center" vertical="center" wrapText="1"/>
      <protection hidden="1"/>
    </xf>
    <xf numFmtId="0" fontId="15" fillId="15" borderId="2" xfId="0" applyFont="1" applyFill="1" applyBorder="1" applyAlignment="1">
      <alignment horizontal="center" vertical="center"/>
    </xf>
    <xf numFmtId="0" fontId="15" fillId="15" borderId="18" xfId="0" applyFont="1" applyFill="1" applyBorder="1" applyAlignment="1">
      <alignment horizontal="center" vertical="center"/>
    </xf>
    <xf numFmtId="0" fontId="1" fillId="10" borderId="19" xfId="12" applyFont="1" applyFill="1" applyBorder="1" applyAlignment="1" applyProtection="1">
      <alignment horizontal="center" vertical="center" wrapText="1"/>
    </xf>
    <xf numFmtId="0" fontId="1" fillId="10" borderId="1" xfId="12" applyFont="1" applyFill="1" applyBorder="1" applyAlignment="1" applyProtection="1">
      <alignment horizontal="center" vertical="center" wrapText="1"/>
    </xf>
    <xf numFmtId="0" fontId="1" fillId="10" borderId="1" xfId="0" applyFont="1" applyFill="1" applyBorder="1" applyAlignment="1">
      <alignment horizontal="center" vertical="center" wrapText="1"/>
    </xf>
    <xf numFmtId="0" fontId="1" fillId="10" borderId="12" xfId="12" applyFont="1" applyFill="1" applyBorder="1" applyAlignment="1" applyProtection="1">
      <alignment horizontal="center" vertical="center" wrapText="1"/>
    </xf>
    <xf numFmtId="0" fontId="1" fillId="11" borderId="19" xfId="12" applyFont="1" applyFill="1" applyBorder="1" applyAlignment="1" applyProtection="1">
      <alignment horizontal="center" vertical="center" wrapText="1"/>
    </xf>
    <xf numFmtId="0" fontId="1" fillId="11" borderId="1" xfId="12" applyFont="1" applyFill="1" applyBorder="1" applyAlignment="1" applyProtection="1">
      <alignment horizontal="center" vertical="center" wrapText="1"/>
    </xf>
    <xf numFmtId="0" fontId="1" fillId="11" borderId="12" xfId="12" applyFont="1" applyFill="1" applyBorder="1" applyAlignment="1" applyProtection="1">
      <alignment horizontal="center" vertical="center" wrapText="1"/>
    </xf>
    <xf numFmtId="0" fontId="1" fillId="13" borderId="19" xfId="12" applyFont="1" applyFill="1" applyBorder="1" applyAlignment="1" applyProtection="1">
      <alignment horizontal="center" vertical="center" wrapText="1"/>
    </xf>
    <xf numFmtId="0" fontId="1" fillId="13" borderId="1" xfId="12" applyFont="1" applyFill="1" applyBorder="1" applyAlignment="1" applyProtection="1">
      <alignment horizontal="center" vertical="center" wrapText="1"/>
    </xf>
    <xf numFmtId="0" fontId="1" fillId="13" borderId="12" xfId="12" applyFont="1" applyFill="1" applyBorder="1" applyAlignment="1" applyProtection="1">
      <alignment horizontal="center" vertical="center" wrapText="1"/>
    </xf>
    <xf numFmtId="0" fontId="1" fillId="14" borderId="20" xfId="0" applyFont="1" applyFill="1" applyBorder="1" applyAlignment="1">
      <alignment horizontal="center" vertical="center" wrapText="1"/>
    </xf>
    <xf numFmtId="0" fontId="1" fillId="14" borderId="23" xfId="12" applyFont="1" applyFill="1" applyBorder="1" applyAlignment="1" applyProtection="1">
      <alignment horizontal="center" vertical="center" wrapText="1"/>
    </xf>
    <xf numFmtId="0" fontId="14" fillId="14" borderId="23"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0" fillId="0" borderId="0" xfId="0" applyAlignment="1">
      <alignment horizontal="center"/>
    </xf>
    <xf numFmtId="0" fontId="2" fillId="0" borderId="39" xfId="12" applyFont="1" applyFill="1" applyBorder="1" applyAlignment="1" applyProtection="1">
      <alignment horizontal="center" vertical="center"/>
    </xf>
    <xf numFmtId="0" fontId="2" fillId="0" borderId="46" xfId="12" applyFont="1" applyFill="1" applyBorder="1" applyAlignment="1" applyProtection="1">
      <alignment horizontal="center" vertical="center"/>
    </xf>
    <xf numFmtId="0" fontId="27" fillId="0" borderId="1" xfId="0" applyFont="1" applyFill="1" applyBorder="1" applyAlignment="1" applyProtection="1">
      <alignment horizontal="center" vertical="center" wrapText="1"/>
      <protection hidden="1"/>
    </xf>
    <xf numFmtId="0" fontId="5" fillId="0" borderId="0" xfId="0" applyFont="1" applyBorder="1" applyAlignment="1" applyProtection="1">
      <alignment horizontal="center"/>
      <protection hidden="1"/>
    </xf>
    <xf numFmtId="0" fontId="10" fillId="0" borderId="1" xfId="0" applyFont="1" applyBorder="1" applyAlignment="1" applyProtection="1">
      <alignment horizontal="justify"/>
      <protection hidden="1"/>
    </xf>
    <xf numFmtId="0" fontId="44" fillId="0" borderId="0" xfId="0" applyFont="1" applyBorder="1" applyAlignment="1" applyProtection="1">
      <alignment horizontal="justify"/>
      <protection hidden="1"/>
    </xf>
    <xf numFmtId="0" fontId="10" fillId="0" borderId="0" xfId="0" applyFont="1" applyBorder="1" applyAlignment="1" applyProtection="1">
      <alignment horizontal="justify"/>
      <protection hidden="1"/>
    </xf>
    <xf numFmtId="0" fontId="5" fillId="0" borderId="24" xfId="0" applyFont="1" applyBorder="1" applyAlignment="1" applyProtection="1">
      <alignment horizontal="left" vertical="top"/>
      <protection hidden="1"/>
    </xf>
    <xf numFmtId="0" fontId="13" fillId="19" borderId="36" xfId="0" applyFont="1" applyFill="1" applyBorder="1" applyAlignment="1" applyProtection="1">
      <alignment horizontal="center" vertical="center" wrapText="1"/>
      <protection hidden="1"/>
    </xf>
    <xf numFmtId="0" fontId="0" fillId="32" borderId="0" xfId="0" applyFill="1" applyBorder="1" applyProtection="1">
      <protection hidden="1"/>
    </xf>
    <xf numFmtId="0" fontId="0" fillId="16" borderId="0" xfId="0" applyFill="1" applyProtection="1">
      <protection hidden="1"/>
    </xf>
    <xf numFmtId="0" fontId="0" fillId="32" borderId="16" xfId="0" applyFill="1" applyBorder="1" applyProtection="1">
      <protection hidden="1"/>
    </xf>
    <xf numFmtId="0" fontId="13" fillId="32" borderId="21" xfId="0" applyFont="1" applyFill="1" applyBorder="1" applyAlignment="1" applyProtection="1">
      <alignment horizontal="center"/>
      <protection hidden="1"/>
    </xf>
    <xf numFmtId="0" fontId="13" fillId="32" borderId="15" xfId="0" applyFont="1" applyFill="1" applyBorder="1" applyAlignment="1" applyProtection="1">
      <alignment horizontal="center"/>
      <protection hidden="1"/>
    </xf>
    <xf numFmtId="0" fontId="13" fillId="32" borderId="4" xfId="0" applyFont="1" applyFill="1" applyBorder="1" applyAlignment="1" applyProtection="1">
      <alignment horizontal="center"/>
      <protection hidden="1"/>
    </xf>
    <xf numFmtId="0" fontId="13" fillId="32" borderId="25" xfId="0" applyFont="1" applyFill="1" applyBorder="1" applyAlignment="1" applyProtection="1">
      <alignment horizontal="center"/>
      <protection hidden="1"/>
    </xf>
    <xf numFmtId="0" fontId="16" fillId="32" borderId="44" xfId="0" applyFont="1" applyFill="1" applyBorder="1" applyAlignment="1" applyProtection="1">
      <alignment horizontal="center"/>
      <protection locked="0"/>
    </xf>
    <xf numFmtId="0" fontId="16" fillId="32" borderId="56" xfId="0" applyFont="1" applyFill="1" applyBorder="1" applyAlignment="1" applyProtection="1">
      <alignment horizontal="center"/>
      <protection locked="0"/>
    </xf>
    <xf numFmtId="0" fontId="0" fillId="32" borderId="45" xfId="0" applyFill="1" applyBorder="1" applyAlignment="1" applyProtection="1">
      <alignment horizontal="center"/>
      <protection locked="0"/>
    </xf>
    <xf numFmtId="0" fontId="0" fillId="32" borderId="56" xfId="0" applyFill="1" applyBorder="1" applyAlignment="1" applyProtection="1">
      <alignment horizontal="center"/>
      <protection locked="0"/>
    </xf>
    <xf numFmtId="0" fontId="16" fillId="32" borderId="54" xfId="0" applyFont="1" applyFill="1" applyBorder="1" applyAlignment="1" applyProtection="1">
      <alignment horizontal="center"/>
      <protection locked="0"/>
    </xf>
    <xf numFmtId="0" fontId="16" fillId="32" borderId="45" xfId="0" applyFont="1" applyFill="1" applyBorder="1" applyAlignment="1" applyProtection="1">
      <alignment horizontal="center"/>
      <protection locked="0"/>
    </xf>
    <xf numFmtId="0" fontId="0" fillId="32" borderId="58" xfId="0" applyFill="1" applyBorder="1" applyAlignment="1" applyProtection="1">
      <alignment horizontal="center"/>
      <protection locked="0"/>
    </xf>
    <xf numFmtId="0" fontId="0" fillId="32" borderId="18" xfId="0" applyFill="1" applyBorder="1" applyAlignment="1" applyProtection="1">
      <alignment horizontal="center"/>
      <protection locked="0"/>
    </xf>
    <xf numFmtId="0" fontId="16" fillId="32" borderId="23" xfId="0" applyFont="1" applyFill="1" applyBorder="1" applyAlignment="1" applyProtection="1">
      <alignment horizontal="center"/>
      <protection locked="0"/>
    </xf>
    <xf numFmtId="0" fontId="0" fillId="32" borderId="2" xfId="0" applyFill="1" applyBorder="1" applyAlignment="1" applyProtection="1">
      <alignment horizontal="center"/>
      <protection locked="0"/>
    </xf>
    <xf numFmtId="0" fontId="0" fillId="32" borderId="23" xfId="0" applyFill="1" applyBorder="1" applyAlignment="1" applyProtection="1">
      <alignment horizontal="center"/>
      <protection locked="0"/>
    </xf>
    <xf numFmtId="0" fontId="16" fillId="32" borderId="5" xfId="0" applyFont="1" applyFill="1" applyBorder="1" applyAlignment="1" applyProtection="1">
      <alignment horizontal="center"/>
      <protection locked="0"/>
    </xf>
    <xf numFmtId="0" fontId="16" fillId="32" borderId="2" xfId="0" applyFont="1" applyFill="1" applyBorder="1" applyAlignment="1" applyProtection="1">
      <alignment horizontal="center"/>
      <protection locked="0"/>
    </xf>
    <xf numFmtId="0" fontId="0" fillId="32" borderId="30" xfId="0" applyFill="1" applyBorder="1" applyAlignment="1" applyProtection="1">
      <alignment horizontal="center"/>
      <protection locked="0"/>
    </xf>
    <xf numFmtId="0" fontId="16" fillId="32" borderId="47" xfId="0" applyFont="1" applyFill="1" applyBorder="1" applyAlignment="1" applyProtection="1">
      <alignment horizontal="center"/>
      <protection locked="0"/>
    </xf>
    <xf numFmtId="0" fontId="0" fillId="32" borderId="44" xfId="0" applyFill="1" applyBorder="1" applyAlignment="1" applyProtection="1">
      <alignment horizontal="center"/>
      <protection locked="0"/>
    </xf>
    <xf numFmtId="0" fontId="0" fillId="32" borderId="47" xfId="0" applyFill="1" applyBorder="1" applyAlignment="1" applyProtection="1">
      <alignment horizontal="center"/>
      <protection locked="0"/>
    </xf>
    <xf numFmtId="0" fontId="16" fillId="32" borderId="37" xfId="0" applyFont="1" applyFill="1" applyBorder="1" applyAlignment="1" applyProtection="1">
      <alignment horizontal="center"/>
      <protection locked="0"/>
    </xf>
    <xf numFmtId="0" fontId="0" fillId="32" borderId="57" xfId="0" applyFill="1" applyBorder="1" applyAlignment="1" applyProtection="1">
      <alignment horizontal="center"/>
      <protection locked="0"/>
    </xf>
    <xf numFmtId="0" fontId="0" fillId="32" borderId="3" xfId="0" applyFill="1" applyBorder="1" applyAlignment="1" applyProtection="1">
      <alignment horizontal="center"/>
      <protection locked="0"/>
    </xf>
    <xf numFmtId="0" fontId="9" fillId="35" borderId="4" xfId="0" applyFont="1" applyFill="1" applyBorder="1" applyAlignment="1" applyProtection="1">
      <alignment horizontal="center"/>
      <protection hidden="1"/>
    </xf>
    <xf numFmtId="0" fontId="45" fillId="32" borderId="0" xfId="0" applyFont="1" applyFill="1" applyBorder="1" applyProtection="1">
      <protection hidden="1"/>
    </xf>
    <xf numFmtId="0" fontId="0" fillId="32" borderId="31" xfId="0" applyFill="1" applyBorder="1" applyProtection="1">
      <protection hidden="1"/>
    </xf>
    <xf numFmtId="0" fontId="0" fillId="32" borderId="5" xfId="0" applyFill="1" applyBorder="1" applyProtection="1">
      <protection hidden="1"/>
    </xf>
    <xf numFmtId="0" fontId="0" fillId="32" borderId="30" xfId="0" applyFill="1" applyBorder="1" applyProtection="1">
      <protection hidden="1"/>
    </xf>
    <xf numFmtId="0" fontId="12" fillId="36" borderId="18" xfId="0" applyFont="1" applyFill="1" applyBorder="1" applyAlignment="1" applyProtection="1">
      <protection hidden="1"/>
    </xf>
    <xf numFmtId="0" fontId="12" fillId="36" borderId="19" xfId="0" applyFont="1" applyFill="1" applyBorder="1" applyAlignment="1" applyProtection="1">
      <protection hidden="1"/>
    </xf>
    <xf numFmtId="0" fontId="9" fillId="37" borderId="2" xfId="0" applyFont="1" applyFill="1" applyBorder="1" applyAlignment="1" applyProtection="1">
      <alignment horizontal="center" vertical="center"/>
      <protection hidden="1"/>
    </xf>
    <xf numFmtId="0" fontId="9" fillId="37" borderId="1" xfId="0" applyFont="1" applyFill="1" applyBorder="1" applyAlignment="1" applyProtection="1">
      <alignment horizontal="center" vertical="center"/>
      <protection hidden="1"/>
    </xf>
    <xf numFmtId="0" fontId="0" fillId="28" borderId="0" xfId="0" applyFill="1" applyBorder="1" applyAlignment="1" applyProtection="1">
      <alignment horizontal="justify" vertical="center"/>
      <protection hidden="1"/>
    </xf>
    <xf numFmtId="0" fontId="9" fillId="28" borderId="0" xfId="0" applyFont="1" applyFill="1" applyBorder="1" applyAlignment="1" applyProtection="1">
      <alignment horizontal="center" vertical="center"/>
      <protection hidden="1"/>
    </xf>
    <xf numFmtId="0" fontId="0" fillId="28" borderId="0" xfId="0" applyFill="1" applyBorder="1" applyAlignment="1" applyProtection="1">
      <alignment horizontal="center" vertical="center"/>
      <protection hidden="1"/>
    </xf>
    <xf numFmtId="0" fontId="11" fillId="28" borderId="0" xfId="0" applyFont="1" applyFill="1" applyBorder="1" applyAlignment="1" applyProtection="1">
      <alignment vertical="center"/>
      <protection hidden="1"/>
    </xf>
    <xf numFmtId="0" fontId="12" fillId="28" borderId="16" xfId="0" applyFont="1" applyFill="1" applyBorder="1" applyAlignment="1" applyProtection="1">
      <protection hidden="1"/>
    </xf>
    <xf numFmtId="0" fontId="9" fillId="28" borderId="16" xfId="0" applyFont="1" applyFill="1" applyBorder="1" applyAlignment="1" applyProtection="1">
      <alignment horizontal="center" vertical="center"/>
      <protection hidden="1"/>
    </xf>
    <xf numFmtId="0" fontId="0" fillId="28" borderId="16" xfId="0" applyFill="1" applyBorder="1" applyAlignment="1" applyProtection="1">
      <alignment horizontal="justify" vertical="center"/>
      <protection hidden="1"/>
    </xf>
    <xf numFmtId="0" fontId="0" fillId="32" borderId="36" xfId="0" applyFill="1" applyBorder="1" applyProtection="1">
      <protection hidden="1"/>
    </xf>
    <xf numFmtId="0" fontId="0" fillId="32" borderId="28" xfId="0" applyFill="1" applyBorder="1" applyProtection="1">
      <protection hidden="1"/>
    </xf>
    <xf numFmtId="0" fontId="3" fillId="12" borderId="0" xfId="12" applyFont="1" applyFill="1" applyBorder="1" applyAlignment="1" applyProtection="1">
      <alignment vertical="center" wrapText="1"/>
    </xf>
    <xf numFmtId="0" fontId="30" fillId="12" borderId="38" xfId="12" applyFont="1" applyFill="1" applyBorder="1" applyAlignment="1" applyProtection="1">
      <alignment horizontal="center" vertical="center" wrapText="1"/>
    </xf>
    <xf numFmtId="0" fontId="30" fillId="12" borderId="0" xfId="12" applyFont="1" applyFill="1" applyBorder="1" applyAlignment="1" applyProtection="1">
      <alignment horizontal="center" vertical="center" wrapText="1"/>
    </xf>
    <xf numFmtId="0" fontId="67" fillId="12" borderId="0" xfId="12" applyFont="1" applyFill="1" applyProtection="1"/>
    <xf numFmtId="0" fontId="1" fillId="12" borderId="0" xfId="12" applyFill="1"/>
    <xf numFmtId="0" fontId="0" fillId="0" borderId="0" xfId="0" applyFill="1"/>
    <xf numFmtId="0" fontId="66" fillId="0" borderId="0" xfId="12" applyFont="1" applyFill="1" applyBorder="1" applyAlignment="1" applyProtection="1">
      <alignment horizontal="center" vertical="center" wrapText="1"/>
    </xf>
    <xf numFmtId="0" fontId="0" fillId="10" borderId="0" xfId="0" applyFill="1" applyBorder="1"/>
    <xf numFmtId="0" fontId="65" fillId="39" borderId="1" xfId="12" applyFont="1" applyFill="1" applyBorder="1" applyAlignment="1">
      <alignment horizontal="center" vertical="center"/>
    </xf>
    <xf numFmtId="0" fontId="1" fillId="10" borderId="1" xfId="12" applyFont="1" applyFill="1" applyBorder="1" applyAlignment="1" applyProtection="1">
      <alignment horizontal="left" vertical="center" wrapText="1"/>
    </xf>
    <xf numFmtId="0" fontId="1" fillId="11" borderId="1" xfId="12" applyFont="1" applyFill="1" applyBorder="1" applyAlignment="1" applyProtection="1">
      <alignment horizontal="left" vertical="center" wrapText="1"/>
    </xf>
    <xf numFmtId="0" fontId="0" fillId="11" borderId="0" xfId="0" applyFill="1" applyBorder="1"/>
    <xf numFmtId="0" fontId="1" fillId="13" borderId="1" xfId="12" applyFont="1" applyFill="1" applyBorder="1" applyAlignment="1" applyProtection="1">
      <alignment horizontal="left" vertical="center" wrapText="1"/>
    </xf>
    <xf numFmtId="0" fontId="1" fillId="14" borderId="1" xfId="12" applyFont="1" applyFill="1" applyBorder="1" applyAlignment="1" applyProtection="1">
      <alignment horizontal="left" vertical="center" wrapText="1"/>
    </xf>
    <xf numFmtId="0" fontId="0" fillId="12" borderId="0" xfId="0" applyFill="1" applyBorder="1"/>
    <xf numFmtId="0" fontId="0" fillId="12" borderId="0" xfId="0" applyFill="1" applyBorder="1" applyAlignment="1">
      <alignment vertical="center" wrapText="1"/>
    </xf>
    <xf numFmtId="0" fontId="0" fillId="13" borderId="0" xfId="0" applyFill="1" applyBorder="1"/>
    <xf numFmtId="0" fontId="0" fillId="14" borderId="0" xfId="0" applyFill="1" applyBorder="1"/>
    <xf numFmtId="0" fontId="16" fillId="0" borderId="0" xfId="0" applyFont="1"/>
    <xf numFmtId="0" fontId="16" fillId="0" borderId="0" xfId="0" applyFont="1" applyAlignment="1">
      <alignment horizontal="center"/>
    </xf>
    <xf numFmtId="0" fontId="13" fillId="19" borderId="0" xfId="0" applyFont="1" applyFill="1" applyBorder="1" applyAlignment="1" applyProtection="1">
      <alignment horizontal="center"/>
      <protection hidden="1"/>
    </xf>
    <xf numFmtId="0" fontId="4" fillId="0" borderId="39" xfId="12" applyFont="1" applyFill="1" applyBorder="1" applyAlignment="1" applyProtection="1">
      <alignment horizontal="center" vertical="center"/>
    </xf>
    <xf numFmtId="0" fontId="4" fillId="0" borderId="46" xfId="12" applyFont="1" applyFill="1" applyBorder="1" applyAlignment="1" applyProtection="1">
      <alignment horizontal="center" vertical="center"/>
    </xf>
    <xf numFmtId="0" fontId="4" fillId="0" borderId="0" xfId="12" applyFont="1" applyFill="1" applyBorder="1" applyAlignment="1" applyProtection="1">
      <alignment horizontal="center" vertical="center"/>
    </xf>
    <xf numFmtId="0" fontId="13" fillId="19" borderId="1" xfId="0" applyFont="1" applyFill="1" applyBorder="1" applyAlignment="1">
      <alignment horizontal="center" vertical="top" wrapText="1"/>
    </xf>
    <xf numFmtId="0" fontId="16" fillId="0" borderId="0" xfId="0" applyFont="1" applyProtection="1"/>
    <xf numFmtId="0" fontId="13" fillId="19" borderId="24" xfId="0" applyFont="1" applyFill="1" applyBorder="1" applyAlignment="1">
      <alignment horizontal="center" vertical="top" wrapText="1"/>
    </xf>
    <xf numFmtId="0" fontId="13" fillId="19" borderId="55" xfId="0" applyFont="1" applyFill="1" applyBorder="1" applyAlignment="1">
      <alignment horizontal="center" vertical="center" wrapText="1"/>
    </xf>
    <xf numFmtId="0" fontId="69" fillId="19" borderId="33" xfId="0" applyFont="1" applyFill="1" applyBorder="1" applyAlignment="1" applyProtection="1">
      <alignment horizontal="center" vertical="center" wrapText="1"/>
    </xf>
    <xf numFmtId="0" fontId="71" fillId="19" borderId="33" xfId="0" applyFont="1" applyFill="1" applyBorder="1" applyAlignment="1" applyProtection="1">
      <alignment horizontal="center" vertical="center" wrapText="1"/>
    </xf>
    <xf numFmtId="0" fontId="48" fillId="19" borderId="33" xfId="0" applyFont="1" applyFill="1" applyBorder="1" applyAlignment="1" applyProtection="1">
      <alignment horizontal="center" vertical="center" wrapText="1"/>
    </xf>
    <xf numFmtId="0" fontId="20" fillId="20" borderId="24" xfId="0" applyFont="1" applyFill="1" applyBorder="1" applyAlignment="1">
      <alignment horizontal="center" vertical="center" wrapText="1"/>
    </xf>
    <xf numFmtId="0" fontId="27" fillId="16" borderId="25" xfId="0" applyFont="1" applyFill="1" applyBorder="1" applyAlignment="1" applyProtection="1">
      <alignment horizontal="center" vertical="center" wrapText="1"/>
      <protection hidden="1"/>
    </xf>
    <xf numFmtId="0" fontId="27" fillId="16" borderId="4" xfId="0" applyFont="1" applyFill="1" applyBorder="1" applyAlignment="1" applyProtection="1">
      <alignment horizontal="center" vertical="center" wrapText="1"/>
      <protection hidden="1"/>
    </xf>
    <xf numFmtId="0" fontId="27" fillId="16" borderId="35" xfId="0" applyFont="1" applyFill="1" applyBorder="1" applyAlignment="1" applyProtection="1">
      <alignment horizontal="center" vertical="center" wrapText="1"/>
      <protection hidden="1"/>
    </xf>
    <xf numFmtId="0" fontId="16" fillId="22" borderId="24"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27" fillId="16" borderId="24" xfId="0" applyFont="1" applyFill="1" applyBorder="1" applyAlignment="1" applyProtection="1">
      <alignment horizontal="center" vertical="center" wrapText="1"/>
      <protection hidden="1"/>
    </xf>
    <xf numFmtId="0" fontId="4" fillId="0" borderId="33" xfId="0" applyFont="1" applyFill="1" applyBorder="1" applyAlignment="1" applyProtection="1">
      <alignment horizontal="justify" vertical="top" wrapText="1"/>
      <protection locked="0"/>
    </xf>
    <xf numFmtId="0" fontId="14" fillId="0" borderId="33" xfId="0" applyFont="1" applyFill="1" applyBorder="1" applyAlignment="1" applyProtection="1">
      <alignment horizontal="center" vertical="top"/>
      <protection locked="0"/>
    </xf>
    <xf numFmtId="0" fontId="14" fillId="0" borderId="1" xfId="0" applyFont="1" applyFill="1" applyBorder="1" applyAlignment="1">
      <alignment horizontal="center" vertical="top"/>
    </xf>
    <xf numFmtId="0" fontId="14" fillId="0" borderId="31" xfId="0" applyFont="1" applyFill="1" applyBorder="1" applyAlignment="1">
      <alignment horizontal="center" vertical="top"/>
    </xf>
    <xf numFmtId="0" fontId="15" fillId="0" borderId="55" xfId="0" applyFont="1" applyFill="1" applyBorder="1" applyAlignment="1">
      <alignment horizontal="center" vertical="top"/>
    </xf>
    <xf numFmtId="0" fontId="15" fillId="0" borderId="24" xfId="0" applyFont="1" applyFill="1" applyBorder="1" applyAlignment="1">
      <alignment horizontal="center" vertical="top"/>
    </xf>
    <xf numFmtId="0" fontId="15" fillId="0" borderId="37" xfId="0" applyFont="1" applyFill="1" applyBorder="1" applyAlignment="1">
      <alignment horizontal="justify" vertical="top"/>
    </xf>
    <xf numFmtId="0" fontId="14" fillId="0" borderId="31" xfId="0" applyFont="1" applyFill="1" applyBorder="1" applyAlignment="1" applyProtection="1">
      <alignment horizontal="justify" vertical="top"/>
    </xf>
    <xf numFmtId="0" fontId="14" fillId="0" borderId="1" xfId="0" applyFont="1" applyFill="1" applyBorder="1" applyAlignment="1" applyProtection="1">
      <alignment horizontal="justify" vertical="top"/>
    </xf>
    <xf numFmtId="0" fontId="15" fillId="0" borderId="31" xfId="0" applyFont="1" applyFill="1" applyBorder="1" applyAlignment="1">
      <alignment horizontal="justify" vertical="top"/>
    </xf>
    <xf numFmtId="0" fontId="15" fillId="0" borderId="24" xfId="0" applyFont="1" applyFill="1" applyBorder="1" applyAlignment="1">
      <alignment horizontal="justify" vertical="top"/>
    </xf>
    <xf numFmtId="0" fontId="15" fillId="0" borderId="33" xfId="0" applyFont="1" applyFill="1" applyBorder="1" applyAlignment="1">
      <alignment horizontal="justify" vertical="top"/>
    </xf>
    <xf numFmtId="0" fontId="16" fillId="0" borderId="0" xfId="0" applyFont="1" applyFill="1"/>
    <xf numFmtId="0" fontId="13" fillId="0" borderId="1" xfId="0" applyFont="1" applyFill="1" applyBorder="1" applyAlignment="1">
      <alignment horizontal="center" vertical="top"/>
    </xf>
    <xf numFmtId="0" fontId="72" fillId="0" borderId="1" xfId="0" applyFont="1" applyFill="1" applyBorder="1" applyAlignment="1" applyProtection="1">
      <alignment horizontal="center" vertical="center" wrapText="1"/>
      <protection hidden="1"/>
    </xf>
    <xf numFmtId="0" fontId="52" fillId="0" borderId="1"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protection locked="0"/>
    </xf>
    <xf numFmtId="0" fontId="14" fillId="0" borderId="33" xfId="0" applyFont="1" applyFill="1" applyBorder="1" applyAlignment="1" applyProtection="1">
      <alignment horizontal="center" vertical="center"/>
      <protection locked="0"/>
    </xf>
    <xf numFmtId="0" fontId="15" fillId="0" borderId="38" xfId="0" applyFont="1" applyBorder="1" applyAlignment="1">
      <alignment horizontal="center" vertical="top"/>
    </xf>
    <xf numFmtId="0" fontId="15" fillId="0" borderId="46" xfId="0" applyFont="1" applyBorder="1" applyAlignment="1">
      <alignment horizontal="center" vertical="top"/>
    </xf>
    <xf numFmtId="0" fontId="15" fillId="0" borderId="39" xfId="0" applyFont="1" applyBorder="1" applyAlignment="1">
      <alignment horizontal="justify" vertical="top"/>
    </xf>
    <xf numFmtId="0" fontId="15" fillId="0" borderId="38" xfId="0" applyFont="1" applyFill="1" applyBorder="1" applyAlignment="1">
      <alignment horizontal="justify" vertical="top"/>
    </xf>
    <xf numFmtId="0" fontId="15" fillId="0" borderId="38" xfId="0" applyFont="1" applyFill="1" applyBorder="1" applyAlignment="1">
      <alignment horizontal="center" vertical="top"/>
    </xf>
    <xf numFmtId="0" fontId="15" fillId="0" borderId="46" xfId="0" applyFont="1" applyFill="1" applyBorder="1" applyAlignment="1">
      <alignment horizontal="justify" vertical="top"/>
    </xf>
    <xf numFmtId="0" fontId="15" fillId="0" borderId="46" xfId="0" applyFont="1" applyFill="1" applyBorder="1" applyAlignment="1">
      <alignment horizontal="center" vertical="top"/>
    </xf>
    <xf numFmtId="0" fontId="13" fillId="0" borderId="1" xfId="0" applyFont="1" applyBorder="1" applyAlignment="1">
      <alignment horizontal="center" vertical="top"/>
    </xf>
    <xf numFmtId="0" fontId="14" fillId="0" borderId="33" xfId="0" applyFont="1" applyBorder="1" applyAlignment="1" applyProtection="1">
      <alignment horizontal="center" vertical="top"/>
      <protection locked="0"/>
    </xf>
    <xf numFmtId="0" fontId="15" fillId="0" borderId="54" xfId="0" applyFont="1" applyBorder="1" applyAlignment="1">
      <alignment horizontal="justify" vertical="top"/>
    </xf>
    <xf numFmtId="49" fontId="14" fillId="0" borderId="33" xfId="0" applyNumberFormat="1" applyFont="1" applyBorder="1" applyAlignment="1" applyProtection="1">
      <alignment horizontal="justify" vertical="top" wrapText="1"/>
      <protection locked="0"/>
    </xf>
    <xf numFmtId="0" fontId="16" fillId="0" borderId="0" xfId="0" applyFont="1" applyFill="1" applyProtection="1"/>
    <xf numFmtId="0" fontId="15" fillId="0" borderId="40" xfId="0" applyFont="1" applyFill="1" applyBorder="1" applyAlignment="1">
      <alignment horizontal="justify" vertical="top"/>
    </xf>
    <xf numFmtId="0" fontId="15" fillId="0" borderId="40" xfId="0" applyFont="1" applyFill="1" applyBorder="1" applyAlignment="1">
      <alignment horizontal="center" vertical="top"/>
    </xf>
    <xf numFmtId="0" fontId="15" fillId="0" borderId="33" xfId="0" applyFont="1" applyFill="1" applyBorder="1" applyAlignment="1">
      <alignment horizontal="center" vertical="top"/>
    </xf>
    <xf numFmtId="0" fontId="27" fillId="0" borderId="0" xfId="0" applyFont="1" applyFill="1" applyBorder="1" applyAlignment="1" applyProtection="1">
      <alignment horizontal="center" vertical="center" wrapText="1"/>
      <protection hidden="1"/>
    </xf>
    <xf numFmtId="0" fontId="15" fillId="0" borderId="39" xfId="0" applyFont="1" applyFill="1" applyBorder="1" applyAlignment="1">
      <alignment horizontal="justify" vertical="top"/>
    </xf>
    <xf numFmtId="0" fontId="15" fillId="0" borderId="54" xfId="0" applyFont="1" applyFill="1" applyBorder="1" applyAlignment="1">
      <alignment horizontal="justify" vertical="top"/>
    </xf>
    <xf numFmtId="0" fontId="74" fillId="0" borderId="1" xfId="0" applyFont="1" applyFill="1" applyBorder="1" applyAlignment="1" applyProtection="1">
      <alignment horizontal="center" vertical="center" wrapText="1"/>
      <protection hidden="1"/>
    </xf>
    <xf numFmtId="0" fontId="73" fillId="0" borderId="1" xfId="0" applyFont="1" applyFill="1" applyBorder="1" applyAlignment="1" applyProtection="1">
      <alignment horizontal="center" vertical="center" wrapText="1"/>
      <protection hidden="1"/>
    </xf>
    <xf numFmtId="0" fontId="75" fillId="0" borderId="1" xfId="0" applyFont="1" applyFill="1" applyBorder="1" applyAlignment="1" applyProtection="1">
      <alignment horizontal="center" vertical="center" wrapText="1"/>
      <protection hidden="1"/>
    </xf>
    <xf numFmtId="0" fontId="9" fillId="28" borderId="0" xfId="0" applyFont="1" applyFill="1" applyBorder="1" applyAlignment="1" applyProtection="1">
      <alignment horizontal="center" vertical="center"/>
      <protection hidden="1"/>
    </xf>
    <xf numFmtId="0" fontId="0" fillId="28" borderId="0" xfId="0" applyFill="1" applyBorder="1" applyAlignment="1" applyProtection="1">
      <alignment horizontal="justify" vertical="center"/>
      <protection hidden="1"/>
    </xf>
    <xf numFmtId="0" fontId="11" fillId="12" borderId="0" xfId="0" applyFont="1" applyFill="1" applyBorder="1" applyAlignment="1">
      <alignment vertical="center"/>
    </xf>
    <xf numFmtId="0" fontId="11" fillId="12" borderId="67" xfId="0" applyFont="1" applyFill="1" applyBorder="1" applyAlignment="1">
      <alignment vertical="center"/>
    </xf>
    <xf numFmtId="0" fontId="11" fillId="12" borderId="68" xfId="0" applyFont="1" applyFill="1" applyBorder="1" applyAlignment="1">
      <alignment vertical="center"/>
    </xf>
    <xf numFmtId="0" fontId="79" fillId="12" borderId="0" xfId="0" applyFont="1" applyFill="1" applyProtection="1">
      <protection hidden="1"/>
    </xf>
    <xf numFmtId="0" fontId="56" fillId="40" borderId="65" xfId="0" applyFont="1" applyFill="1" applyBorder="1" applyAlignment="1" applyProtection="1">
      <alignment horizontal="center" vertical="center" wrapText="1"/>
      <protection hidden="1"/>
    </xf>
    <xf numFmtId="0" fontId="56" fillId="40" borderId="22" xfId="0" applyFont="1" applyFill="1" applyBorder="1" applyAlignment="1" applyProtection="1">
      <alignment horizontal="center" vertical="center"/>
      <protection hidden="1"/>
    </xf>
    <xf numFmtId="0" fontId="56" fillId="40" borderId="53" xfId="0" applyFont="1" applyFill="1" applyBorder="1" applyAlignment="1" applyProtection="1">
      <alignment horizontal="center" vertical="center"/>
      <protection hidden="1"/>
    </xf>
    <xf numFmtId="0" fontId="89" fillId="0" borderId="0" xfId="0" applyFont="1" applyBorder="1" applyAlignment="1" applyProtection="1">
      <alignment horizontal="center"/>
      <protection hidden="1"/>
    </xf>
    <xf numFmtId="0" fontId="78" fillId="11" borderId="21" xfId="0" applyFont="1" applyFill="1" applyBorder="1" applyAlignment="1" applyProtection="1">
      <alignment horizontal="center" vertical="center" wrapText="1"/>
      <protection hidden="1"/>
    </xf>
    <xf numFmtId="0" fontId="93" fillId="0" borderId="0" xfId="0" applyFont="1" applyProtection="1">
      <protection hidden="1"/>
    </xf>
    <xf numFmtId="0" fontId="94" fillId="0" borderId="0" xfId="0" applyFont="1" applyProtection="1">
      <protection hidden="1"/>
    </xf>
    <xf numFmtId="0" fontId="95" fillId="0" borderId="0" xfId="0" applyFont="1" applyProtection="1">
      <protection hidden="1"/>
    </xf>
    <xf numFmtId="0" fontId="95" fillId="0" borderId="0" xfId="0" applyFont="1" applyFill="1" applyBorder="1" applyProtection="1">
      <protection hidden="1"/>
    </xf>
    <xf numFmtId="0" fontId="57" fillId="0" borderId="0" xfId="0" applyFont="1" applyFill="1" applyBorder="1" applyAlignment="1" applyProtection="1">
      <alignment vertical="center" wrapText="1"/>
      <protection hidden="1"/>
    </xf>
    <xf numFmtId="0" fontId="97" fillId="0" borderId="61" xfId="0" applyFont="1" applyBorder="1" applyAlignment="1">
      <alignment horizontal="justify" vertical="top" wrapText="1"/>
    </xf>
    <xf numFmtId="0" fontId="97" fillId="0" borderId="62" xfId="0" applyFont="1" applyBorder="1" applyAlignment="1">
      <alignment horizontal="justify" vertical="top" wrapText="1"/>
    </xf>
    <xf numFmtId="0" fontId="98" fillId="0" borderId="0" xfId="0" applyFont="1" applyFill="1" applyProtection="1">
      <protection hidden="1"/>
    </xf>
    <xf numFmtId="0" fontId="98" fillId="0" borderId="18" xfId="0" applyFont="1" applyFill="1" applyBorder="1" applyProtection="1">
      <protection hidden="1"/>
    </xf>
    <xf numFmtId="0" fontId="98" fillId="0" borderId="19" xfId="0" applyFont="1" applyFill="1" applyBorder="1" applyProtection="1">
      <protection hidden="1"/>
    </xf>
    <xf numFmtId="0" fontId="98" fillId="0" borderId="20" xfId="0" applyFont="1" applyFill="1" applyBorder="1" applyProtection="1">
      <protection hidden="1"/>
    </xf>
    <xf numFmtId="0" fontId="77" fillId="15" borderId="59" xfId="0" applyFont="1" applyFill="1" applyBorder="1" applyAlignment="1">
      <alignment horizontal="center" vertical="top" wrapText="1"/>
    </xf>
    <xf numFmtId="0" fontId="96" fillId="15" borderId="61" xfId="0" applyFont="1" applyFill="1" applyBorder="1" applyAlignment="1">
      <alignment horizontal="justify" vertical="top" wrapText="1"/>
    </xf>
    <xf numFmtId="0" fontId="96" fillId="15" borderId="62" xfId="0" applyFont="1" applyFill="1" applyBorder="1" applyAlignment="1">
      <alignment horizontal="justify" vertical="top" wrapText="1"/>
    </xf>
    <xf numFmtId="0" fontId="97" fillId="15" borderId="61" xfId="0" applyFont="1" applyFill="1" applyBorder="1" applyAlignment="1">
      <alignment horizontal="justify" vertical="top" wrapText="1"/>
    </xf>
    <xf numFmtId="0" fontId="97" fillId="15" borderId="62" xfId="0" applyFont="1" applyFill="1" applyBorder="1" applyAlignment="1">
      <alignment horizontal="justify" vertical="top" wrapText="1"/>
    </xf>
    <xf numFmtId="0" fontId="96" fillId="15" borderId="1" xfId="0" applyFont="1" applyFill="1" applyBorder="1" applyAlignment="1" applyProtection="1">
      <alignment horizontal="justify" vertical="top" wrapText="1"/>
      <protection locked="0"/>
    </xf>
    <xf numFmtId="0" fontId="98" fillId="0" borderId="2" xfId="0" applyFont="1" applyFill="1" applyBorder="1" applyProtection="1">
      <protection hidden="1"/>
    </xf>
    <xf numFmtId="0" fontId="98" fillId="0" borderId="1" xfId="0" applyFont="1" applyFill="1" applyBorder="1" applyProtection="1">
      <protection hidden="1"/>
    </xf>
    <xf numFmtId="0" fontId="98" fillId="0" borderId="23" xfId="0" applyFont="1" applyFill="1" applyBorder="1" applyProtection="1">
      <protection hidden="1"/>
    </xf>
    <xf numFmtId="0" fontId="94" fillId="0" borderId="2" xfId="0" applyFont="1" applyBorder="1" applyProtection="1">
      <protection hidden="1"/>
    </xf>
    <xf numFmtId="0" fontId="94" fillId="0" borderId="1" xfId="0" applyFont="1" applyBorder="1" applyProtection="1">
      <protection hidden="1"/>
    </xf>
    <xf numFmtId="0" fontId="94" fillId="0" borderId="23" xfId="0" applyFont="1" applyBorder="1" applyProtection="1">
      <protection hidden="1"/>
    </xf>
    <xf numFmtId="0" fontId="97" fillId="12" borderId="61" xfId="0" applyFont="1" applyFill="1" applyBorder="1" applyAlignment="1">
      <alignment horizontal="justify" vertical="top" wrapText="1"/>
    </xf>
    <xf numFmtId="0" fontId="97" fillId="12" borderId="62" xfId="0" applyFont="1" applyFill="1" applyBorder="1" applyAlignment="1">
      <alignment horizontal="justify" vertical="top" wrapText="1"/>
    </xf>
    <xf numFmtId="0" fontId="96" fillId="0" borderId="1" xfId="0" applyFont="1" applyFill="1" applyBorder="1" applyAlignment="1" applyProtection="1">
      <alignment horizontal="justify" vertical="top" wrapText="1"/>
      <protection locked="0"/>
    </xf>
    <xf numFmtId="0" fontId="99" fillId="0" borderId="0" xfId="0" applyFont="1" applyProtection="1">
      <protection hidden="1"/>
    </xf>
    <xf numFmtId="0" fontId="99" fillId="0" borderId="2" xfId="0" applyFont="1" applyBorder="1" applyProtection="1">
      <protection hidden="1"/>
    </xf>
    <xf numFmtId="0" fontId="99" fillId="0" borderId="1" xfId="0" applyFont="1" applyBorder="1" applyProtection="1">
      <protection hidden="1"/>
    </xf>
    <xf numFmtId="0" fontId="99" fillId="0" borderId="23" xfId="0" applyFont="1" applyBorder="1" applyProtection="1">
      <protection hidden="1"/>
    </xf>
    <xf numFmtId="0" fontId="44" fillId="0" borderId="2" xfId="0" applyFont="1" applyBorder="1" applyAlignment="1" applyProtection="1">
      <alignment horizontal="justify" vertical="center"/>
      <protection hidden="1"/>
    </xf>
    <xf numFmtId="0" fontId="44" fillId="0" borderId="1" xfId="0" applyFont="1" applyBorder="1" applyAlignment="1" applyProtection="1">
      <alignment horizontal="justify" vertical="center"/>
      <protection hidden="1"/>
    </xf>
    <xf numFmtId="0" fontId="44" fillId="0" borderId="23" xfId="0" applyFont="1" applyBorder="1" applyAlignment="1" applyProtection="1">
      <alignment horizontal="justify" vertical="center"/>
      <protection hidden="1"/>
    </xf>
    <xf numFmtId="0" fontId="94" fillId="0" borderId="3" xfId="0" applyFont="1" applyBorder="1" applyProtection="1">
      <protection hidden="1"/>
    </xf>
    <xf numFmtId="0" fontId="94" fillId="0" borderId="12" xfId="0" applyFont="1" applyBorder="1" applyProtection="1">
      <protection hidden="1"/>
    </xf>
    <xf numFmtId="0" fontId="94" fillId="0" borderId="17" xfId="0" applyFont="1" applyBorder="1" applyProtection="1">
      <protection hidden="1"/>
    </xf>
    <xf numFmtId="0" fontId="94" fillId="0" borderId="0" xfId="0" applyFont="1" applyBorder="1" applyAlignment="1" applyProtection="1">
      <alignment horizontal="justify"/>
      <protection hidden="1"/>
    </xf>
    <xf numFmtId="0" fontId="56" fillId="10" borderId="31" xfId="0" applyFont="1" applyFill="1" applyBorder="1" applyAlignment="1">
      <alignment horizontal="center" vertical="center" wrapText="1"/>
    </xf>
    <xf numFmtId="0" fontId="56" fillId="11" borderId="31" xfId="0" applyFont="1" applyFill="1" applyBorder="1" applyAlignment="1">
      <alignment horizontal="center" vertical="center" wrapText="1"/>
    </xf>
    <xf numFmtId="0" fontId="56" fillId="25" borderId="31" xfId="0" applyFont="1" applyFill="1" applyBorder="1" applyAlignment="1">
      <alignment horizontal="center" vertical="center" wrapText="1"/>
    </xf>
    <xf numFmtId="0" fontId="56" fillId="14" borderId="31" xfId="0" applyFont="1" applyFill="1" applyBorder="1" applyAlignment="1">
      <alignment horizontal="center" vertical="center"/>
    </xf>
    <xf numFmtId="0" fontId="56" fillId="22" borderId="1" xfId="0" applyFont="1" applyFill="1" applyBorder="1" applyAlignment="1">
      <alignment horizontal="center" vertical="top" wrapText="1"/>
    </xf>
    <xf numFmtId="0" fontId="108" fillId="0" borderId="31" xfId="0" applyFont="1" applyBorder="1" applyAlignment="1">
      <alignment horizontal="justify" vertical="top" wrapText="1"/>
    </xf>
    <xf numFmtId="0" fontId="109" fillId="0" borderId="1" xfId="0" applyFont="1" applyBorder="1" applyAlignment="1">
      <alignment horizontal="justify" vertical="top" wrapText="1"/>
    </xf>
    <xf numFmtId="0" fontId="56" fillId="12" borderId="0" xfId="0" applyFont="1" applyFill="1" applyAlignment="1" applyProtection="1">
      <alignment horizontal="left"/>
      <protection hidden="1"/>
    </xf>
    <xf numFmtId="0" fontId="0" fillId="12" borderId="0" xfId="0" applyFill="1" applyBorder="1" applyProtection="1">
      <protection hidden="1"/>
    </xf>
    <xf numFmtId="0" fontId="0" fillId="12" borderId="0" xfId="0" applyFill="1" applyProtection="1">
      <protection hidden="1"/>
    </xf>
    <xf numFmtId="0" fontId="12" fillId="28" borderId="0" xfId="0" applyFont="1" applyFill="1" applyBorder="1" applyAlignment="1" applyProtection="1">
      <alignment horizontal="center"/>
      <protection hidden="1"/>
    </xf>
    <xf numFmtId="0" fontId="12" fillId="28" borderId="0" xfId="0" applyFont="1" applyFill="1" applyBorder="1" applyAlignment="1" applyProtection="1">
      <protection hidden="1"/>
    </xf>
    <xf numFmtId="0" fontId="9" fillId="28" borderId="0" xfId="0" applyFont="1" applyFill="1" applyBorder="1" applyAlignment="1" applyProtection="1">
      <alignment vertical="center"/>
      <protection hidden="1"/>
    </xf>
    <xf numFmtId="0" fontId="0" fillId="28" borderId="0" xfId="0" applyFill="1" applyBorder="1" applyAlignment="1" applyProtection="1">
      <alignment vertical="center"/>
      <protection hidden="1"/>
    </xf>
    <xf numFmtId="0" fontId="12" fillId="37" borderId="2" xfId="0" applyFont="1" applyFill="1" applyBorder="1" applyAlignment="1" applyProtection="1">
      <alignment horizontal="center" vertical="center"/>
      <protection hidden="1"/>
    </xf>
    <xf numFmtId="0" fontId="12" fillId="37" borderId="1" xfId="0" applyFont="1" applyFill="1" applyBorder="1" applyAlignment="1" applyProtection="1">
      <alignment horizontal="center" vertical="center"/>
      <protection hidden="1"/>
    </xf>
    <xf numFmtId="0" fontId="113" fillId="28" borderId="2" xfId="0" applyFont="1" applyFill="1" applyBorder="1" applyAlignment="1" applyProtection="1">
      <alignment horizontal="center" vertical="center"/>
      <protection hidden="1"/>
    </xf>
    <xf numFmtId="0" fontId="114" fillId="28" borderId="1" xfId="0" applyFont="1" applyFill="1" applyBorder="1" applyAlignment="1" applyProtection="1">
      <alignment vertical="center"/>
      <protection hidden="1"/>
    </xf>
    <xf numFmtId="0" fontId="113" fillId="28" borderId="3" xfId="0" applyFont="1" applyFill="1" applyBorder="1" applyAlignment="1" applyProtection="1">
      <alignment horizontal="center" vertical="center"/>
      <protection hidden="1"/>
    </xf>
    <xf numFmtId="0" fontId="114" fillId="28" borderId="12" xfId="0" applyFont="1" applyFill="1" applyBorder="1" applyAlignment="1" applyProtection="1">
      <alignment vertical="center"/>
      <protection hidden="1"/>
    </xf>
    <xf numFmtId="0" fontId="0" fillId="32" borderId="17" xfId="0" applyFill="1" applyBorder="1" applyAlignment="1" applyProtection="1">
      <alignment horizontal="center"/>
      <protection locked="0"/>
    </xf>
    <xf numFmtId="0" fontId="0" fillId="0" borderId="18" xfId="0" applyBorder="1" applyProtection="1">
      <protection locked="0" hidden="1"/>
    </xf>
    <xf numFmtId="0" fontId="0" fillId="0" borderId="20" xfId="0" applyBorder="1" applyProtection="1">
      <protection locked="0" hidden="1"/>
    </xf>
    <xf numFmtId="0" fontId="0" fillId="0" borderId="2" xfId="0" applyBorder="1" applyProtection="1">
      <protection locked="0" hidden="1"/>
    </xf>
    <xf numFmtId="0" fontId="0" fillId="0" borderId="23" xfId="0" applyBorder="1" applyProtection="1">
      <protection locked="0" hidden="1"/>
    </xf>
    <xf numFmtId="0" fontId="0" fillId="0" borderId="3" xfId="0" applyBorder="1" applyProtection="1">
      <protection locked="0" hidden="1"/>
    </xf>
    <xf numFmtId="0" fontId="0" fillId="0" borderId="17" xfId="0" applyBorder="1" applyProtection="1">
      <protection locked="0" hidden="1"/>
    </xf>
    <xf numFmtId="0" fontId="0" fillId="32" borderId="20" xfId="0" applyFill="1" applyBorder="1" applyAlignment="1" applyProtection="1">
      <alignment horizontal="center"/>
      <protection locked="0"/>
    </xf>
    <xf numFmtId="0" fontId="0" fillId="0" borderId="69" xfId="0" applyBorder="1" applyProtection="1">
      <protection locked="0" hidden="1"/>
    </xf>
    <xf numFmtId="0" fontId="0" fillId="0" borderId="31" xfId="0" applyBorder="1" applyProtection="1">
      <protection locked="0" hidden="1"/>
    </xf>
    <xf numFmtId="0" fontId="0" fillId="0" borderId="32" xfId="0" applyBorder="1" applyProtection="1">
      <protection locked="0" hidden="1"/>
    </xf>
    <xf numFmtId="0" fontId="0" fillId="32" borderId="54" xfId="0" applyFill="1" applyBorder="1" applyAlignment="1" applyProtection="1">
      <alignment horizontal="center"/>
      <protection locked="0"/>
    </xf>
    <xf numFmtId="0" fontId="0" fillId="32" borderId="5" xfId="0" applyFill="1" applyBorder="1" applyAlignment="1" applyProtection="1">
      <alignment horizontal="center"/>
      <protection locked="0"/>
    </xf>
    <xf numFmtId="0" fontId="0" fillId="32" borderId="37" xfId="0" applyFill="1" applyBorder="1" applyAlignment="1" applyProtection="1">
      <alignment horizontal="center"/>
      <protection locked="0"/>
    </xf>
    <xf numFmtId="0" fontId="0" fillId="32" borderId="9" xfId="0" applyFill="1" applyBorder="1" applyAlignment="1" applyProtection="1">
      <alignment horizontal="center"/>
      <protection locked="0"/>
    </xf>
    <xf numFmtId="0" fontId="0" fillId="32" borderId="10" xfId="0" applyFill="1" applyBorder="1" applyAlignment="1" applyProtection="1">
      <alignment horizontal="center"/>
      <protection locked="0"/>
    </xf>
    <xf numFmtId="0" fontId="0" fillId="32" borderId="11" xfId="0" applyFill="1" applyBorder="1" applyAlignment="1" applyProtection="1">
      <alignment horizontal="center"/>
      <protection locked="0"/>
    </xf>
    <xf numFmtId="0" fontId="16" fillId="32" borderId="1" xfId="0" applyFont="1" applyFill="1" applyBorder="1" applyAlignment="1" applyProtection="1">
      <alignment horizontal="center"/>
      <protection hidden="1"/>
    </xf>
    <xf numFmtId="0" fontId="16" fillId="32" borderId="1" xfId="0" applyFont="1" applyFill="1" applyBorder="1" applyAlignment="1" applyProtection="1">
      <alignment horizontal="center" vertical="center"/>
      <protection hidden="1"/>
    </xf>
    <xf numFmtId="0" fontId="16" fillId="32" borderId="24" xfId="0" applyFont="1" applyFill="1" applyBorder="1" applyAlignment="1" applyProtection="1">
      <alignment horizontal="center"/>
      <protection hidden="1"/>
    </xf>
    <xf numFmtId="0" fontId="30" fillId="12" borderId="0" xfId="12" applyFont="1" applyFill="1" applyBorder="1" applyAlignment="1" applyProtection="1">
      <alignment horizontal="center" vertical="center" wrapText="1"/>
    </xf>
    <xf numFmtId="0" fontId="0" fillId="0" borderId="0" xfId="0" applyBorder="1"/>
    <xf numFmtId="0" fontId="2" fillId="38" borderId="31" xfId="12" applyFont="1" applyFill="1" applyBorder="1" applyAlignment="1" applyProtection="1">
      <alignment horizontal="center" vertical="center"/>
    </xf>
    <xf numFmtId="0" fontId="118" fillId="12" borderId="0" xfId="12" applyFont="1" applyFill="1" applyBorder="1" applyAlignment="1" applyProtection="1">
      <alignment horizontal="center" vertical="center" wrapText="1"/>
    </xf>
    <xf numFmtId="0" fontId="119" fillId="12" borderId="0" xfId="12" applyFont="1" applyFill="1" applyBorder="1" applyAlignment="1" applyProtection="1">
      <alignment horizontal="center" vertical="center" wrapText="1"/>
    </xf>
    <xf numFmtId="0" fontId="120" fillId="12" borderId="0" xfId="12" applyFont="1" applyFill="1" applyBorder="1" applyAlignment="1" applyProtection="1">
      <alignment horizontal="center" vertical="center"/>
    </xf>
    <xf numFmtId="0" fontId="117" fillId="26" borderId="65" xfId="12" applyFont="1" applyFill="1" applyBorder="1" applyAlignment="1" applyProtection="1">
      <alignment horizontal="center" vertical="center" wrapText="1"/>
    </xf>
    <xf numFmtId="0" fontId="117" fillId="26" borderId="73" xfId="12" applyFont="1" applyFill="1" applyBorder="1" applyAlignment="1" applyProtection="1">
      <alignment horizontal="center" vertical="center" wrapText="1"/>
    </xf>
    <xf numFmtId="0" fontId="117" fillId="26" borderId="53" xfId="12" applyFont="1" applyFill="1" applyBorder="1" applyAlignment="1" applyProtection="1">
      <alignment horizontal="center" vertical="center" wrapText="1"/>
    </xf>
    <xf numFmtId="0" fontId="117" fillId="0" borderId="0" xfId="12" applyFont="1" applyFill="1" applyBorder="1" applyAlignment="1" applyProtection="1">
      <alignment vertical="center" wrapText="1"/>
    </xf>
    <xf numFmtId="0" fontId="117" fillId="0" borderId="0" xfId="12" applyFont="1" applyFill="1" applyBorder="1" applyAlignment="1" applyProtection="1">
      <alignment horizontal="center" vertical="center" wrapText="1"/>
    </xf>
    <xf numFmtId="0" fontId="20" fillId="49" borderId="19" xfId="0" applyFont="1" applyFill="1" applyBorder="1" applyAlignment="1">
      <alignment horizontal="center" vertical="center"/>
    </xf>
    <xf numFmtId="0" fontId="20" fillId="49" borderId="18" xfId="0" applyFont="1" applyFill="1" applyBorder="1" applyAlignment="1">
      <alignment horizontal="center" vertical="center" wrapText="1"/>
    </xf>
    <xf numFmtId="0" fontId="117" fillId="49" borderId="73" xfId="12" applyFont="1" applyFill="1" applyBorder="1" applyAlignment="1" applyProtection="1">
      <alignment horizontal="center" vertical="center" wrapText="1"/>
    </xf>
    <xf numFmtId="0" fontId="116" fillId="12" borderId="0" xfId="12" applyFont="1" applyFill="1" applyBorder="1" applyAlignment="1" applyProtection="1">
      <alignment vertical="center" wrapText="1"/>
    </xf>
    <xf numFmtId="0" fontId="103" fillId="47" borderId="34" xfId="0" applyFont="1" applyFill="1" applyBorder="1" applyAlignment="1">
      <alignment horizontal="center" vertical="top" wrapText="1"/>
    </xf>
    <xf numFmtId="0" fontId="126" fillId="47" borderId="34" xfId="0" applyFont="1" applyFill="1" applyBorder="1" applyAlignment="1">
      <alignment horizontal="center" vertical="center" wrapText="1"/>
    </xf>
    <xf numFmtId="0" fontId="20" fillId="47" borderId="34" xfId="0" applyFont="1" applyFill="1" applyBorder="1" applyAlignment="1">
      <alignment horizontal="center" vertical="center"/>
    </xf>
    <xf numFmtId="0" fontId="77" fillId="0" borderId="66" xfId="0" applyFont="1" applyBorder="1" applyAlignment="1" applyProtection="1">
      <alignment horizontal="center" vertical="top" wrapText="1"/>
    </xf>
    <xf numFmtId="0" fontId="77" fillId="0" borderId="66" xfId="0" applyFont="1" applyBorder="1" applyAlignment="1" applyProtection="1">
      <alignment horizontal="center" vertical="top" wrapText="1"/>
      <protection locked="0"/>
    </xf>
    <xf numFmtId="0" fontId="77" fillId="0" borderId="59" xfId="0" applyFont="1" applyBorder="1" applyAlignment="1" applyProtection="1">
      <alignment horizontal="justify" vertical="top" wrapText="1"/>
      <protection locked="0"/>
    </xf>
    <xf numFmtId="0" fontId="96" fillId="0" borderId="59" xfId="0" applyFont="1" applyBorder="1" applyAlignment="1" applyProtection="1">
      <alignment horizontal="justify" vertical="top" wrapText="1"/>
      <protection locked="0"/>
    </xf>
    <xf numFmtId="0" fontId="77" fillId="0" borderId="59" xfId="0" applyFont="1" applyBorder="1" applyAlignment="1" applyProtection="1">
      <alignment horizontal="center" vertical="top" wrapText="1"/>
      <protection locked="0"/>
    </xf>
    <xf numFmtId="0" fontId="96" fillId="29" borderId="60" xfId="0" applyFont="1" applyFill="1" applyBorder="1" applyAlignment="1" applyProtection="1">
      <alignment horizontal="justify" vertical="top" wrapText="1"/>
      <protection locked="0"/>
    </xf>
    <xf numFmtId="0" fontId="77" fillId="29" borderId="60" xfId="0" applyFont="1" applyFill="1" applyBorder="1" applyAlignment="1" applyProtection="1">
      <alignment horizontal="justify" vertical="top" wrapText="1"/>
      <protection locked="0"/>
    </xf>
    <xf numFmtId="0" fontId="96" fillId="29" borderId="60" xfId="0" applyFont="1" applyFill="1" applyBorder="1" applyAlignment="1" applyProtection="1">
      <alignment vertical="top" wrapText="1"/>
      <protection locked="0"/>
    </xf>
    <xf numFmtId="0" fontId="77" fillId="0" borderId="60" xfId="0" applyFont="1" applyBorder="1" applyAlignment="1" applyProtection="1">
      <alignment horizontal="justify" vertical="top" wrapText="1"/>
      <protection locked="0"/>
    </xf>
    <xf numFmtId="0" fontId="96" fillId="0" borderId="60" xfId="0" applyFont="1" applyBorder="1" applyAlignment="1" applyProtection="1">
      <alignment horizontal="justify" vertical="top" wrapText="1"/>
      <protection locked="0"/>
    </xf>
    <xf numFmtId="0" fontId="96" fillId="0" borderId="60" xfId="0" applyFont="1" applyBorder="1" applyAlignment="1" applyProtection="1">
      <alignment vertical="top" wrapText="1"/>
      <protection locked="0"/>
    </xf>
    <xf numFmtId="0" fontId="96" fillId="12" borderId="60" xfId="0" applyFont="1" applyFill="1" applyBorder="1" applyAlignment="1" applyProtection="1">
      <alignment horizontal="justify" vertical="top" wrapText="1"/>
      <protection locked="0"/>
    </xf>
    <xf numFmtId="0" fontId="77" fillId="12" borderId="60" xfId="0" applyFont="1" applyFill="1" applyBorder="1" applyAlignment="1" applyProtection="1">
      <alignment horizontal="justify" vertical="top" wrapText="1"/>
      <protection locked="0"/>
    </xf>
    <xf numFmtId="0" fontId="96" fillId="12" borderId="60" xfId="0" applyFont="1" applyFill="1" applyBorder="1" applyAlignment="1" applyProtection="1">
      <alignment vertical="top" wrapText="1"/>
      <protection locked="0"/>
    </xf>
    <xf numFmtId="0" fontId="99" fillId="29" borderId="60" xfId="0" applyFont="1" applyFill="1" applyBorder="1" applyAlignment="1" applyProtection="1">
      <alignment vertical="top" wrapText="1"/>
      <protection locked="0"/>
    </xf>
    <xf numFmtId="0" fontId="96" fillId="15" borderId="60" xfId="0" applyFont="1" applyFill="1" applyBorder="1" applyAlignment="1" applyProtection="1">
      <alignment horizontal="justify" vertical="top" wrapText="1"/>
      <protection locked="0"/>
    </xf>
    <xf numFmtId="0" fontId="77" fillId="15" borderId="60" xfId="0" applyFont="1" applyFill="1" applyBorder="1" applyAlignment="1" applyProtection="1">
      <alignment horizontal="justify" vertical="top" wrapText="1"/>
      <protection locked="0"/>
    </xf>
    <xf numFmtId="0" fontId="96" fillId="15" borderId="60" xfId="0" applyFont="1" applyFill="1" applyBorder="1" applyAlignment="1" applyProtection="1">
      <alignment vertical="top" wrapText="1"/>
      <protection locked="0"/>
    </xf>
    <xf numFmtId="0" fontId="30" fillId="0" borderId="0" xfId="0" applyFont="1" applyFill="1" applyBorder="1" applyAlignment="1" applyProtection="1">
      <alignment horizontal="center" vertical="center" wrapText="1"/>
      <protection hidden="1"/>
    </xf>
    <xf numFmtId="0" fontId="89" fillId="0" borderId="0" xfId="0" applyFont="1" applyFill="1" applyBorder="1" applyAlignment="1" applyProtection="1">
      <alignment horizontal="center"/>
      <protection hidden="1"/>
    </xf>
    <xf numFmtId="0" fontId="43" fillId="0" borderId="0" xfId="0" applyFont="1" applyFill="1" applyBorder="1" applyAlignment="1" applyProtection="1">
      <alignment vertical="top"/>
      <protection hidden="1"/>
    </xf>
    <xf numFmtId="0" fontId="25" fillId="0" borderId="0" xfId="0" applyFont="1" applyFill="1" applyBorder="1" applyAlignment="1" applyProtection="1">
      <alignment horizontal="center" vertical="center" wrapText="1"/>
      <protection hidden="1"/>
    </xf>
    <xf numFmtId="0" fontId="25" fillId="18" borderId="13" xfId="0" applyFont="1" applyFill="1" applyBorder="1" applyAlignment="1" applyProtection="1">
      <alignment horizontal="center" vertical="center" wrapText="1"/>
      <protection hidden="1"/>
    </xf>
    <xf numFmtId="0" fontId="25" fillId="18" borderId="67" xfId="0" applyFont="1" applyFill="1" applyBorder="1" applyAlignment="1" applyProtection="1">
      <alignment horizontal="center" vertical="center" wrapText="1"/>
      <protection hidden="1"/>
    </xf>
    <xf numFmtId="0" fontId="25" fillId="18" borderId="83" xfId="0" applyFont="1" applyFill="1" applyBorder="1" applyAlignment="1" applyProtection="1">
      <alignment horizontal="center" vertical="center" wrapText="1"/>
      <protection hidden="1"/>
    </xf>
    <xf numFmtId="0" fontId="25" fillId="18" borderId="68" xfId="0" applyFont="1" applyFill="1" applyBorder="1" applyAlignment="1" applyProtection="1">
      <alignment horizontal="center" vertical="center" wrapText="1"/>
      <protection hidden="1"/>
    </xf>
    <xf numFmtId="0" fontId="84" fillId="0" borderId="0" xfId="0" applyFont="1" applyFill="1" applyBorder="1" applyAlignment="1" applyProtection="1">
      <alignment horizontal="center" vertical="center" wrapText="1"/>
      <protection hidden="1"/>
    </xf>
    <xf numFmtId="0" fontId="83" fillId="0" borderId="0" xfId="0" applyFont="1" applyFill="1" applyBorder="1" applyAlignment="1" applyProtection="1">
      <alignment horizontal="center" vertical="center" wrapText="1"/>
      <protection hidden="1"/>
    </xf>
    <xf numFmtId="0" fontId="56" fillId="0" borderId="0" xfId="0" applyFont="1" applyFill="1" applyBorder="1" applyAlignment="1">
      <alignment horizontal="center" vertical="top" wrapText="1"/>
    </xf>
    <xf numFmtId="0" fontId="94" fillId="0" borderId="0" xfId="0" applyFont="1" applyFill="1" applyBorder="1" applyProtection="1">
      <protection hidden="1"/>
    </xf>
    <xf numFmtId="0" fontId="10" fillId="0" borderId="0" xfId="0" applyFont="1" applyFill="1" applyBorder="1" applyProtection="1">
      <protection hidden="1"/>
    </xf>
    <xf numFmtId="0" fontId="30" fillId="0" borderId="23" xfId="0" applyFont="1" applyFill="1" applyBorder="1" applyAlignment="1" applyProtection="1">
      <alignment horizontal="center" vertical="center" wrapText="1"/>
      <protection hidden="1"/>
    </xf>
    <xf numFmtId="0" fontId="96" fillId="0" borderId="87" xfId="0" applyFont="1" applyBorder="1" applyAlignment="1" applyProtection="1">
      <alignment vertical="top" wrapText="1"/>
      <protection locked="0"/>
    </xf>
    <xf numFmtId="0" fontId="77" fillId="15" borderId="88" xfId="0" applyFont="1" applyFill="1" applyBorder="1" applyAlignment="1">
      <alignment horizontal="center" vertical="top" wrapText="1"/>
    </xf>
    <xf numFmtId="0" fontId="77" fillId="0" borderId="89" xfId="0" applyFont="1" applyBorder="1" applyAlignment="1" applyProtection="1">
      <alignment horizontal="center" vertical="top" wrapText="1"/>
    </xf>
    <xf numFmtId="0" fontId="30" fillId="0" borderId="17" xfId="0" applyFont="1" applyFill="1" applyBorder="1" applyAlignment="1" applyProtection="1">
      <alignment horizontal="center" vertical="center" wrapText="1"/>
      <protection hidden="1"/>
    </xf>
    <xf numFmtId="0" fontId="84" fillId="45" borderId="14" xfId="0" applyFont="1" applyFill="1" applyBorder="1" applyAlignment="1" applyProtection="1">
      <alignment vertical="center" wrapText="1"/>
      <protection hidden="1"/>
    </xf>
    <xf numFmtId="0" fontId="78" fillId="0" borderId="0" xfId="0" applyFont="1" applyFill="1" applyBorder="1" applyAlignment="1" applyProtection="1">
      <alignment horizontal="center" vertical="center" wrapText="1"/>
      <protection hidden="1"/>
    </xf>
    <xf numFmtId="0" fontId="77" fillId="0" borderId="0" xfId="0" applyFont="1" applyFill="1" applyBorder="1" applyAlignment="1" applyProtection="1">
      <alignment horizontal="center" vertical="center" wrapText="1"/>
      <protection hidden="1"/>
    </xf>
    <xf numFmtId="0" fontId="0" fillId="0" borderId="0" xfId="0" applyFill="1" applyBorder="1" applyAlignment="1">
      <alignment horizontal="center"/>
    </xf>
    <xf numFmtId="0" fontId="84" fillId="0" borderId="0" xfId="0" applyFont="1" applyFill="1" applyBorder="1" applyAlignment="1" applyProtection="1">
      <alignment vertical="center" wrapText="1"/>
      <protection hidden="1"/>
    </xf>
    <xf numFmtId="0" fontId="80" fillId="0" borderId="0" xfId="14" applyFont="1" applyFill="1" applyBorder="1" applyAlignment="1" applyProtection="1">
      <alignment horizontal="center" vertical="center" wrapText="1"/>
      <protection hidden="1"/>
    </xf>
    <xf numFmtId="0" fontId="84" fillId="45" borderId="15" xfId="0" applyFont="1" applyFill="1" applyBorder="1" applyAlignment="1" applyProtection="1">
      <alignment vertical="center" wrapText="1"/>
      <protection hidden="1"/>
    </xf>
    <xf numFmtId="49" fontId="14" fillId="0" borderId="54" xfId="0" applyNumberFormat="1" applyFont="1" applyBorder="1" applyAlignment="1" applyProtection="1">
      <alignment horizontal="justify" vertical="top"/>
      <protection locked="0"/>
    </xf>
    <xf numFmtId="49" fontId="14" fillId="0" borderId="54" xfId="0" applyNumberFormat="1" applyFont="1" applyFill="1" applyBorder="1" applyAlignment="1" applyProtection="1">
      <alignment horizontal="justify" vertical="top" wrapText="1"/>
      <protection locked="0"/>
    </xf>
    <xf numFmtId="49" fontId="14" fillId="0" borderId="5" xfId="0" applyNumberFormat="1" applyFont="1" applyBorder="1" applyAlignment="1" applyProtection="1">
      <alignment horizontal="justify" vertical="top"/>
      <protection locked="0"/>
    </xf>
    <xf numFmtId="49" fontId="14" fillId="0" borderId="54" xfId="0" applyNumberFormat="1" applyFont="1" applyBorder="1" applyAlignment="1" applyProtection="1">
      <alignment horizontal="justify" vertical="top" wrapText="1"/>
      <protection locked="0"/>
    </xf>
    <xf numFmtId="0" fontId="1" fillId="0" borderId="33" xfId="0" applyFont="1" applyFill="1" applyBorder="1" applyAlignment="1" applyProtection="1">
      <alignment horizontal="center" vertical="top"/>
      <protection locked="0"/>
    </xf>
    <xf numFmtId="49" fontId="14" fillId="0" borderId="54" xfId="0" applyNumberFormat="1" applyFont="1" applyFill="1" applyBorder="1" applyAlignment="1" applyProtection="1">
      <alignment horizontal="justify" vertical="top"/>
      <protection locked="0"/>
    </xf>
    <xf numFmtId="49" fontId="14" fillId="0" borderId="5" xfId="0" applyNumberFormat="1" applyFont="1" applyFill="1" applyBorder="1" applyAlignment="1" applyProtection="1">
      <alignment horizontal="justify" vertical="top" wrapText="1"/>
      <protection locked="0"/>
    </xf>
    <xf numFmtId="49" fontId="14" fillId="0" borderId="5" xfId="0" applyNumberFormat="1" applyFont="1" applyFill="1" applyBorder="1" applyAlignment="1" applyProtection="1">
      <alignment horizontal="justify" vertical="top"/>
      <protection locked="0"/>
    </xf>
    <xf numFmtId="49" fontId="1" fillId="0" borderId="54" xfId="0" applyNumberFormat="1" applyFont="1" applyFill="1" applyBorder="1" applyAlignment="1" applyProtection="1">
      <alignment horizontal="justify" vertical="top" wrapText="1"/>
      <protection locked="0"/>
    </xf>
    <xf numFmtId="0" fontId="3" fillId="0" borderId="55" xfId="0" applyFont="1" applyFill="1" applyBorder="1" applyAlignment="1" applyProtection="1">
      <alignment horizontal="justify" vertical="top" wrapText="1"/>
    </xf>
    <xf numFmtId="0" fontId="16" fillId="12" borderId="38" xfId="0" applyFont="1" applyFill="1" applyBorder="1" applyProtection="1"/>
    <xf numFmtId="0" fontId="3" fillId="0" borderId="38" xfId="0" applyFont="1" applyFill="1" applyBorder="1" applyAlignment="1" applyProtection="1">
      <alignment horizontal="right"/>
    </xf>
    <xf numFmtId="0" fontId="16" fillId="12" borderId="40" xfId="0" applyFont="1" applyFill="1" applyBorder="1" applyProtection="1"/>
    <xf numFmtId="0" fontId="16" fillId="0" borderId="38" xfId="0" applyFont="1" applyFill="1" applyBorder="1" applyProtection="1"/>
    <xf numFmtId="0" fontId="16" fillId="0" borderId="40" xfId="0" applyFont="1" applyFill="1" applyBorder="1" applyProtection="1"/>
    <xf numFmtId="0" fontId="3" fillId="0" borderId="38" xfId="0" applyFont="1" applyFill="1" applyBorder="1" applyAlignment="1" applyProtection="1">
      <alignment horizontal="justify" vertical="top" wrapText="1"/>
    </xf>
    <xf numFmtId="0" fontId="16" fillId="0" borderId="0" xfId="0" applyFont="1" applyFill="1" applyBorder="1"/>
    <xf numFmtId="0" fontId="56"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14" fillId="0" borderId="0" xfId="0" applyFont="1" applyFill="1" applyBorder="1" applyAlignment="1" applyProtection="1">
      <alignment horizontal="justify" vertical="top"/>
      <protection locked="0"/>
    </xf>
    <xf numFmtId="0" fontId="77" fillId="0" borderId="91" xfId="0" applyFont="1" applyBorder="1" applyAlignment="1">
      <alignment horizontal="justify" vertical="top" wrapText="1"/>
    </xf>
    <xf numFmtId="0" fontId="77" fillId="29" borderId="92" xfId="0" applyFont="1" applyFill="1" applyBorder="1" applyAlignment="1">
      <alignment horizontal="justify" vertical="center" wrapText="1"/>
    </xf>
    <xf numFmtId="0" fontId="77" fillId="0" borderId="93" xfId="0" applyFont="1" applyBorder="1" applyAlignment="1">
      <alignment horizontal="justify" vertical="top" wrapText="1"/>
    </xf>
    <xf numFmtId="0" fontId="77" fillId="12" borderId="94" xfId="0" applyFont="1" applyFill="1" applyBorder="1" applyAlignment="1">
      <alignment horizontal="justify" vertical="center" wrapText="1"/>
    </xf>
    <xf numFmtId="0" fontId="77" fillId="0" borderId="95" xfId="0" applyFont="1" applyBorder="1" applyAlignment="1">
      <alignment horizontal="justify" vertical="center" wrapText="1"/>
    </xf>
    <xf numFmtId="0" fontId="77" fillId="29" borderId="93" xfId="0" applyFont="1" applyFill="1" applyBorder="1" applyAlignment="1">
      <alignment horizontal="justify" vertical="top" wrapText="1"/>
    </xf>
    <xf numFmtId="0" fontId="77" fillId="29" borderId="94" xfId="0" applyFont="1" applyFill="1" applyBorder="1" applyAlignment="1">
      <alignment horizontal="justify" vertical="center" wrapText="1"/>
    </xf>
    <xf numFmtId="0" fontId="77" fillId="15" borderId="93" xfId="0" applyFont="1" applyFill="1" applyBorder="1" applyAlignment="1">
      <alignment horizontal="justify" vertical="top" wrapText="1"/>
    </xf>
    <xf numFmtId="0" fontId="14" fillId="0" borderId="1" xfId="0" applyFont="1" applyFill="1" applyBorder="1" applyAlignment="1" applyProtection="1">
      <alignment horizontal="justify" vertical="top"/>
      <protection locked="0"/>
    </xf>
    <xf numFmtId="0" fontId="14" fillId="0" borderId="1" xfId="0" applyFont="1" applyBorder="1" applyAlignment="1" applyProtection="1">
      <alignment horizontal="justify" vertical="top"/>
      <protection locked="0"/>
    </xf>
    <xf numFmtId="0" fontId="56" fillId="26" borderId="1" xfId="0" applyFont="1" applyFill="1" applyBorder="1" applyAlignment="1" applyProtection="1">
      <alignment horizontal="center" vertical="center" wrapText="1"/>
      <protection hidden="1"/>
    </xf>
    <xf numFmtId="0" fontId="13" fillId="11" borderId="1" xfId="0" applyFont="1" applyFill="1" applyBorder="1" applyAlignment="1" applyProtection="1">
      <alignment horizontal="center" vertical="center" wrapText="1"/>
      <protection hidden="1"/>
    </xf>
    <xf numFmtId="0" fontId="13" fillId="44" borderId="1" xfId="0" applyFont="1" applyFill="1" applyBorder="1" applyAlignment="1">
      <alignment horizontal="justify" vertical="top" wrapText="1"/>
    </xf>
    <xf numFmtId="0" fontId="13" fillId="50" borderId="1" xfId="0" applyFont="1" applyFill="1" applyBorder="1" applyAlignment="1">
      <alignment horizontal="center" vertical="top"/>
    </xf>
    <xf numFmtId="0" fontId="13" fillId="50" borderId="1" xfId="0" applyFont="1" applyFill="1" applyBorder="1" applyAlignment="1">
      <alignment horizontal="justify" vertical="top" wrapText="1"/>
    </xf>
    <xf numFmtId="0" fontId="13" fillId="44" borderId="1" xfId="0" applyFont="1" applyFill="1" applyBorder="1" applyAlignment="1">
      <alignment horizontal="center" vertical="top"/>
    </xf>
    <xf numFmtId="0" fontId="13" fillId="50" borderId="1" xfId="0" applyFont="1" applyFill="1" applyBorder="1" applyAlignment="1">
      <alignment horizontal="center" vertical="top" wrapText="1"/>
    </xf>
    <xf numFmtId="0" fontId="13" fillId="44" borderId="1" xfId="0" applyFont="1" applyFill="1" applyBorder="1" applyAlignment="1">
      <alignment horizontal="center" vertical="top" wrapText="1"/>
    </xf>
    <xf numFmtId="0" fontId="56" fillId="27" borderId="1" xfId="0" applyFont="1" applyFill="1" applyBorder="1" applyAlignment="1">
      <alignment horizontal="center" wrapText="1"/>
    </xf>
    <xf numFmtId="0" fontId="13" fillId="27" borderId="1" xfId="0" applyFont="1" applyFill="1" applyBorder="1" applyAlignment="1">
      <alignment horizontal="center" vertical="center" wrapText="1"/>
    </xf>
    <xf numFmtId="0" fontId="84" fillId="45" borderId="13" xfId="0" applyFont="1" applyFill="1" applyBorder="1" applyAlignment="1" applyProtection="1">
      <alignment vertical="center" wrapText="1"/>
      <protection hidden="1"/>
    </xf>
    <xf numFmtId="0" fontId="3" fillId="0" borderId="1" xfId="0" applyFont="1" applyFill="1" applyBorder="1" applyAlignment="1" applyProtection="1">
      <alignment horizontal="center" vertical="top" wrapText="1"/>
    </xf>
    <xf numFmtId="0" fontId="16" fillId="12" borderId="1" xfId="0" applyFont="1" applyFill="1" applyBorder="1" applyAlignment="1" applyProtection="1">
      <alignment horizontal="center"/>
    </xf>
    <xf numFmtId="0" fontId="3" fillId="0" borderId="1" xfId="0" applyFont="1" applyFill="1" applyBorder="1" applyAlignment="1" applyProtection="1">
      <alignment horizontal="center"/>
    </xf>
    <xf numFmtId="0" fontId="16" fillId="0" borderId="1" xfId="0" applyFont="1" applyFill="1" applyBorder="1" applyAlignment="1" applyProtection="1">
      <alignment horizontal="center"/>
    </xf>
    <xf numFmtId="0" fontId="96" fillId="29" borderId="85" xfId="0" applyFont="1" applyFill="1" applyBorder="1" applyAlignment="1" applyProtection="1">
      <alignment horizontal="justify" vertical="top" wrapText="1"/>
      <protection locked="0"/>
    </xf>
    <xf numFmtId="0" fontId="96" fillId="0" borderId="85" xfId="0" applyFont="1" applyBorder="1" applyAlignment="1" applyProtection="1">
      <alignment horizontal="justify" vertical="top" wrapText="1"/>
      <protection locked="0"/>
    </xf>
    <xf numFmtId="0" fontId="96" fillId="0" borderId="66" xfId="0" applyFont="1" applyBorder="1" applyAlignment="1" applyProtection="1">
      <alignment horizontal="justify" vertical="top" wrapText="1"/>
      <protection locked="0"/>
    </xf>
    <xf numFmtId="0" fontId="96" fillId="12" borderId="85" xfId="0" applyFont="1" applyFill="1" applyBorder="1" applyAlignment="1" applyProtection="1">
      <alignment horizontal="justify" vertical="top" wrapText="1"/>
      <protection locked="0"/>
    </xf>
    <xf numFmtId="0" fontId="96" fillId="12" borderId="66" xfId="0" applyFont="1" applyFill="1" applyBorder="1" applyAlignment="1" applyProtection="1">
      <alignment horizontal="justify" vertical="top" wrapText="1"/>
      <protection locked="0"/>
    </xf>
    <xf numFmtId="0" fontId="96" fillId="15" borderId="85" xfId="0" applyFont="1" applyFill="1" applyBorder="1" applyAlignment="1" applyProtection="1">
      <alignment horizontal="justify" vertical="top" wrapText="1"/>
      <protection locked="0"/>
    </xf>
    <xf numFmtId="0" fontId="96" fillId="15" borderId="66" xfId="0" applyFont="1" applyFill="1" applyBorder="1" applyAlignment="1" applyProtection="1">
      <alignment horizontal="justify" vertical="top" wrapText="1"/>
      <protection locked="0"/>
    </xf>
    <xf numFmtId="0" fontId="96" fillId="0" borderId="86" xfId="0" applyFont="1" applyBorder="1" applyAlignment="1" applyProtection="1">
      <alignment horizontal="justify" vertical="top" wrapText="1"/>
      <protection locked="0"/>
    </xf>
    <xf numFmtId="0" fontId="96" fillId="0" borderId="66" xfId="0" applyFont="1" applyBorder="1" applyAlignment="1" applyProtection="1">
      <alignment horizontal="left" vertical="top" wrapText="1"/>
      <protection locked="0"/>
    </xf>
    <xf numFmtId="0" fontId="13" fillId="0" borderId="0" xfId="0" applyFont="1" applyFill="1" applyBorder="1" applyAlignment="1">
      <alignment horizontal="center" vertical="top"/>
    </xf>
    <xf numFmtId="0" fontId="74" fillId="0" borderId="0" xfId="0" applyFont="1" applyFill="1" applyBorder="1" applyAlignment="1" applyProtection="1">
      <alignment horizontal="center" vertical="center" wrapText="1"/>
      <protection hidden="1"/>
    </xf>
    <xf numFmtId="0" fontId="73" fillId="0" borderId="0" xfId="0" applyFont="1" applyFill="1" applyBorder="1" applyAlignment="1" applyProtection="1">
      <alignment horizontal="center" vertical="center" wrapText="1"/>
      <protection hidden="1"/>
    </xf>
    <xf numFmtId="0" fontId="75" fillId="0" borderId="0"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wrapText="1"/>
      <protection locked="0"/>
    </xf>
    <xf numFmtId="0" fontId="3" fillId="0" borderId="0" xfId="0" applyFont="1" applyFill="1" applyBorder="1" applyAlignment="1" applyProtection="1">
      <alignment horizontal="justify" vertical="top" wrapText="1"/>
    </xf>
    <xf numFmtId="0" fontId="96" fillId="29" borderId="66" xfId="0" applyFont="1" applyFill="1" applyBorder="1" applyAlignment="1" applyProtection="1">
      <alignment horizontal="justify" vertical="top" wrapText="1"/>
      <protection locked="0"/>
    </xf>
    <xf numFmtId="49" fontId="14" fillId="0" borderId="5" xfId="0" applyNumberFormat="1" applyFont="1" applyBorder="1" applyAlignment="1" applyProtection="1">
      <alignment horizontal="justify" vertical="top" wrapText="1"/>
      <protection locked="0"/>
    </xf>
    <xf numFmtId="0" fontId="13" fillId="0" borderId="0" xfId="0" applyFont="1" applyBorder="1" applyAlignment="1">
      <alignment horizontal="center" vertical="top"/>
    </xf>
    <xf numFmtId="0" fontId="72" fillId="0" borderId="0" xfId="0" applyFont="1" applyFill="1" applyBorder="1" applyAlignment="1" applyProtection="1">
      <alignment horizontal="center" vertical="center" wrapText="1"/>
      <protection hidden="1"/>
    </xf>
    <xf numFmtId="0" fontId="52" fillId="0" borderId="0" xfId="0" applyFont="1" applyFill="1" applyBorder="1" applyAlignment="1" applyProtection="1">
      <alignment horizontal="center" vertical="center" wrapText="1"/>
      <protection hidden="1"/>
    </xf>
    <xf numFmtId="0" fontId="16" fillId="0" borderId="0" xfId="0" applyFont="1" applyFill="1" applyAlignment="1">
      <alignment wrapText="1"/>
    </xf>
    <xf numFmtId="16" fontId="3" fillId="0" borderId="1" xfId="0" applyNumberFormat="1" applyFont="1" applyFill="1" applyBorder="1" applyAlignment="1" applyProtection="1">
      <alignment horizontal="center" vertical="top" wrapText="1"/>
    </xf>
    <xf numFmtId="0" fontId="10" fillId="0" borderId="0" xfId="0" applyFont="1" applyBorder="1" applyAlignment="1" applyProtection="1">
      <alignment horizontal="center"/>
      <protection hidden="1"/>
    </xf>
    <xf numFmtId="9" fontId="14" fillId="0" borderId="31" xfId="0" applyNumberFormat="1" applyFont="1" applyFill="1" applyBorder="1" applyAlignment="1">
      <alignment horizontal="center" vertical="top"/>
    </xf>
    <xf numFmtId="0" fontId="3" fillId="26" borderId="55" xfId="0" applyFont="1" applyFill="1" applyBorder="1" applyAlignment="1" applyProtection="1">
      <alignment horizontal="justify" vertical="top" wrapText="1"/>
    </xf>
    <xf numFmtId="0" fontId="3" fillId="26" borderId="1" xfId="0" applyFont="1" applyFill="1" applyBorder="1" applyAlignment="1" applyProtection="1">
      <alignment horizontal="center" vertical="top" wrapText="1"/>
    </xf>
    <xf numFmtId="49" fontId="14" fillId="26" borderId="54" xfId="0" applyNumberFormat="1" applyFont="1" applyFill="1" applyBorder="1" applyAlignment="1" applyProtection="1">
      <alignment horizontal="justify" vertical="top" wrapText="1"/>
      <protection locked="0"/>
    </xf>
    <xf numFmtId="0" fontId="4" fillId="26" borderId="33" xfId="0" applyFont="1" applyFill="1" applyBorder="1" applyAlignment="1" applyProtection="1">
      <alignment horizontal="justify" vertical="top" wrapText="1"/>
      <protection locked="0"/>
    </xf>
    <xf numFmtId="0" fontId="14" fillId="26" borderId="33" xfId="0" applyFont="1" applyFill="1" applyBorder="1" applyAlignment="1" applyProtection="1">
      <alignment horizontal="center" vertical="top"/>
      <protection locked="0"/>
    </xf>
    <xf numFmtId="0" fontId="14" fillId="26" borderId="1" xfId="0" applyFont="1" applyFill="1" applyBorder="1" applyAlignment="1" applyProtection="1">
      <alignment horizontal="justify" vertical="top"/>
      <protection locked="0"/>
    </xf>
    <xf numFmtId="0" fontId="14" fillId="26" borderId="0" xfId="0" applyFont="1" applyFill="1" applyBorder="1" applyAlignment="1" applyProtection="1">
      <alignment horizontal="justify" vertical="top"/>
      <protection locked="0"/>
    </xf>
    <xf numFmtId="0" fontId="14" fillId="26" borderId="1" xfId="0" applyFont="1" applyFill="1" applyBorder="1" applyAlignment="1">
      <alignment horizontal="center" vertical="top"/>
    </xf>
    <xf numFmtId="9" fontId="14" fillId="26" borderId="31" xfId="0" applyNumberFormat="1" applyFont="1" applyFill="1" applyBorder="1" applyAlignment="1">
      <alignment horizontal="center" vertical="top"/>
    </xf>
    <xf numFmtId="0" fontId="15" fillId="26" borderId="24" xfId="0" applyFont="1" applyFill="1" applyBorder="1" applyAlignment="1">
      <alignment horizontal="center" vertical="top"/>
    </xf>
    <xf numFmtId="0" fontId="15" fillId="26" borderId="24" xfId="0" applyFont="1" applyFill="1" applyBorder="1" applyAlignment="1">
      <alignment horizontal="justify" vertical="top"/>
    </xf>
    <xf numFmtId="0" fontId="15" fillId="26" borderId="33" xfId="0" applyFont="1" applyFill="1" applyBorder="1" applyAlignment="1">
      <alignment horizontal="justify" vertical="top"/>
    </xf>
    <xf numFmtId="0" fontId="16" fillId="26" borderId="0" xfId="0" applyFont="1" applyFill="1"/>
    <xf numFmtId="0" fontId="13" fillId="26" borderId="1" xfId="0" applyFont="1" applyFill="1" applyBorder="1" applyAlignment="1">
      <alignment horizontal="center" vertical="top"/>
    </xf>
    <xf numFmtId="0" fontId="74" fillId="26" borderId="1" xfId="0" applyFont="1" applyFill="1" applyBorder="1" applyAlignment="1" applyProtection="1">
      <alignment horizontal="center" vertical="center" wrapText="1"/>
      <protection hidden="1"/>
    </xf>
    <xf numFmtId="0" fontId="73" fillId="26" borderId="1" xfId="0" applyFont="1" applyFill="1" applyBorder="1" applyAlignment="1" applyProtection="1">
      <alignment horizontal="center" vertical="center" wrapText="1"/>
      <protection hidden="1"/>
    </xf>
    <xf numFmtId="0" fontId="27" fillId="26" borderId="1" xfId="0" applyFont="1" applyFill="1" applyBorder="1" applyAlignment="1" applyProtection="1">
      <alignment horizontal="center" vertical="center" wrapText="1"/>
      <protection hidden="1"/>
    </xf>
    <xf numFmtId="0" fontId="75" fillId="26" borderId="1" xfId="0" applyFont="1" applyFill="1" applyBorder="1" applyAlignment="1" applyProtection="1">
      <alignment horizontal="center" vertical="center" wrapText="1"/>
      <protection hidden="1"/>
    </xf>
    <xf numFmtId="0" fontId="16" fillId="26" borderId="38" xfId="0" applyFont="1" applyFill="1" applyBorder="1" applyProtection="1"/>
    <xf numFmtId="0" fontId="16" fillId="26" borderId="1" xfId="0" applyFont="1" applyFill="1" applyBorder="1" applyAlignment="1" applyProtection="1">
      <alignment horizontal="center"/>
    </xf>
    <xf numFmtId="0" fontId="15" fillId="26" borderId="38" xfId="0" applyFont="1" applyFill="1" applyBorder="1" applyAlignment="1">
      <alignment horizontal="center" vertical="top"/>
    </xf>
    <xf numFmtId="0" fontId="15" fillId="26" borderId="46" xfId="0" applyFont="1" applyFill="1" applyBorder="1" applyAlignment="1">
      <alignment horizontal="center" vertical="top"/>
    </xf>
    <xf numFmtId="0" fontId="15" fillId="26" borderId="39" xfId="0" applyFont="1" applyFill="1" applyBorder="1" applyAlignment="1">
      <alignment horizontal="justify" vertical="top"/>
    </xf>
    <xf numFmtId="0" fontId="15" fillId="26" borderId="38" xfId="0" applyFont="1" applyFill="1" applyBorder="1" applyAlignment="1">
      <alignment horizontal="justify" vertical="top"/>
    </xf>
    <xf numFmtId="0" fontId="15" fillId="26" borderId="46" xfId="0" applyFont="1" applyFill="1" applyBorder="1" applyAlignment="1">
      <alignment horizontal="justify" vertical="top"/>
    </xf>
    <xf numFmtId="0" fontId="72" fillId="26" borderId="1" xfId="0" applyFont="1" applyFill="1" applyBorder="1" applyAlignment="1" applyProtection="1">
      <alignment horizontal="center" vertical="center" wrapText="1"/>
      <protection hidden="1"/>
    </xf>
    <xf numFmtId="49" fontId="14" fillId="26" borderId="5" xfId="0" applyNumberFormat="1" applyFont="1" applyFill="1" applyBorder="1" applyAlignment="1" applyProtection="1">
      <alignment horizontal="justify" vertical="top"/>
      <protection locked="0"/>
    </xf>
    <xf numFmtId="49" fontId="14" fillId="26" borderId="5" xfId="0" applyNumberFormat="1" applyFont="1" applyFill="1" applyBorder="1" applyAlignment="1" applyProtection="1">
      <alignment horizontal="justify" vertical="top" wrapText="1"/>
      <protection locked="0"/>
    </xf>
    <xf numFmtId="0" fontId="15" fillId="26" borderId="40" xfId="0" applyFont="1" applyFill="1" applyBorder="1" applyAlignment="1">
      <alignment horizontal="justify" vertical="top"/>
    </xf>
    <xf numFmtId="0" fontId="15" fillId="26" borderId="40" xfId="0" applyFont="1" applyFill="1" applyBorder="1" applyAlignment="1">
      <alignment horizontal="center" vertical="top"/>
    </xf>
    <xf numFmtId="0" fontId="15" fillId="26" borderId="33" xfId="0" applyFont="1" applyFill="1" applyBorder="1" applyAlignment="1">
      <alignment horizontal="center" vertical="top"/>
    </xf>
    <xf numFmtId="0" fontId="3" fillId="26" borderId="38" xfId="0" applyFont="1" applyFill="1" applyBorder="1" applyAlignment="1" applyProtection="1">
      <alignment horizontal="right"/>
    </xf>
    <xf numFmtId="0" fontId="3" fillId="26" borderId="1" xfId="0" applyFont="1" applyFill="1" applyBorder="1" applyAlignment="1" applyProtection="1">
      <alignment horizontal="center"/>
    </xf>
    <xf numFmtId="49" fontId="14" fillId="26" borderId="54" xfId="0" applyNumberFormat="1" applyFont="1" applyFill="1" applyBorder="1" applyAlignment="1" applyProtection="1">
      <alignment horizontal="justify" vertical="top"/>
      <protection locked="0"/>
    </xf>
    <xf numFmtId="0" fontId="16" fillId="26" borderId="40" xfId="0" applyFont="1" applyFill="1" applyBorder="1" applyProtection="1"/>
    <xf numFmtId="0" fontId="52" fillId="26" borderId="1" xfId="0" applyFont="1" applyFill="1" applyBorder="1" applyAlignment="1" applyProtection="1">
      <alignment horizontal="center" vertical="top" wrapText="1"/>
    </xf>
    <xf numFmtId="0" fontId="16" fillId="26" borderId="1" xfId="0" applyFont="1" applyFill="1" applyBorder="1" applyAlignment="1" applyProtection="1">
      <alignment horizontal="center" vertical="top" wrapText="1"/>
    </xf>
    <xf numFmtId="0" fontId="15" fillId="26" borderId="54" xfId="0" applyFont="1" applyFill="1" applyBorder="1" applyAlignment="1">
      <alignment horizontal="justify" vertical="top"/>
    </xf>
    <xf numFmtId="0" fontId="52" fillId="26" borderId="1" xfId="0" applyFont="1" applyFill="1" applyBorder="1" applyAlignment="1" applyProtection="1">
      <alignment horizontal="center" vertical="center" wrapText="1"/>
      <protection hidden="1"/>
    </xf>
    <xf numFmtId="0" fontId="3" fillId="26" borderId="38" xfId="0" applyFont="1" applyFill="1" applyBorder="1" applyAlignment="1" applyProtection="1">
      <alignment horizontal="justify" vertical="top" wrapText="1"/>
    </xf>
    <xf numFmtId="49" fontId="1" fillId="26" borderId="54" xfId="0" applyNumberFormat="1" applyFont="1" applyFill="1" applyBorder="1" applyAlignment="1" applyProtection="1">
      <alignment horizontal="justify" vertical="top" wrapText="1"/>
      <protection locked="0"/>
    </xf>
    <xf numFmtId="49" fontId="14" fillId="26" borderId="1" xfId="0" applyNumberFormat="1" applyFont="1" applyFill="1" applyBorder="1" applyAlignment="1" applyProtection="1">
      <alignment horizontal="justify" vertical="top"/>
      <protection locked="0"/>
    </xf>
    <xf numFmtId="0" fontId="16" fillId="26" borderId="0" xfId="0" applyFont="1" applyFill="1" applyAlignment="1">
      <alignment wrapText="1"/>
    </xf>
    <xf numFmtId="0" fontId="1" fillId="26" borderId="33" xfId="0" applyFont="1" applyFill="1" applyBorder="1" applyAlignment="1" applyProtection="1">
      <alignment horizontal="center" vertical="top"/>
      <protection locked="0"/>
    </xf>
    <xf numFmtId="1" fontId="16" fillId="26" borderId="1" xfId="0" applyNumberFormat="1" applyFont="1" applyFill="1" applyBorder="1" applyAlignment="1" applyProtection="1">
      <alignment horizontal="center"/>
    </xf>
    <xf numFmtId="49" fontId="1" fillId="26" borderId="54" xfId="0" applyNumberFormat="1" applyFont="1" applyFill="1" applyBorder="1" applyAlignment="1" applyProtection="1">
      <alignment horizontal="justify" vertical="top"/>
      <protection locked="0"/>
    </xf>
    <xf numFmtId="9" fontId="15" fillId="0" borderId="55" xfId="0" applyNumberFormat="1" applyFont="1" applyFill="1" applyBorder="1" applyAlignment="1">
      <alignment horizontal="center" vertical="top"/>
    </xf>
    <xf numFmtId="0" fontId="96" fillId="0" borderId="84" xfId="0" applyFont="1" applyBorder="1" applyAlignment="1" applyProtection="1">
      <alignment horizontal="justify" vertical="top" wrapText="1"/>
      <protection locked="0"/>
    </xf>
    <xf numFmtId="0" fontId="56" fillId="0" borderId="24" xfId="0" applyFont="1" applyFill="1" applyBorder="1" applyAlignment="1">
      <alignment horizontal="justify" vertical="top"/>
    </xf>
    <xf numFmtId="0" fontId="77" fillId="0" borderId="59" xfId="0" applyFont="1" applyFill="1" applyBorder="1" applyAlignment="1">
      <alignment horizontal="center" vertical="top" wrapText="1"/>
    </xf>
    <xf numFmtId="0" fontId="3" fillId="0" borderId="0" xfId="0" applyFont="1" applyFill="1" applyBorder="1" applyAlignment="1" applyProtection="1">
      <alignment horizontal="right"/>
    </xf>
    <xf numFmtId="0" fontId="86" fillId="47" borderId="4" xfId="0" applyFont="1" applyFill="1" applyBorder="1" applyAlignment="1" applyProtection="1">
      <alignment vertical="center" wrapText="1"/>
      <protection hidden="1"/>
    </xf>
    <xf numFmtId="0" fontId="86" fillId="0" borderId="34" xfId="0" applyFont="1" applyFill="1" applyBorder="1" applyAlignment="1" applyProtection="1">
      <alignment vertical="center" wrapText="1"/>
      <protection hidden="1"/>
    </xf>
    <xf numFmtId="0" fontId="90" fillId="0" borderId="30" xfId="0" applyFont="1" applyBorder="1" applyAlignment="1" applyProtection="1">
      <alignment vertical="top"/>
      <protection hidden="1"/>
    </xf>
    <xf numFmtId="0" fontId="78" fillId="41" borderId="58" xfId="0" applyFont="1" applyFill="1" applyBorder="1" applyAlignment="1" applyProtection="1">
      <alignment vertical="center" wrapText="1"/>
      <protection hidden="1"/>
    </xf>
    <xf numFmtId="0" fontId="78" fillId="41" borderId="72" xfId="0" applyFont="1" applyFill="1" applyBorder="1" applyAlignment="1" applyProtection="1">
      <alignment vertical="center" wrapText="1"/>
      <protection hidden="1"/>
    </xf>
    <xf numFmtId="0" fontId="5" fillId="0" borderId="0" xfId="0" applyFont="1" applyBorder="1" applyAlignment="1" applyProtection="1">
      <alignment horizontal="left" vertical="top"/>
      <protection hidden="1"/>
    </xf>
    <xf numFmtId="0" fontId="80" fillId="41" borderId="29" xfId="14" applyFont="1" applyFill="1" applyBorder="1" applyAlignment="1" applyProtection="1">
      <alignment horizontal="center" vertical="center" wrapText="1"/>
      <protection hidden="1"/>
    </xf>
    <xf numFmtId="0" fontId="77" fillId="0" borderId="66" xfId="0" applyFont="1" applyFill="1" applyBorder="1" applyAlignment="1">
      <alignment horizontal="center" vertical="top" wrapText="1"/>
    </xf>
    <xf numFmtId="0" fontId="30" fillId="0" borderId="56" xfId="0" applyFont="1" applyFill="1" applyBorder="1" applyAlignment="1" applyProtection="1">
      <alignment horizontal="center" vertical="center" wrapText="1"/>
      <protection hidden="1"/>
    </xf>
    <xf numFmtId="0" fontId="78" fillId="41" borderId="99" xfId="0" applyFont="1" applyFill="1" applyBorder="1" applyAlignment="1" applyProtection="1">
      <alignment vertical="center" wrapText="1"/>
      <protection hidden="1"/>
    </xf>
    <xf numFmtId="0" fontId="76" fillId="41" borderId="51" xfId="0" applyFont="1" applyFill="1" applyBorder="1" applyAlignment="1" applyProtection="1">
      <alignment horizontal="center" vertical="center" wrapText="1"/>
      <protection hidden="1"/>
    </xf>
    <xf numFmtId="0" fontId="76" fillId="41" borderId="100" xfId="0" applyFont="1" applyFill="1" applyBorder="1" applyAlignment="1" applyProtection="1">
      <alignment horizontal="center" vertical="center" wrapText="1"/>
      <protection hidden="1"/>
    </xf>
    <xf numFmtId="0" fontId="76" fillId="41" borderId="12" xfId="0" applyFont="1" applyFill="1" applyBorder="1" applyAlignment="1" applyProtection="1">
      <alignment horizontal="center" vertical="center" wrapText="1"/>
      <protection hidden="1"/>
    </xf>
    <xf numFmtId="0" fontId="82" fillId="17" borderId="21" xfId="14" applyFont="1" applyFill="1" applyBorder="1" applyAlignment="1" applyProtection="1">
      <alignment horizontal="center" vertical="center" wrapText="1"/>
      <protection hidden="1"/>
    </xf>
    <xf numFmtId="0" fontId="133" fillId="42" borderId="21" xfId="0" applyFont="1" applyFill="1" applyBorder="1" applyAlignment="1" applyProtection="1">
      <alignment horizontal="center" vertical="center" wrapText="1"/>
      <protection hidden="1"/>
    </xf>
    <xf numFmtId="0" fontId="76" fillId="40" borderId="21"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protection hidden="1"/>
    </xf>
    <xf numFmtId="0" fontId="76" fillId="0" borderId="0" xfId="0" applyFont="1" applyFill="1" applyBorder="1" applyAlignment="1" applyProtection="1">
      <alignment horizontal="center" vertical="center" wrapText="1"/>
      <protection hidden="1"/>
    </xf>
    <xf numFmtId="0" fontId="96" fillId="0" borderId="0" xfId="0" applyFont="1" applyFill="1" applyBorder="1" applyAlignment="1">
      <alignment horizontal="justify" vertical="top" wrapText="1"/>
    </xf>
    <xf numFmtId="0" fontId="76" fillId="40" borderId="4" xfId="0" applyFont="1" applyFill="1" applyBorder="1" applyAlignment="1" applyProtection="1">
      <alignment horizontal="center" vertical="center" wrapText="1"/>
      <protection hidden="1"/>
    </xf>
    <xf numFmtId="0" fontId="76" fillId="17" borderId="13" xfId="0" applyFont="1" applyFill="1" applyBorder="1" applyAlignment="1" applyProtection="1">
      <alignment horizontal="center" vertical="center" wrapText="1"/>
      <protection hidden="1"/>
    </xf>
    <xf numFmtId="49" fontId="14" fillId="0" borderId="33" xfId="0" applyNumberFormat="1" applyFont="1" applyFill="1" applyBorder="1" applyAlignment="1" applyProtection="1">
      <alignment horizontal="justify" vertical="top" wrapText="1"/>
      <protection locked="0"/>
    </xf>
    <xf numFmtId="0" fontId="56" fillId="11" borderId="1" xfId="0" applyFont="1" applyFill="1" applyBorder="1" applyAlignment="1" applyProtection="1">
      <alignment horizontal="center" vertical="center" wrapText="1"/>
    </xf>
    <xf numFmtId="0" fontId="77" fillId="0" borderId="33" xfId="0" applyFont="1" applyBorder="1" applyAlignment="1" applyProtection="1">
      <alignment horizontal="center" vertical="top" wrapText="1"/>
    </xf>
    <xf numFmtId="0" fontId="77" fillId="0" borderId="96" xfId="0" applyFont="1" applyBorder="1" applyAlignment="1" applyProtection="1">
      <alignment horizontal="center" vertical="top" wrapText="1"/>
    </xf>
    <xf numFmtId="0" fontId="77" fillId="0" borderId="1" xfId="0" applyFont="1" applyBorder="1" applyAlignment="1" applyProtection="1">
      <alignment horizontal="center" vertical="top" wrapText="1"/>
    </xf>
    <xf numFmtId="0" fontId="96" fillId="0" borderId="107" xfId="0" applyFont="1" applyBorder="1" applyAlignment="1" applyProtection="1">
      <alignment horizontal="justify" vertical="top" wrapText="1"/>
      <protection locked="0"/>
    </xf>
    <xf numFmtId="0" fontId="96" fillId="0" borderId="110" xfId="0" applyFont="1" applyBorder="1" applyAlignment="1" applyProtection="1">
      <alignment horizontal="justify" vertical="top" wrapText="1"/>
      <protection locked="0"/>
    </xf>
    <xf numFmtId="0" fontId="96" fillId="0" borderId="62" xfId="0" applyFont="1" applyBorder="1" applyAlignment="1" applyProtection="1">
      <alignment horizontal="justify" vertical="top" wrapText="1"/>
      <protection locked="0"/>
    </xf>
    <xf numFmtId="0" fontId="96" fillId="0" borderId="104" xfId="0" applyFont="1" applyBorder="1" applyAlignment="1" applyProtection="1">
      <alignment horizontal="justify" vertical="top" wrapText="1"/>
      <protection locked="0"/>
    </xf>
    <xf numFmtId="0" fontId="96" fillId="0" borderId="23" xfId="0" applyFont="1" applyBorder="1" applyAlignment="1" applyProtection="1">
      <alignment horizontal="justify" vertical="top" wrapText="1"/>
      <protection locked="0"/>
    </xf>
    <xf numFmtId="0" fontId="96" fillId="30" borderId="108" xfId="0" applyFont="1" applyFill="1" applyBorder="1" applyAlignment="1" applyProtection="1">
      <alignment horizontal="justify" vertical="top" wrapText="1"/>
      <protection locked="0"/>
    </xf>
    <xf numFmtId="0" fontId="96" fillId="30" borderId="111" xfId="0" applyFont="1" applyFill="1" applyBorder="1" applyAlignment="1" applyProtection="1">
      <alignment horizontal="justify" vertical="top" wrapText="1"/>
      <protection locked="0"/>
    </xf>
    <xf numFmtId="0" fontId="96" fillId="30" borderId="63" xfId="0" applyFont="1" applyFill="1" applyBorder="1" applyAlignment="1" applyProtection="1">
      <alignment horizontal="justify" vertical="top" wrapText="1"/>
      <protection locked="0"/>
    </xf>
    <xf numFmtId="0" fontId="96" fillId="30" borderId="105" xfId="0" applyFont="1" applyFill="1" applyBorder="1" applyAlignment="1" applyProtection="1">
      <alignment horizontal="justify" vertical="top" wrapText="1"/>
      <protection locked="0"/>
    </xf>
    <xf numFmtId="0" fontId="96" fillId="30" borderId="23" xfId="0" applyFont="1" applyFill="1" applyBorder="1" applyAlignment="1" applyProtection="1">
      <alignment horizontal="justify" vertical="top" wrapText="1"/>
      <protection locked="0"/>
    </xf>
    <xf numFmtId="0" fontId="96" fillId="0" borderId="108" xfId="0" applyFont="1" applyBorder="1" applyAlignment="1" applyProtection="1">
      <alignment horizontal="justify" vertical="top" wrapText="1"/>
      <protection locked="0"/>
    </xf>
    <xf numFmtId="0" fontId="96" fillId="0" borderId="111" xfId="0" applyFont="1" applyBorder="1" applyAlignment="1" applyProtection="1">
      <alignment horizontal="justify" vertical="top" wrapText="1"/>
      <protection locked="0"/>
    </xf>
    <xf numFmtId="0" fontId="96" fillId="0" borderId="63" xfId="0" applyFont="1" applyBorder="1" applyAlignment="1" applyProtection="1">
      <alignment horizontal="justify" vertical="top" wrapText="1"/>
      <protection locked="0"/>
    </xf>
    <xf numFmtId="0" fontId="96" fillId="0" borderId="105" xfId="0" applyFont="1" applyBorder="1" applyAlignment="1" applyProtection="1">
      <alignment horizontal="justify" vertical="top" wrapText="1"/>
      <protection locked="0"/>
    </xf>
    <xf numFmtId="0" fontId="96" fillId="31" borderId="108" xfId="0" applyFont="1" applyFill="1" applyBorder="1" applyAlignment="1" applyProtection="1">
      <alignment horizontal="justify" vertical="top" wrapText="1"/>
      <protection locked="0"/>
    </xf>
    <xf numFmtId="0" fontId="96" fillId="31" borderId="111" xfId="0" applyFont="1" applyFill="1" applyBorder="1" applyAlignment="1" applyProtection="1">
      <alignment horizontal="justify" vertical="top" wrapText="1"/>
      <protection locked="0"/>
    </xf>
    <xf numFmtId="0" fontId="96" fillId="15" borderId="111" xfId="0" applyFont="1" applyFill="1" applyBorder="1" applyAlignment="1" applyProtection="1">
      <alignment horizontal="justify" vertical="top" wrapText="1"/>
      <protection locked="0"/>
    </xf>
    <xf numFmtId="0" fontId="96" fillId="15" borderId="63" xfId="0" applyFont="1" applyFill="1" applyBorder="1" applyAlignment="1" applyProtection="1">
      <alignment horizontal="justify" vertical="top" wrapText="1"/>
      <protection locked="0"/>
    </xf>
    <xf numFmtId="0" fontId="96" fillId="15" borderId="105" xfId="0" applyFont="1" applyFill="1" applyBorder="1" applyAlignment="1" applyProtection="1">
      <alignment horizontal="justify" vertical="top" wrapText="1"/>
      <protection locked="0"/>
    </xf>
    <xf numFmtId="0" fontId="96" fillId="15" borderId="23" xfId="0" applyFont="1" applyFill="1" applyBorder="1" applyAlignment="1" applyProtection="1">
      <alignment horizontal="justify" vertical="top" wrapText="1"/>
      <protection locked="0"/>
    </xf>
    <xf numFmtId="0" fontId="96" fillId="0" borderId="109" xfId="0" applyFont="1" applyBorder="1" applyAlignment="1" applyProtection="1">
      <alignment horizontal="justify" vertical="top" wrapText="1"/>
      <protection locked="0"/>
    </xf>
    <xf numFmtId="0" fontId="77" fillId="0" borderId="84" xfId="0" applyFont="1" applyBorder="1" applyAlignment="1" applyProtection="1">
      <alignment horizontal="center" vertical="top" wrapText="1"/>
      <protection locked="0"/>
    </xf>
    <xf numFmtId="0" fontId="77" fillId="0" borderId="102" xfId="0" applyFont="1" applyBorder="1" applyAlignment="1" applyProtection="1">
      <alignment horizontal="center" vertical="top" wrapText="1"/>
      <protection locked="0"/>
    </xf>
    <xf numFmtId="0" fontId="4" fillId="15" borderId="33" xfId="0"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top"/>
      <protection locked="0"/>
    </xf>
    <xf numFmtId="0" fontId="14" fillId="15" borderId="1" xfId="0" applyFont="1" applyFill="1" applyBorder="1" applyAlignment="1" applyProtection="1">
      <alignment horizontal="justify" vertical="top"/>
      <protection locked="0"/>
    </xf>
    <xf numFmtId="49" fontId="14" fillId="15" borderId="5" xfId="0" applyNumberFormat="1" applyFont="1" applyFill="1" applyBorder="1" applyAlignment="1" applyProtection="1">
      <alignment horizontal="justify" vertical="top" wrapText="1"/>
      <protection locked="0"/>
    </xf>
    <xf numFmtId="49" fontId="14" fillId="15" borderId="54" xfId="0" applyNumberFormat="1" applyFont="1" applyFill="1" applyBorder="1" applyAlignment="1" applyProtection="1">
      <alignment horizontal="justify" vertical="top" wrapText="1"/>
      <protection locked="0"/>
    </xf>
    <xf numFmtId="49" fontId="14" fillId="15" borderId="5" xfId="0" applyNumberFormat="1" applyFont="1" applyFill="1" applyBorder="1" applyAlignment="1" applyProtection="1">
      <alignment horizontal="justify" vertical="top"/>
      <protection locked="0"/>
    </xf>
    <xf numFmtId="0" fontId="30" fillId="0" borderId="113" xfId="0" applyFont="1" applyFill="1" applyBorder="1" applyAlignment="1" applyProtection="1">
      <alignment horizontal="center" vertical="center" wrapText="1"/>
      <protection hidden="1"/>
    </xf>
    <xf numFmtId="0" fontId="77" fillId="0" borderId="84" xfId="0" applyFont="1" applyBorder="1" applyAlignment="1" applyProtection="1">
      <alignment horizontal="center" vertical="center" wrapText="1"/>
      <protection locked="0"/>
    </xf>
    <xf numFmtId="0" fontId="16" fillId="0" borderId="1" xfId="0" applyFont="1" applyFill="1" applyBorder="1" applyAlignment="1" applyProtection="1">
      <alignment horizontal="center" vertical="center"/>
    </xf>
    <xf numFmtId="0" fontId="5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justify" vertical="top"/>
      <protection locked="0"/>
    </xf>
    <xf numFmtId="0" fontId="16" fillId="0" borderId="38" xfId="0" applyFont="1" applyFill="1" applyBorder="1" applyAlignment="1" applyProtection="1">
      <alignment wrapText="1"/>
    </xf>
    <xf numFmtId="0" fontId="16" fillId="0" borderId="1" xfId="0" applyFont="1" applyFill="1" applyBorder="1" applyAlignment="1" applyProtection="1">
      <alignment wrapText="1"/>
    </xf>
    <xf numFmtId="0" fontId="14" fillId="0" borderId="1" xfId="0" applyFont="1" applyFill="1" applyBorder="1" applyAlignment="1" applyProtection="1">
      <alignment horizontal="justify" vertical="center"/>
    </xf>
    <xf numFmtId="0" fontId="96" fillId="0" borderId="66" xfId="0" applyFont="1" applyBorder="1" applyAlignment="1" applyProtection="1">
      <alignment vertical="top" wrapText="1"/>
      <protection locked="0"/>
    </xf>
    <xf numFmtId="16" fontId="96" fillId="15" borderId="63" xfId="0" applyNumberFormat="1" applyFont="1" applyFill="1" applyBorder="1" applyAlignment="1" applyProtection="1">
      <alignment horizontal="justify" vertical="top" wrapText="1"/>
      <protection locked="0"/>
    </xf>
    <xf numFmtId="0" fontId="96" fillId="0" borderId="112" xfId="0" applyFont="1" applyFill="1" applyBorder="1" applyAlignment="1" applyProtection="1">
      <alignment horizontal="justify" vertical="top" wrapText="1"/>
      <protection locked="0"/>
    </xf>
    <xf numFmtId="0" fontId="96" fillId="0" borderId="103" xfId="0" applyFont="1" applyFill="1" applyBorder="1" applyAlignment="1" applyProtection="1">
      <alignment horizontal="justify" vertical="top" wrapText="1"/>
      <protection locked="0"/>
    </xf>
    <xf numFmtId="0" fontId="96" fillId="0" borderId="106" xfId="0" applyFont="1" applyFill="1" applyBorder="1" applyAlignment="1" applyProtection="1">
      <alignment horizontal="justify" vertical="top" wrapText="1"/>
      <protection locked="0"/>
    </xf>
    <xf numFmtId="0" fontId="96" fillId="0" borderId="17" xfId="0" applyFont="1" applyFill="1" applyBorder="1" applyAlignment="1" applyProtection="1">
      <alignment horizontal="justify" vertical="top" wrapText="1"/>
      <protection locked="0"/>
    </xf>
    <xf numFmtId="0" fontId="96" fillId="12" borderId="98" xfId="0" applyFont="1" applyFill="1" applyBorder="1" applyAlignment="1" applyProtection="1">
      <alignment horizontal="justify" vertical="top" wrapText="1"/>
      <protection locked="0"/>
    </xf>
    <xf numFmtId="0" fontId="94" fillId="0" borderId="0" xfId="0" applyFont="1" applyBorder="1" applyProtection="1">
      <protection hidden="1"/>
    </xf>
    <xf numFmtId="0" fontId="77" fillId="0" borderId="31" xfId="0" applyFont="1" applyBorder="1" applyAlignment="1" applyProtection="1">
      <alignment vertical="top"/>
      <protection hidden="1"/>
    </xf>
    <xf numFmtId="0" fontId="77" fillId="0" borderId="30" xfId="0" applyFont="1" applyBorder="1" applyAlignment="1" applyProtection="1">
      <alignment vertical="top"/>
      <protection hidden="1"/>
    </xf>
    <xf numFmtId="0" fontId="10" fillId="0" borderId="0" xfId="0" applyFont="1" applyFill="1" applyBorder="1" applyAlignment="1" applyProtection="1">
      <alignment horizontal="center"/>
      <protection hidden="1"/>
    </xf>
    <xf numFmtId="0" fontId="84" fillId="0" borderId="14" xfId="0" applyFont="1" applyFill="1" applyBorder="1" applyAlignment="1" applyProtection="1">
      <alignment horizontal="center" vertical="center" wrapText="1"/>
      <protection hidden="1"/>
    </xf>
    <xf numFmtId="0" fontId="57" fillId="0" borderId="14" xfId="0" applyFont="1" applyFill="1" applyBorder="1" applyAlignment="1" applyProtection="1">
      <alignment horizontal="center" vertical="top"/>
      <protection hidden="1"/>
    </xf>
    <xf numFmtId="0" fontId="78" fillId="0" borderId="14" xfId="0" applyFont="1" applyFill="1" applyBorder="1" applyAlignment="1" applyProtection="1">
      <alignment horizontal="center" vertical="center" wrapText="1"/>
      <protection hidden="1"/>
    </xf>
    <xf numFmtId="0" fontId="56" fillId="0" borderId="4" xfId="0" applyFont="1" applyFill="1" applyBorder="1" applyAlignment="1" applyProtection="1">
      <alignment horizontal="center" vertical="center" wrapText="1"/>
      <protection hidden="1"/>
    </xf>
    <xf numFmtId="0" fontId="56" fillId="0" borderId="26" xfId="0" applyFont="1" applyFill="1" applyBorder="1" applyAlignment="1" applyProtection="1">
      <alignment horizontal="center" vertical="center" wrapText="1"/>
      <protection hidden="1"/>
    </xf>
    <xf numFmtId="0" fontId="94" fillId="0" borderId="0" xfId="0" applyFont="1" applyFill="1" applyProtection="1">
      <protection hidden="1"/>
    </xf>
    <xf numFmtId="0" fontId="10" fillId="0" borderId="0" xfId="0" applyFont="1" applyFill="1" applyProtection="1">
      <protection hidden="1"/>
    </xf>
    <xf numFmtId="0" fontId="52" fillId="0" borderId="1" xfId="0" applyFont="1" applyFill="1" applyBorder="1" applyAlignment="1" applyProtection="1">
      <alignment horizontal="center"/>
    </xf>
    <xf numFmtId="49" fontId="1" fillId="0" borderId="54" xfId="0" applyNumberFormat="1" applyFont="1" applyFill="1" applyBorder="1" applyAlignment="1" applyProtection="1">
      <alignment horizontal="justify" vertical="top"/>
      <protection locked="0"/>
    </xf>
    <xf numFmtId="0" fontId="1" fillId="0" borderId="33" xfId="0" applyFont="1" applyFill="1" applyBorder="1" applyAlignment="1" applyProtection="1">
      <alignment horizontal="justify" vertical="top" wrapText="1"/>
      <protection locked="0"/>
    </xf>
    <xf numFmtId="0" fontId="1" fillId="0" borderId="33" xfId="0" applyFont="1" applyFill="1" applyBorder="1" applyAlignment="1" applyProtection="1">
      <alignment horizontal="center" vertical="center"/>
      <protection locked="0"/>
    </xf>
    <xf numFmtId="49" fontId="1" fillId="0" borderId="5" xfId="0" applyNumberFormat="1" applyFont="1" applyFill="1" applyBorder="1" applyAlignment="1" applyProtection="1">
      <alignment horizontal="justify" vertical="top"/>
      <protection locked="0"/>
    </xf>
    <xf numFmtId="0" fontId="76" fillId="44" borderId="90" xfId="0" applyFont="1" applyFill="1" applyBorder="1" applyAlignment="1" applyProtection="1">
      <alignment horizontal="center" vertical="center" wrapText="1"/>
      <protection hidden="1"/>
    </xf>
    <xf numFmtId="0" fontId="96" fillId="0" borderId="114" xfId="0" applyFont="1" applyBorder="1" applyAlignment="1" applyProtection="1">
      <alignment horizontal="justify" vertical="top" wrapText="1"/>
      <protection locked="0"/>
    </xf>
    <xf numFmtId="0" fontId="96" fillId="29" borderId="115" xfId="0" applyFont="1" applyFill="1" applyBorder="1" applyAlignment="1" applyProtection="1">
      <alignment horizontal="justify" vertical="top" wrapText="1"/>
      <protection locked="0"/>
    </xf>
    <xf numFmtId="0" fontId="96" fillId="0" borderId="115" xfId="0" applyFont="1" applyBorder="1" applyAlignment="1" applyProtection="1">
      <alignment horizontal="justify" vertical="top" wrapText="1"/>
      <protection locked="0"/>
    </xf>
    <xf numFmtId="0" fontId="96" fillId="12" borderId="115" xfId="0" applyFont="1" applyFill="1" applyBorder="1" applyAlignment="1" applyProtection="1">
      <alignment horizontal="justify" vertical="top" wrapText="1"/>
      <protection locked="0"/>
    </xf>
    <xf numFmtId="0" fontId="96" fillId="15" borderId="116" xfId="0" applyFont="1" applyFill="1" applyBorder="1" applyAlignment="1" applyProtection="1">
      <alignment horizontal="justify" vertical="top" wrapText="1"/>
      <protection locked="0"/>
    </xf>
    <xf numFmtId="0" fontId="96" fillId="0" borderId="117" xfId="0" applyFont="1" applyBorder="1" applyAlignment="1" applyProtection="1">
      <alignment horizontal="justify" vertical="top" wrapText="1"/>
      <protection locked="0"/>
    </xf>
    <xf numFmtId="0" fontId="96" fillId="0" borderId="118" xfId="0" applyFont="1" applyBorder="1" applyAlignment="1" applyProtection="1">
      <alignment horizontal="justify" vertical="top" wrapText="1"/>
      <protection locked="0"/>
    </xf>
    <xf numFmtId="0" fontId="0" fillId="0" borderId="1" xfId="0" applyBorder="1" applyAlignment="1">
      <alignment horizontal="center" vertical="center"/>
    </xf>
    <xf numFmtId="0" fontId="96" fillId="0" borderId="62" xfId="0" applyFont="1" applyBorder="1" applyAlignment="1">
      <alignment horizontal="justify" vertical="top" wrapText="1"/>
    </xf>
    <xf numFmtId="0" fontId="96" fillId="0" borderId="61" xfId="0" applyFont="1" applyBorder="1" applyAlignment="1">
      <alignment horizontal="justify" vertical="top" wrapText="1"/>
    </xf>
    <xf numFmtId="0" fontId="96" fillId="12" borderId="61" xfId="0" applyFont="1" applyFill="1" applyBorder="1" applyAlignment="1">
      <alignment horizontal="justify" vertical="top" wrapText="1"/>
    </xf>
    <xf numFmtId="0" fontId="96" fillId="12" borderId="62" xfId="0" applyFont="1" applyFill="1" applyBorder="1" applyAlignment="1">
      <alignment horizontal="justify" vertical="top" wrapText="1"/>
    </xf>
    <xf numFmtId="0" fontId="96" fillId="0" borderId="62" xfId="0" applyFont="1" applyFill="1" applyBorder="1" applyAlignment="1">
      <alignment horizontal="justify" vertical="top" wrapText="1"/>
    </xf>
    <xf numFmtId="0" fontId="96" fillId="15" borderId="31" xfId="0" applyFont="1" applyFill="1" applyBorder="1" applyAlignment="1" applyProtection="1">
      <alignment horizontal="justify" vertical="top" wrapText="1"/>
      <protection locked="0"/>
    </xf>
    <xf numFmtId="0" fontId="96" fillId="0" borderId="1" xfId="0" applyFont="1" applyFill="1" applyBorder="1" applyAlignment="1" applyProtection="1">
      <alignment horizontal="justify" vertical="top" wrapText="1"/>
      <protection locked="0"/>
    </xf>
    <xf numFmtId="0" fontId="96" fillId="12" borderId="1" xfId="0" applyFont="1" applyFill="1" applyBorder="1" applyAlignment="1" applyProtection="1">
      <alignment horizontal="justify" vertical="top" wrapText="1"/>
      <protection locked="0"/>
    </xf>
    <xf numFmtId="0" fontId="96" fillId="31" borderId="1" xfId="0" applyFont="1" applyFill="1" applyBorder="1" applyAlignment="1">
      <alignment horizontal="justify" vertical="top" wrapText="1"/>
    </xf>
    <xf numFmtId="0" fontId="109" fillId="11" borderId="1" xfId="0" applyFont="1" applyFill="1" applyBorder="1" applyAlignment="1">
      <alignment horizontal="justify" vertical="top" wrapText="1"/>
    </xf>
    <xf numFmtId="0" fontId="98" fillId="12" borderId="0" xfId="0" applyFont="1" applyFill="1" applyProtection="1">
      <protection hidden="1"/>
    </xf>
    <xf numFmtId="0" fontId="143" fillId="12" borderId="92" xfId="0" applyFont="1" applyFill="1" applyBorder="1" applyAlignment="1">
      <alignment horizontal="justify" vertical="center" wrapText="1"/>
    </xf>
    <xf numFmtId="0" fontId="143" fillId="12" borderId="95" xfId="0" applyFont="1" applyFill="1" applyBorder="1" applyAlignment="1">
      <alignment horizontal="justify" vertical="center" wrapText="1"/>
    </xf>
    <xf numFmtId="0" fontId="141" fillId="12" borderId="60" xfId="0" applyFont="1" applyFill="1" applyBorder="1" applyAlignment="1" applyProtection="1">
      <alignment horizontal="justify" vertical="center" wrapText="1"/>
      <protection locked="0"/>
    </xf>
    <xf numFmtId="0" fontId="143" fillId="12" borderId="60" xfId="0" applyFont="1" applyFill="1" applyBorder="1" applyAlignment="1" applyProtection="1">
      <alignment horizontal="justify" vertical="center" wrapText="1"/>
      <protection locked="0"/>
    </xf>
    <xf numFmtId="0" fontId="143" fillId="12" borderId="59" xfId="0" applyFont="1" applyFill="1" applyBorder="1" applyAlignment="1" applyProtection="1">
      <alignment horizontal="justify" vertical="center" wrapText="1"/>
      <protection locked="0"/>
    </xf>
    <xf numFmtId="0" fontId="143" fillId="12" borderId="66" xfId="0" applyFont="1" applyFill="1" applyBorder="1" applyAlignment="1" applyProtection="1">
      <alignment horizontal="justify" vertical="center" wrapText="1"/>
      <protection locked="0"/>
    </xf>
    <xf numFmtId="0" fontId="143" fillId="15" borderId="59" xfId="0" applyFont="1" applyFill="1" applyBorder="1" applyAlignment="1">
      <alignment horizontal="justify" vertical="center" wrapText="1"/>
    </xf>
    <xf numFmtId="0" fontId="143" fillId="12" borderId="66" xfId="0" applyFont="1" applyFill="1" applyBorder="1" applyAlignment="1" applyProtection="1">
      <alignment horizontal="justify" vertical="center" wrapText="1"/>
    </xf>
    <xf numFmtId="0" fontId="143" fillId="12" borderId="23" xfId="0" applyFont="1" applyFill="1" applyBorder="1" applyAlignment="1" applyProtection="1">
      <alignment horizontal="justify" vertical="center" wrapText="1"/>
      <protection hidden="1"/>
    </xf>
    <xf numFmtId="0" fontId="143" fillId="12" borderId="0" xfId="0" applyFont="1" applyFill="1" applyBorder="1" applyAlignment="1" applyProtection="1">
      <alignment horizontal="justify" vertical="center" wrapText="1"/>
      <protection hidden="1"/>
    </xf>
    <xf numFmtId="0" fontId="141" fillId="12" borderId="85" xfId="0" applyFont="1" applyFill="1" applyBorder="1" applyAlignment="1" applyProtection="1">
      <alignment horizontal="justify" vertical="center" wrapText="1"/>
      <protection locked="0"/>
    </xf>
    <xf numFmtId="0" fontId="141" fillId="12" borderId="115" xfId="0" applyFont="1" applyFill="1" applyBorder="1" applyAlignment="1" applyProtection="1">
      <alignment horizontal="justify" vertical="center" wrapText="1"/>
      <protection locked="0"/>
    </xf>
    <xf numFmtId="0" fontId="141" fillId="12" borderId="66" xfId="0" applyFont="1" applyFill="1" applyBorder="1" applyAlignment="1" applyProtection="1">
      <alignment horizontal="justify" vertical="center" wrapText="1"/>
      <protection locked="0"/>
    </xf>
    <xf numFmtId="0" fontId="141" fillId="0" borderId="66" xfId="0" applyFont="1" applyBorder="1" applyAlignment="1" applyProtection="1">
      <alignment horizontal="justify" vertical="center" wrapText="1"/>
      <protection locked="0"/>
    </xf>
    <xf numFmtId="0" fontId="143" fillId="0" borderId="59" xfId="0" applyFont="1" applyFill="1" applyBorder="1" applyAlignment="1">
      <alignment horizontal="justify" vertical="center" wrapText="1"/>
    </xf>
    <xf numFmtId="0" fontId="143" fillId="0" borderId="96" xfId="0" applyFont="1" applyBorder="1" applyAlignment="1" applyProtection="1">
      <alignment horizontal="justify" vertical="center" wrapText="1"/>
    </xf>
    <xf numFmtId="0" fontId="143" fillId="0" borderId="1" xfId="0" applyFont="1" applyBorder="1" applyAlignment="1" applyProtection="1">
      <alignment horizontal="justify" vertical="center" wrapText="1"/>
    </xf>
    <xf numFmtId="0" fontId="143" fillId="0" borderId="23" xfId="0" applyFont="1" applyFill="1" applyBorder="1" applyAlignment="1" applyProtection="1">
      <alignment horizontal="justify" vertical="center" wrapText="1"/>
      <protection hidden="1"/>
    </xf>
    <xf numFmtId="0" fontId="143" fillId="0" borderId="84" xfId="0" applyFont="1" applyBorder="1" applyAlignment="1" applyProtection="1">
      <alignment horizontal="justify" vertical="center" wrapText="1"/>
      <protection locked="0"/>
    </xf>
    <xf numFmtId="0" fontId="141" fillId="0" borderId="108" xfId="0" applyFont="1" applyBorder="1" applyAlignment="1" applyProtection="1">
      <alignment horizontal="justify" vertical="center" wrapText="1"/>
      <protection locked="0"/>
    </xf>
    <xf numFmtId="0" fontId="141" fillId="51" borderId="111" xfId="0" applyFont="1" applyFill="1" applyBorder="1" applyAlignment="1" applyProtection="1">
      <alignment horizontal="justify" vertical="center" wrapText="1"/>
      <protection locked="0"/>
    </xf>
    <xf numFmtId="0" fontId="141" fillId="51" borderId="63" xfId="0" applyFont="1" applyFill="1" applyBorder="1" applyAlignment="1" applyProtection="1">
      <alignment horizontal="justify" vertical="center" wrapText="1"/>
      <protection locked="0"/>
    </xf>
    <xf numFmtId="0" fontId="141" fillId="51" borderId="105" xfId="0" applyFont="1" applyFill="1" applyBorder="1" applyAlignment="1" applyProtection="1">
      <alignment horizontal="justify" vertical="center" wrapText="1"/>
      <protection locked="0"/>
    </xf>
    <xf numFmtId="0" fontId="141" fillId="51" borderId="23" xfId="0" applyFont="1" applyFill="1" applyBorder="1" applyAlignment="1" applyProtection="1">
      <alignment horizontal="justify" vertical="center" wrapText="1"/>
      <protection locked="0"/>
    </xf>
    <xf numFmtId="0" fontId="141" fillId="12" borderId="0" xfId="0" applyFont="1" applyFill="1" applyBorder="1" applyAlignment="1">
      <alignment horizontal="justify" vertical="center" wrapText="1"/>
    </xf>
    <xf numFmtId="0" fontId="144" fillId="0" borderId="61" xfId="0" applyFont="1" applyBorder="1" applyAlignment="1">
      <alignment horizontal="justify" vertical="center" wrapText="1"/>
    </xf>
    <xf numFmtId="0" fontId="144" fillId="0" borderId="62" xfId="0" applyFont="1" applyBorder="1" applyAlignment="1">
      <alignment horizontal="justify" vertical="center" wrapText="1"/>
    </xf>
    <xf numFmtId="0" fontId="141" fillId="12" borderId="61" xfId="0" applyFont="1" applyFill="1" applyBorder="1" applyAlignment="1">
      <alignment horizontal="justify" vertical="center" wrapText="1"/>
    </xf>
    <xf numFmtId="0" fontId="141" fillId="12" borderId="62" xfId="0" applyFont="1" applyFill="1" applyBorder="1" applyAlignment="1">
      <alignment horizontal="justify" vertical="center" wrapText="1"/>
    </xf>
    <xf numFmtId="0" fontId="143" fillId="12" borderId="93" xfId="0" applyFont="1" applyFill="1" applyBorder="1" applyAlignment="1">
      <alignment horizontal="justify" vertical="center" wrapText="1"/>
    </xf>
    <xf numFmtId="0" fontId="141" fillId="12" borderId="101" xfId="0" applyFont="1" applyFill="1" applyBorder="1" applyAlignment="1">
      <alignment horizontal="justify" vertical="center" wrapText="1"/>
    </xf>
    <xf numFmtId="0" fontId="14" fillId="0" borderId="1" xfId="0" applyFont="1" applyBorder="1" applyAlignment="1" applyProtection="1">
      <alignment horizontal="center"/>
    </xf>
    <xf numFmtId="0" fontId="0" fillId="19" borderId="55" xfId="0" applyFill="1" applyBorder="1" applyAlignment="1">
      <alignment horizontal="center" vertical="top"/>
    </xf>
    <xf numFmtId="0" fontId="0" fillId="19" borderId="57" xfId="0" applyFill="1" applyBorder="1" applyAlignment="1">
      <alignment horizontal="center" vertical="top"/>
    </xf>
    <xf numFmtId="0" fontId="0" fillId="19" borderId="37" xfId="0" applyFill="1" applyBorder="1" applyAlignment="1">
      <alignment horizontal="center" vertical="top"/>
    </xf>
    <xf numFmtId="0" fontId="0" fillId="19" borderId="40" xfId="0" applyFill="1" applyBorder="1" applyAlignment="1">
      <alignment horizontal="center" vertical="top"/>
    </xf>
    <xf numFmtId="0" fontId="0" fillId="19" borderId="58" xfId="0" applyFill="1" applyBorder="1" applyAlignment="1">
      <alignment horizontal="center" vertical="top"/>
    </xf>
    <xf numFmtId="0" fontId="0" fillId="19" borderId="54" xfId="0" applyFill="1" applyBorder="1" applyAlignment="1">
      <alignment horizontal="center" vertical="top"/>
    </xf>
    <xf numFmtId="0" fontId="56" fillId="0" borderId="31" xfId="0" applyFont="1" applyBorder="1" applyAlignment="1" applyProtection="1">
      <alignment horizontal="center" vertical="top" wrapText="1"/>
    </xf>
    <xf numFmtId="0" fontId="56" fillId="0" borderId="30" xfId="0" applyFont="1" applyBorder="1" applyAlignment="1" applyProtection="1">
      <alignment horizontal="center" vertical="top" wrapText="1"/>
    </xf>
    <xf numFmtId="0" fontId="56" fillId="0" borderId="5" xfId="0" applyFont="1" applyBorder="1" applyAlignment="1" applyProtection="1">
      <alignment horizontal="center" vertical="top" wrapText="1"/>
    </xf>
    <xf numFmtId="0" fontId="56" fillId="0" borderId="31" xfId="0" applyFont="1" applyBorder="1" applyAlignment="1" applyProtection="1">
      <alignment horizontal="center" vertical="top"/>
    </xf>
    <xf numFmtId="0" fontId="56" fillId="0" borderId="30" xfId="0" applyFont="1" applyBorder="1" applyAlignment="1" applyProtection="1">
      <alignment horizontal="center" vertical="top"/>
    </xf>
    <xf numFmtId="0" fontId="56" fillId="0" borderId="5" xfId="0" applyFont="1" applyBorder="1" applyAlignment="1" applyProtection="1">
      <alignment horizontal="center" vertical="top"/>
    </xf>
    <xf numFmtId="0" fontId="76" fillId="0" borderId="31" xfId="0" applyFont="1" applyBorder="1" applyAlignment="1" applyProtection="1">
      <alignment horizontal="center" vertical="top"/>
    </xf>
    <xf numFmtId="0" fontId="76" fillId="0" borderId="30" xfId="0" applyFont="1" applyBorder="1" applyAlignment="1" applyProtection="1">
      <alignment horizontal="center" vertical="top"/>
    </xf>
    <xf numFmtId="0" fontId="76" fillId="0" borderId="5" xfId="0" applyFont="1" applyBorder="1" applyAlignment="1" applyProtection="1">
      <alignment horizontal="center" vertical="top"/>
    </xf>
    <xf numFmtId="0" fontId="58" fillId="0" borderId="31" xfId="0" applyFont="1" applyBorder="1" applyAlignment="1" applyProtection="1">
      <alignment horizontal="center" vertical="top"/>
    </xf>
    <xf numFmtId="0" fontId="58" fillId="0" borderId="30" xfId="0" applyFont="1" applyBorder="1" applyAlignment="1" applyProtection="1">
      <alignment horizontal="center" vertical="top"/>
    </xf>
    <xf numFmtId="0" fontId="58" fillId="0" borderId="5" xfId="0" applyFont="1" applyBorder="1" applyAlignment="1" applyProtection="1">
      <alignment horizontal="center" vertical="top"/>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4" borderId="1" xfId="0" applyFill="1" applyBorder="1" applyAlignment="1">
      <alignment horizontal="center"/>
    </xf>
    <xf numFmtId="0" fontId="0" fillId="19" borderId="1" xfId="0" applyFill="1" applyBorder="1" applyAlignment="1">
      <alignment horizontal="center" vertical="top"/>
    </xf>
    <xf numFmtId="0" fontId="0" fillId="19" borderId="1" xfId="0" applyFill="1" applyBorder="1" applyAlignment="1">
      <alignment horizontal="center" vertical="top" wrapText="1"/>
    </xf>
    <xf numFmtId="0" fontId="0" fillId="0" borderId="31" xfId="0"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53" fillId="0" borderId="31" xfId="0" applyFont="1" applyBorder="1" applyAlignment="1">
      <alignment horizontal="left" wrapText="1"/>
    </xf>
    <xf numFmtId="0" fontId="53" fillId="0" borderId="30" xfId="0" applyFont="1" applyBorder="1" applyAlignment="1">
      <alignment horizontal="left" wrapText="1"/>
    </xf>
    <xf numFmtId="0" fontId="53" fillId="0" borderId="5" xfId="0" applyFont="1" applyBorder="1" applyAlignment="1">
      <alignment horizontal="left" wrapText="1"/>
    </xf>
    <xf numFmtId="0" fontId="0" fillId="0" borderId="31" xfId="0" applyBorder="1" applyAlignment="1">
      <alignment horizontal="justify" wrapText="1"/>
    </xf>
    <xf numFmtId="0" fontId="0" fillId="0" borderId="30" xfId="0" applyBorder="1" applyAlignment="1">
      <alignment horizontal="justify" wrapText="1"/>
    </xf>
    <xf numFmtId="0" fontId="0" fillId="0" borderId="5" xfId="0" applyBorder="1" applyAlignment="1">
      <alignment horizontal="justify" wrapText="1"/>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0" fontId="57" fillId="12" borderId="13" xfId="0" applyFont="1" applyFill="1" applyBorder="1" applyAlignment="1">
      <alignment horizontal="center" vertical="center" wrapText="1"/>
    </xf>
    <xf numFmtId="0" fontId="57" fillId="12" borderId="14" xfId="0" applyFont="1" applyFill="1" applyBorder="1" applyAlignment="1">
      <alignment horizontal="center" vertical="center" wrapText="1"/>
    </xf>
    <xf numFmtId="0" fontId="57" fillId="12" borderId="15" xfId="0" applyFont="1" applyFill="1" applyBorder="1" applyAlignment="1">
      <alignment horizontal="center" vertical="center" wrapText="1"/>
    </xf>
    <xf numFmtId="0" fontId="103" fillId="12" borderId="38" xfId="0" applyFont="1" applyFill="1" applyBorder="1" applyAlignment="1">
      <alignment horizontal="justify" vertical="top" wrapText="1"/>
    </xf>
    <xf numFmtId="0" fontId="103" fillId="12" borderId="0" xfId="0" applyFont="1" applyFill="1" applyBorder="1" applyAlignment="1">
      <alignment horizontal="justify" vertical="top" wrapText="1"/>
    </xf>
    <xf numFmtId="0" fontId="103" fillId="12" borderId="39" xfId="0" applyFont="1" applyFill="1" applyBorder="1" applyAlignment="1">
      <alignment horizontal="justify" vertical="top" wrapText="1"/>
    </xf>
    <xf numFmtId="0" fontId="104" fillId="12" borderId="0" xfId="0" applyFont="1" applyFill="1" applyAlignment="1">
      <alignment horizontal="justify" vertical="top" wrapText="1"/>
    </xf>
    <xf numFmtId="0" fontId="56" fillId="11" borderId="31" xfId="0" applyFont="1" applyFill="1" applyBorder="1" applyAlignment="1">
      <alignment horizontal="center" vertical="center"/>
    </xf>
    <xf numFmtId="0" fontId="56" fillId="11" borderId="30" xfId="0" applyFont="1" applyFill="1" applyBorder="1" applyAlignment="1">
      <alignment horizontal="center" vertical="center"/>
    </xf>
    <xf numFmtId="0" fontId="56" fillId="11" borderId="5" xfId="0" applyFont="1" applyFill="1" applyBorder="1" applyAlignment="1">
      <alignment horizontal="center" vertical="center"/>
    </xf>
    <xf numFmtId="0" fontId="103" fillId="0" borderId="31" xfId="0" applyFont="1" applyFill="1" applyBorder="1" applyAlignment="1">
      <alignment horizontal="justify" vertical="top" wrapText="1"/>
    </xf>
    <xf numFmtId="0" fontId="103" fillId="0" borderId="30" xfId="0" applyFont="1" applyFill="1" applyBorder="1" applyAlignment="1">
      <alignment horizontal="justify" vertical="top" wrapText="1"/>
    </xf>
    <xf numFmtId="0" fontId="103" fillId="0" borderId="5" xfId="0" applyFont="1" applyFill="1" applyBorder="1" applyAlignment="1">
      <alignment horizontal="justify" vertical="top"/>
    </xf>
    <xf numFmtId="0" fontId="79" fillId="0" borderId="31" xfId="0" applyFont="1" applyFill="1" applyBorder="1" applyAlignment="1">
      <alignment horizontal="justify" vertical="top" wrapText="1"/>
    </xf>
    <xf numFmtId="0" fontId="79" fillId="0" borderId="30" xfId="0" applyFont="1" applyFill="1" applyBorder="1" applyAlignment="1">
      <alignment horizontal="justify" vertical="top" wrapText="1"/>
    </xf>
    <xf numFmtId="0" fontId="79" fillId="0" borderId="5" xfId="0" applyFont="1" applyFill="1" applyBorder="1" applyAlignment="1">
      <alignment horizontal="justify" vertical="top" wrapText="1"/>
    </xf>
    <xf numFmtId="0" fontId="56" fillId="40" borderId="35" xfId="0" applyFont="1" applyFill="1" applyBorder="1" applyAlignment="1" applyProtection="1">
      <alignment horizontal="center" vertical="center" wrapText="1"/>
      <protection hidden="1"/>
    </xf>
    <xf numFmtId="0" fontId="56" fillId="40" borderId="22" xfId="0" applyFont="1" applyFill="1" applyBorder="1" applyAlignment="1" applyProtection="1">
      <alignment horizontal="center" vertical="center" wrapText="1"/>
      <protection hidden="1"/>
    </xf>
    <xf numFmtId="0" fontId="56" fillId="40" borderId="25" xfId="0" applyFont="1" applyFill="1" applyBorder="1" applyAlignment="1" applyProtection="1">
      <alignment horizontal="center" vertical="center" wrapText="1"/>
      <protection hidden="1"/>
    </xf>
    <xf numFmtId="0" fontId="56" fillId="40" borderId="36" xfId="0" applyFont="1" applyFill="1" applyBorder="1" applyAlignment="1" applyProtection="1">
      <alignment horizontal="center" vertical="center" wrapText="1"/>
      <protection hidden="1"/>
    </xf>
    <xf numFmtId="0" fontId="56" fillId="40" borderId="28" xfId="0" applyFont="1" applyFill="1" applyBorder="1" applyAlignment="1" applyProtection="1">
      <alignment horizontal="center" vertical="center" wrapText="1"/>
      <protection hidden="1"/>
    </xf>
    <xf numFmtId="0" fontId="56" fillId="40" borderId="29" xfId="0" applyFont="1" applyFill="1" applyBorder="1" applyAlignment="1" applyProtection="1">
      <alignment horizontal="center" vertical="center" wrapText="1"/>
      <protection hidden="1"/>
    </xf>
    <xf numFmtId="0" fontId="77" fillId="0" borderId="55" xfId="0" applyFont="1" applyBorder="1" applyAlignment="1" applyProtection="1">
      <alignment horizontal="left" vertical="top"/>
      <protection hidden="1"/>
    </xf>
    <xf numFmtId="0" fontId="77" fillId="0" borderId="57" xfId="0" applyFont="1" applyBorder="1" applyAlignment="1" applyProtection="1">
      <alignment horizontal="left" vertical="top"/>
      <protection hidden="1"/>
    </xf>
    <xf numFmtId="0" fontId="77" fillId="0" borderId="37" xfId="0" applyFont="1" applyBorder="1" applyAlignment="1" applyProtection="1">
      <alignment horizontal="left" vertical="top"/>
      <protection hidden="1"/>
    </xf>
    <xf numFmtId="0" fontId="56" fillId="22" borderId="4" xfId="0" applyFont="1" applyFill="1" applyBorder="1" applyAlignment="1" applyProtection="1">
      <alignment horizontal="center" vertical="center" wrapText="1"/>
      <protection hidden="1"/>
    </xf>
    <xf numFmtId="0" fontId="56" fillId="22" borderId="34" xfId="0" applyFont="1" applyFill="1" applyBorder="1" applyAlignment="1" applyProtection="1">
      <alignment horizontal="center" vertical="center" wrapText="1"/>
      <protection hidden="1"/>
    </xf>
    <xf numFmtId="0" fontId="78" fillId="46" borderId="13" xfId="0" applyFont="1" applyFill="1" applyBorder="1" applyAlignment="1" applyProtection="1">
      <alignment horizontal="center" vertical="center" wrapText="1"/>
      <protection hidden="1"/>
    </xf>
    <xf numFmtId="0" fontId="78" fillId="46" borderId="14" xfId="0" applyFont="1" applyFill="1" applyBorder="1" applyAlignment="1" applyProtection="1">
      <alignment horizontal="center" vertical="center" wrapText="1"/>
      <protection hidden="1"/>
    </xf>
    <xf numFmtId="0" fontId="78" fillId="46" borderId="15" xfId="0" applyFont="1" applyFill="1" applyBorder="1" applyAlignment="1" applyProtection="1">
      <alignment horizontal="center" vertical="center" wrapText="1"/>
      <protection hidden="1"/>
    </xf>
    <xf numFmtId="0" fontId="84" fillId="45" borderId="13" xfId="0" applyFont="1" applyFill="1" applyBorder="1" applyAlignment="1" applyProtection="1">
      <alignment horizontal="center" vertical="center" wrapText="1"/>
      <protection hidden="1"/>
    </xf>
    <xf numFmtId="0" fontId="84" fillId="45" borderId="14" xfId="0" applyFont="1" applyFill="1" applyBorder="1" applyAlignment="1" applyProtection="1">
      <alignment horizontal="center" vertical="center" wrapText="1"/>
      <protection hidden="1"/>
    </xf>
    <xf numFmtId="0" fontId="84" fillId="45" borderId="15" xfId="0" applyFont="1" applyFill="1" applyBorder="1" applyAlignment="1" applyProtection="1">
      <alignment horizontal="center" vertical="center" wrapText="1"/>
      <protection hidden="1"/>
    </xf>
    <xf numFmtId="0" fontId="76" fillId="44" borderId="4" xfId="0" applyFont="1" applyFill="1" applyBorder="1" applyAlignment="1" applyProtection="1">
      <alignment horizontal="center" vertical="center" wrapText="1"/>
      <protection hidden="1"/>
    </xf>
    <xf numFmtId="0" fontId="76" fillId="44" borderId="90" xfId="0" applyFont="1" applyFill="1" applyBorder="1" applyAlignment="1" applyProtection="1">
      <alignment horizontal="center" vertical="center" wrapText="1"/>
      <protection hidden="1"/>
    </xf>
    <xf numFmtId="0" fontId="57" fillId="24" borderId="14" xfId="0" applyFont="1" applyFill="1" applyBorder="1" applyAlignment="1" applyProtection="1">
      <alignment horizontal="center" vertical="top"/>
      <protection hidden="1"/>
    </xf>
    <xf numFmtId="0" fontId="132" fillId="47" borderId="13" xfId="0" applyFont="1" applyFill="1" applyBorder="1" applyAlignment="1" applyProtection="1">
      <alignment horizontal="center" vertical="center" wrapText="1"/>
      <protection hidden="1"/>
    </xf>
    <xf numFmtId="0" fontId="132" fillId="47" borderId="14" xfId="0" applyFont="1" applyFill="1" applyBorder="1" applyAlignment="1" applyProtection="1">
      <alignment horizontal="center" vertical="center" wrapText="1"/>
      <protection hidden="1"/>
    </xf>
    <xf numFmtId="0" fontId="132" fillId="47" borderId="15" xfId="0" applyFont="1" applyFill="1" applyBorder="1" applyAlignment="1" applyProtection="1">
      <alignment horizontal="center" vertical="center" wrapText="1"/>
      <protection hidden="1"/>
    </xf>
    <xf numFmtId="0" fontId="83" fillId="47" borderId="35" xfId="0" applyFont="1" applyFill="1" applyBorder="1" applyAlignment="1" applyProtection="1">
      <alignment horizontal="center" vertical="center" wrapText="1"/>
      <protection hidden="1"/>
    </xf>
    <xf numFmtId="0" fontId="83" fillId="47" borderId="22" xfId="0" applyFont="1" applyFill="1" applyBorder="1" applyAlignment="1" applyProtection="1">
      <alignment horizontal="center" vertical="center" wrapText="1"/>
      <protection hidden="1"/>
    </xf>
    <xf numFmtId="0" fontId="83" fillId="47" borderId="25" xfId="0" applyFont="1" applyFill="1" applyBorder="1" applyAlignment="1" applyProtection="1">
      <alignment horizontal="center" vertical="center" wrapText="1"/>
      <protection hidden="1"/>
    </xf>
    <xf numFmtId="0" fontId="83" fillId="47" borderId="36" xfId="0" applyFont="1" applyFill="1" applyBorder="1" applyAlignment="1" applyProtection="1">
      <alignment horizontal="center" vertical="center" wrapText="1"/>
      <protection hidden="1"/>
    </xf>
    <xf numFmtId="0" fontId="83" fillId="47" borderId="28" xfId="0" applyFont="1" applyFill="1" applyBorder="1" applyAlignment="1" applyProtection="1">
      <alignment horizontal="center" vertical="center" wrapText="1"/>
      <protection hidden="1"/>
    </xf>
    <xf numFmtId="0" fontId="83" fillId="47" borderId="29" xfId="0" applyFont="1" applyFill="1" applyBorder="1" applyAlignment="1" applyProtection="1">
      <alignment horizontal="center" vertical="center" wrapText="1"/>
      <protection hidden="1"/>
    </xf>
    <xf numFmtId="0" fontId="131" fillId="43" borderId="13" xfId="0" applyFont="1" applyFill="1" applyBorder="1" applyAlignment="1" applyProtection="1">
      <alignment horizontal="center" vertical="center" wrapText="1"/>
      <protection hidden="1"/>
    </xf>
    <xf numFmtId="0" fontId="131" fillId="43" borderId="14" xfId="0" applyFont="1" applyFill="1" applyBorder="1" applyAlignment="1" applyProtection="1">
      <alignment horizontal="center" vertical="center" wrapText="1"/>
      <protection hidden="1"/>
    </xf>
    <xf numFmtId="0" fontId="131" fillId="43" borderId="15" xfId="0" applyFont="1" applyFill="1" applyBorder="1" applyAlignment="1" applyProtection="1">
      <alignment horizontal="center" vertical="center" wrapText="1"/>
      <protection hidden="1"/>
    </xf>
    <xf numFmtId="0" fontId="57" fillId="46" borderId="13" xfId="0" applyFont="1" applyFill="1" applyBorder="1" applyAlignment="1" applyProtection="1">
      <alignment horizontal="center" vertical="top"/>
      <protection hidden="1"/>
    </xf>
    <xf numFmtId="0" fontId="57" fillId="46" borderId="14" xfId="0" applyFont="1" applyFill="1" applyBorder="1" applyAlignment="1" applyProtection="1">
      <alignment horizontal="center" vertical="top"/>
      <protection hidden="1"/>
    </xf>
    <xf numFmtId="0" fontId="57" fillId="46" borderId="15" xfId="0" applyFont="1" applyFill="1" applyBorder="1" applyAlignment="1" applyProtection="1">
      <alignment horizontal="center" vertical="top"/>
      <protection hidden="1"/>
    </xf>
    <xf numFmtId="0" fontId="10" fillId="0" borderId="0" xfId="0" applyFont="1" applyBorder="1" applyAlignment="1" applyProtection="1">
      <alignment horizontal="center"/>
      <protection hidden="1"/>
    </xf>
    <xf numFmtId="0" fontId="10" fillId="0" borderId="0" xfId="0" applyFont="1" applyBorder="1" applyAlignment="1" applyProtection="1">
      <alignment horizontal="left" vertical="top"/>
      <protection hidden="1"/>
    </xf>
    <xf numFmtId="0" fontId="87" fillId="0" borderId="31" xfId="0" applyFont="1" applyBorder="1" applyAlignment="1" applyProtection="1">
      <alignment horizontal="left" vertical="top"/>
      <protection hidden="1"/>
    </xf>
    <xf numFmtId="0" fontId="87" fillId="0" borderId="30" xfId="0" applyFont="1" applyBorder="1" applyAlignment="1" applyProtection="1">
      <alignment horizontal="left" vertical="top"/>
      <protection hidden="1"/>
    </xf>
    <xf numFmtId="0" fontId="88" fillId="0" borderId="31" xfId="0" applyFont="1" applyBorder="1" applyAlignment="1" applyProtection="1">
      <alignment horizontal="left" vertical="top"/>
      <protection hidden="1"/>
    </xf>
    <xf numFmtId="0" fontId="88" fillId="0" borderId="30" xfId="0" applyFont="1" applyBorder="1" applyAlignment="1" applyProtection="1">
      <alignment horizontal="left" vertical="top"/>
      <protection hidden="1"/>
    </xf>
    <xf numFmtId="0" fontId="57" fillId="0" borderId="31" xfId="0" applyFont="1" applyBorder="1" applyAlignment="1" applyProtection="1">
      <alignment horizontal="left" vertical="top"/>
      <protection hidden="1"/>
    </xf>
    <xf numFmtId="0" fontId="57" fillId="0" borderId="30" xfId="0" applyFont="1" applyBorder="1" applyAlignment="1" applyProtection="1">
      <alignment horizontal="left" vertical="top"/>
      <protection hidden="1"/>
    </xf>
    <xf numFmtId="0" fontId="85" fillId="42" borderId="48" xfId="0" applyFont="1" applyFill="1" applyBorder="1" applyAlignment="1" applyProtection="1">
      <alignment horizontal="center" vertical="center" wrapText="1"/>
      <protection hidden="1"/>
    </xf>
    <xf numFmtId="0" fontId="85" fillId="42" borderId="7" xfId="0" applyFont="1" applyFill="1" applyBorder="1" applyAlignment="1" applyProtection="1">
      <alignment horizontal="center" vertical="center" wrapText="1"/>
      <protection hidden="1"/>
    </xf>
    <xf numFmtId="0" fontId="85" fillId="42" borderId="8" xfId="0" applyFont="1" applyFill="1" applyBorder="1" applyAlignment="1" applyProtection="1">
      <alignment horizontal="center" vertical="center" wrapText="1"/>
      <protection hidden="1"/>
    </xf>
    <xf numFmtId="0" fontId="78" fillId="23" borderId="13" xfId="0" applyFont="1" applyFill="1" applyBorder="1" applyAlignment="1" applyProtection="1">
      <alignment horizontal="center" vertical="center" wrapText="1"/>
      <protection hidden="1"/>
    </xf>
    <xf numFmtId="0" fontId="78" fillId="23" borderId="14" xfId="0" applyFont="1" applyFill="1" applyBorder="1" applyAlignment="1" applyProtection="1">
      <alignment horizontal="center" vertical="center" wrapText="1"/>
      <protection hidden="1"/>
    </xf>
    <xf numFmtId="0" fontId="78" fillId="23" borderId="15" xfId="0" applyFont="1" applyFill="1" applyBorder="1" applyAlignment="1" applyProtection="1">
      <alignment horizontal="center" vertical="center" wrapText="1"/>
      <protection hidden="1"/>
    </xf>
    <xf numFmtId="0" fontId="78" fillId="22" borderId="13" xfId="0" applyFont="1" applyFill="1" applyBorder="1" applyAlignment="1" applyProtection="1">
      <alignment horizontal="center" vertical="center" wrapText="1"/>
      <protection hidden="1"/>
    </xf>
    <xf numFmtId="0" fontId="78" fillId="22" borderId="14" xfId="0" applyFont="1" applyFill="1" applyBorder="1" applyAlignment="1" applyProtection="1">
      <alignment horizontal="center" vertical="center" wrapText="1"/>
      <protection hidden="1"/>
    </xf>
    <xf numFmtId="0" fontId="78" fillId="41" borderId="35" xfId="0" applyFont="1" applyFill="1" applyBorder="1" applyAlignment="1" applyProtection="1">
      <alignment horizontal="center" vertical="center" wrapText="1"/>
      <protection hidden="1"/>
    </xf>
    <xf numFmtId="0" fontId="78" fillId="41" borderId="22" xfId="0" applyFont="1" applyFill="1" applyBorder="1" applyAlignment="1" applyProtection="1">
      <alignment horizontal="center" vertical="center" wrapText="1"/>
      <protection hidden="1"/>
    </xf>
    <xf numFmtId="0" fontId="78" fillId="41" borderId="25" xfId="0" applyFont="1" applyFill="1" applyBorder="1" applyAlignment="1" applyProtection="1">
      <alignment horizontal="center" vertical="center" wrapText="1"/>
      <protection hidden="1"/>
    </xf>
    <xf numFmtId="0" fontId="8" fillId="44" borderId="35" xfId="14" applyFill="1" applyBorder="1" applyAlignment="1" applyProtection="1">
      <alignment horizontal="center" vertical="center" wrapText="1"/>
      <protection hidden="1"/>
    </xf>
    <xf numFmtId="0" fontId="8" fillId="44" borderId="97" xfId="14" applyFill="1" applyBorder="1" applyAlignment="1" applyProtection="1">
      <alignment horizontal="center" vertical="center" wrapText="1"/>
      <protection hidden="1"/>
    </xf>
    <xf numFmtId="0" fontId="78" fillId="44" borderId="13" xfId="0" applyFont="1" applyFill="1" applyBorder="1" applyAlignment="1" applyProtection="1">
      <alignment horizontal="center" vertical="center" wrapText="1"/>
      <protection hidden="1"/>
    </xf>
    <xf numFmtId="0" fontId="78" fillId="44" borderId="14" xfId="0" applyFont="1" applyFill="1" applyBorder="1" applyAlignment="1" applyProtection="1">
      <alignment horizontal="center" vertical="center" wrapText="1"/>
      <protection hidden="1"/>
    </xf>
    <xf numFmtId="0" fontId="8" fillId="47" borderId="4" xfId="14" applyFill="1" applyBorder="1" applyAlignment="1">
      <alignment horizontal="center" vertical="top" wrapText="1"/>
    </xf>
    <xf numFmtId="0" fontId="8" fillId="47" borderId="26" xfId="14" applyFill="1" applyBorder="1" applyAlignment="1">
      <alignment horizontal="center" vertical="top" wrapText="1"/>
    </xf>
    <xf numFmtId="0" fontId="8" fillId="47" borderId="48" xfId="14" applyFill="1" applyBorder="1" applyAlignment="1">
      <alignment horizontal="center" vertical="top" wrapText="1"/>
    </xf>
    <xf numFmtId="0" fontId="76" fillId="44" borderId="13" xfId="0" applyFont="1" applyFill="1" applyBorder="1" applyAlignment="1" applyProtection="1">
      <alignment horizontal="center" vertical="center" wrapText="1"/>
      <protection hidden="1"/>
    </xf>
    <xf numFmtId="0" fontId="76" fillId="44" borderId="14" xfId="0" applyFont="1" applyFill="1" applyBorder="1" applyAlignment="1" applyProtection="1">
      <alignment horizontal="center" vertical="center" wrapText="1"/>
      <protection hidden="1"/>
    </xf>
    <xf numFmtId="0" fontId="76" fillId="44" borderId="15" xfId="0" applyFont="1" applyFill="1" applyBorder="1" applyAlignment="1" applyProtection="1">
      <alignment horizontal="center" vertical="center" wrapText="1"/>
      <protection hidden="1"/>
    </xf>
    <xf numFmtId="0" fontId="78" fillId="17" borderId="35" xfId="0" applyFont="1" applyFill="1" applyBorder="1" applyAlignment="1" applyProtection="1">
      <alignment horizontal="center" vertical="center" wrapText="1"/>
      <protection hidden="1"/>
    </xf>
    <xf numFmtId="0" fontId="78" fillId="17" borderId="22" xfId="0" applyFont="1" applyFill="1" applyBorder="1" applyAlignment="1" applyProtection="1">
      <alignment horizontal="center" vertical="center" wrapText="1"/>
      <protection hidden="1"/>
    </xf>
    <xf numFmtId="0" fontId="78" fillId="17" borderId="36" xfId="0" applyFont="1" applyFill="1" applyBorder="1" applyAlignment="1" applyProtection="1">
      <alignment horizontal="center" vertical="center" wrapText="1"/>
      <protection hidden="1"/>
    </xf>
    <xf numFmtId="0" fontId="78" fillId="17" borderId="28" xfId="0" applyFont="1" applyFill="1" applyBorder="1" applyAlignment="1" applyProtection="1">
      <alignment horizontal="center" vertical="center" wrapText="1"/>
      <protection hidden="1"/>
    </xf>
    <xf numFmtId="0" fontId="78" fillId="40" borderId="35" xfId="0" applyFont="1" applyFill="1" applyBorder="1" applyAlignment="1" applyProtection="1">
      <alignment horizontal="center" vertical="center" wrapText="1"/>
      <protection hidden="1"/>
    </xf>
    <xf numFmtId="0" fontId="78" fillId="40" borderId="22" xfId="0" applyFont="1" applyFill="1" applyBorder="1" applyAlignment="1" applyProtection="1">
      <alignment horizontal="center" vertical="center" wrapText="1"/>
      <protection hidden="1"/>
    </xf>
    <xf numFmtId="0" fontId="78" fillId="40" borderId="25" xfId="0" applyFont="1" applyFill="1" applyBorder="1" applyAlignment="1" applyProtection="1">
      <alignment horizontal="center" vertical="center" wrapText="1"/>
      <protection hidden="1"/>
    </xf>
    <xf numFmtId="0" fontId="78" fillId="40" borderId="36" xfId="0" applyFont="1" applyFill="1" applyBorder="1" applyAlignment="1" applyProtection="1">
      <alignment horizontal="center" vertical="center" wrapText="1"/>
      <protection hidden="1"/>
    </xf>
    <xf numFmtId="0" fontId="78" fillId="40" borderId="28" xfId="0" applyFont="1" applyFill="1" applyBorder="1" applyAlignment="1" applyProtection="1">
      <alignment horizontal="center" vertical="center" wrapText="1"/>
      <protection hidden="1"/>
    </xf>
    <xf numFmtId="0" fontId="78" fillId="40" borderId="29" xfId="0" applyFont="1" applyFill="1" applyBorder="1" applyAlignment="1" applyProtection="1">
      <alignment horizontal="center" vertical="center" wrapText="1"/>
      <protection hidden="1"/>
    </xf>
    <xf numFmtId="0" fontId="15" fillId="0" borderId="44"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83" fillId="47" borderId="13" xfId="0" applyFont="1" applyFill="1" applyBorder="1" applyAlignment="1" applyProtection="1">
      <alignment horizontal="center" vertical="center"/>
      <protection hidden="1"/>
    </xf>
    <xf numFmtId="0" fontId="83" fillId="47" borderId="14" xfId="0" applyFont="1" applyFill="1" applyBorder="1" applyAlignment="1" applyProtection="1">
      <alignment horizontal="center" vertical="center"/>
      <protection hidden="1"/>
    </xf>
    <xf numFmtId="0" fontId="83" fillId="47" borderId="15" xfId="0" applyFont="1" applyFill="1" applyBorder="1" applyAlignment="1" applyProtection="1">
      <alignment horizontal="center" vertical="center"/>
      <protection hidden="1"/>
    </xf>
    <xf numFmtId="0" fontId="86" fillId="47" borderId="4" xfId="0" applyFont="1" applyFill="1" applyBorder="1" applyAlignment="1" applyProtection="1">
      <alignment horizontal="center" vertical="center" wrapText="1"/>
      <protection hidden="1"/>
    </xf>
    <xf numFmtId="0" fontId="86" fillId="47" borderId="34" xfId="0" applyFont="1" applyFill="1" applyBorder="1" applyAlignment="1" applyProtection="1">
      <alignment horizontal="center" vertical="center" wrapText="1"/>
      <protection hidden="1"/>
    </xf>
    <xf numFmtId="0" fontId="86" fillId="47" borderId="90" xfId="0" applyFont="1" applyFill="1" applyBorder="1" applyAlignment="1" applyProtection="1">
      <alignment horizontal="center" vertical="center" wrapText="1"/>
      <protection hidden="1"/>
    </xf>
    <xf numFmtId="0" fontId="87" fillId="43" borderId="13" xfId="0" applyFont="1" applyFill="1" applyBorder="1" applyAlignment="1" applyProtection="1">
      <alignment horizontal="center" vertical="center" wrapText="1"/>
      <protection hidden="1"/>
    </xf>
    <xf numFmtId="0" fontId="87" fillId="43" borderId="14" xfId="0" applyFont="1" applyFill="1" applyBorder="1" applyAlignment="1" applyProtection="1">
      <alignment horizontal="center" vertical="center" wrapText="1"/>
      <protection hidden="1"/>
    </xf>
    <xf numFmtId="0" fontId="87" fillId="43" borderId="15" xfId="0" applyFont="1" applyFill="1" applyBorder="1" applyAlignment="1" applyProtection="1">
      <alignment horizontal="center" vertical="center" wrapText="1"/>
      <protection hidden="1"/>
    </xf>
    <xf numFmtId="0" fontId="76" fillId="23" borderId="35" xfId="0" applyFont="1" applyFill="1" applyBorder="1" applyAlignment="1" applyProtection="1">
      <alignment horizontal="center" vertical="center" wrapText="1"/>
      <protection hidden="1"/>
    </xf>
    <xf numFmtId="0" fontId="76" fillId="23" borderId="22" xfId="0" applyFont="1" applyFill="1" applyBorder="1" applyAlignment="1" applyProtection="1">
      <alignment horizontal="center" vertical="center" wrapText="1"/>
      <protection hidden="1"/>
    </xf>
    <xf numFmtId="0" fontId="76" fillId="23" borderId="25" xfId="0" applyFont="1" applyFill="1" applyBorder="1" applyAlignment="1" applyProtection="1">
      <alignment horizontal="center" vertical="center" wrapText="1"/>
      <protection hidden="1"/>
    </xf>
    <xf numFmtId="0" fontId="76" fillId="23" borderId="99" xfId="0" applyFont="1" applyFill="1" applyBorder="1" applyAlignment="1" applyProtection="1">
      <alignment horizontal="center" vertical="center" wrapText="1"/>
      <protection hidden="1"/>
    </xf>
    <xf numFmtId="0" fontId="76" fillId="23" borderId="58" xfId="0" applyFont="1" applyFill="1" applyBorder="1" applyAlignment="1" applyProtection="1">
      <alignment horizontal="center" vertical="center" wrapText="1"/>
      <protection hidden="1"/>
    </xf>
    <xf numFmtId="0" fontId="76" fillId="23" borderId="72" xfId="0" applyFont="1" applyFill="1" applyBorder="1" applyAlignment="1" applyProtection="1">
      <alignment horizontal="center" vertical="center" wrapText="1"/>
      <protection hidden="1"/>
    </xf>
    <xf numFmtId="0" fontId="15" fillId="0" borderId="45" xfId="0" applyFont="1" applyBorder="1" applyAlignment="1" applyProtection="1">
      <alignment horizontal="center" vertical="center"/>
      <protection hidden="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137" fillId="12" borderId="119" xfId="0" applyFont="1" applyFill="1" applyBorder="1" applyAlignment="1" applyProtection="1">
      <alignment horizontal="justify" vertical="center" wrapText="1"/>
      <protection locked="0"/>
    </xf>
    <xf numFmtId="0" fontId="137" fillId="12" borderId="30" xfId="0" applyFont="1" applyFill="1" applyBorder="1" applyAlignment="1" applyProtection="1">
      <alignment horizontal="justify" vertical="center" wrapText="1"/>
      <protection locked="0"/>
    </xf>
    <xf numFmtId="0" fontId="137" fillId="12" borderId="5" xfId="0" applyFont="1" applyFill="1" applyBorder="1" applyAlignment="1" applyProtection="1">
      <alignment horizontal="justify" vertical="center" wrapText="1"/>
      <protection locked="0"/>
    </xf>
    <xf numFmtId="0" fontId="139" fillId="12" borderId="119" xfId="0" applyFont="1" applyFill="1" applyBorder="1" applyAlignment="1">
      <alignment horizontal="justify" vertical="center" wrapText="1"/>
    </xf>
    <xf numFmtId="0" fontId="139" fillId="12" borderId="30" xfId="0" applyFont="1" applyFill="1" applyBorder="1" applyAlignment="1">
      <alignment horizontal="justify" vertical="center" wrapText="1"/>
    </xf>
    <xf numFmtId="0" fontId="139" fillId="12" borderId="5" xfId="0" applyFont="1" applyFill="1" applyBorder="1" applyAlignment="1">
      <alignment horizontal="justify" vertical="center" wrapText="1"/>
    </xf>
    <xf numFmtId="0" fontId="137" fillId="0" borderId="119" xfId="0" applyFont="1" applyFill="1" applyBorder="1" applyAlignment="1" applyProtection="1">
      <alignment horizontal="justify" vertical="center" wrapText="1"/>
      <protection locked="0"/>
    </xf>
    <xf numFmtId="0" fontId="137" fillId="0" borderId="30" xfId="0" applyFont="1" applyFill="1" applyBorder="1" applyAlignment="1" applyProtection="1">
      <alignment horizontal="justify" vertical="center" wrapText="1"/>
      <protection locked="0"/>
    </xf>
    <xf numFmtId="0" fontId="137" fillId="0" borderId="5" xfId="0" applyFont="1" applyFill="1" applyBorder="1" applyAlignment="1" applyProtection="1">
      <alignment horizontal="justify" vertical="center" wrapText="1"/>
      <protection locked="0"/>
    </xf>
    <xf numFmtId="0" fontId="13" fillId="32" borderId="35" xfId="0" applyFont="1" applyFill="1" applyBorder="1" applyAlignment="1" applyProtection="1">
      <alignment horizontal="center" vertical="center"/>
      <protection hidden="1"/>
    </xf>
    <xf numFmtId="0" fontId="13" fillId="32" borderId="16" xfId="0" applyFont="1" applyFill="1" applyBorder="1" applyAlignment="1" applyProtection="1">
      <alignment horizontal="center" vertical="center"/>
      <protection hidden="1"/>
    </xf>
    <xf numFmtId="0" fontId="12" fillId="32" borderId="43" xfId="0" applyFont="1" applyFill="1" applyBorder="1" applyAlignment="1" applyProtection="1">
      <alignment horizontal="center"/>
      <protection hidden="1"/>
    </xf>
    <xf numFmtId="0" fontId="12" fillId="32" borderId="42" xfId="0" applyFont="1" applyFill="1" applyBorder="1" applyAlignment="1" applyProtection="1">
      <alignment horizontal="center"/>
      <protection hidden="1"/>
    </xf>
    <xf numFmtId="0" fontId="12" fillId="32" borderId="41" xfId="0" applyFont="1" applyFill="1" applyBorder="1" applyAlignment="1" applyProtection="1">
      <alignment horizontal="center"/>
      <protection hidden="1"/>
    </xf>
    <xf numFmtId="0" fontId="12" fillId="32" borderId="49" xfId="0" applyFont="1" applyFill="1" applyBorder="1" applyAlignment="1" applyProtection="1">
      <alignment horizontal="center"/>
      <protection hidden="1"/>
    </xf>
    <xf numFmtId="0" fontId="13" fillId="34" borderId="36" xfId="0" applyFont="1" applyFill="1" applyBorder="1" applyAlignment="1" applyProtection="1">
      <alignment horizontal="center"/>
      <protection hidden="1"/>
    </xf>
    <xf numFmtId="0" fontId="13" fillId="34" borderId="29" xfId="0" applyFont="1" applyFill="1" applyBorder="1" applyAlignment="1" applyProtection="1">
      <alignment horizontal="center"/>
      <protection hidden="1"/>
    </xf>
    <xf numFmtId="0" fontId="59" fillId="0" borderId="0" xfId="0" applyFont="1" applyBorder="1" applyAlignment="1" applyProtection="1">
      <alignment horizontal="justify" wrapText="1"/>
      <protection hidden="1"/>
    </xf>
    <xf numFmtId="0" fontId="20" fillId="33" borderId="16" xfId="0" applyFont="1" applyFill="1" applyBorder="1" applyAlignment="1" applyProtection="1">
      <alignment horizontal="left"/>
      <protection hidden="1"/>
    </xf>
    <xf numFmtId="0" fontId="20" fillId="33" borderId="0" xfId="0" applyFont="1" applyFill="1" applyBorder="1" applyAlignment="1" applyProtection="1">
      <alignment horizontal="left"/>
      <protection hidden="1"/>
    </xf>
    <xf numFmtId="0" fontId="12" fillId="32" borderId="13" xfId="0" applyFont="1" applyFill="1" applyBorder="1" applyAlignment="1" applyProtection="1">
      <alignment horizontal="center"/>
      <protection hidden="1"/>
    </xf>
    <xf numFmtId="0" fontId="12" fillId="32" borderId="15" xfId="0" applyFont="1" applyFill="1" applyBorder="1" applyAlignment="1" applyProtection="1">
      <alignment horizontal="center"/>
      <protection hidden="1"/>
    </xf>
    <xf numFmtId="0" fontId="16" fillId="32" borderId="1" xfId="0" applyFont="1" applyFill="1" applyBorder="1" applyAlignment="1" applyProtection="1">
      <alignment horizontal="left" vertical="center" wrapText="1"/>
      <protection hidden="1"/>
    </xf>
    <xf numFmtId="0" fontId="13" fillId="34" borderId="13" xfId="0" applyFont="1" applyFill="1" applyBorder="1" applyAlignment="1" applyProtection="1">
      <alignment horizontal="center"/>
      <protection hidden="1"/>
    </xf>
    <xf numFmtId="0" fontId="13" fillId="34" borderId="15" xfId="0" applyFont="1" applyFill="1" applyBorder="1" applyAlignment="1" applyProtection="1">
      <alignment horizontal="center"/>
      <protection hidden="1"/>
    </xf>
    <xf numFmtId="0" fontId="63" fillId="32" borderId="35" xfId="0" applyFont="1" applyFill="1" applyBorder="1" applyAlignment="1" applyProtection="1">
      <alignment horizontal="center" vertical="center" wrapText="1"/>
      <protection hidden="1"/>
    </xf>
    <xf numFmtId="0" fontId="63" fillId="32" borderId="22" xfId="0" applyFont="1" applyFill="1" applyBorder="1" applyAlignment="1" applyProtection="1">
      <alignment horizontal="center" vertical="center" wrapText="1"/>
      <protection hidden="1"/>
    </xf>
    <xf numFmtId="0" fontId="63" fillId="32" borderId="25" xfId="0" applyFont="1" applyFill="1" applyBorder="1" applyAlignment="1" applyProtection="1">
      <alignment horizontal="center" vertical="center" wrapText="1"/>
      <protection hidden="1"/>
    </xf>
    <xf numFmtId="0" fontId="63" fillId="32" borderId="16" xfId="0" applyFont="1" applyFill="1" applyBorder="1" applyAlignment="1" applyProtection="1">
      <alignment horizontal="center" vertical="center" wrapText="1"/>
      <protection hidden="1"/>
    </xf>
    <xf numFmtId="0" fontId="63" fillId="32" borderId="0" xfId="0" applyFont="1" applyFill="1" applyBorder="1" applyAlignment="1" applyProtection="1">
      <alignment horizontal="center" vertical="center" wrapText="1"/>
      <protection hidden="1"/>
    </xf>
    <xf numFmtId="0" fontId="63" fillId="32" borderId="27" xfId="0" applyFont="1" applyFill="1" applyBorder="1" applyAlignment="1" applyProtection="1">
      <alignment horizontal="center" vertical="center" wrapText="1"/>
      <protection hidden="1"/>
    </xf>
    <xf numFmtId="0" fontId="16" fillId="32" borderId="24" xfId="0" applyFont="1" applyFill="1" applyBorder="1" applyAlignment="1" applyProtection="1">
      <alignment horizontal="left" vertical="center" wrapText="1"/>
      <protection hidden="1"/>
    </xf>
    <xf numFmtId="0" fontId="9" fillId="28" borderId="0" xfId="0" applyFont="1" applyFill="1" applyBorder="1" applyAlignment="1" applyProtection="1">
      <alignment horizontal="center" vertical="center"/>
      <protection hidden="1"/>
    </xf>
    <xf numFmtId="0" fontId="19" fillId="32" borderId="13" xfId="0" applyFont="1" applyFill="1" applyBorder="1" applyAlignment="1" applyProtection="1">
      <alignment horizontal="left"/>
      <protection hidden="1"/>
    </xf>
    <xf numFmtId="0" fontId="19" fillId="32" borderId="14" xfId="0" applyFont="1" applyFill="1" applyBorder="1" applyAlignment="1" applyProtection="1">
      <alignment horizontal="left"/>
      <protection hidden="1"/>
    </xf>
    <xf numFmtId="0" fontId="19" fillId="32" borderId="15" xfId="0" applyFont="1" applyFill="1" applyBorder="1" applyAlignment="1" applyProtection="1">
      <alignment horizontal="left"/>
      <protection hidden="1"/>
    </xf>
    <xf numFmtId="0" fontId="12" fillId="36" borderId="69" xfId="0" applyFont="1" applyFill="1" applyBorder="1" applyAlignment="1" applyProtection="1">
      <alignment horizontal="center"/>
      <protection hidden="1"/>
    </xf>
    <xf numFmtId="0" fontId="12" fillId="36" borderId="70" xfId="0" applyFont="1" applyFill="1" applyBorder="1" applyAlignment="1" applyProtection="1">
      <alignment horizontal="center"/>
      <protection hidden="1"/>
    </xf>
    <xf numFmtId="0" fontId="12" fillId="36" borderId="9" xfId="0" applyFont="1" applyFill="1" applyBorder="1" applyAlignment="1" applyProtection="1">
      <alignment horizontal="center"/>
      <protection hidden="1"/>
    </xf>
    <xf numFmtId="0" fontId="0" fillId="28" borderId="0" xfId="0" applyFill="1" applyBorder="1" applyAlignment="1" applyProtection="1">
      <alignment horizontal="justify" vertical="center"/>
      <protection hidden="1"/>
    </xf>
    <xf numFmtId="0" fontId="113" fillId="28" borderId="31" xfId="0" applyFont="1" applyFill="1" applyBorder="1" applyAlignment="1" applyProtection="1">
      <alignment horizontal="justify" vertical="center"/>
      <protection hidden="1"/>
    </xf>
    <xf numFmtId="0" fontId="113" fillId="28" borderId="30" xfId="0" applyFont="1" applyFill="1" applyBorder="1" applyAlignment="1" applyProtection="1">
      <alignment horizontal="justify" vertical="center"/>
      <protection hidden="1"/>
    </xf>
    <xf numFmtId="0" fontId="113" fillId="28" borderId="10" xfId="0" applyFont="1" applyFill="1" applyBorder="1" applyAlignment="1" applyProtection="1">
      <alignment horizontal="justify" vertical="center"/>
      <protection hidden="1"/>
    </xf>
    <xf numFmtId="0" fontId="113" fillId="28" borderId="32" xfId="0" applyFont="1" applyFill="1" applyBorder="1" applyAlignment="1" applyProtection="1">
      <alignment horizontal="justify" vertical="center"/>
      <protection hidden="1"/>
    </xf>
    <xf numFmtId="0" fontId="113" fillId="28" borderId="71" xfId="0" applyFont="1" applyFill="1" applyBorder="1" applyAlignment="1" applyProtection="1">
      <alignment horizontal="justify" vertical="center"/>
      <protection hidden="1"/>
    </xf>
    <xf numFmtId="0" fontId="113" fillId="28" borderId="11" xfId="0" applyFont="1" applyFill="1" applyBorder="1" applyAlignment="1" applyProtection="1">
      <alignment horizontal="justify" vertical="center"/>
      <protection hidden="1"/>
    </xf>
    <xf numFmtId="0" fontId="12" fillId="37" borderId="31" xfId="0" applyFont="1" applyFill="1" applyBorder="1" applyAlignment="1" applyProtection="1">
      <alignment horizontal="center" vertical="center"/>
      <protection hidden="1"/>
    </xf>
    <xf numFmtId="0" fontId="12" fillId="37" borderId="30" xfId="0" applyFont="1" applyFill="1" applyBorder="1" applyAlignment="1" applyProtection="1">
      <alignment horizontal="center" vertical="center"/>
      <protection hidden="1"/>
    </xf>
    <xf numFmtId="0" fontId="12" fillId="37" borderId="10" xfId="0" applyFont="1" applyFill="1" applyBorder="1" applyAlignment="1" applyProtection="1">
      <alignment horizontal="center" vertical="center"/>
      <protection hidden="1"/>
    </xf>
    <xf numFmtId="0" fontId="56" fillId="21" borderId="0" xfId="0" applyFont="1" applyFill="1" applyAlignment="1" applyProtection="1">
      <alignment horizontal="left"/>
      <protection hidden="1"/>
    </xf>
    <xf numFmtId="0" fontId="0" fillId="28" borderId="1" xfId="0" applyFill="1" applyBorder="1" applyAlignment="1" applyProtection="1">
      <alignment horizontal="justify" vertical="center"/>
      <protection hidden="1"/>
    </xf>
    <xf numFmtId="0" fontId="0" fillId="28" borderId="23" xfId="0" applyFill="1" applyBorder="1" applyAlignment="1" applyProtection="1">
      <alignment horizontal="justify" vertical="center"/>
      <protection hidden="1"/>
    </xf>
    <xf numFmtId="0" fontId="0" fillId="28" borderId="12" xfId="0" applyFill="1" applyBorder="1" applyAlignment="1" applyProtection="1">
      <alignment horizontal="justify" vertical="center"/>
      <protection hidden="1"/>
    </xf>
    <xf numFmtId="0" fontId="0" fillId="28" borderId="17" xfId="0" applyFill="1" applyBorder="1" applyAlignment="1" applyProtection="1">
      <alignment horizontal="justify" vertical="center"/>
      <protection hidden="1"/>
    </xf>
    <xf numFmtId="0" fontId="12" fillId="36" borderId="19" xfId="0" applyFont="1" applyFill="1" applyBorder="1" applyAlignment="1" applyProtection="1">
      <alignment horizontal="center"/>
      <protection hidden="1"/>
    </xf>
    <xf numFmtId="0" fontId="12" fillId="36" borderId="20" xfId="0" applyFont="1" applyFill="1" applyBorder="1" applyAlignment="1" applyProtection="1">
      <alignment horizontal="center"/>
      <protection hidden="1"/>
    </xf>
    <xf numFmtId="0" fontId="9" fillId="37" borderId="1" xfId="0" applyFont="1" applyFill="1" applyBorder="1" applyAlignment="1" applyProtection="1">
      <alignment horizontal="center" vertical="center"/>
      <protection hidden="1"/>
    </xf>
    <xf numFmtId="0" fontId="9" fillId="37" borderId="23" xfId="0" applyFont="1" applyFill="1" applyBorder="1" applyAlignment="1" applyProtection="1">
      <alignment horizontal="center" vertical="center"/>
      <protection hidden="1"/>
    </xf>
    <xf numFmtId="0" fontId="124" fillId="26" borderId="41" xfId="12" applyFont="1" applyFill="1" applyBorder="1" applyAlignment="1" applyProtection="1">
      <alignment horizontal="center" vertical="center"/>
    </xf>
    <xf numFmtId="0" fontId="124" fillId="26" borderId="64" xfId="12" applyFont="1" applyFill="1" applyBorder="1" applyAlignment="1" applyProtection="1">
      <alignment horizontal="center" vertical="center"/>
    </xf>
    <xf numFmtId="0" fontId="124" fillId="26" borderId="49" xfId="12" applyFont="1" applyFill="1" applyBorder="1" applyAlignment="1" applyProtection="1">
      <alignment horizontal="center" vertical="center"/>
    </xf>
    <xf numFmtId="0" fontId="121" fillId="22" borderId="35" xfId="12" applyFont="1" applyFill="1" applyBorder="1" applyAlignment="1" applyProtection="1">
      <alignment horizontal="center" vertical="center"/>
    </xf>
    <xf numFmtId="0" fontId="121" fillId="22" borderId="22" xfId="12" applyFont="1" applyFill="1" applyBorder="1" applyAlignment="1" applyProtection="1">
      <alignment horizontal="center" vertical="center"/>
    </xf>
    <xf numFmtId="0" fontId="121" fillId="22" borderId="25" xfId="12" applyFont="1" applyFill="1" applyBorder="1" applyAlignment="1" applyProtection="1">
      <alignment horizontal="center" vertical="center"/>
    </xf>
    <xf numFmtId="0" fontId="124" fillId="22" borderId="36" xfId="12" applyFont="1" applyFill="1" applyBorder="1" applyAlignment="1" applyProtection="1">
      <alignment horizontal="center" vertical="center"/>
    </xf>
    <xf numFmtId="0" fontId="124" fillId="22" borderId="28" xfId="12" applyFont="1" applyFill="1" applyBorder="1" applyAlignment="1" applyProtection="1">
      <alignment horizontal="center" vertical="center"/>
    </xf>
    <xf numFmtId="0" fontId="125" fillId="48" borderId="28" xfId="12" applyFont="1" applyFill="1" applyBorder="1" applyAlignment="1" applyProtection="1">
      <alignment horizontal="center" vertical="center"/>
    </xf>
    <xf numFmtId="0" fontId="125" fillId="48" borderId="29" xfId="12" applyFont="1" applyFill="1" applyBorder="1" applyAlignment="1" applyProtection="1">
      <alignment horizontal="center" vertical="center"/>
    </xf>
    <xf numFmtId="0" fontId="116" fillId="12" borderId="38" xfId="12" applyFont="1" applyFill="1" applyBorder="1" applyAlignment="1" applyProtection="1">
      <alignment horizontal="center" vertical="center" wrapText="1"/>
    </xf>
    <xf numFmtId="0" fontId="116" fillId="12" borderId="0" xfId="12" applyFont="1" applyFill="1" applyBorder="1" applyAlignment="1" applyProtection="1">
      <alignment horizontal="center" vertical="center" wrapText="1"/>
    </xf>
    <xf numFmtId="0" fontId="3" fillId="12" borderId="0" xfId="12" applyFont="1" applyFill="1" applyBorder="1" applyAlignment="1" applyProtection="1">
      <alignment horizontal="center" vertical="center" wrapText="1"/>
    </xf>
    <xf numFmtId="0" fontId="32" fillId="12" borderId="0" xfId="12" applyFont="1" applyFill="1" applyBorder="1" applyAlignment="1" applyProtection="1">
      <alignment horizontal="center" vertical="center"/>
    </xf>
    <xf numFmtId="0" fontId="66" fillId="11" borderId="4" xfId="12" applyFont="1" applyFill="1" applyBorder="1" applyAlignment="1" applyProtection="1">
      <alignment horizontal="center" vertical="center" wrapText="1"/>
    </xf>
    <xf numFmtId="0" fontId="66" fillId="11" borderId="26" xfId="12" applyFont="1" applyFill="1" applyBorder="1" applyAlignment="1" applyProtection="1">
      <alignment horizontal="center" vertical="center" wrapText="1"/>
    </xf>
    <xf numFmtId="0" fontId="66" fillId="11" borderId="34" xfId="12" applyFont="1" applyFill="1" applyBorder="1" applyAlignment="1" applyProtection="1">
      <alignment horizontal="center" vertical="center" wrapText="1"/>
    </xf>
    <xf numFmtId="0" fontId="66" fillId="13" borderId="35" xfId="12" applyFont="1" applyFill="1" applyBorder="1" applyAlignment="1" applyProtection="1">
      <alignment horizontal="center" vertical="center" wrapText="1"/>
    </xf>
    <xf numFmtId="0" fontId="66" fillId="13" borderId="16" xfId="12" applyFont="1" applyFill="1" applyBorder="1" applyAlignment="1" applyProtection="1">
      <alignment horizontal="center" vertical="center" wrapText="1"/>
    </xf>
    <xf numFmtId="0" fontId="66" fillId="13" borderId="36" xfId="12" applyFont="1" applyFill="1" applyBorder="1" applyAlignment="1" applyProtection="1">
      <alignment horizontal="center" vertical="center" wrapText="1"/>
    </xf>
    <xf numFmtId="0" fontId="66" fillId="13" borderId="74" xfId="12" applyFont="1" applyFill="1" applyBorder="1" applyAlignment="1" applyProtection="1">
      <alignment horizontal="center" vertical="center" wrapText="1"/>
    </xf>
    <xf numFmtId="0" fontId="66" fillId="13" borderId="76" xfId="12" applyFont="1" applyFill="1" applyBorder="1" applyAlignment="1" applyProtection="1">
      <alignment horizontal="center" vertical="center" wrapText="1"/>
    </xf>
    <xf numFmtId="0" fontId="66" fillId="13" borderId="78" xfId="12" applyFont="1" applyFill="1" applyBorder="1" applyAlignment="1" applyProtection="1">
      <alignment horizontal="center" vertical="center" wrapText="1"/>
    </xf>
    <xf numFmtId="0" fontId="66" fillId="14" borderId="4" xfId="12" applyFont="1" applyFill="1" applyBorder="1" applyAlignment="1" applyProtection="1">
      <alignment horizontal="center" vertical="center" wrapText="1"/>
    </xf>
    <xf numFmtId="0" fontId="66" fillId="14" borderId="26" xfId="12" applyFont="1" applyFill="1" applyBorder="1" applyAlignment="1" applyProtection="1">
      <alignment horizontal="center" vertical="center" wrapText="1"/>
    </xf>
    <xf numFmtId="0" fontId="66" fillId="14" borderId="34" xfId="12" applyFont="1" applyFill="1" applyBorder="1" applyAlignment="1" applyProtection="1">
      <alignment horizontal="center" vertical="center" wrapText="1"/>
    </xf>
    <xf numFmtId="0" fontId="66" fillId="14" borderId="75" xfId="12" applyFont="1" applyFill="1" applyBorder="1" applyAlignment="1" applyProtection="1">
      <alignment horizontal="center" vertical="center" wrapText="1"/>
    </xf>
    <xf numFmtId="0" fontId="66" fillId="14" borderId="77" xfId="12" applyFont="1" applyFill="1" applyBorder="1" applyAlignment="1" applyProtection="1">
      <alignment horizontal="center" vertical="center" wrapText="1"/>
    </xf>
    <xf numFmtId="0" fontId="66" fillId="14" borderId="79" xfId="12" applyFont="1" applyFill="1" applyBorder="1" applyAlignment="1" applyProtection="1">
      <alignment horizontal="center" vertical="center" wrapText="1"/>
    </xf>
    <xf numFmtId="0" fontId="66" fillId="13" borderId="26" xfId="12" applyFont="1" applyFill="1" applyBorder="1" applyAlignment="1" applyProtection="1">
      <alignment horizontal="center" vertical="center" wrapText="1"/>
    </xf>
    <xf numFmtId="0" fontId="66" fillId="13" borderId="34" xfId="12" applyFont="1" applyFill="1" applyBorder="1" applyAlignment="1" applyProtection="1">
      <alignment horizontal="center" vertical="center" wrapText="1"/>
    </xf>
    <xf numFmtId="0" fontId="66" fillId="14" borderId="76" xfId="12" applyFont="1" applyFill="1" applyBorder="1" applyAlignment="1" applyProtection="1">
      <alignment horizontal="center" vertical="center" wrapText="1"/>
    </xf>
    <xf numFmtId="0" fontId="66" fillId="14" borderId="78" xfId="12" applyFont="1" applyFill="1" applyBorder="1" applyAlignment="1" applyProtection="1">
      <alignment horizontal="center" vertical="center" wrapText="1"/>
    </xf>
    <xf numFmtId="0" fontId="66" fillId="10" borderId="4" xfId="12" applyFont="1" applyFill="1" applyBorder="1" applyAlignment="1" applyProtection="1">
      <alignment horizontal="center" vertical="center" wrapText="1"/>
    </xf>
    <xf numFmtId="0" fontId="66" fillId="10" borderId="26" xfId="12" applyFont="1" applyFill="1" applyBorder="1" applyAlignment="1" applyProtection="1">
      <alignment horizontal="center" vertical="center" wrapText="1"/>
    </xf>
    <xf numFmtId="0" fontId="66" fillId="10" borderId="34" xfId="12" applyFont="1" applyFill="1" applyBorder="1" applyAlignment="1" applyProtection="1">
      <alignment horizontal="center" vertical="center" wrapText="1"/>
    </xf>
    <xf numFmtId="0" fontId="66" fillId="11" borderId="35" xfId="12" applyFont="1" applyFill="1" applyBorder="1" applyAlignment="1" applyProtection="1">
      <alignment horizontal="center" vertical="center" wrapText="1"/>
    </xf>
    <xf numFmtId="0" fontId="66" fillId="11" borderId="16" xfId="12" applyFont="1" applyFill="1" applyBorder="1" applyAlignment="1" applyProtection="1">
      <alignment horizontal="center" vertical="center" wrapText="1"/>
    </xf>
    <xf numFmtId="0" fontId="66" fillId="11" borderId="36" xfId="12" applyFont="1" applyFill="1" applyBorder="1" applyAlignment="1" applyProtection="1">
      <alignment horizontal="center" vertical="center" wrapText="1"/>
    </xf>
    <xf numFmtId="0" fontId="122" fillId="12" borderId="0" xfId="12" applyFont="1" applyFill="1" applyBorder="1" applyAlignment="1" applyProtection="1">
      <alignment horizontal="center" vertical="center"/>
    </xf>
    <xf numFmtId="0" fontId="123" fillId="12" borderId="0" xfId="12" applyFont="1" applyFill="1" applyBorder="1" applyAlignment="1" applyProtection="1">
      <alignment horizontal="center" vertical="center"/>
    </xf>
    <xf numFmtId="0" fontId="66" fillId="10" borderId="35" xfId="12" applyFont="1" applyFill="1" applyBorder="1" applyAlignment="1" applyProtection="1">
      <alignment horizontal="center" vertical="center" wrapText="1"/>
    </xf>
    <xf numFmtId="0" fontId="66" fillId="10" borderId="16" xfId="12" applyFont="1" applyFill="1" applyBorder="1" applyAlignment="1" applyProtection="1">
      <alignment horizontal="center" vertical="center" wrapText="1"/>
    </xf>
    <xf numFmtId="0" fontId="66" fillId="10" borderId="36" xfId="12" applyFont="1" applyFill="1" applyBorder="1" applyAlignment="1" applyProtection="1">
      <alignment horizontal="center" vertical="center" wrapText="1"/>
    </xf>
    <xf numFmtId="0" fontId="66" fillId="11" borderId="74" xfId="12" applyFont="1" applyFill="1" applyBorder="1" applyAlignment="1" applyProtection="1">
      <alignment horizontal="center" vertical="center" wrapText="1"/>
    </xf>
    <xf numFmtId="0" fontId="66" fillId="11" borderId="76" xfId="12" applyFont="1" applyFill="1" applyBorder="1" applyAlignment="1" applyProtection="1">
      <alignment horizontal="center" vertical="center" wrapText="1"/>
    </xf>
    <xf numFmtId="0" fontId="66" fillId="11" borderId="78" xfId="12" applyFont="1" applyFill="1" applyBorder="1" applyAlignment="1" applyProtection="1">
      <alignment horizontal="center" vertical="center" wrapText="1"/>
    </xf>
    <xf numFmtId="0" fontId="66" fillId="13" borderId="4" xfId="12" applyFont="1" applyFill="1" applyBorder="1" applyAlignment="1" applyProtection="1">
      <alignment horizontal="center" vertical="center" wrapText="1"/>
    </xf>
    <xf numFmtId="0" fontId="65" fillId="39" borderId="1" xfId="12" applyFont="1" applyFill="1" applyBorder="1" applyAlignment="1">
      <alignment horizontal="center" vertical="center"/>
    </xf>
    <xf numFmtId="0" fontId="1" fillId="0" borderId="1" xfId="12" applyFont="1" applyBorder="1" applyAlignment="1" applyProtection="1">
      <alignment horizontal="left" vertical="center" wrapText="1"/>
    </xf>
    <xf numFmtId="0" fontId="66" fillId="11" borderId="80" xfId="12" applyFont="1" applyFill="1" applyBorder="1" applyAlignment="1" applyProtection="1">
      <alignment horizontal="center" vertical="center" wrapText="1"/>
    </xf>
    <xf numFmtId="0" fontId="66" fillId="13" borderId="81" xfId="12" applyFont="1" applyFill="1" applyBorder="1" applyAlignment="1" applyProtection="1">
      <alignment horizontal="center" vertical="center" wrapText="1"/>
    </xf>
    <xf numFmtId="0" fontId="56" fillId="49" borderId="41" xfId="0" applyFont="1" applyFill="1" applyBorder="1" applyAlignment="1">
      <alignment horizontal="center" vertical="top"/>
    </xf>
    <xf numFmtId="0" fontId="56" fillId="49" borderId="64" xfId="0" applyFont="1" applyFill="1" applyBorder="1" applyAlignment="1">
      <alignment horizontal="center" vertical="top"/>
    </xf>
    <xf numFmtId="0" fontId="31" fillId="12" borderId="2" xfId="0" applyFont="1" applyFill="1" applyBorder="1" applyAlignment="1">
      <alignment horizontal="justify" vertical="top" wrapText="1"/>
    </xf>
    <xf numFmtId="0" fontId="31" fillId="12" borderId="31" xfId="0" applyFont="1" applyFill="1" applyBorder="1" applyAlignment="1">
      <alignment horizontal="justify" vertical="top" wrapText="1"/>
    </xf>
    <xf numFmtId="0" fontId="31" fillId="12" borderId="3" xfId="0" applyFont="1" applyFill="1" applyBorder="1" applyAlignment="1">
      <alignment horizontal="justify" vertical="top" wrapText="1"/>
    </xf>
    <xf numFmtId="0" fontId="31" fillId="12" borderId="32" xfId="0" applyFont="1" applyFill="1" applyBorder="1" applyAlignment="1">
      <alignment horizontal="justify" vertical="top" wrapText="1"/>
    </xf>
    <xf numFmtId="0" fontId="66" fillId="14" borderId="82" xfId="12" applyFont="1" applyFill="1" applyBorder="1" applyAlignment="1" applyProtection="1">
      <alignment horizontal="center" vertical="center" wrapText="1"/>
    </xf>
    <xf numFmtId="0" fontId="13" fillId="44" borderId="1" xfId="0" applyFont="1" applyFill="1" applyBorder="1" applyAlignment="1">
      <alignment horizontal="center" vertical="top"/>
    </xf>
    <xf numFmtId="0" fontId="13" fillId="19" borderId="13" xfId="0" applyFont="1" applyFill="1" applyBorder="1" applyAlignment="1" applyProtection="1">
      <alignment horizontal="center" vertical="center"/>
      <protection hidden="1"/>
    </xf>
    <xf numFmtId="0" fontId="13" fillId="19" borderId="14" xfId="0" applyFont="1" applyFill="1" applyBorder="1" applyAlignment="1" applyProtection="1">
      <alignment horizontal="center" vertical="center"/>
      <protection hidden="1"/>
    </xf>
    <xf numFmtId="0" fontId="13" fillId="19" borderId="15" xfId="0" applyFont="1" applyFill="1" applyBorder="1" applyAlignment="1" applyProtection="1">
      <alignment horizontal="center" vertical="center"/>
      <protection hidden="1"/>
    </xf>
    <xf numFmtId="0" fontId="13" fillId="19" borderId="13" xfId="0" applyFont="1" applyFill="1" applyBorder="1" applyAlignment="1" applyProtection="1">
      <alignment horizontal="center" vertical="center" wrapText="1"/>
      <protection hidden="1"/>
    </xf>
    <xf numFmtId="0" fontId="16" fillId="0" borderId="0" xfId="0" applyFont="1" applyAlignment="1">
      <alignment horizontal="justify" wrapText="1"/>
    </xf>
    <xf numFmtId="0" fontId="13" fillId="19" borderId="13" xfId="0" applyFont="1" applyFill="1" applyBorder="1" applyAlignment="1" applyProtection="1">
      <alignment horizontal="center"/>
      <protection hidden="1"/>
    </xf>
    <xf numFmtId="0" fontId="13" fillId="19" borderId="14" xfId="0" applyFont="1" applyFill="1" applyBorder="1" applyAlignment="1" applyProtection="1">
      <alignment horizontal="center"/>
      <protection hidden="1"/>
    </xf>
    <xf numFmtId="0" fontId="13" fillId="19" borderId="25" xfId="0" applyFont="1" applyFill="1" applyBorder="1" applyAlignment="1" applyProtection="1">
      <alignment horizontal="center"/>
      <protection hidden="1"/>
    </xf>
    <xf numFmtId="0" fontId="56" fillId="19" borderId="31" xfId="0" applyFont="1" applyFill="1" applyBorder="1" applyAlignment="1">
      <alignment horizontal="center" vertical="top"/>
    </xf>
    <xf numFmtId="0" fontId="56" fillId="19" borderId="30" xfId="0" applyFont="1" applyFill="1" applyBorder="1" applyAlignment="1">
      <alignment horizontal="center" vertical="top"/>
    </xf>
    <xf numFmtId="0" fontId="56" fillId="19" borderId="5" xfId="0" applyFont="1" applyFill="1" applyBorder="1" applyAlignment="1">
      <alignment horizontal="center" vertical="top"/>
    </xf>
    <xf numFmtId="0" fontId="56" fillId="19" borderId="31" xfId="0" applyFont="1" applyFill="1" applyBorder="1" applyAlignment="1" applyProtection="1">
      <alignment horizontal="center" vertical="top"/>
    </xf>
    <xf numFmtId="0" fontId="56" fillId="19" borderId="30" xfId="0" applyFont="1" applyFill="1" applyBorder="1" applyAlignment="1" applyProtection="1">
      <alignment horizontal="center" vertical="top"/>
    </xf>
    <xf numFmtId="0" fontId="56" fillId="19" borderId="5" xfId="0" applyFont="1" applyFill="1" applyBorder="1" applyAlignment="1" applyProtection="1">
      <alignment horizontal="center" vertical="top"/>
    </xf>
    <xf numFmtId="0" fontId="28" fillId="19" borderId="13" xfId="0" applyFont="1" applyFill="1" applyBorder="1" applyAlignment="1">
      <alignment horizontal="center" vertical="center"/>
    </xf>
    <xf numFmtId="0" fontId="28" fillId="19" borderId="14" xfId="0" applyFont="1" applyFill="1" applyBorder="1" applyAlignment="1">
      <alignment horizontal="center" vertical="center"/>
    </xf>
    <xf numFmtId="0" fontId="28" fillId="19" borderId="15" xfId="0" applyFont="1" applyFill="1" applyBorder="1" applyAlignment="1">
      <alignment horizontal="center" vertical="center"/>
    </xf>
    <xf numFmtId="0" fontId="33" fillId="19" borderId="13" xfId="0" applyFont="1" applyFill="1" applyBorder="1" applyAlignment="1">
      <alignment horizontal="center" vertical="center"/>
    </xf>
    <xf numFmtId="0" fontId="33" fillId="19" borderId="15" xfId="0" applyFont="1" applyFill="1" applyBorder="1" applyAlignment="1">
      <alignment horizontal="center" vertical="center"/>
    </xf>
    <xf numFmtId="0" fontId="34" fillId="19" borderId="22" xfId="12" applyFont="1" applyFill="1" applyBorder="1" applyAlignment="1">
      <alignment horizontal="center" vertical="center"/>
    </xf>
    <xf numFmtId="0" fontId="34" fillId="19" borderId="25" xfId="12" applyFont="1" applyFill="1" applyBorder="1" applyAlignment="1">
      <alignment horizontal="center" vertical="center"/>
    </xf>
    <xf numFmtId="0" fontId="1" fillId="10" borderId="41" xfId="12" applyFont="1" applyFill="1" applyBorder="1" applyAlignment="1" applyProtection="1">
      <alignment horizontal="center" vertical="center" wrapText="1"/>
    </xf>
    <xf numFmtId="0" fontId="1" fillId="10" borderId="49" xfId="12" applyFont="1" applyFill="1" applyBorder="1" applyAlignment="1" applyProtection="1">
      <alignment horizontal="center" vertical="center" wrapText="1"/>
    </xf>
    <xf numFmtId="0" fontId="14" fillId="10" borderId="13" xfId="0" applyFont="1" applyFill="1" applyBorder="1" applyAlignment="1">
      <alignment horizontal="justify" vertical="center" wrapText="1"/>
    </xf>
    <xf numFmtId="0" fontId="14" fillId="10" borderId="14" xfId="0" applyFont="1" applyFill="1" applyBorder="1" applyAlignment="1">
      <alignment horizontal="justify" vertical="center" wrapText="1"/>
    </xf>
    <xf numFmtId="0" fontId="14" fillId="10" borderId="15" xfId="0" applyFont="1" applyFill="1" applyBorder="1" applyAlignment="1">
      <alignment horizontal="justify" vertical="center" wrapText="1"/>
    </xf>
    <xf numFmtId="0" fontId="1" fillId="11" borderId="41" xfId="12" applyFont="1" applyFill="1" applyBorder="1" applyAlignment="1" applyProtection="1">
      <alignment horizontal="center" vertical="center" wrapText="1"/>
    </xf>
    <xf numFmtId="0" fontId="1" fillId="11" borderId="49" xfId="12" applyFont="1" applyFill="1" applyBorder="1" applyAlignment="1" applyProtection="1">
      <alignment horizontal="center" vertical="center" wrapText="1"/>
    </xf>
    <xf numFmtId="0" fontId="14" fillId="11" borderId="13" xfId="0" applyFont="1" applyFill="1" applyBorder="1" applyAlignment="1">
      <alignment horizontal="justify" vertical="center" wrapText="1"/>
    </xf>
    <xf numFmtId="0" fontId="14" fillId="11" borderId="14" xfId="0" applyFont="1" applyFill="1" applyBorder="1" applyAlignment="1">
      <alignment horizontal="justify" vertical="center" wrapText="1"/>
    </xf>
    <xf numFmtId="0" fontId="14" fillId="11" borderId="15" xfId="0" applyFont="1" applyFill="1" applyBorder="1" applyAlignment="1">
      <alignment horizontal="justify" vertical="center" wrapText="1"/>
    </xf>
    <xf numFmtId="0" fontId="1" fillId="13" borderId="41" xfId="12" applyFont="1" applyFill="1" applyBorder="1" applyAlignment="1" applyProtection="1">
      <alignment horizontal="center" vertical="center" wrapText="1"/>
    </xf>
    <xf numFmtId="0" fontId="1" fillId="13" borderId="49" xfId="12" applyFont="1" applyFill="1" applyBorder="1" applyAlignment="1" applyProtection="1">
      <alignment horizontal="center" vertical="center" wrapText="1"/>
    </xf>
    <xf numFmtId="0" fontId="14" fillId="13" borderId="13" xfId="0" applyFont="1" applyFill="1" applyBorder="1" applyAlignment="1">
      <alignment horizontal="justify" vertical="center" wrapText="1"/>
    </xf>
    <xf numFmtId="0" fontId="14" fillId="13" borderId="14" xfId="0" applyFont="1" applyFill="1" applyBorder="1" applyAlignment="1">
      <alignment horizontal="justify" vertical="center" wrapText="1"/>
    </xf>
    <xf numFmtId="0" fontId="14" fillId="13" borderId="15" xfId="0" applyFont="1" applyFill="1" applyBorder="1" applyAlignment="1">
      <alignment horizontal="justify" vertical="center" wrapText="1"/>
    </xf>
    <xf numFmtId="0" fontId="1" fillId="14" borderId="51" xfId="12" applyFont="1" applyFill="1" applyBorder="1" applyAlignment="1" applyProtection="1">
      <alignment horizontal="center" vertical="center" wrapText="1"/>
    </xf>
    <xf numFmtId="0" fontId="1" fillId="14" borderId="52" xfId="12" applyFont="1" applyFill="1" applyBorder="1" applyAlignment="1" applyProtection="1">
      <alignment horizontal="center" vertical="center" wrapText="1"/>
    </xf>
    <xf numFmtId="0" fontId="14" fillId="14" borderId="13" xfId="0" applyFont="1" applyFill="1" applyBorder="1" applyAlignment="1">
      <alignment horizontal="justify" vertical="center" wrapText="1"/>
    </xf>
    <xf numFmtId="0" fontId="14" fillId="14" borderId="14" xfId="0" applyFont="1" applyFill="1" applyBorder="1" applyAlignment="1">
      <alignment horizontal="justify" vertical="center" wrapText="1"/>
    </xf>
    <xf numFmtId="0" fontId="14" fillId="14" borderId="15" xfId="0" applyFont="1" applyFill="1" applyBorder="1" applyAlignment="1">
      <alignment horizontal="justify" vertical="center" wrapText="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244">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CCFFFF"/>
      <color rgb="FFFF3300"/>
      <color rgb="FFFF0066"/>
      <color rgb="FFCCECFF"/>
      <color rgb="FF33CCFF"/>
      <color rgb="FF33CCCC"/>
      <color rgb="FF009999"/>
      <color rgb="FF0099CC"/>
      <color rgb="FFFFFF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2" Type="http://schemas.openxmlformats.org/officeDocument/2006/relationships/hyperlink" Target="#'2. 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38100</xdr:rowOff>
    </xdr:from>
    <xdr:to>
      <xdr:col>4</xdr:col>
      <xdr:colOff>85725</xdr:colOff>
      <xdr:row>2</xdr:row>
      <xdr:rowOff>60960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49" y="228600"/>
          <a:ext cx="838201"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25</xdr:row>
      <xdr:rowOff>0</xdr:rowOff>
    </xdr:from>
    <xdr:to>
      <xdr:col>9</xdr:col>
      <xdr:colOff>88756</xdr:colOff>
      <xdr:row>28</xdr:row>
      <xdr:rowOff>2164</xdr:rowOff>
    </xdr:to>
    <xdr:sp macro="" textlink="">
      <xdr:nvSpPr>
        <xdr:cNvPr id="4" name="3 Flecha izquierda">
          <a:hlinkClick xmlns:r="http://schemas.openxmlformats.org/officeDocument/2006/relationships" r:id="rId2"/>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122464</xdr:colOff>
      <xdr:row>0</xdr:row>
      <xdr:rowOff>39460</xdr:rowOff>
    </xdr:from>
    <xdr:to>
      <xdr:col>0</xdr:col>
      <xdr:colOff>1522688</xdr:colOff>
      <xdr:row>0</xdr:row>
      <xdr:rowOff>1020535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22464" y="39460"/>
          <a:ext cx="1400224" cy="981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257855</xdr:colOff>
      <xdr:row>0</xdr:row>
      <xdr:rowOff>79943</xdr:rowOff>
    </xdr:from>
    <xdr:to>
      <xdr:col>0</xdr:col>
      <xdr:colOff>2027387</xdr:colOff>
      <xdr:row>1</xdr:row>
      <xdr:rowOff>547690</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257855" y="79943"/>
          <a:ext cx="1769532" cy="126603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330993</xdr:colOff>
      <xdr:row>25</xdr:row>
      <xdr:rowOff>145257</xdr:rowOff>
    </xdr:from>
    <xdr:to>
      <xdr:col>3</xdr:col>
      <xdr:colOff>1600199</xdr:colOff>
      <xdr:row>30</xdr:row>
      <xdr:rowOff>180975</xdr:rowOff>
    </xdr:to>
    <xdr:sp macro="" textlink="">
      <xdr:nvSpPr>
        <xdr:cNvPr id="2" name="Flecha derecha 1">
          <a:hlinkClick xmlns:r="http://schemas.openxmlformats.org/officeDocument/2006/relationships" r:id="rId1"/>
        </xdr:cNvPr>
        <xdr:cNvSpPr/>
      </xdr:nvSpPr>
      <xdr:spPr>
        <a:xfrm>
          <a:off x="816768" y="6336507"/>
          <a:ext cx="5031581" cy="1121568"/>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solidFill>
                <a:sysClr val="windowText" lastClr="000000"/>
              </a:solidFill>
            </a:rPr>
            <a:t>ESTE RESULTADO DE IMPACTO ES EL QUE SE DEBE SELECCIONAR EN </a:t>
          </a:r>
          <a:r>
            <a:rPr lang="es-CO" sz="1100" b="1" baseline="0">
              <a:solidFill>
                <a:sysClr val="windowText" lastClr="000000"/>
              </a:solidFill>
            </a:rPr>
            <a:t> EL MAPA DE RIESGOS -</a:t>
          </a:r>
          <a:r>
            <a:rPr lang="es-CO" sz="1100" b="1">
              <a:solidFill>
                <a:sysClr val="windowText" lastClr="000000"/>
              </a:solidFill>
            </a:rPr>
            <a:t> CASILLA IMPACTO ANÁLISIS DEL</a:t>
          </a:r>
          <a:r>
            <a:rPr lang="es-CO" sz="1100" b="1" baseline="0">
              <a:solidFill>
                <a:sysClr val="windowText" lastClr="000000"/>
              </a:solidFill>
            </a:rPr>
            <a:t> RIESGO INHERENTE (ir al mapa)</a:t>
          </a:r>
          <a:endParaRPr lang="es-CO"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104775</xdr:rowOff>
    </xdr:from>
    <xdr:to>
      <xdr:col>18</xdr:col>
      <xdr:colOff>726281</xdr:colOff>
      <xdr:row>52</xdr:row>
      <xdr:rowOff>88655</xdr:rowOff>
    </xdr:to>
    <xdr:pic>
      <xdr:nvPicPr>
        <xdr:cNvPr id="2" name="Imagen 1"/>
        <xdr:cNvPicPr>
          <a:picLocks noChangeAspect="1"/>
        </xdr:cNvPicPr>
      </xdr:nvPicPr>
      <xdr:blipFill rotWithShape="1">
        <a:blip xmlns:r="http://schemas.openxmlformats.org/officeDocument/2006/relationships" r:embed="rId1"/>
        <a:srcRect l="17263" t="24177" r="17851" b="9944"/>
        <a:stretch/>
      </xdr:blipFill>
      <xdr:spPr>
        <a:xfrm>
          <a:off x="0" y="1685925"/>
          <a:ext cx="15651956" cy="7984880"/>
        </a:xfrm>
        <a:prstGeom prst="rect">
          <a:avLst/>
        </a:prstGeom>
      </xdr:spPr>
    </xdr:pic>
    <xdr:clientData/>
  </xdr:twoCellAnchor>
  <xdr:twoCellAnchor>
    <xdr:from>
      <xdr:col>19</xdr:col>
      <xdr:colOff>54428</xdr:colOff>
      <xdr:row>1</xdr:row>
      <xdr:rowOff>185963</xdr:rowOff>
    </xdr:from>
    <xdr:to>
      <xdr:col>31</xdr:col>
      <xdr:colOff>73881</xdr:colOff>
      <xdr:row>74</xdr:row>
      <xdr:rowOff>95250</xdr:rowOff>
    </xdr:to>
    <xdr:grpSp>
      <xdr:nvGrpSpPr>
        <xdr:cNvPr id="24" name="Grupo 23"/>
        <xdr:cNvGrpSpPr/>
      </xdr:nvGrpSpPr>
      <xdr:grpSpPr>
        <a:xfrm>
          <a:off x="15738928" y="487588"/>
          <a:ext cx="11243078" cy="13990412"/>
          <a:chOff x="15659553" y="1614713"/>
          <a:chExt cx="11243078" cy="13990412"/>
        </a:xfrm>
      </xdr:grpSpPr>
      <xdr:pic>
        <xdr:nvPicPr>
          <xdr:cNvPr id="14" name="Imagen 13"/>
          <xdr:cNvPicPr>
            <a:picLocks noChangeAspect="1"/>
          </xdr:cNvPicPr>
        </xdr:nvPicPr>
        <xdr:blipFill rotWithShape="1">
          <a:blip xmlns:r="http://schemas.openxmlformats.org/officeDocument/2006/relationships" r:embed="rId2"/>
          <a:srcRect l="51652" t="18829" r="33467" b="61916"/>
          <a:stretch/>
        </xdr:blipFill>
        <xdr:spPr>
          <a:xfrm>
            <a:off x="21859875" y="12574587"/>
            <a:ext cx="4881564" cy="3014662"/>
          </a:xfrm>
          <a:prstGeom prst="rect">
            <a:avLst/>
          </a:prstGeom>
        </xdr:spPr>
      </xdr:pic>
      <xdr:grpSp>
        <xdr:nvGrpSpPr>
          <xdr:cNvPr id="23" name="Grupo 22"/>
          <xdr:cNvGrpSpPr/>
        </xdr:nvGrpSpPr>
        <xdr:grpSpPr>
          <a:xfrm>
            <a:off x="15659553" y="1614713"/>
            <a:ext cx="11243078" cy="13990412"/>
            <a:chOff x="15659553" y="1614713"/>
            <a:chExt cx="11243078" cy="13990412"/>
          </a:xfrm>
        </xdr:grpSpPr>
        <xdr:pic>
          <xdr:nvPicPr>
            <xdr:cNvPr id="4" name="Imagen 3"/>
            <xdr:cNvPicPr>
              <a:picLocks noChangeAspect="1"/>
            </xdr:cNvPicPr>
          </xdr:nvPicPr>
          <xdr:blipFill rotWithShape="1">
            <a:blip xmlns:r="http://schemas.openxmlformats.org/officeDocument/2006/relationships" r:embed="rId2"/>
            <a:srcRect l="32870" t="18829" r="64008" b="62159"/>
            <a:stretch/>
          </xdr:blipFill>
          <xdr:spPr>
            <a:xfrm>
              <a:off x="15684502" y="12525376"/>
              <a:ext cx="1023937" cy="3040062"/>
            </a:xfrm>
            <a:prstGeom prst="rect">
              <a:avLst/>
            </a:prstGeom>
          </xdr:spPr>
        </xdr:pic>
        <xdr:pic>
          <xdr:nvPicPr>
            <xdr:cNvPr id="12" name="Imagen 11"/>
            <xdr:cNvPicPr>
              <a:picLocks noChangeAspect="1"/>
            </xdr:cNvPicPr>
          </xdr:nvPicPr>
          <xdr:blipFill rotWithShape="1">
            <a:blip xmlns:r="http://schemas.openxmlformats.org/officeDocument/2006/relationships" r:embed="rId2"/>
            <a:srcRect l="35827" t="18829" r="60689" b="61916"/>
            <a:stretch/>
          </xdr:blipFill>
          <xdr:spPr>
            <a:xfrm>
              <a:off x="16708437" y="12430125"/>
              <a:ext cx="1127125" cy="3175000"/>
            </a:xfrm>
            <a:prstGeom prst="rect">
              <a:avLst/>
            </a:prstGeom>
          </xdr:spPr>
        </xdr:pic>
        <xdr:grpSp>
          <xdr:nvGrpSpPr>
            <xdr:cNvPr id="22" name="Grupo 21"/>
            <xdr:cNvGrpSpPr/>
          </xdr:nvGrpSpPr>
          <xdr:grpSpPr>
            <a:xfrm>
              <a:off x="15659553" y="1614713"/>
              <a:ext cx="11243078" cy="13879288"/>
              <a:chOff x="15643678" y="1630588"/>
              <a:chExt cx="11243078" cy="13879288"/>
            </a:xfrm>
          </xdr:grpSpPr>
          <xdr:sp macro="" textlink="">
            <xdr:nvSpPr>
              <xdr:cNvPr id="18" name="Rectángulo 17"/>
              <xdr:cNvSpPr/>
            </xdr:nvSpPr>
            <xdr:spPr>
              <a:xfrm>
                <a:off x="17749838" y="4810125"/>
                <a:ext cx="4094162" cy="18097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&gt;=5% de la población</a:t>
                </a: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&gt;=5% del presupuesto anual de la Entidad</a:t>
                </a: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leve del medio ambiente requiere de &gt;=15 días de recuperación</a:t>
                </a:r>
              </a:p>
              <a:p>
                <a:pPr eaLnBrk="1" fontAlgn="auto" latinLnBrk="0" hangingPunct="1"/>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algn="l"/>
                <a:endParaRPr lang="es-CO" sz="1600" b="1">
                  <a:solidFill>
                    <a:sysClr val="windowText" lastClr="000000"/>
                  </a:solidFill>
                  <a:effectLst/>
                  <a:latin typeface="Arial" panose="020B0604020202020204" pitchFamily="34" charset="0"/>
                  <a:ea typeface="+mn-ea"/>
                  <a:cs typeface="Arial" panose="020B0604020202020204" pitchFamily="34" charset="0"/>
                </a:endParaRPr>
              </a:p>
            </xdr:txBody>
          </xdr:sp>
          <xdr:grpSp>
            <xdr:nvGrpSpPr>
              <xdr:cNvPr id="21" name="Grupo 20"/>
              <xdr:cNvGrpSpPr/>
            </xdr:nvGrpSpPr>
            <xdr:grpSpPr>
              <a:xfrm>
                <a:off x="15643678" y="1630588"/>
                <a:ext cx="11243078" cy="13879288"/>
                <a:chOff x="15643678" y="1630588"/>
                <a:chExt cx="11243078" cy="13879288"/>
              </a:xfrm>
            </xdr:grpSpPr>
            <xdr:pic>
              <xdr:nvPicPr>
                <xdr:cNvPr id="3" name="Imagen 2"/>
                <xdr:cNvPicPr>
                  <a:picLocks noChangeAspect="1"/>
                </xdr:cNvPicPr>
              </xdr:nvPicPr>
              <xdr:blipFill rotWithShape="1">
                <a:blip xmlns:r="http://schemas.openxmlformats.org/officeDocument/2006/relationships" r:embed="rId3"/>
                <a:srcRect l="32667" t="26241" r="64030" b="5366"/>
                <a:stretch/>
              </xdr:blipFill>
              <xdr:spPr>
                <a:xfrm>
                  <a:off x="15648042" y="2952749"/>
                  <a:ext cx="1084212" cy="9779001"/>
                </a:xfrm>
                <a:prstGeom prst="rect">
                  <a:avLst/>
                </a:prstGeom>
              </xdr:spPr>
            </xdr:pic>
            <xdr:pic>
              <xdr:nvPicPr>
                <xdr:cNvPr id="7" name="Imagen 6"/>
                <xdr:cNvPicPr>
                  <a:picLocks noChangeAspect="1"/>
                </xdr:cNvPicPr>
              </xdr:nvPicPr>
              <xdr:blipFill rotWithShape="1">
                <a:blip xmlns:r="http://schemas.openxmlformats.org/officeDocument/2006/relationships" r:embed="rId3"/>
                <a:srcRect l="32667" t="17066" r="33102" b="73616"/>
                <a:stretch/>
              </xdr:blipFill>
              <xdr:spPr>
                <a:xfrm>
                  <a:off x="15643678" y="1630588"/>
                  <a:ext cx="11243078" cy="1335769"/>
                </a:xfrm>
                <a:prstGeom prst="rect">
                  <a:avLst/>
                </a:prstGeom>
              </xdr:spPr>
            </xdr:pic>
            <xdr:pic>
              <xdr:nvPicPr>
                <xdr:cNvPr id="10" name="Imagen 9"/>
                <xdr:cNvPicPr>
                  <a:picLocks noChangeAspect="1"/>
                </xdr:cNvPicPr>
              </xdr:nvPicPr>
              <xdr:blipFill rotWithShape="1">
                <a:blip xmlns:r="http://schemas.openxmlformats.org/officeDocument/2006/relationships" r:embed="rId3"/>
                <a:srcRect l="35758" t="26484" r="60977" b="5366"/>
                <a:stretch/>
              </xdr:blipFill>
              <xdr:spPr>
                <a:xfrm>
                  <a:off x="16676686" y="2984499"/>
                  <a:ext cx="1055688" cy="9752502"/>
                </a:xfrm>
                <a:prstGeom prst="rect">
                  <a:avLst/>
                </a:prstGeom>
              </xdr:spPr>
            </xdr:pic>
            <xdr:pic>
              <xdr:nvPicPr>
                <xdr:cNvPr id="13" name="Imagen 12"/>
                <xdr:cNvPicPr>
                  <a:picLocks noChangeAspect="1"/>
                </xdr:cNvPicPr>
              </xdr:nvPicPr>
              <xdr:blipFill rotWithShape="1">
                <a:blip xmlns:r="http://schemas.openxmlformats.org/officeDocument/2006/relationships" r:embed="rId3"/>
                <a:srcRect l="51574" t="26152" r="33553" b="6456"/>
                <a:stretch/>
              </xdr:blipFill>
              <xdr:spPr>
                <a:xfrm>
                  <a:off x="21859874" y="2952750"/>
                  <a:ext cx="4881564" cy="9644062"/>
                </a:xfrm>
                <a:prstGeom prst="rect">
                  <a:avLst/>
                </a:prstGeom>
              </xdr:spPr>
            </xdr:pic>
            <xdr:sp macro="" textlink="">
              <xdr:nvSpPr>
                <xdr:cNvPr id="15" name="Rectángulo 14"/>
                <xdr:cNvSpPr/>
              </xdr:nvSpPr>
              <xdr:spPr>
                <a:xfrm>
                  <a:off x="17764126" y="12588876"/>
                  <a:ext cx="4095750" cy="2921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600" b="1">
                    <a:solidFill>
                      <a:sysClr val="windowText" lastClr="000000"/>
                    </a:solidFill>
                    <a:latin typeface="Arial" panose="020B0604020202020204" pitchFamily="34" charset="0"/>
                    <a:cs typeface="Arial" panose="020B0604020202020204" pitchFamily="34" charset="0"/>
                  </a:endParaRPr>
                </a:p>
                <a:p>
                  <a:pPr algn="l"/>
                  <a:r>
                    <a:rPr lang="es-CO" sz="1600" b="1">
                      <a:solidFill>
                        <a:sysClr val="windowText" lastClr="000000"/>
                      </a:solidFill>
                      <a:latin typeface="Arial" panose="020B0604020202020204" pitchFamily="34" charset="0"/>
                      <a:cs typeface="Arial" panose="020B0604020202020204" pitchFamily="34" charset="0"/>
                    </a:rPr>
                    <a:t>Afectación</a:t>
                  </a:r>
                  <a:r>
                    <a:rPr lang="es-CO" sz="1600" b="1" baseline="0">
                      <a:solidFill>
                        <a:sysClr val="windowText" lastClr="000000"/>
                      </a:solidFill>
                      <a:latin typeface="Arial" panose="020B0604020202020204" pitchFamily="34" charset="0"/>
                      <a:cs typeface="Arial" panose="020B0604020202020204" pitchFamily="34" charset="0"/>
                    </a:rPr>
                    <a:t> &gt;=50% de la población</a:t>
                  </a: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a:t>
                  </a:r>
                  <a:r>
                    <a:rPr lang="es-CO" sz="1600" b="1" baseline="0">
                      <a:solidFill>
                        <a:sysClr val="windowText" lastClr="000000"/>
                      </a:solidFill>
                      <a:effectLst/>
                      <a:latin typeface="Arial" panose="020B0604020202020204" pitchFamily="34" charset="0"/>
                      <a:ea typeface="+mn-ea"/>
                      <a:cs typeface="Arial" panose="020B0604020202020204" pitchFamily="34" charset="0"/>
                    </a:rPr>
                    <a:t> &gt;=50% del presupuesto anual de la Entidad</a:t>
                  </a:r>
                </a:p>
                <a:p>
                  <a:pPr marL="0" marR="0" indent="0" algn="l" defTabSz="914400" eaLnBrk="1" fontAlgn="auto" latinLnBrk="0" hangingPunct="1">
                    <a:lnSpc>
                      <a:spcPct val="100000"/>
                    </a:lnSpc>
                    <a:spcBef>
                      <a:spcPts val="0"/>
                    </a:spcBef>
                    <a:spcAft>
                      <a:spcPts val="0"/>
                    </a:spcAft>
                    <a:buClrTx/>
                    <a:buSzTx/>
                    <a:buFontTx/>
                    <a:buNone/>
                    <a:tabLst/>
                    <a:defRPr/>
                  </a:pPr>
                  <a:r>
                    <a:rPr lang="es-CO" sz="1600" b="1" baseline="0">
                      <a:solidFill>
                        <a:sysClr val="windowText" lastClr="000000"/>
                      </a:solidFill>
                      <a:effectLst/>
                      <a:latin typeface="Arial" panose="020B0604020202020204" pitchFamily="34" charset="0"/>
                      <a:ea typeface="+mn-ea"/>
                      <a:cs typeface="Arial" panose="020B0604020202020204" pitchFamily="34" charset="0"/>
                    </a:rPr>
                    <a:t>Afectación muy grave del medio ambiente requiere de &gt;= 2 años de recuperación</a:t>
                  </a:r>
                </a:p>
                <a:p>
                  <a:pPr algn="l"/>
                  <a:endParaRPr lang="es-CO" sz="1600" b="1">
                    <a:solidFill>
                      <a:sysClr val="windowText" lastClr="000000"/>
                    </a:solidFill>
                    <a:latin typeface="Arial" panose="020B0604020202020204" pitchFamily="34" charset="0"/>
                    <a:cs typeface="Arial" panose="020B0604020202020204" pitchFamily="34" charset="0"/>
                  </a:endParaRPr>
                </a:p>
              </xdr:txBody>
            </xdr:sp>
            <xdr:sp macro="" textlink="">
              <xdr:nvSpPr>
                <xdr:cNvPr id="16" name="Rectángulo 15"/>
                <xdr:cNvSpPr/>
              </xdr:nvSpPr>
              <xdr:spPr>
                <a:xfrm>
                  <a:off x="17748250" y="9588500"/>
                  <a:ext cx="4095750" cy="2968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b="1">
                      <a:solidFill>
                        <a:schemeClr val="lt1"/>
                      </a:solidFill>
                      <a:effectLst/>
                      <a:latin typeface="+mn-lt"/>
                      <a:ea typeface="+mn-ea"/>
                      <a:cs typeface="+mn-cs"/>
                    </a:rPr>
                    <a:t>Afectación</a:t>
                  </a:r>
                  <a:r>
                    <a:rPr lang="es-CO" sz="1100" b="1" baseline="0">
                      <a:solidFill>
                        <a:schemeClr val="lt1"/>
                      </a:solidFill>
                      <a:effectLst/>
                      <a:latin typeface="+mn-lt"/>
                      <a:ea typeface="+mn-ea"/>
                      <a:cs typeface="+mn-cs"/>
                    </a:rPr>
                    <a:t> &gt;=50% de la población</a:t>
                  </a:r>
                  <a:endParaRPr lang="es-CO">
                    <a:effectLst/>
                  </a:endParaRP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latin typeface="Arial" panose="020B0604020202020204" pitchFamily="34" charset="0"/>
                      <a:ea typeface="+mn-ea"/>
                      <a:cs typeface="Arial" panose="020B0604020202020204" pitchFamily="34" charset="0"/>
                    </a:rPr>
                    <a:t>Afectación &gt;=20% de la población</a:t>
                  </a:r>
                </a:p>
                <a:p>
                  <a:pPr marL="0" indent="0" algn="l" eaLnBrk="1" fontAlgn="auto" latinLnBrk="0" hangingPunct="1"/>
                  <a:r>
                    <a:rPr lang="es-CO" sz="1600" b="1">
                      <a:solidFill>
                        <a:sysClr val="windowText" lastClr="000000"/>
                      </a:solidFill>
                      <a:latin typeface="Arial" panose="020B0604020202020204" pitchFamily="34" charset="0"/>
                      <a:ea typeface="+mn-ea"/>
                      <a:cs typeface="Arial" panose="020B0604020202020204" pitchFamily="34" charset="0"/>
                    </a:rPr>
                    <a:t>Afectación &gt;=20% del presupuesto anual de la Entidad</a:t>
                  </a: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latin typeface="Arial" panose="020B0604020202020204" pitchFamily="34" charset="0"/>
                      <a:ea typeface="+mn-ea"/>
                      <a:cs typeface="Arial" panose="020B0604020202020204" pitchFamily="34" charset="0"/>
                    </a:rPr>
                    <a:t>Afectación importante del medio ambiente requiere de &gt;= 6 meses de recuperación</a:t>
                  </a:r>
                </a:p>
                <a:p>
                  <a:pPr marL="0" indent="0" algn="l"/>
                  <a:endParaRPr lang="es-CO" sz="1600" b="1">
                    <a:solidFill>
                      <a:sysClr val="windowText" lastClr="000000"/>
                    </a:solidFill>
                    <a:latin typeface="Arial" panose="020B0604020202020204" pitchFamily="34" charset="0"/>
                    <a:ea typeface="+mn-ea"/>
                    <a:cs typeface="Arial" panose="020B0604020202020204" pitchFamily="34" charset="0"/>
                  </a:endParaRPr>
                </a:p>
              </xdr:txBody>
            </xdr:sp>
            <xdr:sp macro="" textlink="">
              <xdr:nvSpPr>
                <xdr:cNvPr id="17" name="Rectángulo 16"/>
                <xdr:cNvSpPr/>
              </xdr:nvSpPr>
              <xdr:spPr>
                <a:xfrm>
                  <a:off x="17732375" y="6635750"/>
                  <a:ext cx="4127500" cy="2921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&gt;=10% de la población</a:t>
                  </a:r>
                </a:p>
                <a:p>
                  <a:pPr eaLnBrk="1" fontAlgn="auto" latinLnBrk="0" hangingPunct="1"/>
                  <a:r>
                    <a:rPr lang="es-CO" sz="1600" b="1">
                      <a:solidFill>
                        <a:sysClr val="windowText" lastClr="000000"/>
                      </a:solidFill>
                      <a:effectLst/>
                      <a:latin typeface="Arial" panose="020B0604020202020204" pitchFamily="34" charset="0"/>
                      <a:ea typeface="+mn-ea"/>
                      <a:cs typeface="Arial" panose="020B0604020202020204" pitchFamily="34" charset="0"/>
                    </a:rPr>
                    <a:t>Afectación &gt;=10% del presupuesto anual de la Entidad</a:t>
                  </a:r>
                  <a:endParaRPr lang="es-CO" sz="1600" b="1">
                    <a:solidFill>
                      <a:sysClr val="windowText" lastClr="000000"/>
                    </a:solidFill>
                    <a:effectLst/>
                    <a:latin typeface="Arial" panose="020B0604020202020204" pitchFamily="34" charset="0"/>
                    <a:cs typeface="Arial" panose="020B0604020202020204" pitchFamily="34" charset="0"/>
                  </a:endParaRPr>
                </a:p>
                <a:p>
                  <a:pPr marL="0" indent="0" eaLnBrk="1" fontAlgn="auto" latinLnBrk="0" hangingPunct="1"/>
                  <a:r>
                    <a:rPr lang="es-CO" sz="1600" b="1">
                      <a:solidFill>
                        <a:sysClr val="windowText" lastClr="000000"/>
                      </a:solidFill>
                      <a:effectLst/>
                      <a:latin typeface="Arial" panose="020B0604020202020204" pitchFamily="34" charset="0"/>
                      <a:ea typeface="+mn-ea"/>
                      <a:cs typeface="Arial" panose="020B0604020202020204" pitchFamily="34" charset="0"/>
                    </a:rPr>
                    <a:t>Afectación leve del medio ambiente requiere de &gt;= 8 semanas de recuperación</a:t>
                  </a:r>
                </a:p>
                <a:p>
                  <a:pPr marL="0" indent="0" algn="l" eaLnBrk="1" fontAlgn="auto" latinLnBrk="0" hangingPunct="1"/>
                  <a:endParaRPr lang="es-CO" sz="1600" b="1">
                    <a:solidFill>
                      <a:sysClr val="windowText" lastClr="000000"/>
                    </a:solidFill>
                    <a:effectLst/>
                    <a:latin typeface="Arial" panose="020B0604020202020204" pitchFamily="34" charset="0"/>
                    <a:ea typeface="+mn-ea"/>
                    <a:cs typeface="Arial" panose="020B0604020202020204" pitchFamily="34" charset="0"/>
                  </a:endParaRPr>
                </a:p>
              </xdr:txBody>
            </xdr:sp>
            <xdr:sp macro="" textlink="">
              <xdr:nvSpPr>
                <xdr:cNvPr id="19" name="Rectángulo 18"/>
                <xdr:cNvSpPr/>
              </xdr:nvSpPr>
              <xdr:spPr>
                <a:xfrm>
                  <a:off x="17732375" y="2944814"/>
                  <a:ext cx="4127500" cy="186531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&gt;=1% de la población</a:t>
                  </a:r>
                </a:p>
                <a:p>
                  <a:pPr marL="0" indent="0" eaLnBrk="1" fontAlgn="auto" latinLnBrk="0" hangingPunct="1"/>
                  <a:r>
                    <a:rPr lang="es-CO" sz="1600" b="1">
                      <a:solidFill>
                        <a:sysClr val="windowText" lastClr="000000"/>
                      </a:solidFill>
                      <a:effectLst/>
                      <a:latin typeface="Arial" panose="020B0604020202020204" pitchFamily="34" charset="0"/>
                      <a:ea typeface="+mn-ea"/>
                      <a:cs typeface="Arial" panose="020B0604020202020204" pitchFamily="34" charset="0"/>
                    </a:rPr>
                    <a:t>Afectación &gt;=1% del presupuesto anual de la Entidad</a:t>
                  </a: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No hay afectación medioambiental</a:t>
                  </a:r>
                </a:p>
                <a:p>
                  <a:pPr marL="0" indent="0" algn="l" eaLnBrk="1" fontAlgn="auto" latinLnBrk="0" hangingPunct="1"/>
                  <a:endParaRPr lang="es-CO" sz="1600" b="1">
                    <a:solidFill>
                      <a:sysClr val="windowText" lastClr="000000"/>
                    </a:solidFill>
                    <a:effectLst/>
                    <a:latin typeface="Arial" panose="020B0604020202020204" pitchFamily="34" charset="0"/>
                    <a:ea typeface="+mn-ea"/>
                    <a:cs typeface="Arial" panose="020B0604020202020204" pitchFamily="34" charset="0"/>
                  </a:endParaRPr>
                </a:p>
              </xdr:txBody>
            </xdr:sp>
          </xdr:grp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1206845</xdr:colOff>
      <xdr:row>24</xdr:row>
      <xdr:rowOff>306871</xdr:rowOff>
    </xdr:from>
    <xdr:to>
      <xdr:col>9</xdr:col>
      <xdr:colOff>644524</xdr:colOff>
      <xdr:row>30</xdr:row>
      <xdr:rowOff>180975</xdr:rowOff>
    </xdr:to>
    <xdr:sp macro="" textlink="">
      <xdr:nvSpPr>
        <xdr:cNvPr id="2" name="1 Flecha izquierda">
          <a:hlinkClick xmlns:r="http://schemas.openxmlformats.org/officeDocument/2006/relationships" r:id="rId1"/>
        </xdr:cNvPr>
        <xdr:cNvSpPr/>
      </xdr:nvSpPr>
      <xdr:spPr>
        <a:xfrm>
          <a:off x="5778845" y="6669571"/>
          <a:ext cx="5676554" cy="130285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2</xdr:col>
      <xdr:colOff>1428749</xdr:colOff>
      <xdr:row>10</xdr:row>
      <xdr:rowOff>9524</xdr:rowOff>
    </xdr:from>
    <xdr:to>
      <xdr:col>4</xdr:col>
      <xdr:colOff>409575</xdr:colOff>
      <xdr:row>25</xdr:row>
      <xdr:rowOff>0</xdr:rowOff>
    </xdr:to>
    <xdr:grpSp>
      <xdr:nvGrpSpPr>
        <xdr:cNvPr id="9" name="Grupo 8"/>
        <xdr:cNvGrpSpPr/>
      </xdr:nvGrpSpPr>
      <xdr:grpSpPr>
        <a:xfrm>
          <a:off x="3248024" y="2676524"/>
          <a:ext cx="1314451" cy="4162426"/>
          <a:chOff x="3248024" y="2676524"/>
          <a:chExt cx="1314451" cy="4162426"/>
        </a:xfrm>
      </xdr:grpSpPr>
      <xdr:sp macro="" textlink="">
        <xdr:nvSpPr>
          <xdr:cNvPr id="3" name="Pentágono 2"/>
          <xdr:cNvSpPr/>
        </xdr:nvSpPr>
        <xdr:spPr>
          <a:xfrm>
            <a:off x="3248024" y="2676524"/>
            <a:ext cx="1295401" cy="695326"/>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b="1">
                <a:solidFill>
                  <a:sysClr val="windowText" lastClr="000000"/>
                </a:solidFill>
                <a:latin typeface="Arial" panose="020B0604020202020204" pitchFamily="34" charset="0"/>
                <a:cs typeface="Arial" panose="020B0604020202020204" pitchFamily="34" charset="0"/>
              </a:rPr>
              <a:t>CASI SEGURO</a:t>
            </a:r>
          </a:p>
          <a:p>
            <a:pPr algn="ctr"/>
            <a:r>
              <a:rPr lang="es-CO" sz="1200" b="1">
                <a:solidFill>
                  <a:sysClr val="windowText" lastClr="000000"/>
                </a:solidFill>
                <a:latin typeface="Arial" panose="020B0604020202020204" pitchFamily="34" charset="0"/>
                <a:cs typeface="Arial" panose="020B0604020202020204" pitchFamily="34" charset="0"/>
              </a:rPr>
              <a:t>(5) </a:t>
            </a:r>
          </a:p>
        </xdr:txBody>
      </xdr:sp>
      <xdr:sp macro="" textlink="">
        <xdr:nvSpPr>
          <xdr:cNvPr id="4" name="Pentágono 3"/>
          <xdr:cNvSpPr/>
        </xdr:nvSpPr>
        <xdr:spPr>
          <a:xfrm>
            <a:off x="3248024" y="3381375"/>
            <a:ext cx="1314451" cy="762000"/>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PROBABLE</a:t>
            </a:r>
          </a:p>
          <a:p>
            <a:pPr algn="ctr"/>
            <a:r>
              <a:rPr lang="es-CO" sz="1200" b="1">
                <a:solidFill>
                  <a:sysClr val="windowText" lastClr="000000"/>
                </a:solidFill>
                <a:latin typeface="Arial" panose="020B0604020202020204" pitchFamily="34" charset="0"/>
                <a:cs typeface="Arial" panose="020B0604020202020204" pitchFamily="34" charset="0"/>
              </a:rPr>
              <a:t>(4) </a:t>
            </a:r>
          </a:p>
        </xdr:txBody>
      </xdr:sp>
      <xdr:sp macro="" textlink="">
        <xdr:nvSpPr>
          <xdr:cNvPr id="5" name="Pentágono 4"/>
          <xdr:cNvSpPr/>
        </xdr:nvSpPr>
        <xdr:spPr>
          <a:xfrm>
            <a:off x="3248024" y="4162424"/>
            <a:ext cx="1304926" cy="866775"/>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POSIBLE</a:t>
            </a:r>
          </a:p>
          <a:p>
            <a:pPr algn="ctr"/>
            <a:r>
              <a:rPr lang="es-CO" sz="1200" b="1">
                <a:solidFill>
                  <a:sysClr val="windowText" lastClr="000000"/>
                </a:solidFill>
                <a:latin typeface="Arial" panose="020B0604020202020204" pitchFamily="34" charset="0"/>
                <a:cs typeface="Arial" panose="020B0604020202020204" pitchFamily="34" charset="0"/>
              </a:rPr>
              <a:t> (3) </a:t>
            </a:r>
          </a:p>
        </xdr:txBody>
      </xdr:sp>
      <xdr:sp macro="" textlink="">
        <xdr:nvSpPr>
          <xdr:cNvPr id="6" name="Pentágono 5"/>
          <xdr:cNvSpPr/>
        </xdr:nvSpPr>
        <xdr:spPr>
          <a:xfrm>
            <a:off x="3248025" y="5038725"/>
            <a:ext cx="1314450" cy="942975"/>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IMPROBABLE</a:t>
            </a:r>
          </a:p>
          <a:p>
            <a:pPr algn="ctr"/>
            <a:r>
              <a:rPr lang="es-CO" sz="1200" b="1">
                <a:solidFill>
                  <a:sysClr val="windowText" lastClr="000000"/>
                </a:solidFill>
                <a:latin typeface="Arial" panose="020B0604020202020204" pitchFamily="34" charset="0"/>
                <a:cs typeface="Arial" panose="020B0604020202020204" pitchFamily="34" charset="0"/>
              </a:rPr>
              <a:t> (2) </a:t>
            </a:r>
          </a:p>
        </xdr:txBody>
      </xdr:sp>
      <xdr:sp macro="" textlink="">
        <xdr:nvSpPr>
          <xdr:cNvPr id="8" name="Pentágono 7"/>
          <xdr:cNvSpPr/>
        </xdr:nvSpPr>
        <xdr:spPr>
          <a:xfrm>
            <a:off x="3248025" y="5991225"/>
            <a:ext cx="1285875" cy="847725"/>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RARA VEZ (1) </a:t>
            </a:r>
          </a:p>
        </xdr:txBody>
      </xdr:sp>
    </xdr:grpSp>
    <xdr:clientData/>
  </xdr:twoCellAnchor>
  <xdr:twoCellAnchor>
    <xdr:from>
      <xdr:col>4</xdr:col>
      <xdr:colOff>409574</xdr:colOff>
      <xdr:row>5</xdr:row>
      <xdr:rowOff>361949</xdr:rowOff>
    </xdr:from>
    <xdr:to>
      <xdr:col>9</xdr:col>
      <xdr:colOff>1524000</xdr:colOff>
      <xdr:row>7</xdr:row>
      <xdr:rowOff>285749</xdr:rowOff>
    </xdr:to>
    <xdr:grpSp>
      <xdr:nvGrpSpPr>
        <xdr:cNvPr id="14" name="Grupo 13"/>
        <xdr:cNvGrpSpPr/>
      </xdr:nvGrpSpPr>
      <xdr:grpSpPr>
        <a:xfrm>
          <a:off x="4562474" y="1047749"/>
          <a:ext cx="7772401" cy="838200"/>
          <a:chOff x="4562474" y="1047749"/>
          <a:chExt cx="7772401" cy="838200"/>
        </a:xfrm>
      </xdr:grpSpPr>
      <xdr:sp macro="" textlink="">
        <xdr:nvSpPr>
          <xdr:cNvPr id="7" name="Conector fuera de página 6"/>
          <xdr:cNvSpPr/>
        </xdr:nvSpPr>
        <xdr:spPr>
          <a:xfrm>
            <a:off x="4562474" y="1047749"/>
            <a:ext cx="1514475"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INSIGNIFICANTE</a:t>
            </a:r>
          </a:p>
          <a:p>
            <a:pPr algn="ctr"/>
            <a:r>
              <a:rPr lang="es-CO" sz="1200" b="1">
                <a:solidFill>
                  <a:sysClr val="windowText" lastClr="000000"/>
                </a:solidFill>
                <a:latin typeface="Arial" panose="020B0604020202020204" pitchFamily="34" charset="0"/>
                <a:cs typeface="Arial" panose="020B0604020202020204" pitchFamily="34" charset="0"/>
              </a:rPr>
              <a:t>(1) </a:t>
            </a:r>
          </a:p>
        </xdr:txBody>
      </xdr:sp>
      <xdr:sp macro="" textlink="">
        <xdr:nvSpPr>
          <xdr:cNvPr id="10" name="Conector fuera de página 9"/>
          <xdr:cNvSpPr/>
        </xdr:nvSpPr>
        <xdr:spPr>
          <a:xfrm>
            <a:off x="6086475" y="1047749"/>
            <a:ext cx="1514475"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MENOR </a:t>
            </a:r>
          </a:p>
          <a:p>
            <a:pPr algn="ctr"/>
            <a:r>
              <a:rPr lang="es-CO" sz="1200" b="1">
                <a:solidFill>
                  <a:sysClr val="windowText" lastClr="000000"/>
                </a:solidFill>
                <a:latin typeface="Arial" panose="020B0604020202020204" pitchFamily="34" charset="0"/>
                <a:cs typeface="Arial" panose="020B0604020202020204" pitchFamily="34" charset="0"/>
              </a:rPr>
              <a:t>(2)</a:t>
            </a:r>
          </a:p>
        </xdr:txBody>
      </xdr:sp>
      <xdr:sp macro="" textlink="">
        <xdr:nvSpPr>
          <xdr:cNvPr id="11" name="Conector fuera de página 10"/>
          <xdr:cNvSpPr/>
        </xdr:nvSpPr>
        <xdr:spPr>
          <a:xfrm>
            <a:off x="7600951" y="1057274"/>
            <a:ext cx="1685924"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MODERADO </a:t>
            </a:r>
          </a:p>
          <a:p>
            <a:pPr algn="ctr"/>
            <a:r>
              <a:rPr lang="es-CO" sz="1200" b="1">
                <a:solidFill>
                  <a:sysClr val="windowText" lastClr="000000"/>
                </a:solidFill>
                <a:latin typeface="Arial" panose="020B0604020202020204" pitchFamily="34" charset="0"/>
                <a:cs typeface="Arial" panose="020B0604020202020204" pitchFamily="34" charset="0"/>
              </a:rPr>
              <a:t>(3)</a:t>
            </a:r>
          </a:p>
        </xdr:txBody>
      </xdr:sp>
      <xdr:sp macro="" textlink="">
        <xdr:nvSpPr>
          <xdr:cNvPr id="12" name="Conector fuera de página 11"/>
          <xdr:cNvSpPr/>
        </xdr:nvSpPr>
        <xdr:spPr>
          <a:xfrm>
            <a:off x="9286875" y="1057274"/>
            <a:ext cx="1533525"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MAYOR </a:t>
            </a:r>
          </a:p>
          <a:p>
            <a:pPr algn="ctr"/>
            <a:r>
              <a:rPr lang="es-CO" sz="1200" b="1">
                <a:solidFill>
                  <a:sysClr val="windowText" lastClr="000000"/>
                </a:solidFill>
                <a:latin typeface="Arial" panose="020B0604020202020204" pitchFamily="34" charset="0"/>
                <a:cs typeface="Arial" panose="020B0604020202020204" pitchFamily="34" charset="0"/>
              </a:rPr>
              <a:t>(4)</a:t>
            </a:r>
          </a:p>
        </xdr:txBody>
      </xdr:sp>
      <xdr:sp macro="" textlink="">
        <xdr:nvSpPr>
          <xdr:cNvPr id="13" name="Conector fuera de página 12"/>
          <xdr:cNvSpPr/>
        </xdr:nvSpPr>
        <xdr:spPr>
          <a:xfrm>
            <a:off x="10820401" y="1057274"/>
            <a:ext cx="1514474"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CATASTRÓFICO </a:t>
            </a:r>
          </a:p>
          <a:p>
            <a:pPr algn="ctr"/>
            <a:r>
              <a:rPr lang="es-CO" sz="1200" b="1">
                <a:solidFill>
                  <a:sysClr val="windowText" lastClr="000000"/>
                </a:solidFill>
                <a:latin typeface="Arial" panose="020B0604020202020204" pitchFamily="34" charset="0"/>
                <a:cs typeface="Arial" panose="020B0604020202020204" pitchFamily="34" charset="0"/>
              </a:rPr>
              <a:t>(5)</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32655</xdr:colOff>
      <xdr:row>13</xdr:row>
      <xdr:rowOff>729342</xdr:rowOff>
    </xdr:from>
    <xdr:to>
      <xdr:col>25</xdr:col>
      <xdr:colOff>381000</xdr:colOff>
      <xdr:row>13</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0</xdr:col>
      <xdr:colOff>18257</xdr:colOff>
      <xdr:row>0</xdr:row>
      <xdr:rowOff>0</xdr:rowOff>
    </xdr:from>
    <xdr:to>
      <xdr:col>4</xdr:col>
      <xdr:colOff>581026</xdr:colOff>
      <xdr:row>2</xdr:row>
      <xdr:rowOff>519908</xdr:rowOff>
    </xdr:to>
    <xdr:sp macro="" textlink="">
      <xdr:nvSpPr>
        <xdr:cNvPr id="4" name="1 Flecha izquierda">
          <a:hlinkClick xmlns:r="http://schemas.openxmlformats.org/officeDocument/2006/relationships" r:id="rId2"/>
        </xdr:cNvPr>
        <xdr:cNvSpPr/>
      </xdr:nvSpPr>
      <xdr:spPr>
        <a:xfrm>
          <a:off x="18257" y="0"/>
          <a:ext cx="7201694" cy="910433"/>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31</xdr:col>
      <xdr:colOff>414867</xdr:colOff>
      <xdr:row>0</xdr:row>
      <xdr:rowOff>0</xdr:rowOff>
    </xdr:from>
    <xdr:to>
      <xdr:col>43</xdr:col>
      <xdr:colOff>0</xdr:colOff>
      <xdr:row>2</xdr:row>
      <xdr:rowOff>309563</xdr:rowOff>
    </xdr:to>
    <xdr:sp macro="" textlink="">
      <xdr:nvSpPr>
        <xdr:cNvPr id="5" name="1 Flecha izquierda">
          <a:hlinkClick xmlns:r="http://schemas.openxmlformats.org/officeDocument/2006/relationships" r:id="rId2"/>
        </xdr:cNvPr>
        <xdr:cNvSpPr/>
      </xdr:nvSpPr>
      <xdr:spPr>
        <a:xfrm>
          <a:off x="56050392" y="0"/>
          <a:ext cx="10089011"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arias\AppData\Local\Microsoft\Windows\INetCache\IE\KU36KFQD\MAPA%20DE%20RIESGOS%20ACTUALIZACI&#211;N%20CONSOLIDADO%20a%209%20de%20agosto-Talento%20Humano_27082019%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 IMPACTO RIESGOS CORRUPCIÓN"/>
      <sheetName val="4. IMPACTO RIESGOS GESTIÓN"/>
      <sheetName val="5. MAPA DE CALOR"/>
      <sheetName val="6. EVALUACIÓN CONTROLES"/>
      <sheetName val="7.OPCIONES DE MANEJO DEL RIESGO"/>
    </sheetNames>
    <sheetDataSet>
      <sheetData sheetId="0"/>
      <sheetData sheetId="1"/>
      <sheetData sheetId="2"/>
      <sheetData sheetId="3"/>
      <sheetData sheetId="4"/>
      <sheetData sheetId="5"/>
      <sheetData sheetId="6">
        <row r="19">
          <cell r="AN19">
            <v>1</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2"/>
  <sheetViews>
    <sheetView workbookViewId="0">
      <selection activeCell="P13" sqref="P13"/>
    </sheetView>
  </sheetViews>
  <sheetFormatPr baseColWidth="10" defaultRowHeight="14.4" x14ac:dyDescent="0.3"/>
  <cols>
    <col min="1" max="1" width="2.5546875" customWidth="1"/>
    <col min="2" max="2" width="3.5546875" customWidth="1"/>
    <col min="3" max="3" width="5.33203125" customWidth="1"/>
    <col min="4" max="4" width="4.44140625" customWidth="1"/>
    <col min="5" max="5" width="3" customWidth="1"/>
    <col min="6" max="6" width="13.6640625" customWidth="1"/>
    <col min="8" max="8" width="25.33203125" customWidth="1"/>
    <col min="9" max="9" width="14.88671875" customWidth="1"/>
    <col min="10" max="10" width="11.44140625" customWidth="1"/>
    <col min="11" max="11" width="10.33203125" customWidth="1"/>
    <col min="12" max="12" width="10.109375" customWidth="1"/>
    <col min="13" max="13" width="9.109375" customWidth="1"/>
    <col min="14" max="14" width="6.44140625" customWidth="1"/>
    <col min="254" max="254" width="3.5546875" customWidth="1"/>
    <col min="255" max="255" width="5.33203125" customWidth="1"/>
    <col min="256" max="256" width="4.44140625" customWidth="1"/>
    <col min="257" max="257" width="3" customWidth="1"/>
    <col min="258" max="258" width="13.6640625" customWidth="1"/>
    <col min="261" max="261" width="19.109375" customWidth="1"/>
    <col min="262" max="265" width="0" hidden="1" customWidth="1"/>
    <col min="266" max="266" width="11.44140625" customWidth="1"/>
    <col min="267" max="267" width="6.33203125" customWidth="1"/>
    <col min="268" max="270" width="6.44140625" customWidth="1"/>
    <col min="510" max="510" width="3.5546875" customWidth="1"/>
    <col min="511" max="511" width="5.33203125" customWidth="1"/>
    <col min="512" max="512" width="4.44140625" customWidth="1"/>
    <col min="513" max="513" width="3" customWidth="1"/>
    <col min="514" max="514" width="13.6640625" customWidth="1"/>
    <col min="517" max="517" width="19.109375" customWidth="1"/>
    <col min="518" max="521" width="0" hidden="1" customWidth="1"/>
    <col min="522" max="522" width="11.44140625" customWidth="1"/>
    <col min="523" max="523" width="6.33203125" customWidth="1"/>
    <col min="524" max="526" width="6.44140625" customWidth="1"/>
    <col min="766" max="766" width="3.5546875" customWidth="1"/>
    <col min="767" max="767" width="5.33203125" customWidth="1"/>
    <col min="768" max="768" width="4.44140625" customWidth="1"/>
    <col min="769" max="769" width="3" customWidth="1"/>
    <col min="770" max="770" width="13.6640625" customWidth="1"/>
    <col min="773" max="773" width="19.109375" customWidth="1"/>
    <col min="774" max="777" width="0" hidden="1" customWidth="1"/>
    <col min="778" max="778" width="11.44140625" customWidth="1"/>
    <col min="779" max="779" width="6.33203125" customWidth="1"/>
    <col min="780" max="782" width="6.44140625" customWidth="1"/>
    <col min="1022" max="1022" width="3.5546875" customWidth="1"/>
    <col min="1023" max="1023" width="5.33203125" customWidth="1"/>
    <col min="1024" max="1024" width="4.44140625" customWidth="1"/>
    <col min="1025" max="1025" width="3" customWidth="1"/>
    <col min="1026" max="1026" width="13.6640625" customWidth="1"/>
    <col min="1029" max="1029" width="19.109375" customWidth="1"/>
    <col min="1030" max="1033" width="0" hidden="1" customWidth="1"/>
    <col min="1034" max="1034" width="11.44140625" customWidth="1"/>
    <col min="1035" max="1035" width="6.33203125" customWidth="1"/>
    <col min="1036" max="1038" width="6.44140625" customWidth="1"/>
    <col min="1278" max="1278" width="3.5546875" customWidth="1"/>
    <col min="1279" max="1279" width="5.33203125" customWidth="1"/>
    <col min="1280" max="1280" width="4.44140625" customWidth="1"/>
    <col min="1281" max="1281" width="3" customWidth="1"/>
    <col min="1282" max="1282" width="13.6640625" customWidth="1"/>
    <col min="1285" max="1285" width="19.109375" customWidth="1"/>
    <col min="1286" max="1289" width="0" hidden="1" customWidth="1"/>
    <col min="1290" max="1290" width="11.44140625" customWidth="1"/>
    <col min="1291" max="1291" width="6.33203125" customWidth="1"/>
    <col min="1292" max="1294" width="6.44140625" customWidth="1"/>
    <col min="1534" max="1534" width="3.5546875" customWidth="1"/>
    <col min="1535" max="1535" width="5.33203125" customWidth="1"/>
    <col min="1536" max="1536" width="4.44140625" customWidth="1"/>
    <col min="1537" max="1537" width="3" customWidth="1"/>
    <col min="1538" max="1538" width="13.6640625" customWidth="1"/>
    <col min="1541" max="1541" width="19.109375" customWidth="1"/>
    <col min="1542" max="1545" width="0" hidden="1" customWidth="1"/>
    <col min="1546" max="1546" width="11.44140625" customWidth="1"/>
    <col min="1547" max="1547" width="6.33203125" customWidth="1"/>
    <col min="1548" max="1550" width="6.44140625" customWidth="1"/>
    <col min="1790" max="1790" width="3.5546875" customWidth="1"/>
    <col min="1791" max="1791" width="5.33203125" customWidth="1"/>
    <col min="1792" max="1792" width="4.44140625" customWidth="1"/>
    <col min="1793" max="1793" width="3" customWidth="1"/>
    <col min="1794" max="1794" width="13.6640625" customWidth="1"/>
    <col min="1797" max="1797" width="19.109375" customWidth="1"/>
    <col min="1798" max="1801" width="0" hidden="1" customWidth="1"/>
    <col min="1802" max="1802" width="11.44140625" customWidth="1"/>
    <col min="1803" max="1803" width="6.33203125" customWidth="1"/>
    <col min="1804" max="1806" width="6.44140625" customWidth="1"/>
    <col min="2046" max="2046" width="3.5546875" customWidth="1"/>
    <col min="2047" max="2047" width="5.33203125" customWidth="1"/>
    <col min="2048" max="2048" width="4.44140625" customWidth="1"/>
    <col min="2049" max="2049" width="3" customWidth="1"/>
    <col min="2050" max="2050" width="13.6640625" customWidth="1"/>
    <col min="2053" max="2053" width="19.109375" customWidth="1"/>
    <col min="2054" max="2057" width="0" hidden="1" customWidth="1"/>
    <col min="2058" max="2058" width="11.44140625" customWidth="1"/>
    <col min="2059" max="2059" width="6.33203125" customWidth="1"/>
    <col min="2060" max="2062" width="6.44140625" customWidth="1"/>
    <col min="2302" max="2302" width="3.5546875" customWidth="1"/>
    <col min="2303" max="2303" width="5.33203125" customWidth="1"/>
    <col min="2304" max="2304" width="4.44140625" customWidth="1"/>
    <col min="2305" max="2305" width="3" customWidth="1"/>
    <col min="2306" max="2306" width="13.6640625" customWidth="1"/>
    <col min="2309" max="2309" width="19.109375" customWidth="1"/>
    <col min="2310" max="2313" width="0" hidden="1" customWidth="1"/>
    <col min="2314" max="2314" width="11.44140625" customWidth="1"/>
    <col min="2315" max="2315" width="6.33203125" customWidth="1"/>
    <col min="2316" max="2318" width="6.44140625" customWidth="1"/>
    <col min="2558" max="2558" width="3.5546875" customWidth="1"/>
    <col min="2559" max="2559" width="5.33203125" customWidth="1"/>
    <col min="2560" max="2560" width="4.44140625" customWidth="1"/>
    <col min="2561" max="2561" width="3" customWidth="1"/>
    <col min="2562" max="2562" width="13.6640625" customWidth="1"/>
    <col min="2565" max="2565" width="19.109375" customWidth="1"/>
    <col min="2566" max="2569" width="0" hidden="1" customWidth="1"/>
    <col min="2570" max="2570" width="11.44140625" customWidth="1"/>
    <col min="2571" max="2571" width="6.33203125" customWidth="1"/>
    <col min="2572" max="2574" width="6.44140625" customWidth="1"/>
    <col min="2814" max="2814" width="3.5546875" customWidth="1"/>
    <col min="2815" max="2815" width="5.33203125" customWidth="1"/>
    <col min="2816" max="2816" width="4.44140625" customWidth="1"/>
    <col min="2817" max="2817" width="3" customWidth="1"/>
    <col min="2818" max="2818" width="13.6640625" customWidth="1"/>
    <col min="2821" max="2821" width="19.109375" customWidth="1"/>
    <col min="2822" max="2825" width="0" hidden="1" customWidth="1"/>
    <col min="2826" max="2826" width="11.44140625" customWidth="1"/>
    <col min="2827" max="2827" width="6.33203125" customWidth="1"/>
    <col min="2828" max="2830" width="6.44140625" customWidth="1"/>
    <col min="3070" max="3070" width="3.5546875" customWidth="1"/>
    <col min="3071" max="3071" width="5.33203125" customWidth="1"/>
    <col min="3072" max="3072" width="4.44140625" customWidth="1"/>
    <col min="3073" max="3073" width="3" customWidth="1"/>
    <col min="3074" max="3074" width="13.6640625" customWidth="1"/>
    <col min="3077" max="3077" width="19.109375" customWidth="1"/>
    <col min="3078" max="3081" width="0" hidden="1" customWidth="1"/>
    <col min="3082" max="3082" width="11.44140625" customWidth="1"/>
    <col min="3083" max="3083" width="6.33203125" customWidth="1"/>
    <col min="3084" max="3086" width="6.44140625" customWidth="1"/>
    <col min="3326" max="3326" width="3.5546875" customWidth="1"/>
    <col min="3327" max="3327" width="5.33203125" customWidth="1"/>
    <col min="3328" max="3328" width="4.44140625" customWidth="1"/>
    <col min="3329" max="3329" width="3" customWidth="1"/>
    <col min="3330" max="3330" width="13.6640625" customWidth="1"/>
    <col min="3333" max="3333" width="19.109375" customWidth="1"/>
    <col min="3334" max="3337" width="0" hidden="1" customWidth="1"/>
    <col min="3338" max="3338" width="11.44140625" customWidth="1"/>
    <col min="3339" max="3339" width="6.33203125" customWidth="1"/>
    <col min="3340" max="3342" width="6.44140625" customWidth="1"/>
    <col min="3582" max="3582" width="3.5546875" customWidth="1"/>
    <col min="3583" max="3583" width="5.33203125" customWidth="1"/>
    <col min="3584" max="3584" width="4.44140625" customWidth="1"/>
    <col min="3585" max="3585" width="3" customWidth="1"/>
    <col min="3586" max="3586" width="13.6640625" customWidth="1"/>
    <col min="3589" max="3589" width="19.109375" customWidth="1"/>
    <col min="3590" max="3593" width="0" hidden="1" customWidth="1"/>
    <col min="3594" max="3594" width="11.44140625" customWidth="1"/>
    <col min="3595" max="3595" width="6.33203125" customWidth="1"/>
    <col min="3596" max="3598" width="6.44140625" customWidth="1"/>
    <col min="3838" max="3838" width="3.5546875" customWidth="1"/>
    <col min="3839" max="3839" width="5.33203125" customWidth="1"/>
    <col min="3840" max="3840" width="4.44140625" customWidth="1"/>
    <col min="3841" max="3841" width="3" customWidth="1"/>
    <col min="3842" max="3842" width="13.6640625" customWidth="1"/>
    <col min="3845" max="3845" width="19.109375" customWidth="1"/>
    <col min="3846" max="3849" width="0" hidden="1" customWidth="1"/>
    <col min="3850" max="3850" width="11.44140625" customWidth="1"/>
    <col min="3851" max="3851" width="6.33203125" customWidth="1"/>
    <col min="3852" max="3854" width="6.44140625" customWidth="1"/>
    <col min="4094" max="4094" width="3.5546875" customWidth="1"/>
    <col min="4095" max="4095" width="5.33203125" customWidth="1"/>
    <col min="4096" max="4096" width="4.44140625" customWidth="1"/>
    <col min="4097" max="4097" width="3" customWidth="1"/>
    <col min="4098" max="4098" width="13.6640625" customWidth="1"/>
    <col min="4101" max="4101" width="19.109375" customWidth="1"/>
    <col min="4102" max="4105" width="0" hidden="1" customWidth="1"/>
    <col min="4106" max="4106" width="11.44140625" customWidth="1"/>
    <col min="4107" max="4107" width="6.33203125" customWidth="1"/>
    <col min="4108" max="4110" width="6.44140625" customWidth="1"/>
    <col min="4350" max="4350" width="3.5546875" customWidth="1"/>
    <col min="4351" max="4351" width="5.33203125" customWidth="1"/>
    <col min="4352" max="4352" width="4.44140625" customWidth="1"/>
    <col min="4353" max="4353" width="3" customWidth="1"/>
    <col min="4354" max="4354" width="13.6640625" customWidth="1"/>
    <col min="4357" max="4357" width="19.109375" customWidth="1"/>
    <col min="4358" max="4361" width="0" hidden="1" customWidth="1"/>
    <col min="4362" max="4362" width="11.44140625" customWidth="1"/>
    <col min="4363" max="4363" width="6.33203125" customWidth="1"/>
    <col min="4364" max="4366" width="6.44140625" customWidth="1"/>
    <col min="4606" max="4606" width="3.5546875" customWidth="1"/>
    <col min="4607" max="4607" width="5.33203125" customWidth="1"/>
    <col min="4608" max="4608" width="4.44140625" customWidth="1"/>
    <col min="4609" max="4609" width="3" customWidth="1"/>
    <col min="4610" max="4610" width="13.6640625" customWidth="1"/>
    <col min="4613" max="4613" width="19.109375" customWidth="1"/>
    <col min="4614" max="4617" width="0" hidden="1" customWidth="1"/>
    <col min="4618" max="4618" width="11.44140625" customWidth="1"/>
    <col min="4619" max="4619" width="6.33203125" customWidth="1"/>
    <col min="4620" max="4622" width="6.44140625" customWidth="1"/>
    <col min="4862" max="4862" width="3.5546875" customWidth="1"/>
    <col min="4863" max="4863" width="5.33203125" customWidth="1"/>
    <col min="4864" max="4864" width="4.44140625" customWidth="1"/>
    <col min="4865" max="4865" width="3" customWidth="1"/>
    <col min="4866" max="4866" width="13.6640625" customWidth="1"/>
    <col min="4869" max="4869" width="19.109375" customWidth="1"/>
    <col min="4870" max="4873" width="0" hidden="1" customWidth="1"/>
    <col min="4874" max="4874" width="11.44140625" customWidth="1"/>
    <col min="4875" max="4875" width="6.33203125" customWidth="1"/>
    <col min="4876" max="4878" width="6.44140625" customWidth="1"/>
    <col min="5118" max="5118" width="3.5546875" customWidth="1"/>
    <col min="5119" max="5119" width="5.33203125" customWidth="1"/>
    <col min="5120" max="5120" width="4.44140625" customWidth="1"/>
    <col min="5121" max="5121" width="3" customWidth="1"/>
    <col min="5122" max="5122" width="13.6640625" customWidth="1"/>
    <col min="5125" max="5125" width="19.109375" customWidth="1"/>
    <col min="5126" max="5129" width="0" hidden="1" customWidth="1"/>
    <col min="5130" max="5130" width="11.44140625" customWidth="1"/>
    <col min="5131" max="5131" width="6.33203125" customWidth="1"/>
    <col min="5132" max="5134" width="6.44140625" customWidth="1"/>
    <col min="5374" max="5374" width="3.5546875" customWidth="1"/>
    <col min="5375" max="5375" width="5.33203125" customWidth="1"/>
    <col min="5376" max="5376" width="4.44140625" customWidth="1"/>
    <col min="5377" max="5377" width="3" customWidth="1"/>
    <col min="5378" max="5378" width="13.6640625" customWidth="1"/>
    <col min="5381" max="5381" width="19.109375" customWidth="1"/>
    <col min="5382" max="5385" width="0" hidden="1" customWidth="1"/>
    <col min="5386" max="5386" width="11.44140625" customWidth="1"/>
    <col min="5387" max="5387" width="6.33203125" customWidth="1"/>
    <col min="5388" max="5390" width="6.44140625" customWidth="1"/>
    <col min="5630" max="5630" width="3.5546875" customWidth="1"/>
    <col min="5631" max="5631" width="5.33203125" customWidth="1"/>
    <col min="5632" max="5632" width="4.44140625" customWidth="1"/>
    <col min="5633" max="5633" width="3" customWidth="1"/>
    <col min="5634" max="5634" width="13.6640625" customWidth="1"/>
    <col min="5637" max="5637" width="19.109375" customWidth="1"/>
    <col min="5638" max="5641" width="0" hidden="1" customWidth="1"/>
    <col min="5642" max="5642" width="11.44140625" customWidth="1"/>
    <col min="5643" max="5643" width="6.33203125" customWidth="1"/>
    <col min="5644" max="5646" width="6.44140625" customWidth="1"/>
    <col min="5886" max="5886" width="3.5546875" customWidth="1"/>
    <col min="5887" max="5887" width="5.33203125" customWidth="1"/>
    <col min="5888" max="5888" width="4.44140625" customWidth="1"/>
    <col min="5889" max="5889" width="3" customWidth="1"/>
    <col min="5890" max="5890" width="13.6640625" customWidth="1"/>
    <col min="5893" max="5893" width="19.109375" customWidth="1"/>
    <col min="5894" max="5897" width="0" hidden="1" customWidth="1"/>
    <col min="5898" max="5898" width="11.44140625" customWidth="1"/>
    <col min="5899" max="5899" width="6.33203125" customWidth="1"/>
    <col min="5900" max="5902" width="6.44140625" customWidth="1"/>
    <col min="6142" max="6142" width="3.5546875" customWidth="1"/>
    <col min="6143" max="6143" width="5.33203125" customWidth="1"/>
    <col min="6144" max="6144" width="4.44140625" customWidth="1"/>
    <col min="6145" max="6145" width="3" customWidth="1"/>
    <col min="6146" max="6146" width="13.6640625" customWidth="1"/>
    <col min="6149" max="6149" width="19.109375" customWidth="1"/>
    <col min="6150" max="6153" width="0" hidden="1" customWidth="1"/>
    <col min="6154" max="6154" width="11.44140625" customWidth="1"/>
    <col min="6155" max="6155" width="6.33203125" customWidth="1"/>
    <col min="6156" max="6158" width="6.44140625" customWidth="1"/>
    <col min="6398" max="6398" width="3.5546875" customWidth="1"/>
    <col min="6399" max="6399" width="5.33203125" customWidth="1"/>
    <col min="6400" max="6400" width="4.44140625" customWidth="1"/>
    <col min="6401" max="6401" width="3" customWidth="1"/>
    <col min="6402" max="6402" width="13.6640625" customWidth="1"/>
    <col min="6405" max="6405" width="19.109375" customWidth="1"/>
    <col min="6406" max="6409" width="0" hidden="1" customWidth="1"/>
    <col min="6410" max="6410" width="11.44140625" customWidth="1"/>
    <col min="6411" max="6411" width="6.33203125" customWidth="1"/>
    <col min="6412" max="6414" width="6.44140625" customWidth="1"/>
    <col min="6654" max="6654" width="3.5546875" customWidth="1"/>
    <col min="6655" max="6655" width="5.33203125" customWidth="1"/>
    <col min="6656" max="6656" width="4.44140625" customWidth="1"/>
    <col min="6657" max="6657" width="3" customWidth="1"/>
    <col min="6658" max="6658" width="13.6640625" customWidth="1"/>
    <col min="6661" max="6661" width="19.109375" customWidth="1"/>
    <col min="6662" max="6665" width="0" hidden="1" customWidth="1"/>
    <col min="6666" max="6666" width="11.44140625" customWidth="1"/>
    <col min="6667" max="6667" width="6.33203125" customWidth="1"/>
    <col min="6668" max="6670" width="6.44140625" customWidth="1"/>
    <col min="6910" max="6910" width="3.5546875" customWidth="1"/>
    <col min="6911" max="6911" width="5.33203125" customWidth="1"/>
    <col min="6912" max="6912" width="4.44140625" customWidth="1"/>
    <col min="6913" max="6913" width="3" customWidth="1"/>
    <col min="6914" max="6914" width="13.6640625" customWidth="1"/>
    <col min="6917" max="6917" width="19.109375" customWidth="1"/>
    <col min="6918" max="6921" width="0" hidden="1" customWidth="1"/>
    <col min="6922" max="6922" width="11.44140625" customWidth="1"/>
    <col min="6923" max="6923" width="6.33203125" customWidth="1"/>
    <col min="6924" max="6926" width="6.44140625" customWidth="1"/>
    <col min="7166" max="7166" width="3.5546875" customWidth="1"/>
    <col min="7167" max="7167" width="5.33203125" customWidth="1"/>
    <col min="7168" max="7168" width="4.44140625" customWidth="1"/>
    <col min="7169" max="7169" width="3" customWidth="1"/>
    <col min="7170" max="7170" width="13.6640625" customWidth="1"/>
    <col min="7173" max="7173" width="19.109375" customWidth="1"/>
    <col min="7174" max="7177" width="0" hidden="1" customWidth="1"/>
    <col min="7178" max="7178" width="11.44140625" customWidth="1"/>
    <col min="7179" max="7179" width="6.33203125" customWidth="1"/>
    <col min="7180" max="7182" width="6.44140625" customWidth="1"/>
    <col min="7422" max="7422" width="3.5546875" customWidth="1"/>
    <col min="7423" max="7423" width="5.33203125" customWidth="1"/>
    <col min="7424" max="7424" width="4.44140625" customWidth="1"/>
    <col min="7425" max="7425" width="3" customWidth="1"/>
    <col min="7426" max="7426" width="13.6640625" customWidth="1"/>
    <col min="7429" max="7429" width="19.109375" customWidth="1"/>
    <col min="7430" max="7433" width="0" hidden="1" customWidth="1"/>
    <col min="7434" max="7434" width="11.44140625" customWidth="1"/>
    <col min="7435" max="7435" width="6.33203125" customWidth="1"/>
    <col min="7436" max="7438" width="6.44140625" customWidth="1"/>
    <col min="7678" max="7678" width="3.5546875" customWidth="1"/>
    <col min="7679" max="7679" width="5.33203125" customWidth="1"/>
    <col min="7680" max="7680" width="4.44140625" customWidth="1"/>
    <col min="7681" max="7681" width="3" customWidth="1"/>
    <col min="7682" max="7682" width="13.6640625" customWidth="1"/>
    <col min="7685" max="7685" width="19.109375" customWidth="1"/>
    <col min="7686" max="7689" width="0" hidden="1" customWidth="1"/>
    <col min="7690" max="7690" width="11.44140625" customWidth="1"/>
    <col min="7691" max="7691" width="6.33203125" customWidth="1"/>
    <col min="7692" max="7694" width="6.44140625" customWidth="1"/>
    <col min="7934" max="7934" width="3.5546875" customWidth="1"/>
    <col min="7935" max="7935" width="5.33203125" customWidth="1"/>
    <col min="7936" max="7936" width="4.44140625" customWidth="1"/>
    <col min="7937" max="7937" width="3" customWidth="1"/>
    <col min="7938" max="7938" width="13.6640625" customWidth="1"/>
    <col min="7941" max="7941" width="19.109375" customWidth="1"/>
    <col min="7942" max="7945" width="0" hidden="1" customWidth="1"/>
    <col min="7946" max="7946" width="11.44140625" customWidth="1"/>
    <col min="7947" max="7947" width="6.33203125" customWidth="1"/>
    <col min="7948" max="7950" width="6.44140625" customWidth="1"/>
    <col min="8190" max="8190" width="3.5546875" customWidth="1"/>
    <col min="8191" max="8191" width="5.33203125" customWidth="1"/>
    <col min="8192" max="8192" width="4.44140625" customWidth="1"/>
    <col min="8193" max="8193" width="3" customWidth="1"/>
    <col min="8194" max="8194" width="13.6640625" customWidth="1"/>
    <col min="8197" max="8197" width="19.109375" customWidth="1"/>
    <col min="8198" max="8201" width="0" hidden="1" customWidth="1"/>
    <col min="8202" max="8202" width="11.44140625" customWidth="1"/>
    <col min="8203" max="8203" width="6.33203125" customWidth="1"/>
    <col min="8204" max="8206" width="6.44140625" customWidth="1"/>
    <col min="8446" max="8446" width="3.5546875" customWidth="1"/>
    <col min="8447" max="8447" width="5.33203125" customWidth="1"/>
    <col min="8448" max="8448" width="4.44140625" customWidth="1"/>
    <col min="8449" max="8449" width="3" customWidth="1"/>
    <col min="8450" max="8450" width="13.6640625" customWidth="1"/>
    <col min="8453" max="8453" width="19.109375" customWidth="1"/>
    <col min="8454" max="8457" width="0" hidden="1" customWidth="1"/>
    <col min="8458" max="8458" width="11.44140625" customWidth="1"/>
    <col min="8459" max="8459" width="6.33203125" customWidth="1"/>
    <col min="8460" max="8462" width="6.44140625" customWidth="1"/>
    <col min="8702" max="8702" width="3.5546875" customWidth="1"/>
    <col min="8703" max="8703" width="5.33203125" customWidth="1"/>
    <col min="8704" max="8704" width="4.44140625" customWidth="1"/>
    <col min="8705" max="8705" width="3" customWidth="1"/>
    <col min="8706" max="8706" width="13.6640625" customWidth="1"/>
    <col min="8709" max="8709" width="19.109375" customWidth="1"/>
    <col min="8710" max="8713" width="0" hidden="1" customWidth="1"/>
    <col min="8714" max="8714" width="11.44140625" customWidth="1"/>
    <col min="8715" max="8715" width="6.33203125" customWidth="1"/>
    <col min="8716" max="8718" width="6.44140625" customWidth="1"/>
    <col min="8958" max="8958" width="3.5546875" customWidth="1"/>
    <col min="8959" max="8959" width="5.33203125" customWidth="1"/>
    <col min="8960" max="8960" width="4.44140625" customWidth="1"/>
    <col min="8961" max="8961" width="3" customWidth="1"/>
    <col min="8962" max="8962" width="13.6640625" customWidth="1"/>
    <col min="8965" max="8965" width="19.109375" customWidth="1"/>
    <col min="8966" max="8969" width="0" hidden="1" customWidth="1"/>
    <col min="8970" max="8970" width="11.44140625" customWidth="1"/>
    <col min="8971" max="8971" width="6.33203125" customWidth="1"/>
    <col min="8972" max="8974" width="6.44140625" customWidth="1"/>
    <col min="9214" max="9214" width="3.5546875" customWidth="1"/>
    <col min="9215" max="9215" width="5.33203125" customWidth="1"/>
    <col min="9216" max="9216" width="4.44140625" customWidth="1"/>
    <col min="9217" max="9217" width="3" customWidth="1"/>
    <col min="9218" max="9218" width="13.6640625" customWidth="1"/>
    <col min="9221" max="9221" width="19.109375" customWidth="1"/>
    <col min="9222" max="9225" width="0" hidden="1" customWidth="1"/>
    <col min="9226" max="9226" width="11.44140625" customWidth="1"/>
    <col min="9227" max="9227" width="6.33203125" customWidth="1"/>
    <col min="9228" max="9230" width="6.44140625" customWidth="1"/>
    <col min="9470" max="9470" width="3.5546875" customWidth="1"/>
    <col min="9471" max="9471" width="5.33203125" customWidth="1"/>
    <col min="9472" max="9472" width="4.44140625" customWidth="1"/>
    <col min="9473" max="9473" width="3" customWidth="1"/>
    <col min="9474" max="9474" width="13.6640625" customWidth="1"/>
    <col min="9477" max="9477" width="19.109375" customWidth="1"/>
    <col min="9478" max="9481" width="0" hidden="1" customWidth="1"/>
    <col min="9482" max="9482" width="11.44140625" customWidth="1"/>
    <col min="9483" max="9483" width="6.33203125" customWidth="1"/>
    <col min="9484" max="9486" width="6.44140625" customWidth="1"/>
    <col min="9726" max="9726" width="3.5546875" customWidth="1"/>
    <col min="9727" max="9727" width="5.33203125" customWidth="1"/>
    <col min="9728" max="9728" width="4.44140625" customWidth="1"/>
    <col min="9729" max="9729" width="3" customWidth="1"/>
    <col min="9730" max="9730" width="13.6640625" customWidth="1"/>
    <col min="9733" max="9733" width="19.109375" customWidth="1"/>
    <col min="9734" max="9737" width="0" hidden="1" customWidth="1"/>
    <col min="9738" max="9738" width="11.44140625" customWidth="1"/>
    <col min="9739" max="9739" width="6.33203125" customWidth="1"/>
    <col min="9740" max="9742" width="6.44140625" customWidth="1"/>
    <col min="9982" max="9982" width="3.5546875" customWidth="1"/>
    <col min="9983" max="9983" width="5.33203125" customWidth="1"/>
    <col min="9984" max="9984" width="4.44140625" customWidth="1"/>
    <col min="9985" max="9985" width="3" customWidth="1"/>
    <col min="9986" max="9986" width="13.6640625" customWidth="1"/>
    <col min="9989" max="9989" width="19.109375" customWidth="1"/>
    <col min="9990" max="9993" width="0" hidden="1" customWidth="1"/>
    <col min="9994" max="9994" width="11.44140625" customWidth="1"/>
    <col min="9995" max="9995" width="6.33203125" customWidth="1"/>
    <col min="9996" max="9998" width="6.44140625" customWidth="1"/>
    <col min="10238" max="10238" width="3.5546875" customWidth="1"/>
    <col min="10239" max="10239" width="5.33203125" customWidth="1"/>
    <col min="10240" max="10240" width="4.44140625" customWidth="1"/>
    <col min="10241" max="10241" width="3" customWidth="1"/>
    <col min="10242" max="10242" width="13.6640625" customWidth="1"/>
    <col min="10245" max="10245" width="19.109375" customWidth="1"/>
    <col min="10246" max="10249" width="0" hidden="1" customWidth="1"/>
    <col min="10250" max="10250" width="11.44140625" customWidth="1"/>
    <col min="10251" max="10251" width="6.33203125" customWidth="1"/>
    <col min="10252" max="10254" width="6.44140625" customWidth="1"/>
    <col min="10494" max="10494" width="3.5546875" customWidth="1"/>
    <col min="10495" max="10495" width="5.33203125" customWidth="1"/>
    <col min="10496" max="10496" width="4.44140625" customWidth="1"/>
    <col min="10497" max="10497" width="3" customWidth="1"/>
    <col min="10498" max="10498" width="13.6640625" customWidth="1"/>
    <col min="10501" max="10501" width="19.109375" customWidth="1"/>
    <col min="10502" max="10505" width="0" hidden="1" customWidth="1"/>
    <col min="10506" max="10506" width="11.44140625" customWidth="1"/>
    <col min="10507" max="10507" width="6.33203125" customWidth="1"/>
    <col min="10508" max="10510" width="6.44140625" customWidth="1"/>
    <col min="10750" max="10750" width="3.5546875" customWidth="1"/>
    <col min="10751" max="10751" width="5.33203125" customWidth="1"/>
    <col min="10752" max="10752" width="4.44140625" customWidth="1"/>
    <col min="10753" max="10753" width="3" customWidth="1"/>
    <col min="10754" max="10754" width="13.6640625" customWidth="1"/>
    <col min="10757" max="10757" width="19.109375" customWidth="1"/>
    <col min="10758" max="10761" width="0" hidden="1" customWidth="1"/>
    <col min="10762" max="10762" width="11.44140625" customWidth="1"/>
    <col min="10763" max="10763" width="6.33203125" customWidth="1"/>
    <col min="10764" max="10766" width="6.44140625" customWidth="1"/>
    <col min="11006" max="11006" width="3.5546875" customWidth="1"/>
    <col min="11007" max="11007" width="5.33203125" customWidth="1"/>
    <col min="11008" max="11008" width="4.44140625" customWidth="1"/>
    <col min="11009" max="11009" width="3" customWidth="1"/>
    <col min="11010" max="11010" width="13.6640625" customWidth="1"/>
    <col min="11013" max="11013" width="19.109375" customWidth="1"/>
    <col min="11014" max="11017" width="0" hidden="1" customWidth="1"/>
    <col min="11018" max="11018" width="11.44140625" customWidth="1"/>
    <col min="11019" max="11019" width="6.33203125" customWidth="1"/>
    <col min="11020" max="11022" width="6.44140625" customWidth="1"/>
    <col min="11262" max="11262" width="3.5546875" customWidth="1"/>
    <col min="11263" max="11263" width="5.33203125" customWidth="1"/>
    <col min="11264" max="11264" width="4.44140625" customWidth="1"/>
    <col min="11265" max="11265" width="3" customWidth="1"/>
    <col min="11266" max="11266" width="13.6640625" customWidth="1"/>
    <col min="11269" max="11269" width="19.109375" customWidth="1"/>
    <col min="11270" max="11273" width="0" hidden="1" customWidth="1"/>
    <col min="11274" max="11274" width="11.44140625" customWidth="1"/>
    <col min="11275" max="11275" width="6.33203125" customWidth="1"/>
    <col min="11276" max="11278" width="6.44140625" customWidth="1"/>
    <col min="11518" max="11518" width="3.5546875" customWidth="1"/>
    <col min="11519" max="11519" width="5.33203125" customWidth="1"/>
    <col min="11520" max="11520" width="4.44140625" customWidth="1"/>
    <col min="11521" max="11521" width="3" customWidth="1"/>
    <col min="11522" max="11522" width="13.6640625" customWidth="1"/>
    <col min="11525" max="11525" width="19.109375" customWidth="1"/>
    <col min="11526" max="11529" width="0" hidden="1" customWidth="1"/>
    <col min="11530" max="11530" width="11.44140625" customWidth="1"/>
    <col min="11531" max="11531" width="6.33203125" customWidth="1"/>
    <col min="11532" max="11534" width="6.44140625" customWidth="1"/>
    <col min="11774" max="11774" width="3.5546875" customWidth="1"/>
    <col min="11775" max="11775" width="5.33203125" customWidth="1"/>
    <col min="11776" max="11776" width="4.44140625" customWidth="1"/>
    <col min="11777" max="11777" width="3" customWidth="1"/>
    <col min="11778" max="11778" width="13.6640625" customWidth="1"/>
    <col min="11781" max="11781" width="19.109375" customWidth="1"/>
    <col min="11782" max="11785" width="0" hidden="1" customWidth="1"/>
    <col min="11786" max="11786" width="11.44140625" customWidth="1"/>
    <col min="11787" max="11787" width="6.33203125" customWidth="1"/>
    <col min="11788" max="11790" width="6.44140625" customWidth="1"/>
    <col min="12030" max="12030" width="3.5546875" customWidth="1"/>
    <col min="12031" max="12031" width="5.33203125" customWidth="1"/>
    <col min="12032" max="12032" width="4.44140625" customWidth="1"/>
    <col min="12033" max="12033" width="3" customWidth="1"/>
    <col min="12034" max="12034" width="13.6640625" customWidth="1"/>
    <col min="12037" max="12037" width="19.109375" customWidth="1"/>
    <col min="12038" max="12041" width="0" hidden="1" customWidth="1"/>
    <col min="12042" max="12042" width="11.44140625" customWidth="1"/>
    <col min="12043" max="12043" width="6.33203125" customWidth="1"/>
    <col min="12044" max="12046" width="6.44140625" customWidth="1"/>
    <col min="12286" max="12286" width="3.5546875" customWidth="1"/>
    <col min="12287" max="12287" width="5.33203125" customWidth="1"/>
    <col min="12288" max="12288" width="4.44140625" customWidth="1"/>
    <col min="12289" max="12289" width="3" customWidth="1"/>
    <col min="12290" max="12290" width="13.6640625" customWidth="1"/>
    <col min="12293" max="12293" width="19.109375" customWidth="1"/>
    <col min="12294" max="12297" width="0" hidden="1" customWidth="1"/>
    <col min="12298" max="12298" width="11.44140625" customWidth="1"/>
    <col min="12299" max="12299" width="6.33203125" customWidth="1"/>
    <col min="12300" max="12302" width="6.44140625" customWidth="1"/>
    <col min="12542" max="12542" width="3.5546875" customWidth="1"/>
    <col min="12543" max="12543" width="5.33203125" customWidth="1"/>
    <col min="12544" max="12544" width="4.44140625" customWidth="1"/>
    <col min="12545" max="12545" width="3" customWidth="1"/>
    <col min="12546" max="12546" width="13.6640625" customWidth="1"/>
    <col min="12549" max="12549" width="19.109375" customWidth="1"/>
    <col min="12550" max="12553" width="0" hidden="1" customWidth="1"/>
    <col min="12554" max="12554" width="11.44140625" customWidth="1"/>
    <col min="12555" max="12555" width="6.33203125" customWidth="1"/>
    <col min="12556" max="12558" width="6.44140625" customWidth="1"/>
    <col min="12798" max="12798" width="3.5546875" customWidth="1"/>
    <col min="12799" max="12799" width="5.33203125" customWidth="1"/>
    <col min="12800" max="12800" width="4.44140625" customWidth="1"/>
    <col min="12801" max="12801" width="3" customWidth="1"/>
    <col min="12802" max="12802" width="13.6640625" customWidth="1"/>
    <col min="12805" max="12805" width="19.109375" customWidth="1"/>
    <col min="12806" max="12809" width="0" hidden="1" customWidth="1"/>
    <col min="12810" max="12810" width="11.44140625" customWidth="1"/>
    <col min="12811" max="12811" width="6.33203125" customWidth="1"/>
    <col min="12812" max="12814" width="6.44140625" customWidth="1"/>
    <col min="13054" max="13054" width="3.5546875" customWidth="1"/>
    <col min="13055" max="13055" width="5.33203125" customWidth="1"/>
    <col min="13056" max="13056" width="4.44140625" customWidth="1"/>
    <col min="13057" max="13057" width="3" customWidth="1"/>
    <col min="13058" max="13058" width="13.6640625" customWidth="1"/>
    <col min="13061" max="13061" width="19.109375" customWidth="1"/>
    <col min="13062" max="13065" width="0" hidden="1" customWidth="1"/>
    <col min="13066" max="13066" width="11.44140625" customWidth="1"/>
    <col min="13067" max="13067" width="6.33203125" customWidth="1"/>
    <col min="13068" max="13070" width="6.44140625" customWidth="1"/>
    <col min="13310" max="13310" width="3.5546875" customWidth="1"/>
    <col min="13311" max="13311" width="5.33203125" customWidth="1"/>
    <col min="13312" max="13312" width="4.44140625" customWidth="1"/>
    <col min="13313" max="13313" width="3" customWidth="1"/>
    <col min="13314" max="13314" width="13.6640625" customWidth="1"/>
    <col min="13317" max="13317" width="19.109375" customWidth="1"/>
    <col min="13318" max="13321" width="0" hidden="1" customWidth="1"/>
    <col min="13322" max="13322" width="11.44140625" customWidth="1"/>
    <col min="13323" max="13323" width="6.33203125" customWidth="1"/>
    <col min="13324" max="13326" width="6.44140625" customWidth="1"/>
    <col min="13566" max="13566" width="3.5546875" customWidth="1"/>
    <col min="13567" max="13567" width="5.33203125" customWidth="1"/>
    <col min="13568" max="13568" width="4.44140625" customWidth="1"/>
    <col min="13569" max="13569" width="3" customWidth="1"/>
    <col min="13570" max="13570" width="13.6640625" customWidth="1"/>
    <col min="13573" max="13573" width="19.109375" customWidth="1"/>
    <col min="13574" max="13577" width="0" hidden="1" customWidth="1"/>
    <col min="13578" max="13578" width="11.44140625" customWidth="1"/>
    <col min="13579" max="13579" width="6.33203125" customWidth="1"/>
    <col min="13580" max="13582" width="6.44140625" customWidth="1"/>
    <col min="13822" max="13822" width="3.5546875" customWidth="1"/>
    <col min="13823" max="13823" width="5.33203125" customWidth="1"/>
    <col min="13824" max="13824" width="4.44140625" customWidth="1"/>
    <col min="13825" max="13825" width="3" customWidth="1"/>
    <col min="13826" max="13826" width="13.6640625" customWidth="1"/>
    <col min="13829" max="13829" width="19.109375" customWidth="1"/>
    <col min="13830" max="13833" width="0" hidden="1" customWidth="1"/>
    <col min="13834" max="13834" width="11.44140625" customWidth="1"/>
    <col min="13835" max="13835" width="6.33203125" customWidth="1"/>
    <col min="13836" max="13838" width="6.44140625" customWidth="1"/>
    <col min="14078" max="14078" width="3.5546875" customWidth="1"/>
    <col min="14079" max="14079" width="5.33203125" customWidth="1"/>
    <col min="14080" max="14080" width="4.44140625" customWidth="1"/>
    <col min="14081" max="14081" width="3" customWidth="1"/>
    <col min="14082" max="14082" width="13.6640625" customWidth="1"/>
    <col min="14085" max="14085" width="19.109375" customWidth="1"/>
    <col min="14086" max="14089" width="0" hidden="1" customWidth="1"/>
    <col min="14090" max="14090" width="11.44140625" customWidth="1"/>
    <col min="14091" max="14091" width="6.33203125" customWidth="1"/>
    <col min="14092" max="14094" width="6.44140625" customWidth="1"/>
    <col min="14334" max="14334" width="3.5546875" customWidth="1"/>
    <col min="14335" max="14335" width="5.33203125" customWidth="1"/>
    <col min="14336" max="14336" width="4.44140625" customWidth="1"/>
    <col min="14337" max="14337" width="3" customWidth="1"/>
    <col min="14338" max="14338" width="13.6640625" customWidth="1"/>
    <col min="14341" max="14341" width="19.109375" customWidth="1"/>
    <col min="14342" max="14345" width="0" hidden="1" customWidth="1"/>
    <col min="14346" max="14346" width="11.44140625" customWidth="1"/>
    <col min="14347" max="14347" width="6.33203125" customWidth="1"/>
    <col min="14348" max="14350" width="6.44140625" customWidth="1"/>
    <col min="14590" max="14590" width="3.5546875" customWidth="1"/>
    <col min="14591" max="14591" width="5.33203125" customWidth="1"/>
    <col min="14592" max="14592" width="4.44140625" customWidth="1"/>
    <col min="14593" max="14593" width="3" customWidth="1"/>
    <col min="14594" max="14594" width="13.6640625" customWidth="1"/>
    <col min="14597" max="14597" width="19.109375" customWidth="1"/>
    <col min="14598" max="14601" width="0" hidden="1" customWidth="1"/>
    <col min="14602" max="14602" width="11.44140625" customWidth="1"/>
    <col min="14603" max="14603" width="6.33203125" customWidth="1"/>
    <col min="14604" max="14606" width="6.44140625" customWidth="1"/>
    <col min="14846" max="14846" width="3.5546875" customWidth="1"/>
    <col min="14847" max="14847" width="5.33203125" customWidth="1"/>
    <col min="14848" max="14848" width="4.44140625" customWidth="1"/>
    <col min="14849" max="14849" width="3" customWidth="1"/>
    <col min="14850" max="14850" width="13.6640625" customWidth="1"/>
    <col min="14853" max="14853" width="19.109375" customWidth="1"/>
    <col min="14854" max="14857" width="0" hidden="1" customWidth="1"/>
    <col min="14858" max="14858" width="11.44140625" customWidth="1"/>
    <col min="14859" max="14859" width="6.33203125" customWidth="1"/>
    <col min="14860" max="14862" width="6.44140625" customWidth="1"/>
    <col min="15102" max="15102" width="3.5546875" customWidth="1"/>
    <col min="15103" max="15103" width="5.33203125" customWidth="1"/>
    <col min="15104" max="15104" width="4.44140625" customWidth="1"/>
    <col min="15105" max="15105" width="3" customWidth="1"/>
    <col min="15106" max="15106" width="13.6640625" customWidth="1"/>
    <col min="15109" max="15109" width="19.109375" customWidth="1"/>
    <col min="15110" max="15113" width="0" hidden="1" customWidth="1"/>
    <col min="15114" max="15114" width="11.44140625" customWidth="1"/>
    <col min="15115" max="15115" width="6.33203125" customWidth="1"/>
    <col min="15116" max="15118" width="6.44140625" customWidth="1"/>
    <col min="15358" max="15358" width="3.5546875" customWidth="1"/>
    <col min="15359" max="15359" width="5.33203125" customWidth="1"/>
    <col min="15360" max="15360" width="4.44140625" customWidth="1"/>
    <col min="15361" max="15361" width="3" customWidth="1"/>
    <col min="15362" max="15362" width="13.6640625" customWidth="1"/>
    <col min="15365" max="15365" width="19.109375" customWidth="1"/>
    <col min="15366" max="15369" width="0" hidden="1" customWidth="1"/>
    <col min="15370" max="15370" width="11.44140625" customWidth="1"/>
    <col min="15371" max="15371" width="6.33203125" customWidth="1"/>
    <col min="15372" max="15374" width="6.44140625" customWidth="1"/>
    <col min="15614" max="15614" width="3.5546875" customWidth="1"/>
    <col min="15615" max="15615" width="5.33203125" customWidth="1"/>
    <col min="15616" max="15616" width="4.44140625" customWidth="1"/>
    <col min="15617" max="15617" width="3" customWidth="1"/>
    <col min="15618" max="15618" width="13.6640625" customWidth="1"/>
    <col min="15621" max="15621" width="19.109375" customWidth="1"/>
    <col min="15622" max="15625" width="0" hidden="1" customWidth="1"/>
    <col min="15626" max="15626" width="11.44140625" customWidth="1"/>
    <col min="15627" max="15627" width="6.33203125" customWidth="1"/>
    <col min="15628" max="15630" width="6.44140625" customWidth="1"/>
    <col min="15870" max="15870" width="3.5546875" customWidth="1"/>
    <col min="15871" max="15871" width="5.33203125" customWidth="1"/>
    <col min="15872" max="15872" width="4.44140625" customWidth="1"/>
    <col min="15873" max="15873" width="3" customWidth="1"/>
    <col min="15874" max="15874" width="13.6640625" customWidth="1"/>
    <col min="15877" max="15877" width="19.109375" customWidth="1"/>
    <col min="15878" max="15881" width="0" hidden="1" customWidth="1"/>
    <col min="15882" max="15882" width="11.44140625" customWidth="1"/>
    <col min="15883" max="15883" width="6.33203125" customWidth="1"/>
    <col min="15884" max="15886" width="6.44140625" customWidth="1"/>
    <col min="16126" max="16126" width="3.5546875" customWidth="1"/>
    <col min="16127" max="16127" width="5.33203125" customWidth="1"/>
    <col min="16128" max="16128" width="4.44140625" customWidth="1"/>
    <col min="16129" max="16129" width="3" customWidth="1"/>
    <col min="16130" max="16130" width="13.6640625" customWidth="1"/>
    <col min="16133" max="16133" width="19.109375" customWidth="1"/>
    <col min="16134" max="16137" width="0" hidden="1" customWidth="1"/>
    <col min="16138" max="16138" width="11.44140625" customWidth="1"/>
    <col min="16139" max="16139" width="6.33203125" customWidth="1"/>
    <col min="16140" max="16142" width="6.44140625" customWidth="1"/>
  </cols>
  <sheetData>
    <row r="2" spans="2:13" ht="51" customHeight="1" x14ac:dyDescent="0.3">
      <c r="B2" s="606"/>
      <c r="C2" s="606"/>
      <c r="D2" s="606"/>
      <c r="E2" s="606"/>
      <c r="F2" s="613" t="s">
        <v>109</v>
      </c>
      <c r="G2" s="614"/>
      <c r="H2" s="614"/>
      <c r="I2" s="614"/>
      <c r="J2" s="614"/>
      <c r="K2" s="614"/>
      <c r="L2" s="614"/>
      <c r="M2" s="615"/>
    </row>
    <row r="3" spans="2:13" ht="22.8" x14ac:dyDescent="0.3">
      <c r="B3" s="606"/>
      <c r="C3" s="606"/>
      <c r="D3" s="606"/>
      <c r="E3" s="606"/>
      <c r="F3" s="616" t="s">
        <v>110</v>
      </c>
      <c r="G3" s="617"/>
      <c r="H3" s="617"/>
      <c r="I3" s="617"/>
      <c r="J3" s="617"/>
      <c r="K3" s="617"/>
      <c r="L3" s="617"/>
      <c r="M3" s="618"/>
    </row>
    <row r="4" spans="2:13" ht="22.8" x14ac:dyDescent="0.3">
      <c r="B4" s="606"/>
      <c r="C4" s="606"/>
      <c r="D4" s="606"/>
      <c r="E4" s="606"/>
      <c r="F4" s="619" t="s">
        <v>88</v>
      </c>
      <c r="G4" s="620"/>
      <c r="H4" s="620"/>
      <c r="I4" s="620"/>
      <c r="J4" s="620"/>
      <c r="K4" s="620"/>
      <c r="L4" s="620"/>
      <c r="M4" s="621"/>
    </row>
    <row r="5" spans="2:13" ht="15.6" x14ac:dyDescent="0.3">
      <c r="B5" s="606"/>
      <c r="C5" s="606"/>
      <c r="D5" s="606"/>
      <c r="E5" s="606"/>
      <c r="F5" s="622" t="s">
        <v>656</v>
      </c>
      <c r="G5" s="623"/>
      <c r="H5" s="623"/>
      <c r="I5" s="623"/>
      <c r="J5" s="623"/>
      <c r="K5" s="623"/>
      <c r="L5" s="623"/>
      <c r="M5" s="624"/>
    </row>
    <row r="6" spans="2:13" x14ac:dyDescent="0.3">
      <c r="B6" s="630" t="s">
        <v>47</v>
      </c>
      <c r="C6" s="630"/>
      <c r="D6" s="630"/>
      <c r="E6" s="630"/>
      <c r="F6" s="630"/>
      <c r="G6" s="630"/>
      <c r="H6" s="630"/>
      <c r="I6" s="630"/>
      <c r="J6" s="630"/>
      <c r="K6" s="630"/>
      <c r="L6" s="630"/>
      <c r="M6" s="630"/>
    </row>
    <row r="7" spans="2:13" x14ac:dyDescent="0.3">
      <c r="B7" s="631" t="s">
        <v>32</v>
      </c>
      <c r="C7" s="631"/>
      <c r="D7" s="631"/>
      <c r="E7" s="631"/>
      <c r="F7" s="632" t="s">
        <v>48</v>
      </c>
      <c r="G7" s="607" t="s">
        <v>15</v>
      </c>
      <c r="H7" s="608"/>
      <c r="I7" s="608"/>
      <c r="J7" s="608"/>
      <c r="K7" s="608"/>
      <c r="L7" s="608"/>
      <c r="M7" s="609"/>
    </row>
    <row r="8" spans="2:13" x14ac:dyDescent="0.3">
      <c r="B8" s="631"/>
      <c r="C8" s="631"/>
      <c r="D8" s="631"/>
      <c r="E8" s="631"/>
      <c r="F8" s="632"/>
      <c r="G8" s="610"/>
      <c r="H8" s="611"/>
      <c r="I8" s="611"/>
      <c r="J8" s="611"/>
      <c r="K8" s="611"/>
      <c r="L8" s="611"/>
      <c r="M8" s="612"/>
    </row>
    <row r="9" spans="2:13" ht="46.5" customHeight="1" x14ac:dyDescent="0.3">
      <c r="B9" s="625">
        <v>43525</v>
      </c>
      <c r="C9" s="626"/>
      <c r="D9" s="626"/>
      <c r="E9" s="626"/>
      <c r="F9" s="563" t="s">
        <v>92</v>
      </c>
      <c r="G9" s="627" t="s">
        <v>111</v>
      </c>
      <c r="H9" s="628"/>
      <c r="I9" s="628"/>
      <c r="J9" s="628"/>
      <c r="K9" s="628"/>
      <c r="L9" s="628"/>
      <c r="M9" s="629"/>
    </row>
    <row r="10" spans="2:13" ht="15" customHeight="1" x14ac:dyDescent="0.3">
      <c r="B10" s="625">
        <v>43587</v>
      </c>
      <c r="C10" s="626"/>
      <c r="D10" s="626"/>
      <c r="E10" s="626"/>
      <c r="F10" s="563" t="s">
        <v>104</v>
      </c>
      <c r="G10" s="633" t="s">
        <v>112</v>
      </c>
      <c r="H10" s="634"/>
      <c r="I10" s="634"/>
      <c r="J10" s="634"/>
      <c r="K10" s="634"/>
      <c r="L10" s="634"/>
      <c r="M10" s="635"/>
    </row>
    <row r="11" spans="2:13" x14ac:dyDescent="0.3">
      <c r="B11" s="625">
        <v>43710</v>
      </c>
      <c r="C11" s="626"/>
      <c r="D11" s="626"/>
      <c r="E11" s="626"/>
      <c r="F11" s="563" t="s">
        <v>217</v>
      </c>
      <c r="G11" s="636" t="s">
        <v>569</v>
      </c>
      <c r="H11" s="637"/>
      <c r="I11" s="637"/>
      <c r="J11" s="637"/>
      <c r="K11" s="637"/>
      <c r="L11" s="637"/>
      <c r="M11" s="638"/>
    </row>
    <row r="12" spans="2:13" ht="29.25" customHeight="1" x14ac:dyDescent="0.3">
      <c r="B12" s="625">
        <v>43770</v>
      </c>
      <c r="C12" s="626"/>
      <c r="D12" s="626"/>
      <c r="E12" s="626"/>
      <c r="F12" s="563" t="s">
        <v>657</v>
      </c>
      <c r="G12" s="639" t="s">
        <v>658</v>
      </c>
      <c r="H12" s="640"/>
      <c r="I12" s="640"/>
      <c r="J12" s="640"/>
      <c r="K12" s="640"/>
      <c r="L12" s="640"/>
      <c r="M12" s="641"/>
    </row>
    <row r="13" spans="2:13" x14ac:dyDescent="0.3">
      <c r="B13" s="626"/>
      <c r="C13" s="626"/>
      <c r="D13" s="626"/>
      <c r="E13" s="626"/>
      <c r="F13" s="563"/>
      <c r="G13" s="642"/>
      <c r="H13" s="643"/>
      <c r="I13" s="643"/>
      <c r="J13" s="643"/>
      <c r="K13" s="643"/>
      <c r="L13" s="643"/>
      <c r="M13" s="644"/>
    </row>
    <row r="14" spans="2:13" x14ac:dyDescent="0.3">
      <c r="B14" s="626"/>
      <c r="C14" s="626"/>
      <c r="D14" s="626"/>
      <c r="E14" s="626"/>
      <c r="F14" s="563"/>
      <c r="G14" s="642"/>
      <c r="H14" s="643"/>
      <c r="I14" s="643"/>
      <c r="J14" s="643"/>
      <c r="K14" s="643"/>
      <c r="L14" s="643"/>
      <c r="M14" s="644"/>
    </row>
    <row r="15" spans="2:13" x14ac:dyDescent="0.3">
      <c r="B15" s="626"/>
      <c r="C15" s="626"/>
      <c r="D15" s="626"/>
      <c r="E15" s="626"/>
      <c r="F15" s="563"/>
      <c r="G15" s="642"/>
      <c r="H15" s="643"/>
      <c r="I15" s="643"/>
      <c r="J15" s="643"/>
      <c r="K15" s="643"/>
      <c r="L15" s="643"/>
      <c r="M15" s="644"/>
    </row>
    <row r="16" spans="2:13" x14ac:dyDescent="0.3">
      <c r="B16" s="626"/>
      <c r="C16" s="626"/>
      <c r="D16" s="626"/>
      <c r="E16" s="626"/>
      <c r="F16" s="563"/>
      <c r="G16" s="642"/>
      <c r="H16" s="643"/>
      <c r="I16" s="643"/>
      <c r="J16" s="643"/>
      <c r="K16" s="643"/>
      <c r="L16" s="643"/>
      <c r="M16" s="644"/>
    </row>
    <row r="17" spans="2:13" x14ac:dyDescent="0.3">
      <c r="B17" s="626"/>
      <c r="C17" s="626"/>
      <c r="D17" s="626"/>
      <c r="E17" s="626"/>
      <c r="F17" s="563"/>
      <c r="G17" s="642"/>
      <c r="H17" s="643"/>
      <c r="I17" s="643"/>
      <c r="J17" s="643"/>
      <c r="K17" s="643"/>
      <c r="L17" s="643"/>
      <c r="M17" s="644"/>
    </row>
    <row r="18" spans="2:13" x14ac:dyDescent="0.3">
      <c r="B18" s="626"/>
      <c r="C18" s="626"/>
      <c r="D18" s="626"/>
      <c r="E18" s="626"/>
      <c r="F18" s="563"/>
      <c r="G18" s="642"/>
      <c r="H18" s="643"/>
      <c r="I18" s="643"/>
      <c r="J18" s="643"/>
      <c r="K18" s="643"/>
      <c r="L18" s="643"/>
      <c r="M18" s="644"/>
    </row>
    <row r="19" spans="2:13" x14ac:dyDescent="0.3">
      <c r="B19" s="626"/>
      <c r="C19" s="626"/>
      <c r="D19" s="626"/>
      <c r="E19" s="626"/>
      <c r="F19" s="563"/>
      <c r="G19" s="642"/>
      <c r="H19" s="643"/>
      <c r="I19" s="643"/>
      <c r="J19" s="643"/>
      <c r="K19" s="643"/>
      <c r="L19" s="643"/>
      <c r="M19" s="644"/>
    </row>
    <row r="20" spans="2:13" x14ac:dyDescent="0.3">
      <c r="B20" s="626"/>
      <c r="C20" s="626"/>
      <c r="D20" s="626"/>
      <c r="E20" s="626"/>
      <c r="F20" s="563"/>
      <c r="G20" s="642"/>
      <c r="H20" s="643"/>
      <c r="I20" s="643"/>
      <c r="J20" s="643"/>
      <c r="K20" s="643"/>
      <c r="L20" s="643"/>
      <c r="M20" s="644"/>
    </row>
    <row r="21" spans="2:13" x14ac:dyDescent="0.3">
      <c r="B21" s="626"/>
      <c r="C21" s="626"/>
      <c r="D21" s="626"/>
      <c r="E21" s="626"/>
      <c r="F21" s="563"/>
      <c r="G21" s="642"/>
      <c r="H21" s="643"/>
      <c r="I21" s="643"/>
      <c r="J21" s="643"/>
      <c r="K21" s="643"/>
      <c r="L21" s="643"/>
      <c r="M21" s="644"/>
    </row>
    <row r="22" spans="2:13" x14ac:dyDescent="0.3">
      <c r="B22" s="626"/>
      <c r="C22" s="626"/>
      <c r="D22" s="626"/>
      <c r="E22" s="626"/>
      <c r="F22" s="563"/>
      <c r="G22" s="642"/>
      <c r="H22" s="643"/>
      <c r="I22" s="643"/>
      <c r="J22" s="643"/>
      <c r="K22" s="643"/>
      <c r="L22" s="643"/>
      <c r="M22" s="644"/>
    </row>
  </sheetData>
  <mergeCells count="37">
    <mergeCell ref="B19:E19"/>
    <mergeCell ref="G18:M18"/>
    <mergeCell ref="G19:M19"/>
    <mergeCell ref="B22:E22"/>
    <mergeCell ref="B20:E20"/>
    <mergeCell ref="B21:E21"/>
    <mergeCell ref="G20:M20"/>
    <mergeCell ref="G21:M21"/>
    <mergeCell ref="G22:M22"/>
    <mergeCell ref="B16:E16"/>
    <mergeCell ref="B17:E17"/>
    <mergeCell ref="G16:M16"/>
    <mergeCell ref="G17:M17"/>
    <mergeCell ref="B18:E18"/>
    <mergeCell ref="B13:E13"/>
    <mergeCell ref="G12:M12"/>
    <mergeCell ref="G13:M13"/>
    <mergeCell ref="B14:E14"/>
    <mergeCell ref="B15:E15"/>
    <mergeCell ref="G14:M14"/>
    <mergeCell ref="G15:M15"/>
    <mergeCell ref="B10:E10"/>
    <mergeCell ref="B11:E11"/>
    <mergeCell ref="G10:M10"/>
    <mergeCell ref="G11:M11"/>
    <mergeCell ref="B12:E12"/>
    <mergeCell ref="B9:E9"/>
    <mergeCell ref="G9:M9"/>
    <mergeCell ref="B6:M6"/>
    <mergeCell ref="B7:E8"/>
    <mergeCell ref="F7:F8"/>
    <mergeCell ref="B2:E5"/>
    <mergeCell ref="G7:M8"/>
    <mergeCell ref="F2:M2"/>
    <mergeCell ref="F3:M3"/>
    <mergeCell ref="F4:M4"/>
    <mergeCell ref="F5:M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topLeftCell="A7" zoomScale="80" zoomScaleNormal="100" zoomScaleSheetLayoutView="80" workbookViewId="0">
      <selection activeCell="C9" sqref="C9"/>
    </sheetView>
  </sheetViews>
  <sheetFormatPr baseColWidth="10" defaultRowHeight="14.4" x14ac:dyDescent="0.3"/>
  <cols>
    <col min="1" max="1" width="43.88671875" customWidth="1"/>
    <col min="2" max="2" width="70.44140625" customWidth="1"/>
    <col min="3" max="3" width="173" customWidth="1"/>
  </cols>
  <sheetData>
    <row r="1" spans="1:6" ht="87.75" customHeight="1" thickBot="1" x14ac:dyDescent="0.35">
      <c r="A1" s="645" t="s">
        <v>207</v>
      </c>
      <c r="B1" s="646"/>
      <c r="C1" s="647"/>
    </row>
    <row r="2" spans="1:6" ht="13.5" customHeight="1" x14ac:dyDescent="0.3">
      <c r="C2" s="25"/>
    </row>
    <row r="3" spans="1:6" ht="39" customHeight="1" x14ac:dyDescent="0.3">
      <c r="A3" s="652" t="s">
        <v>87</v>
      </c>
      <c r="B3" s="653"/>
      <c r="C3" s="654"/>
    </row>
    <row r="4" spans="1:6" ht="346.5" customHeight="1" x14ac:dyDescent="0.3">
      <c r="A4" s="655" t="s">
        <v>333</v>
      </c>
      <c r="B4" s="656"/>
      <c r="C4" s="657"/>
    </row>
    <row r="5" spans="1:6" ht="43.5" customHeight="1" x14ac:dyDescent="0.3">
      <c r="A5" s="652" t="s">
        <v>206</v>
      </c>
      <c r="B5" s="653"/>
      <c r="C5" s="654"/>
    </row>
    <row r="6" spans="1:6" ht="185.25" customHeight="1" x14ac:dyDescent="0.3">
      <c r="A6" s="658" t="s">
        <v>294</v>
      </c>
      <c r="B6" s="659"/>
      <c r="C6" s="660"/>
    </row>
    <row r="7" spans="1:6" ht="39" customHeight="1" x14ac:dyDescent="0.3">
      <c r="A7" s="252" t="s">
        <v>83</v>
      </c>
      <c r="B7" s="252" t="s">
        <v>81</v>
      </c>
      <c r="C7" s="252" t="s">
        <v>82</v>
      </c>
    </row>
    <row r="8" spans="1:6" ht="176.25" customHeight="1" x14ac:dyDescent="0.3">
      <c r="A8" s="248" t="s">
        <v>4</v>
      </c>
      <c r="B8" s="253" t="s">
        <v>209</v>
      </c>
      <c r="C8" s="254" t="s">
        <v>210</v>
      </c>
      <c r="D8" s="27"/>
      <c r="E8" s="27"/>
      <c r="F8" s="26"/>
    </row>
    <row r="9" spans="1:6" ht="181.5" customHeight="1" x14ac:dyDescent="0.3">
      <c r="A9" s="249" t="s">
        <v>25</v>
      </c>
      <c r="B9" s="253" t="s">
        <v>211</v>
      </c>
      <c r="C9" s="573" t="s">
        <v>212</v>
      </c>
      <c r="D9" s="27"/>
      <c r="E9" s="27"/>
      <c r="F9" s="26"/>
    </row>
    <row r="10" spans="1:6" ht="186.75" customHeight="1" x14ac:dyDescent="0.3">
      <c r="A10" s="250" t="s">
        <v>26</v>
      </c>
      <c r="B10" s="253" t="s">
        <v>213</v>
      </c>
      <c r="C10" s="254" t="s">
        <v>214</v>
      </c>
      <c r="D10" s="27"/>
      <c r="E10" s="27"/>
      <c r="F10" s="26"/>
    </row>
    <row r="11" spans="1:6" ht="192" customHeight="1" x14ac:dyDescent="0.3">
      <c r="A11" s="251" t="s">
        <v>27</v>
      </c>
      <c r="B11" s="253" t="s">
        <v>215</v>
      </c>
      <c r="C11" s="254" t="s">
        <v>216</v>
      </c>
      <c r="D11" s="27"/>
      <c r="E11" s="27"/>
      <c r="F11" s="26"/>
    </row>
    <row r="12" spans="1:6" ht="39" customHeight="1" x14ac:dyDescent="0.3">
      <c r="A12" s="652" t="s">
        <v>89</v>
      </c>
      <c r="B12" s="653"/>
      <c r="C12" s="654"/>
    </row>
    <row r="13" spans="1:6" ht="324.75" customHeight="1" x14ac:dyDescent="0.3">
      <c r="A13" s="648" t="s">
        <v>295</v>
      </c>
      <c r="B13" s="649"/>
      <c r="C13" s="650"/>
    </row>
    <row r="14" spans="1:6" ht="409.5" customHeight="1" x14ac:dyDescent="0.3">
      <c r="A14" s="648"/>
      <c r="B14" s="649"/>
      <c r="C14" s="650"/>
    </row>
    <row r="15" spans="1:6" ht="69.75" customHeight="1" x14ac:dyDescent="0.3">
      <c r="A15" s="651" t="s">
        <v>208</v>
      </c>
      <c r="B15" s="651"/>
      <c r="C15" s="651"/>
    </row>
  </sheetData>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2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filterMode="1">
    <tabColor rgb="FF00B050"/>
  </sheetPr>
  <dimension ref="A1:FA192"/>
  <sheetViews>
    <sheetView tabSelected="1" topLeftCell="AS8" zoomScale="50" zoomScaleNormal="50" zoomScaleSheetLayoutView="90" workbookViewId="0">
      <pane ySplit="1" topLeftCell="A9" activePane="bottomLeft" state="frozen"/>
      <selection activeCell="A8" sqref="A8"/>
      <selection pane="bottomLeft" activeCell="E17" sqref="E17"/>
    </sheetView>
  </sheetViews>
  <sheetFormatPr baseColWidth="10" defaultColWidth="11.44140625" defaultRowHeight="62.25" customHeight="1" x14ac:dyDescent="0.25"/>
  <cols>
    <col min="1" max="1" width="43.109375" style="75" customWidth="1"/>
    <col min="2" max="2" width="85.109375" style="28" customWidth="1"/>
    <col min="3" max="3" width="43.33203125" style="28" customWidth="1"/>
    <col min="4" max="4" width="34.33203125" style="28" customWidth="1"/>
    <col min="5" max="5" width="21.88671875" style="28" customWidth="1"/>
    <col min="6" max="6" width="27" style="28" customWidth="1"/>
    <col min="7" max="7" width="27.6640625" style="28" customWidth="1"/>
    <col min="8" max="8" width="8.5546875" style="28" customWidth="1"/>
    <col min="9" max="9" width="10" style="28" customWidth="1"/>
    <col min="10" max="10" width="9.33203125" style="28" customWidth="1"/>
    <col min="11" max="11" width="35.44140625" style="28" customWidth="1"/>
    <col min="12" max="12" width="4.33203125" style="336" customWidth="1"/>
    <col min="13" max="13" width="84.109375" style="28" customWidth="1"/>
    <col min="14" max="14" width="68.109375" style="28" customWidth="1"/>
    <col min="15" max="15" width="52.109375" style="28" customWidth="1"/>
    <col min="16" max="16" width="46.109375" style="28" customWidth="1"/>
    <col min="17" max="17" width="44.44140625" style="28" customWidth="1"/>
    <col min="18" max="18" width="43.109375" style="28" customWidth="1"/>
    <col min="19" max="19" width="43.5546875" style="28" customWidth="1"/>
    <col min="20" max="20" width="46.44140625" style="28" customWidth="1"/>
    <col min="21" max="21" width="87.5546875" style="28" customWidth="1"/>
    <col min="22" max="22" width="45.44140625" style="28" customWidth="1"/>
    <col min="23" max="23" width="94.33203125" style="28" customWidth="1"/>
    <col min="24" max="24" width="77" style="28" customWidth="1"/>
    <col min="25" max="25" width="4.33203125" style="28" customWidth="1"/>
    <col min="26" max="26" width="7.109375" style="28" customWidth="1"/>
    <col min="27" max="27" width="8.33203125" style="28" customWidth="1"/>
    <col min="28" max="28" width="28.88671875" style="28" customWidth="1"/>
    <col min="29" max="29" width="22.88671875" style="28" customWidth="1"/>
    <col min="30" max="30" width="21.6640625" style="28" customWidth="1"/>
    <col min="31" max="31" width="6.6640625" style="336" customWidth="1"/>
    <col min="32" max="32" width="27.109375" style="28" customWidth="1"/>
    <col min="33" max="33" width="86.109375" style="28" customWidth="1"/>
    <col min="34" max="34" width="81.33203125" style="28" customWidth="1"/>
    <col min="35" max="35" width="48.6640625" style="28" customWidth="1"/>
    <col min="36" max="36" width="29" style="28" customWidth="1"/>
    <col min="37" max="37" width="47.44140625" style="28" customWidth="1"/>
    <col min="38" max="38" width="61" style="28" customWidth="1"/>
    <col min="39" max="39" width="7.33203125" style="336" customWidth="1"/>
    <col min="40" max="40" width="29.6640625" style="28" customWidth="1"/>
    <col min="41" max="41" width="99.33203125" style="28" customWidth="1"/>
    <col min="42" max="42" width="73.109375" style="28" customWidth="1"/>
    <col min="43" max="43" width="38.33203125" style="28" customWidth="1"/>
    <col min="44" max="44" width="136.33203125" style="28" customWidth="1"/>
    <col min="45" max="45" width="112.109375" style="28" customWidth="1"/>
    <col min="46" max="46" width="7.44140625" style="549" customWidth="1"/>
    <col min="47" max="47" width="33.5546875" style="28" customWidth="1"/>
    <col min="48" max="48" width="26.109375" style="28" customWidth="1"/>
    <col min="49" max="49" width="31" style="28" customWidth="1"/>
    <col min="50" max="50" width="28.6640625" style="28" customWidth="1"/>
    <col min="51" max="51" width="33.6640625" style="28" customWidth="1"/>
    <col min="52" max="52" width="35.109375" style="28" customWidth="1"/>
    <col min="53" max="53" width="11.44140625" style="28" customWidth="1"/>
    <col min="54" max="54" width="12.88671875" style="28" hidden="1" customWidth="1"/>
    <col min="55" max="55" width="11.44140625" style="28" hidden="1" customWidth="1"/>
    <col min="56" max="56" width="13" style="28" hidden="1" customWidth="1"/>
    <col min="57" max="57" width="11.44140625" style="28" hidden="1" customWidth="1"/>
    <col min="58" max="58" width="12.6640625" style="28" hidden="1" customWidth="1"/>
    <col min="59" max="64" width="11.44140625" style="28" hidden="1" customWidth="1"/>
    <col min="65" max="65" width="8.5546875" style="28" hidden="1" customWidth="1"/>
    <col min="66" max="66" width="23.109375" style="28" hidden="1" customWidth="1"/>
    <col min="67" max="75" width="11.44140625" style="28" customWidth="1"/>
    <col min="76" max="76" width="23.109375" style="28" customWidth="1"/>
    <col min="77" max="77" width="11.44140625" style="28" hidden="1" customWidth="1"/>
    <col min="78" max="78" width="27.88671875" style="28" hidden="1" customWidth="1"/>
    <col min="79" max="79" width="32.109375" style="28" hidden="1" customWidth="1"/>
    <col min="80" max="80" width="33" style="28" hidden="1" customWidth="1"/>
    <col min="81" max="81" width="15.5546875" style="28" customWidth="1"/>
    <col min="82" max="16384" width="11.44140625" style="28"/>
  </cols>
  <sheetData>
    <row r="1" spans="1:157" ht="62.25" customHeight="1" x14ac:dyDescent="0.25">
      <c r="A1" s="73"/>
      <c r="B1" s="698" t="s">
        <v>109</v>
      </c>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699"/>
      <c r="AG1" s="699"/>
      <c r="AH1" s="699"/>
      <c r="AI1" s="699"/>
      <c r="AJ1" s="699"/>
      <c r="AK1" s="699"/>
      <c r="AL1" s="699"/>
      <c r="AM1" s="699"/>
      <c r="AN1" s="696"/>
      <c r="AO1" s="696"/>
      <c r="AP1" s="696"/>
      <c r="AQ1" s="696"/>
      <c r="AR1" s="696"/>
      <c r="AS1" s="696"/>
      <c r="AT1" s="696"/>
      <c r="AU1" s="696"/>
      <c r="AV1" s="696"/>
      <c r="AW1" s="696"/>
      <c r="AX1" s="696"/>
      <c r="AY1" s="696"/>
      <c r="AZ1" s="696"/>
      <c r="BB1" s="38" t="s">
        <v>27</v>
      </c>
      <c r="BD1" s="39" t="s">
        <v>4</v>
      </c>
      <c r="BF1" s="38" t="s">
        <v>27</v>
      </c>
      <c r="BM1" s="40"/>
      <c r="BN1" s="41" t="s">
        <v>6</v>
      </c>
      <c r="BO1" s="42"/>
    </row>
    <row r="2" spans="1:157" ht="62.25" customHeight="1" x14ac:dyDescent="0.25">
      <c r="A2" s="73"/>
      <c r="B2" s="700" t="s">
        <v>110</v>
      </c>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697"/>
      <c r="AO2" s="697"/>
      <c r="AP2" s="697"/>
      <c r="AQ2" s="697"/>
      <c r="AR2" s="697"/>
      <c r="AS2" s="697"/>
      <c r="AT2" s="697"/>
      <c r="AU2" s="697"/>
      <c r="AV2" s="697"/>
      <c r="AW2" s="697"/>
      <c r="AX2" s="697"/>
      <c r="AY2" s="697"/>
      <c r="AZ2" s="697"/>
      <c r="BB2" s="43" t="s">
        <v>26</v>
      </c>
      <c r="BD2" s="44" t="s">
        <v>25</v>
      </c>
      <c r="BF2" s="43" t="s">
        <v>26</v>
      </c>
      <c r="BM2" s="40"/>
      <c r="BN2" s="41" t="s">
        <v>22</v>
      </c>
      <c r="BO2" s="42"/>
    </row>
    <row r="3" spans="1:157" ht="62.25" customHeight="1" x14ac:dyDescent="0.25">
      <c r="A3" s="73"/>
      <c r="B3" s="702" t="s">
        <v>88</v>
      </c>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c r="AM3" s="703"/>
      <c r="AN3" s="697"/>
      <c r="AO3" s="697"/>
      <c r="AP3" s="697"/>
      <c r="AQ3" s="697"/>
      <c r="AR3" s="697"/>
      <c r="AS3" s="697"/>
      <c r="AT3" s="697"/>
      <c r="AU3" s="697"/>
      <c r="AV3" s="697"/>
      <c r="AW3" s="697"/>
      <c r="AX3" s="697"/>
      <c r="AY3" s="697"/>
      <c r="AZ3" s="697"/>
      <c r="BB3" s="45" t="s">
        <v>25</v>
      </c>
      <c r="BD3" s="46" t="s">
        <v>26</v>
      </c>
      <c r="BF3" s="45" t="s">
        <v>25</v>
      </c>
      <c r="BM3" s="40"/>
      <c r="BN3" s="41" t="s">
        <v>7</v>
      </c>
      <c r="BO3" s="42"/>
    </row>
    <row r="4" spans="1:157" ht="62.25" customHeight="1" x14ac:dyDescent="0.25">
      <c r="A4" s="73"/>
      <c r="B4" s="540" t="s">
        <v>659</v>
      </c>
      <c r="C4" s="541"/>
      <c r="D4" s="541"/>
      <c r="E4" s="541"/>
      <c r="F4" s="541"/>
      <c r="G4" s="541"/>
      <c r="H4" s="541"/>
      <c r="I4" s="541"/>
      <c r="J4" s="471"/>
      <c r="K4" s="471"/>
      <c r="L4" s="471"/>
      <c r="M4" s="471"/>
      <c r="N4" s="471"/>
      <c r="O4" s="471"/>
      <c r="P4" s="471"/>
      <c r="Q4" s="471"/>
      <c r="R4" s="471"/>
      <c r="S4" s="471"/>
      <c r="T4" s="471"/>
      <c r="U4" s="471"/>
      <c r="V4" s="471"/>
      <c r="W4" s="471"/>
      <c r="X4" s="471"/>
      <c r="Y4" s="76"/>
      <c r="Z4" s="76"/>
      <c r="AA4" s="76"/>
      <c r="AB4" s="474"/>
      <c r="AC4" s="474"/>
      <c r="AN4" s="697"/>
      <c r="AO4" s="697"/>
      <c r="AP4" s="697"/>
      <c r="AQ4" s="697"/>
      <c r="AR4" s="697"/>
      <c r="AS4" s="697"/>
      <c r="AT4" s="697"/>
      <c r="AU4" s="697"/>
      <c r="AV4" s="697"/>
      <c r="AW4" s="697"/>
      <c r="AX4" s="697"/>
      <c r="AY4" s="697"/>
      <c r="AZ4" s="697"/>
    </row>
    <row r="5" spans="1:157" ht="62.25" customHeight="1" x14ac:dyDescent="0.3">
      <c r="A5" s="74"/>
      <c r="B5" s="667" t="s">
        <v>660</v>
      </c>
      <c r="C5" s="668"/>
      <c r="D5" s="668"/>
      <c r="E5" s="668"/>
      <c r="F5" s="668"/>
      <c r="G5" s="668"/>
      <c r="H5" s="668"/>
      <c r="I5" s="669"/>
      <c r="J5" s="209"/>
      <c r="K5" s="209"/>
      <c r="L5" s="325"/>
      <c r="M5" s="209"/>
      <c r="N5" s="209"/>
      <c r="O5" s="209"/>
      <c r="P5" s="209"/>
      <c r="Q5" s="209"/>
      <c r="R5" s="209"/>
      <c r="S5" s="209"/>
      <c r="T5" s="209"/>
      <c r="U5" s="209"/>
      <c r="V5" s="209"/>
      <c r="W5" s="209"/>
      <c r="X5" s="209"/>
      <c r="Y5" s="68"/>
      <c r="Z5" s="68"/>
      <c r="AA5" s="68"/>
      <c r="AB5" s="68"/>
      <c r="AC5" s="68"/>
      <c r="AD5" s="68"/>
      <c r="AE5" s="345"/>
      <c r="AF5" s="68"/>
      <c r="AG5" s="68"/>
      <c r="AH5" s="68"/>
      <c r="AI5" s="72"/>
      <c r="AJ5" s="72"/>
      <c r="AK5" s="72"/>
      <c r="AL5" s="72"/>
      <c r="AM5" s="485"/>
      <c r="AN5" s="416"/>
      <c r="AO5" s="416"/>
      <c r="AP5" s="416"/>
      <c r="AQ5" s="416"/>
      <c r="AR5" s="416"/>
      <c r="AS5" s="416"/>
      <c r="AT5" s="542"/>
      <c r="AU5" s="416"/>
      <c r="AV5" s="416"/>
      <c r="AW5" s="416"/>
      <c r="AX5" s="416"/>
      <c r="AY5" s="416"/>
      <c r="AZ5" s="416"/>
    </row>
    <row r="6" spans="1:157" ht="62.25" customHeight="1" thickBot="1" x14ac:dyDescent="0.3">
      <c r="A6" s="47" t="s">
        <v>79</v>
      </c>
      <c r="D6" s="47"/>
      <c r="E6" s="47"/>
      <c r="F6" s="47"/>
      <c r="G6" s="47"/>
      <c r="H6" s="47"/>
      <c r="I6" s="47"/>
      <c r="J6" s="47"/>
      <c r="K6" s="47"/>
      <c r="L6" s="326"/>
      <c r="M6" s="47"/>
      <c r="N6" s="47"/>
      <c r="O6" s="47"/>
      <c r="P6" s="47"/>
      <c r="Q6" s="47"/>
      <c r="R6" s="47"/>
      <c r="S6" s="47"/>
      <c r="T6" s="47"/>
      <c r="U6" s="72"/>
      <c r="V6" s="72"/>
      <c r="W6" s="72"/>
      <c r="X6" s="72"/>
      <c r="Y6" s="69"/>
      <c r="Z6" s="70"/>
      <c r="AA6" s="70"/>
      <c r="AB6" s="12"/>
      <c r="AC6" s="12"/>
      <c r="AD6" s="12"/>
      <c r="AE6" s="12"/>
      <c r="AF6" s="69"/>
      <c r="AG6" s="70"/>
      <c r="AH6" s="12"/>
      <c r="AI6" s="72"/>
      <c r="AJ6" s="72"/>
      <c r="AK6" s="72"/>
      <c r="AL6" s="72"/>
      <c r="AM6" s="485"/>
      <c r="AN6" s="416"/>
      <c r="AO6" s="416"/>
      <c r="AP6" s="416"/>
      <c r="AQ6" s="416"/>
      <c r="AR6" s="416"/>
      <c r="AS6" s="416"/>
      <c r="AT6" s="542"/>
      <c r="AU6" s="416"/>
      <c r="AV6" s="416"/>
      <c r="AW6" s="416"/>
      <c r="AX6" s="416"/>
      <c r="AY6" s="416"/>
      <c r="AZ6" s="416"/>
    </row>
    <row r="7" spans="1:157" s="211" customFormat="1" ht="62.25" customHeight="1" thickBot="1" x14ac:dyDescent="0.45">
      <c r="A7" s="210" t="s">
        <v>201</v>
      </c>
      <c r="B7" s="675" t="s">
        <v>202</v>
      </c>
      <c r="C7" s="676"/>
      <c r="D7" s="676"/>
      <c r="E7" s="676"/>
      <c r="F7" s="676"/>
      <c r="G7" s="676"/>
      <c r="H7" s="676"/>
      <c r="I7" s="676"/>
      <c r="J7" s="676"/>
      <c r="K7" s="677"/>
      <c r="L7" s="332"/>
      <c r="M7" s="389" t="s">
        <v>203</v>
      </c>
      <c r="N7" s="342"/>
      <c r="O7" s="342"/>
      <c r="P7" s="342"/>
      <c r="Q7" s="342"/>
      <c r="R7" s="342"/>
      <c r="S7" s="342"/>
      <c r="T7" s="342"/>
      <c r="U7" s="342"/>
      <c r="V7" s="342"/>
      <c r="W7" s="342"/>
      <c r="X7" s="342"/>
      <c r="Y7" s="342"/>
      <c r="Z7" s="342"/>
      <c r="AA7" s="342"/>
      <c r="AB7" s="342"/>
      <c r="AC7" s="342"/>
      <c r="AD7" s="348"/>
      <c r="AE7" s="346"/>
      <c r="AF7" s="389"/>
      <c r="AG7" s="342"/>
      <c r="AH7" s="342"/>
      <c r="AI7" s="342"/>
      <c r="AJ7" s="342"/>
      <c r="AK7" s="342"/>
      <c r="AL7" s="348"/>
      <c r="AM7" s="346"/>
      <c r="AN7" s="676" t="s">
        <v>203</v>
      </c>
      <c r="AO7" s="676"/>
      <c r="AP7" s="676"/>
      <c r="AQ7" s="676" t="s">
        <v>203</v>
      </c>
      <c r="AR7" s="676"/>
      <c r="AS7" s="676"/>
      <c r="AT7" s="543"/>
      <c r="AU7" s="672" t="s">
        <v>204</v>
      </c>
      <c r="AV7" s="673"/>
      <c r="AW7" s="673"/>
      <c r="AX7" s="673"/>
      <c r="AY7" s="673"/>
      <c r="AZ7" s="674"/>
    </row>
    <row r="8" spans="1:157" s="213" customFormat="1" ht="62.25" customHeight="1" thickBot="1" x14ac:dyDescent="0.45">
      <c r="A8" s="483" t="s">
        <v>199</v>
      </c>
      <c r="B8" s="681" t="s">
        <v>66</v>
      </c>
      <c r="C8" s="682"/>
      <c r="D8" s="682"/>
      <c r="E8" s="682"/>
      <c r="F8" s="682"/>
      <c r="G8" s="682"/>
      <c r="H8" s="682"/>
      <c r="I8" s="682"/>
      <c r="J8" s="682"/>
      <c r="K8" s="683"/>
      <c r="L8" s="333"/>
      <c r="M8" s="690" t="s">
        <v>480</v>
      </c>
      <c r="N8" s="691"/>
      <c r="O8" s="691"/>
      <c r="P8" s="691"/>
      <c r="Q8" s="691"/>
      <c r="R8" s="691"/>
      <c r="S8" s="691"/>
      <c r="T8" s="691"/>
      <c r="U8" s="691"/>
      <c r="V8" s="691"/>
      <c r="W8" s="691"/>
      <c r="X8" s="691"/>
      <c r="Y8" s="691"/>
      <c r="Z8" s="691"/>
      <c r="AA8" s="691"/>
      <c r="AB8" s="691"/>
      <c r="AC8" s="691"/>
      <c r="AD8" s="692"/>
      <c r="AE8" s="215"/>
      <c r="AF8" s="744" t="s">
        <v>481</v>
      </c>
      <c r="AG8" s="745"/>
      <c r="AH8" s="745"/>
      <c r="AI8" s="745"/>
      <c r="AJ8" s="745"/>
      <c r="AK8" s="745"/>
      <c r="AL8" s="746"/>
      <c r="AM8" s="215"/>
      <c r="AN8" s="680"/>
      <c r="AO8" s="680"/>
      <c r="AP8" s="680"/>
      <c r="AQ8" s="680"/>
      <c r="AR8" s="680"/>
      <c r="AS8" s="680"/>
      <c r="AT8" s="544"/>
      <c r="AU8" s="693" t="s">
        <v>200</v>
      </c>
      <c r="AV8" s="694"/>
      <c r="AW8" s="694"/>
      <c r="AX8" s="694"/>
      <c r="AY8" s="694"/>
      <c r="AZ8" s="695"/>
      <c r="BZ8" s="214"/>
      <c r="CA8" s="215"/>
      <c r="CB8" s="215"/>
      <c r="CC8" s="214"/>
    </row>
    <row r="9" spans="1:157" s="49" customFormat="1" ht="62.25" customHeight="1" thickBot="1" x14ac:dyDescent="0.45">
      <c r="A9" s="704" t="s">
        <v>291</v>
      </c>
      <c r="B9" s="738" t="s">
        <v>31</v>
      </c>
      <c r="C9" s="739"/>
      <c r="D9" s="739"/>
      <c r="E9" s="740"/>
      <c r="F9" s="684" t="s">
        <v>90</v>
      </c>
      <c r="G9" s="685"/>
      <c r="H9" s="685"/>
      <c r="I9" s="685"/>
      <c r="J9" s="686"/>
      <c r="K9" s="719" t="s">
        <v>326</v>
      </c>
      <c r="L9" s="334"/>
      <c r="M9" s="717" t="s">
        <v>91</v>
      </c>
      <c r="N9" s="718"/>
      <c r="O9" s="718"/>
      <c r="P9" s="718"/>
      <c r="Q9" s="718"/>
      <c r="R9" s="718"/>
      <c r="S9" s="718"/>
      <c r="T9" s="718"/>
      <c r="U9" s="718"/>
      <c r="V9" s="718"/>
      <c r="W9" s="718"/>
      <c r="X9" s="718"/>
      <c r="Y9" s="712" t="s">
        <v>68</v>
      </c>
      <c r="Z9" s="713"/>
      <c r="AA9" s="713"/>
      <c r="AB9" s="713"/>
      <c r="AC9" s="713"/>
      <c r="AD9" s="714"/>
      <c r="AE9" s="343"/>
      <c r="AF9" s="725" t="s">
        <v>496</v>
      </c>
      <c r="AG9" s="726"/>
      <c r="AH9" s="729" t="s">
        <v>482</v>
      </c>
      <c r="AI9" s="730"/>
      <c r="AJ9" s="730"/>
      <c r="AK9" s="730"/>
      <c r="AL9" s="731"/>
      <c r="AM9" s="343"/>
      <c r="AN9" s="710" t="s">
        <v>49</v>
      </c>
      <c r="AO9" s="711"/>
      <c r="AP9" s="711"/>
      <c r="AQ9" s="710" t="s">
        <v>50</v>
      </c>
      <c r="AR9" s="711"/>
      <c r="AS9" s="711"/>
      <c r="AT9" s="545"/>
      <c r="AU9" s="707" t="s">
        <v>51</v>
      </c>
      <c r="AV9" s="708"/>
      <c r="AW9" s="708"/>
      <c r="AX9" s="708"/>
      <c r="AY9" s="708"/>
      <c r="AZ9" s="709"/>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661" t="s">
        <v>192</v>
      </c>
      <c r="CA9" s="662"/>
      <c r="CB9" s="663"/>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row>
    <row r="10" spans="1:157" s="49" customFormat="1" ht="62.25" customHeight="1" thickBot="1" x14ac:dyDescent="0.45">
      <c r="A10" s="705"/>
      <c r="B10" s="741" t="s">
        <v>647</v>
      </c>
      <c r="C10" s="741" t="s">
        <v>646</v>
      </c>
      <c r="D10" s="741" t="s">
        <v>648</v>
      </c>
      <c r="E10" s="741" t="s">
        <v>292</v>
      </c>
      <c r="F10" s="687"/>
      <c r="G10" s="688"/>
      <c r="H10" s="688"/>
      <c r="I10" s="688"/>
      <c r="J10" s="689"/>
      <c r="K10" s="720"/>
      <c r="L10" s="334"/>
      <c r="M10" s="722" t="s">
        <v>630</v>
      </c>
      <c r="N10" s="723"/>
      <c r="O10" s="723"/>
      <c r="P10" s="723"/>
      <c r="Q10" s="723"/>
      <c r="R10" s="723"/>
      <c r="S10" s="723"/>
      <c r="T10" s="724"/>
      <c r="U10" s="678" t="s">
        <v>205</v>
      </c>
      <c r="V10" s="678" t="s">
        <v>534</v>
      </c>
      <c r="W10" s="678" t="s">
        <v>311</v>
      </c>
      <c r="X10" s="715" t="s">
        <v>328</v>
      </c>
      <c r="Y10" s="478"/>
      <c r="Z10" s="472"/>
      <c r="AA10" s="472"/>
      <c r="AB10" s="472"/>
      <c r="AC10" s="472"/>
      <c r="AD10" s="473"/>
      <c r="AE10" s="343"/>
      <c r="AF10" s="727"/>
      <c r="AG10" s="728"/>
      <c r="AH10" s="732"/>
      <c r="AI10" s="733"/>
      <c r="AJ10" s="733"/>
      <c r="AK10" s="733"/>
      <c r="AL10" s="734"/>
      <c r="AM10" s="343"/>
      <c r="AN10" s="670" t="s">
        <v>96</v>
      </c>
      <c r="AO10" s="670" t="s">
        <v>571</v>
      </c>
      <c r="AP10" s="670" t="s">
        <v>572</v>
      </c>
      <c r="AQ10" s="670" t="s">
        <v>96</v>
      </c>
      <c r="AR10" s="670" t="s">
        <v>804</v>
      </c>
      <c r="AS10" s="670" t="s">
        <v>805</v>
      </c>
      <c r="AT10" s="546"/>
      <c r="AU10" s="747" t="s">
        <v>803</v>
      </c>
      <c r="AV10" s="748"/>
      <c r="AW10" s="748"/>
      <c r="AX10" s="748"/>
      <c r="AY10" s="748"/>
      <c r="AZ10" s="749"/>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664"/>
      <c r="CA10" s="665"/>
      <c r="CB10" s="666"/>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row>
    <row r="11" spans="1:157" s="49" customFormat="1" ht="30" customHeight="1" thickBot="1" x14ac:dyDescent="0.45">
      <c r="A11" s="706"/>
      <c r="B11" s="743"/>
      <c r="C11" s="743"/>
      <c r="D11" s="743"/>
      <c r="E11" s="742"/>
      <c r="F11" s="303" t="s">
        <v>293</v>
      </c>
      <c r="G11" s="304" t="s">
        <v>310</v>
      </c>
      <c r="H11" s="289" t="s">
        <v>84</v>
      </c>
      <c r="I11" s="289" t="s">
        <v>85</v>
      </c>
      <c r="J11" s="305" t="s">
        <v>86</v>
      </c>
      <c r="K11" s="721"/>
      <c r="L11" s="334"/>
      <c r="M11" s="555" t="s">
        <v>635</v>
      </c>
      <c r="N11" s="555" t="s">
        <v>636</v>
      </c>
      <c r="O11" s="555" t="s">
        <v>637</v>
      </c>
      <c r="P11" s="555" t="s">
        <v>638</v>
      </c>
      <c r="Q11" s="555" t="s">
        <v>639</v>
      </c>
      <c r="R11" s="555" t="s">
        <v>640</v>
      </c>
      <c r="S11" s="555" t="s">
        <v>641</v>
      </c>
      <c r="T11" s="555" t="s">
        <v>642</v>
      </c>
      <c r="U11" s="679"/>
      <c r="V11" s="679"/>
      <c r="W11" s="679"/>
      <c r="X11" s="716"/>
      <c r="Y11" s="479" t="s">
        <v>84</v>
      </c>
      <c r="Z11" s="480" t="s">
        <v>85</v>
      </c>
      <c r="AA11" s="480" t="s">
        <v>86</v>
      </c>
      <c r="AB11" s="481" t="s">
        <v>0</v>
      </c>
      <c r="AC11" s="481" t="s">
        <v>1</v>
      </c>
      <c r="AD11" s="475" t="s">
        <v>479</v>
      </c>
      <c r="AE11" s="347"/>
      <c r="AF11" s="482" t="s">
        <v>495</v>
      </c>
      <c r="AG11" s="489" t="s">
        <v>484</v>
      </c>
      <c r="AH11" s="484" t="s">
        <v>485</v>
      </c>
      <c r="AI11" s="484" t="s">
        <v>486</v>
      </c>
      <c r="AJ11" s="484" t="s">
        <v>487</v>
      </c>
      <c r="AK11" s="484" t="s">
        <v>489</v>
      </c>
      <c r="AL11" s="488" t="s">
        <v>488</v>
      </c>
      <c r="AM11" s="486"/>
      <c r="AN11" s="671"/>
      <c r="AO11" s="671"/>
      <c r="AP11" s="671"/>
      <c r="AQ11" s="671"/>
      <c r="AR11" s="671"/>
      <c r="AS11" s="671"/>
      <c r="AT11" s="547"/>
      <c r="AU11" s="750"/>
      <c r="AV11" s="751"/>
      <c r="AW11" s="751"/>
      <c r="AX11" s="751"/>
      <c r="AY11" s="751"/>
      <c r="AZ11" s="752"/>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6" t="s">
        <v>193</v>
      </c>
      <c r="CA11" s="207" t="s">
        <v>194</v>
      </c>
      <c r="CB11" s="208" t="s">
        <v>195</v>
      </c>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row>
    <row r="12" spans="1:157" s="218" customFormat="1" ht="405.75" hidden="1" customHeight="1" thickBot="1" x14ac:dyDescent="0.35">
      <c r="A12" s="369" t="s">
        <v>690</v>
      </c>
      <c r="B12" s="309" t="s">
        <v>331</v>
      </c>
      <c r="C12" s="308" t="s">
        <v>332</v>
      </c>
      <c r="D12" s="309" t="s">
        <v>242</v>
      </c>
      <c r="E12" s="532" t="s">
        <v>67</v>
      </c>
      <c r="F12" s="310" t="s">
        <v>6</v>
      </c>
      <c r="G12" s="307" t="s">
        <v>287</v>
      </c>
      <c r="H12" s="222">
        <f>IF(F12="RARA VEZ (1)",1,IF(F12="IMPROBABLE (2)",2,IF(F12="POSIBLE (3)",3,IF(F12="PROBABLE (4)",4,5))))</f>
        <v>2</v>
      </c>
      <c r="I12" s="222">
        <v>4</v>
      </c>
      <c r="J12" s="306">
        <f>H12*I12</f>
        <v>8</v>
      </c>
      <c r="K12" s="524" t="s">
        <v>284</v>
      </c>
      <c r="L12" s="324"/>
      <c r="M12" s="465" t="s">
        <v>583</v>
      </c>
      <c r="N12" s="556" t="s">
        <v>735</v>
      </c>
      <c r="O12" s="556" t="s">
        <v>631</v>
      </c>
      <c r="P12" s="556" t="s">
        <v>662</v>
      </c>
      <c r="Q12" s="556" t="s">
        <v>618</v>
      </c>
      <c r="R12" s="556" t="s">
        <v>618</v>
      </c>
      <c r="S12" s="556" t="s">
        <v>618</v>
      </c>
      <c r="T12" s="556" t="s">
        <v>618</v>
      </c>
      <c r="U12" s="309" t="s">
        <v>736</v>
      </c>
      <c r="V12" s="309" t="s">
        <v>737</v>
      </c>
      <c r="W12" s="309" t="s">
        <v>738</v>
      </c>
      <c r="X12" s="309" t="s">
        <v>739</v>
      </c>
      <c r="Y12" s="476">
        <f>'6. EVALUACIÓN CONTROLES'!AN5</f>
        <v>1</v>
      </c>
      <c r="Z12" s="476">
        <f>'6. EVALUACIÓN CONTROLES'!AP5</f>
        <v>2</v>
      </c>
      <c r="AA12" s="493">
        <f t="shared" ref="AA12:AA26" si="0">Y12*Z12</f>
        <v>2</v>
      </c>
      <c r="AB12" s="492" t="str">
        <f>IF(Y12=1,"RARA VEZ",IF(Y12=2,"IMPROBABLE",IF(Y12=3,"POSIBLE",IF(Y12=4,"PROBABLE","CASI SEGURO"))))</f>
        <v>RARA VEZ</v>
      </c>
      <c r="AC12" s="492" t="str">
        <f>IF(Z12=1,"INSIGNIFICANTE",IF(Z12=2,"MENOR",IF(Z12=3,"MODERADO",IF(Z12=4,"MAYOR","CATASTRÓFICO"))))</f>
        <v>MENOR</v>
      </c>
      <c r="AD12" s="477" t="s">
        <v>285</v>
      </c>
      <c r="AE12" s="344"/>
      <c r="AF12" s="525" t="s">
        <v>191</v>
      </c>
      <c r="AG12" s="495" t="s">
        <v>670</v>
      </c>
      <c r="AH12" s="496" t="s">
        <v>740</v>
      </c>
      <c r="AI12" s="497" t="s">
        <v>741</v>
      </c>
      <c r="AJ12" s="497" t="s">
        <v>742</v>
      </c>
      <c r="AK12" s="498" t="s">
        <v>743</v>
      </c>
      <c r="AL12" s="499" t="s">
        <v>744</v>
      </c>
      <c r="AM12" s="487"/>
      <c r="AN12" s="216" t="s">
        <v>105</v>
      </c>
      <c r="AO12" s="217" t="s">
        <v>106</v>
      </c>
      <c r="AP12" s="217" t="s">
        <v>107</v>
      </c>
      <c r="AQ12" s="565" t="s">
        <v>771</v>
      </c>
      <c r="AR12" s="564" t="s">
        <v>772</v>
      </c>
      <c r="AS12" s="564" t="s">
        <v>773</v>
      </c>
      <c r="AT12" s="487"/>
      <c r="AU12" s="763"/>
      <c r="AV12" s="764"/>
      <c r="AW12" s="764"/>
      <c r="AX12" s="764"/>
      <c r="AY12" s="764"/>
      <c r="AZ12" s="765"/>
      <c r="BZ12" s="219"/>
      <c r="CA12" s="220"/>
      <c r="CB12" s="221"/>
    </row>
    <row r="13" spans="1:157" s="218" customFormat="1" ht="329.25" hidden="1" customHeight="1" thickBot="1" x14ac:dyDescent="0.35">
      <c r="A13" s="370" t="s">
        <v>661</v>
      </c>
      <c r="B13" s="311" t="s">
        <v>334</v>
      </c>
      <c r="C13" s="312" t="s">
        <v>320</v>
      </c>
      <c r="D13" s="311" t="s">
        <v>243</v>
      </c>
      <c r="E13" s="313" t="s">
        <v>67</v>
      </c>
      <c r="F13" s="310" t="s">
        <v>22</v>
      </c>
      <c r="G13" s="307" t="s">
        <v>288</v>
      </c>
      <c r="H13" s="222">
        <f t="shared" ref="H13:H26" si="1">IF(F13="RARA VEZ (1)",1,IF(F13="IMPROBABLE (2)",2,IF(F13="POSIBLE (3)",3,IF(F13="PROBABLE (4)",4,5))))</f>
        <v>3</v>
      </c>
      <c r="I13" s="222">
        <f t="shared" ref="I13:I26" si="2">IF(G13="INSIGNIFICANTE (1)",1,IF(G13="MENOR (2)",2,IF(G13="MODERADO (3)",3,IF(G13="MAYOR (4)",4,5))))</f>
        <v>3</v>
      </c>
      <c r="J13" s="306">
        <f t="shared" ref="J13:J26" si="3">H13*I13</f>
        <v>9</v>
      </c>
      <c r="K13" s="337" t="s">
        <v>284</v>
      </c>
      <c r="L13" s="324"/>
      <c r="M13" s="394" t="s">
        <v>644</v>
      </c>
      <c r="N13" s="557" t="s">
        <v>632</v>
      </c>
      <c r="O13" s="557" t="s">
        <v>649</v>
      </c>
      <c r="P13" s="557" t="s">
        <v>734</v>
      </c>
      <c r="Q13" s="557" t="s">
        <v>633</v>
      </c>
      <c r="R13" s="556" t="s">
        <v>618</v>
      </c>
      <c r="S13" s="556" t="s">
        <v>618</v>
      </c>
      <c r="T13" s="556" t="s">
        <v>618</v>
      </c>
      <c r="U13" s="321" t="s">
        <v>745</v>
      </c>
      <c r="V13" s="400" t="s">
        <v>746</v>
      </c>
      <c r="W13" s="400" t="s">
        <v>747</v>
      </c>
      <c r="X13" s="400" t="s">
        <v>650</v>
      </c>
      <c r="Y13" s="467">
        <f>'6. EVALUACIÓN CONTROLES'!AN6</f>
        <v>1</v>
      </c>
      <c r="Z13" s="467">
        <f>'6. EVALUACIÓN CONTROLES'!AP6</f>
        <v>1</v>
      </c>
      <c r="AA13" s="493">
        <f t="shared" si="0"/>
        <v>1</v>
      </c>
      <c r="AB13" s="494" t="str">
        <f t="shared" ref="AB13:AB26" si="4">IF(Y13=1,"RARA VEZ",IF(Y13=2,"IMPROBABLE",IF(Y13=3,"POSIBLE",IF(Y13=4,"PROBABLE","CASI SEGURO"))))</f>
        <v>RARA VEZ</v>
      </c>
      <c r="AC13" s="494" t="str">
        <f t="shared" ref="AC13:AC26" si="5">IF(Z13=1,"INSIGNIFICANTE",IF(Z13=2,"MENOR",IF(Z13=3,"MODERADO",IF(Z13=4,"MAYOR","CATASTRÓFICO"))))</f>
        <v>INSIGNIFICANTE</v>
      </c>
      <c r="AD13" s="337" t="s">
        <v>285</v>
      </c>
      <c r="AE13" s="344"/>
      <c r="AF13" s="516" t="s">
        <v>191</v>
      </c>
      <c r="AG13" s="500" t="s">
        <v>701</v>
      </c>
      <c r="AH13" s="501" t="s">
        <v>651</v>
      </c>
      <c r="AI13" s="502" t="s">
        <v>652</v>
      </c>
      <c r="AJ13" s="502" t="s">
        <v>653</v>
      </c>
      <c r="AK13" s="503" t="s">
        <v>654</v>
      </c>
      <c r="AL13" s="504" t="s">
        <v>655</v>
      </c>
      <c r="AM13" s="487"/>
      <c r="AN13" s="225" t="s">
        <v>105</v>
      </c>
      <c r="AO13" s="226" t="s">
        <v>106</v>
      </c>
      <c r="AP13" s="226" t="s">
        <v>107</v>
      </c>
      <c r="AQ13" s="223" t="s">
        <v>774</v>
      </c>
      <c r="AR13" s="224" t="s">
        <v>775</v>
      </c>
      <c r="AS13" s="224" t="s">
        <v>776</v>
      </c>
      <c r="AT13" s="487"/>
      <c r="AU13" s="763"/>
      <c r="AV13" s="764"/>
      <c r="AW13" s="764"/>
      <c r="AX13" s="764"/>
      <c r="AY13" s="764"/>
      <c r="AZ13" s="765"/>
      <c r="BZ13" s="228"/>
      <c r="CA13" s="229"/>
      <c r="CB13" s="230"/>
    </row>
    <row r="14" spans="1:157" s="218" customFormat="1" ht="408.75" hidden="1" customHeight="1" thickBot="1" x14ac:dyDescent="0.35">
      <c r="A14" s="371" t="s">
        <v>179</v>
      </c>
      <c r="B14" s="315" t="s">
        <v>244</v>
      </c>
      <c r="C14" s="314" t="s">
        <v>296</v>
      </c>
      <c r="D14" s="315" t="s">
        <v>297</v>
      </c>
      <c r="E14" s="316" t="s">
        <v>67</v>
      </c>
      <c r="F14" s="310" t="s">
        <v>22</v>
      </c>
      <c r="G14" s="307" t="s">
        <v>288</v>
      </c>
      <c r="H14" s="222">
        <f t="shared" si="1"/>
        <v>3</v>
      </c>
      <c r="I14" s="222">
        <f t="shared" si="2"/>
        <v>3</v>
      </c>
      <c r="J14" s="306">
        <f t="shared" si="3"/>
        <v>9</v>
      </c>
      <c r="K14" s="337" t="s">
        <v>284</v>
      </c>
      <c r="L14" s="324"/>
      <c r="M14" s="395" t="s">
        <v>587</v>
      </c>
      <c r="N14" s="558" t="s">
        <v>634</v>
      </c>
      <c r="O14" s="558" t="s">
        <v>672</v>
      </c>
      <c r="P14" s="558" t="s">
        <v>713</v>
      </c>
      <c r="Q14" s="558" t="s">
        <v>584</v>
      </c>
      <c r="R14" s="558" t="s">
        <v>585</v>
      </c>
      <c r="S14" s="558" t="s">
        <v>586</v>
      </c>
      <c r="T14" s="558" t="s">
        <v>671</v>
      </c>
      <c r="U14" s="315" t="s">
        <v>712</v>
      </c>
      <c r="V14" s="396" t="s">
        <v>714</v>
      </c>
      <c r="W14" s="396" t="s">
        <v>715</v>
      </c>
      <c r="X14" s="396" t="s">
        <v>716</v>
      </c>
      <c r="Y14" s="467">
        <f>'6. EVALUACIÓN CONTROLES'!AN7</f>
        <v>1</v>
      </c>
      <c r="Z14" s="467">
        <f>'6. EVALUACIÓN CONTROLES'!AP7</f>
        <v>1</v>
      </c>
      <c r="AA14" s="493">
        <f t="shared" si="0"/>
        <v>1</v>
      </c>
      <c r="AB14" s="494" t="str">
        <f t="shared" si="4"/>
        <v>RARA VEZ</v>
      </c>
      <c r="AC14" s="494" t="str">
        <f t="shared" si="5"/>
        <v>INSIGNIFICANTE</v>
      </c>
      <c r="AD14" s="337" t="s">
        <v>285</v>
      </c>
      <c r="AE14" s="344"/>
      <c r="AF14" s="516" t="s">
        <v>191</v>
      </c>
      <c r="AG14" s="505" t="s">
        <v>717</v>
      </c>
      <c r="AH14" s="506" t="s">
        <v>718</v>
      </c>
      <c r="AI14" s="507" t="s">
        <v>719</v>
      </c>
      <c r="AJ14" s="507" t="s">
        <v>720</v>
      </c>
      <c r="AK14" s="508" t="s">
        <v>721</v>
      </c>
      <c r="AL14" s="499" t="s">
        <v>722</v>
      </c>
      <c r="AM14" s="487"/>
      <c r="AN14" s="216" t="s">
        <v>105</v>
      </c>
      <c r="AO14" s="217" t="s">
        <v>106</v>
      </c>
      <c r="AP14" s="217" t="s">
        <v>107</v>
      </c>
      <c r="AQ14" s="565" t="s">
        <v>777</v>
      </c>
      <c r="AR14" s="564" t="s">
        <v>778</v>
      </c>
      <c r="AS14" s="564" t="s">
        <v>779</v>
      </c>
      <c r="AT14" s="487"/>
      <c r="AU14" s="570"/>
      <c r="AV14" s="570"/>
      <c r="AW14" s="570"/>
      <c r="AX14" s="570"/>
      <c r="AY14" s="570"/>
      <c r="AZ14" s="570"/>
      <c r="BZ14" s="228"/>
      <c r="CA14" s="229"/>
      <c r="CB14" s="230"/>
    </row>
    <row r="15" spans="1:157" s="218" customFormat="1" ht="409.6" hidden="1" thickBot="1" x14ac:dyDescent="0.35">
      <c r="A15" s="372" t="s">
        <v>730</v>
      </c>
      <c r="B15" s="317" t="s">
        <v>500</v>
      </c>
      <c r="C15" s="318" t="s">
        <v>298</v>
      </c>
      <c r="D15" s="317" t="s">
        <v>530</v>
      </c>
      <c r="E15" s="319" t="s">
        <v>67</v>
      </c>
      <c r="F15" s="310" t="s">
        <v>6</v>
      </c>
      <c r="G15" s="307" t="s">
        <v>288</v>
      </c>
      <c r="H15" s="222">
        <f t="shared" si="1"/>
        <v>2</v>
      </c>
      <c r="I15" s="222">
        <f t="shared" si="2"/>
        <v>3</v>
      </c>
      <c r="J15" s="306">
        <f t="shared" si="3"/>
        <v>6</v>
      </c>
      <c r="K15" s="337" t="s">
        <v>3</v>
      </c>
      <c r="L15" s="324"/>
      <c r="M15" s="397" t="s">
        <v>748</v>
      </c>
      <c r="N15" s="559" t="s">
        <v>749</v>
      </c>
      <c r="O15" s="559" t="s">
        <v>750</v>
      </c>
      <c r="P15" s="559" t="s">
        <v>588</v>
      </c>
      <c r="Q15" s="559" t="s">
        <v>618</v>
      </c>
      <c r="R15" s="559" t="s">
        <v>618</v>
      </c>
      <c r="S15" s="559" t="s">
        <v>618</v>
      </c>
      <c r="T15" s="559" t="s">
        <v>618</v>
      </c>
      <c r="U15" s="317" t="s">
        <v>751</v>
      </c>
      <c r="V15" s="398" t="s">
        <v>507</v>
      </c>
      <c r="W15" s="398" t="s">
        <v>552</v>
      </c>
      <c r="X15" s="398" t="s">
        <v>508</v>
      </c>
      <c r="Y15" s="467">
        <f>'6. EVALUACIÓN CONTROLES'!AN8</f>
        <v>1</v>
      </c>
      <c r="Z15" s="467">
        <f>'6. EVALUACIÓN CONTROLES'!AP8</f>
        <v>1</v>
      </c>
      <c r="AA15" s="493">
        <f t="shared" si="0"/>
        <v>1</v>
      </c>
      <c r="AB15" s="494" t="str">
        <f t="shared" si="4"/>
        <v>RARA VEZ</v>
      </c>
      <c r="AC15" s="494" t="str">
        <f t="shared" si="5"/>
        <v>INSIGNIFICANTE</v>
      </c>
      <c r="AD15" s="337" t="s">
        <v>285</v>
      </c>
      <c r="AE15" s="344"/>
      <c r="AF15" s="516" t="s">
        <v>191</v>
      </c>
      <c r="AG15" s="509" t="s">
        <v>723</v>
      </c>
      <c r="AH15" s="510" t="s">
        <v>691</v>
      </c>
      <c r="AI15" s="510" t="s">
        <v>692</v>
      </c>
      <c r="AJ15" s="510" t="s">
        <v>693</v>
      </c>
      <c r="AK15" s="510" t="s">
        <v>694</v>
      </c>
      <c r="AL15" s="510" t="s">
        <v>695</v>
      </c>
      <c r="AM15" s="487"/>
      <c r="AN15" s="234" t="s">
        <v>105</v>
      </c>
      <c r="AO15" s="235" t="s">
        <v>106</v>
      </c>
      <c r="AP15" s="235" t="s">
        <v>107</v>
      </c>
      <c r="AQ15" s="566" t="s">
        <v>780</v>
      </c>
      <c r="AR15" s="567" t="s">
        <v>781</v>
      </c>
      <c r="AS15" s="567" t="s">
        <v>782</v>
      </c>
      <c r="AT15" s="487"/>
      <c r="AU15" s="571"/>
      <c r="AV15" s="572"/>
      <c r="AW15" s="572"/>
      <c r="AX15" s="572"/>
      <c r="AY15" s="572"/>
      <c r="AZ15" s="571"/>
      <c r="BZ15" s="228"/>
      <c r="CA15" s="229"/>
      <c r="CB15" s="230"/>
    </row>
    <row r="16" spans="1:157" s="574" customFormat="1" ht="409.6" customHeight="1" thickBot="1" x14ac:dyDescent="0.35">
      <c r="A16" s="575" t="s">
        <v>731</v>
      </c>
      <c r="B16" s="577" t="s">
        <v>335</v>
      </c>
      <c r="C16" s="578" t="s">
        <v>239</v>
      </c>
      <c r="D16" s="577" t="s">
        <v>529</v>
      </c>
      <c r="E16" s="577" t="s">
        <v>97</v>
      </c>
      <c r="F16" s="579" t="s">
        <v>6</v>
      </c>
      <c r="G16" s="580" t="s">
        <v>289</v>
      </c>
      <c r="H16" s="581">
        <f t="shared" si="1"/>
        <v>2</v>
      </c>
      <c r="I16" s="581">
        <f t="shared" si="2"/>
        <v>4</v>
      </c>
      <c r="J16" s="582">
        <f t="shared" si="3"/>
        <v>8</v>
      </c>
      <c r="K16" s="583" t="s">
        <v>284</v>
      </c>
      <c r="L16" s="584"/>
      <c r="M16" s="585" t="s">
        <v>752</v>
      </c>
      <c r="N16" s="586" t="s">
        <v>589</v>
      </c>
      <c r="O16" s="586" t="s">
        <v>590</v>
      </c>
      <c r="P16" s="586" t="s">
        <v>591</v>
      </c>
      <c r="Q16" s="586" t="s">
        <v>592</v>
      </c>
      <c r="R16" s="586" t="s">
        <v>618</v>
      </c>
      <c r="S16" s="586" t="s">
        <v>618</v>
      </c>
      <c r="T16" s="586" t="s">
        <v>618</v>
      </c>
      <c r="U16" s="577" t="s">
        <v>753</v>
      </c>
      <c r="V16" s="587" t="s">
        <v>512</v>
      </c>
      <c r="W16" s="588" t="s">
        <v>513</v>
      </c>
      <c r="X16" s="588" t="s">
        <v>688</v>
      </c>
      <c r="Y16" s="589">
        <f>'6. EVALUACIÓN CONTROLES'!AN9</f>
        <v>1</v>
      </c>
      <c r="Z16" s="589">
        <f>'6. EVALUACIÓN CONTROLES'!AP9</f>
        <v>4</v>
      </c>
      <c r="AA16" s="590">
        <f t="shared" si="0"/>
        <v>4</v>
      </c>
      <c r="AB16" s="591" t="str">
        <f t="shared" si="4"/>
        <v>RARA VEZ</v>
      </c>
      <c r="AC16" s="591" t="str">
        <f t="shared" si="5"/>
        <v>MAYOR</v>
      </c>
      <c r="AD16" s="592" t="s">
        <v>284</v>
      </c>
      <c r="AE16" s="584"/>
      <c r="AF16" s="593" t="s">
        <v>54</v>
      </c>
      <c r="AG16" s="594" t="s">
        <v>819</v>
      </c>
      <c r="AH16" s="595" t="s">
        <v>673</v>
      </c>
      <c r="AI16" s="596" t="s">
        <v>809</v>
      </c>
      <c r="AJ16" s="596" t="s">
        <v>810</v>
      </c>
      <c r="AK16" s="597" t="s">
        <v>812</v>
      </c>
      <c r="AL16" s="598" t="s">
        <v>813</v>
      </c>
      <c r="AM16" s="599"/>
      <c r="AN16" s="600" t="s">
        <v>105</v>
      </c>
      <c r="AO16" s="601" t="s">
        <v>106</v>
      </c>
      <c r="AP16" s="601" t="s">
        <v>107</v>
      </c>
      <c r="AQ16" s="602" t="s">
        <v>783</v>
      </c>
      <c r="AR16" s="603" t="s">
        <v>784</v>
      </c>
      <c r="AS16" s="603" t="s">
        <v>785</v>
      </c>
      <c r="AT16" s="599"/>
      <c r="AU16" s="757" t="s">
        <v>806</v>
      </c>
      <c r="AV16" s="758"/>
      <c r="AW16" s="758"/>
      <c r="AX16" s="758"/>
      <c r="AY16" s="758"/>
      <c r="AZ16" s="759"/>
      <c r="BB16" s="218"/>
      <c r="BC16" s="218"/>
      <c r="BD16" s="218"/>
      <c r="BE16" s="218"/>
      <c r="BF16" s="218"/>
      <c r="BG16" s="218"/>
      <c r="BH16" s="218"/>
      <c r="BI16" s="218"/>
      <c r="BJ16" s="218"/>
      <c r="BK16" s="218"/>
      <c r="BL16" s="218"/>
      <c r="BM16" s="218"/>
      <c r="BN16" s="218"/>
      <c r="BY16" s="218"/>
      <c r="BZ16" s="228"/>
      <c r="CA16" s="229"/>
      <c r="CB16" s="230"/>
    </row>
    <row r="17" spans="1:80" s="574" customFormat="1" ht="409.5" customHeight="1" thickBot="1" x14ac:dyDescent="0.35">
      <c r="A17" s="576" t="s">
        <v>731</v>
      </c>
      <c r="B17" s="577" t="s">
        <v>820</v>
      </c>
      <c r="C17" s="578" t="s">
        <v>240</v>
      </c>
      <c r="D17" s="577" t="s">
        <v>102</v>
      </c>
      <c r="E17" s="577" t="s">
        <v>98</v>
      </c>
      <c r="F17" s="579" t="s">
        <v>22</v>
      </c>
      <c r="G17" s="580" t="s">
        <v>289</v>
      </c>
      <c r="H17" s="581">
        <f t="shared" si="1"/>
        <v>3</v>
      </c>
      <c r="I17" s="581">
        <f t="shared" si="2"/>
        <v>4</v>
      </c>
      <c r="J17" s="582">
        <f t="shared" si="3"/>
        <v>12</v>
      </c>
      <c r="K17" s="583" t="s">
        <v>283</v>
      </c>
      <c r="L17" s="584"/>
      <c r="M17" s="585" t="s">
        <v>754</v>
      </c>
      <c r="N17" s="586" t="s">
        <v>593</v>
      </c>
      <c r="O17" s="586" t="s">
        <v>594</v>
      </c>
      <c r="P17" s="586" t="s">
        <v>595</v>
      </c>
      <c r="Q17" s="586" t="s">
        <v>618</v>
      </c>
      <c r="R17" s="586" t="s">
        <v>618</v>
      </c>
      <c r="S17" s="586" t="s">
        <v>618</v>
      </c>
      <c r="T17" s="586" t="s">
        <v>618</v>
      </c>
      <c r="U17" s="577" t="s">
        <v>755</v>
      </c>
      <c r="V17" s="587" t="s">
        <v>519</v>
      </c>
      <c r="W17" s="587" t="s">
        <v>520</v>
      </c>
      <c r="X17" s="587" t="s">
        <v>521</v>
      </c>
      <c r="Y17" s="589">
        <f>'6. EVALUACIÓN CONTROLES'!AN13</f>
        <v>1</v>
      </c>
      <c r="Z17" s="589">
        <f>'6. EVALUACIÓN CONTROLES'!AP13</f>
        <v>3</v>
      </c>
      <c r="AA17" s="590">
        <f t="shared" si="0"/>
        <v>3</v>
      </c>
      <c r="AB17" s="591" t="str">
        <f t="shared" si="4"/>
        <v>RARA VEZ</v>
      </c>
      <c r="AC17" s="591" t="str">
        <f t="shared" si="5"/>
        <v>MODERADO</v>
      </c>
      <c r="AD17" s="592" t="s">
        <v>3</v>
      </c>
      <c r="AE17" s="584"/>
      <c r="AF17" s="593" t="s">
        <v>53</v>
      </c>
      <c r="AG17" s="594" t="s">
        <v>818</v>
      </c>
      <c r="AH17" s="595" t="s">
        <v>674</v>
      </c>
      <c r="AI17" s="596" t="s">
        <v>808</v>
      </c>
      <c r="AJ17" s="596" t="s">
        <v>811</v>
      </c>
      <c r="AK17" s="597" t="s">
        <v>675</v>
      </c>
      <c r="AL17" s="598" t="s">
        <v>814</v>
      </c>
      <c r="AM17" s="599"/>
      <c r="AN17" s="600" t="s">
        <v>105</v>
      </c>
      <c r="AO17" s="601" t="s">
        <v>106</v>
      </c>
      <c r="AP17" s="601" t="s">
        <v>107</v>
      </c>
      <c r="AQ17" s="602" t="s">
        <v>786</v>
      </c>
      <c r="AR17" s="603" t="s">
        <v>787</v>
      </c>
      <c r="AS17" s="603" t="s">
        <v>788</v>
      </c>
      <c r="AT17" s="599"/>
      <c r="AU17" s="757" t="s">
        <v>815</v>
      </c>
      <c r="AV17" s="758"/>
      <c r="AW17" s="758"/>
      <c r="AX17" s="758"/>
      <c r="AY17" s="758"/>
      <c r="AZ17" s="759"/>
      <c r="BB17" s="218"/>
      <c r="BC17" s="218"/>
      <c r="BD17" s="218"/>
      <c r="BE17" s="218"/>
      <c r="BF17" s="218"/>
      <c r="BG17" s="218"/>
      <c r="BH17" s="218"/>
      <c r="BI17" s="218"/>
      <c r="BJ17" s="218"/>
      <c r="BK17" s="218"/>
      <c r="BL17" s="218"/>
      <c r="BM17" s="218"/>
      <c r="BN17" s="218"/>
      <c r="BY17" s="218"/>
      <c r="BZ17" s="228"/>
      <c r="CA17" s="229"/>
      <c r="CB17" s="230"/>
    </row>
    <row r="18" spans="1:80" s="574" customFormat="1" ht="290.39999999999998" thickBot="1" x14ac:dyDescent="0.35">
      <c r="A18" s="576" t="s">
        <v>821</v>
      </c>
      <c r="B18" s="577" t="s">
        <v>336</v>
      </c>
      <c r="C18" s="578" t="s">
        <v>299</v>
      </c>
      <c r="D18" s="577" t="s">
        <v>103</v>
      </c>
      <c r="E18" s="577" t="s">
        <v>100</v>
      </c>
      <c r="F18" s="579" t="s">
        <v>22</v>
      </c>
      <c r="G18" s="580" t="s">
        <v>290</v>
      </c>
      <c r="H18" s="581">
        <f t="shared" si="1"/>
        <v>3</v>
      </c>
      <c r="I18" s="581">
        <f t="shared" si="2"/>
        <v>5</v>
      </c>
      <c r="J18" s="582">
        <f t="shared" si="3"/>
        <v>15</v>
      </c>
      <c r="K18" s="583" t="s">
        <v>283</v>
      </c>
      <c r="L18" s="584"/>
      <c r="M18" s="585" t="s">
        <v>756</v>
      </c>
      <c r="N18" s="586" t="s">
        <v>596</v>
      </c>
      <c r="O18" s="586" t="s">
        <v>822</v>
      </c>
      <c r="P18" s="586" t="s">
        <v>597</v>
      </c>
      <c r="Q18" s="586" t="s">
        <v>432</v>
      </c>
      <c r="R18" s="586" t="s">
        <v>348</v>
      </c>
      <c r="S18" s="586" t="s">
        <v>618</v>
      </c>
      <c r="T18" s="586" t="s">
        <v>618</v>
      </c>
      <c r="U18" s="577" t="s">
        <v>757</v>
      </c>
      <c r="V18" s="587" t="s">
        <v>524</v>
      </c>
      <c r="W18" s="588" t="s">
        <v>676</v>
      </c>
      <c r="X18" s="588" t="s">
        <v>525</v>
      </c>
      <c r="Y18" s="589">
        <f>'6. EVALUACIÓN CONTROLES'!AN14</f>
        <v>1</v>
      </c>
      <c r="Z18" s="589">
        <f>'6. EVALUACIÓN CONTROLES'!AP14</f>
        <v>5</v>
      </c>
      <c r="AA18" s="590">
        <f t="shared" si="0"/>
        <v>5</v>
      </c>
      <c r="AB18" s="591" t="str">
        <f t="shared" si="4"/>
        <v>RARA VEZ</v>
      </c>
      <c r="AC18" s="591" t="str">
        <f t="shared" si="5"/>
        <v>CATASTRÓFICO</v>
      </c>
      <c r="AD18" s="592" t="s">
        <v>283</v>
      </c>
      <c r="AE18" s="584"/>
      <c r="AF18" s="593" t="s">
        <v>54</v>
      </c>
      <c r="AG18" s="594" t="s">
        <v>724</v>
      </c>
      <c r="AH18" s="595" t="s">
        <v>533</v>
      </c>
      <c r="AI18" s="596" t="s">
        <v>531</v>
      </c>
      <c r="AJ18" s="596" t="s">
        <v>823</v>
      </c>
      <c r="AK18" s="597" t="s">
        <v>532</v>
      </c>
      <c r="AL18" s="598" t="s">
        <v>824</v>
      </c>
      <c r="AM18" s="599"/>
      <c r="AN18" s="600" t="s">
        <v>105</v>
      </c>
      <c r="AO18" s="601" t="s">
        <v>106</v>
      </c>
      <c r="AP18" s="601" t="s">
        <v>107</v>
      </c>
      <c r="AQ18" s="602" t="s">
        <v>801</v>
      </c>
      <c r="AR18" s="603" t="s">
        <v>825</v>
      </c>
      <c r="AS18" s="603" t="s">
        <v>826</v>
      </c>
      <c r="AT18" s="599"/>
      <c r="AU18" s="757" t="s">
        <v>816</v>
      </c>
      <c r="AV18" s="758"/>
      <c r="AW18" s="758"/>
      <c r="AX18" s="758"/>
      <c r="AY18" s="758"/>
      <c r="AZ18" s="759"/>
      <c r="BB18" s="218"/>
      <c r="BC18" s="218"/>
      <c r="BD18" s="218"/>
      <c r="BE18" s="218"/>
      <c r="BF18" s="218"/>
      <c r="BG18" s="218"/>
      <c r="BH18" s="218"/>
      <c r="BI18" s="218"/>
      <c r="BJ18" s="218"/>
      <c r="BK18" s="218"/>
      <c r="BL18" s="218"/>
      <c r="BM18" s="218"/>
      <c r="BN18" s="218"/>
      <c r="BY18" s="218"/>
      <c r="BZ18" s="228"/>
      <c r="CA18" s="229"/>
      <c r="CB18" s="230"/>
    </row>
    <row r="19" spans="1:80" s="574" customFormat="1" ht="387" thickBot="1" x14ac:dyDescent="0.35">
      <c r="A19" s="576" t="s">
        <v>731</v>
      </c>
      <c r="B19" s="577" t="s">
        <v>337</v>
      </c>
      <c r="C19" s="578" t="s">
        <v>802</v>
      </c>
      <c r="D19" s="577" t="s">
        <v>103</v>
      </c>
      <c r="E19" s="577" t="s">
        <v>100</v>
      </c>
      <c r="F19" s="579" t="s">
        <v>22</v>
      </c>
      <c r="G19" s="580" t="s">
        <v>290</v>
      </c>
      <c r="H19" s="581">
        <f t="shared" si="1"/>
        <v>3</v>
      </c>
      <c r="I19" s="581">
        <f t="shared" si="2"/>
        <v>5</v>
      </c>
      <c r="J19" s="582">
        <f t="shared" si="3"/>
        <v>15</v>
      </c>
      <c r="K19" s="583" t="s">
        <v>283</v>
      </c>
      <c r="L19" s="584"/>
      <c r="M19" s="585" t="s">
        <v>758</v>
      </c>
      <c r="N19" s="586" t="s">
        <v>598</v>
      </c>
      <c r="O19" s="586" t="s">
        <v>668</v>
      </c>
      <c r="P19" s="586" t="s">
        <v>669</v>
      </c>
      <c r="Q19" s="586" t="s">
        <v>432</v>
      </c>
      <c r="R19" s="586" t="s">
        <v>599</v>
      </c>
      <c r="S19" s="586" t="s">
        <v>618</v>
      </c>
      <c r="T19" s="586" t="s">
        <v>618</v>
      </c>
      <c r="U19" s="577" t="s">
        <v>759</v>
      </c>
      <c r="V19" s="587" t="s">
        <v>526</v>
      </c>
      <c r="W19" s="588" t="s">
        <v>527</v>
      </c>
      <c r="X19" s="588" t="s">
        <v>528</v>
      </c>
      <c r="Y19" s="589">
        <f>'6. EVALUACIÓN CONTROLES'!AN15</f>
        <v>1</v>
      </c>
      <c r="Z19" s="589">
        <f>'6. EVALUACIÓN CONTROLES'!AP15</f>
        <v>5</v>
      </c>
      <c r="AA19" s="590">
        <f t="shared" si="0"/>
        <v>5</v>
      </c>
      <c r="AB19" s="591" t="str">
        <f t="shared" si="4"/>
        <v>RARA VEZ</v>
      </c>
      <c r="AC19" s="591" t="str">
        <f t="shared" si="5"/>
        <v>CATASTRÓFICO</v>
      </c>
      <c r="AD19" s="592" t="s">
        <v>283</v>
      </c>
      <c r="AE19" s="584"/>
      <c r="AF19" s="593" t="s">
        <v>54</v>
      </c>
      <c r="AG19" s="594" t="s">
        <v>725</v>
      </c>
      <c r="AH19" s="595" t="s">
        <v>677</v>
      </c>
      <c r="AI19" s="596" t="s">
        <v>678</v>
      </c>
      <c r="AJ19" s="596" t="s">
        <v>679</v>
      </c>
      <c r="AK19" s="597" t="s">
        <v>680</v>
      </c>
      <c r="AL19" s="598" t="s">
        <v>827</v>
      </c>
      <c r="AM19" s="599"/>
      <c r="AN19" s="600" t="s">
        <v>105</v>
      </c>
      <c r="AO19" s="601" t="s">
        <v>106</v>
      </c>
      <c r="AP19" s="601" t="s">
        <v>107</v>
      </c>
      <c r="AQ19" s="602" t="s">
        <v>789</v>
      </c>
      <c r="AR19" s="603" t="s">
        <v>790</v>
      </c>
      <c r="AS19" s="603" t="s">
        <v>791</v>
      </c>
      <c r="AT19" s="599"/>
      <c r="AU19" s="757" t="s">
        <v>817</v>
      </c>
      <c r="AV19" s="758"/>
      <c r="AW19" s="758"/>
      <c r="AX19" s="758"/>
      <c r="AY19" s="758"/>
      <c r="AZ19" s="759"/>
      <c r="BB19" s="218"/>
      <c r="BC19" s="218"/>
      <c r="BD19" s="218"/>
      <c r="BE19" s="218"/>
      <c r="BF19" s="218"/>
      <c r="BG19" s="218"/>
      <c r="BH19" s="218"/>
      <c r="BI19" s="218"/>
      <c r="BJ19" s="218"/>
      <c r="BK19" s="218"/>
      <c r="BL19" s="218"/>
      <c r="BM19" s="218"/>
      <c r="BN19" s="218"/>
      <c r="BY19" s="218"/>
      <c r="BZ19" s="228"/>
      <c r="CA19" s="229"/>
      <c r="CB19" s="230"/>
    </row>
    <row r="20" spans="1:80" s="218" customFormat="1" ht="409.6" hidden="1" thickBot="1" x14ac:dyDescent="0.35">
      <c r="A20" s="373" t="s">
        <v>108</v>
      </c>
      <c r="B20" s="315" t="s">
        <v>300</v>
      </c>
      <c r="C20" s="314" t="s">
        <v>301</v>
      </c>
      <c r="D20" s="315" t="s">
        <v>302</v>
      </c>
      <c r="E20" s="316" t="s">
        <v>67</v>
      </c>
      <c r="F20" s="310" t="s">
        <v>22</v>
      </c>
      <c r="G20" s="307" t="s">
        <v>288</v>
      </c>
      <c r="H20" s="222">
        <f t="shared" si="1"/>
        <v>3</v>
      </c>
      <c r="I20" s="222">
        <f t="shared" si="2"/>
        <v>3</v>
      </c>
      <c r="J20" s="306">
        <f t="shared" si="3"/>
        <v>9</v>
      </c>
      <c r="K20" s="337" t="s">
        <v>284</v>
      </c>
      <c r="L20" s="324"/>
      <c r="M20" s="395" t="s">
        <v>601</v>
      </c>
      <c r="N20" s="558" t="s">
        <v>600</v>
      </c>
      <c r="O20" s="558" t="s">
        <v>602</v>
      </c>
      <c r="P20" s="558" t="s">
        <v>618</v>
      </c>
      <c r="Q20" s="558" t="s">
        <v>618</v>
      </c>
      <c r="R20" s="558" t="s">
        <v>618</v>
      </c>
      <c r="S20" s="558" t="s">
        <v>618</v>
      </c>
      <c r="T20" s="558" t="s">
        <v>618</v>
      </c>
      <c r="U20" s="315" t="s">
        <v>702</v>
      </c>
      <c r="V20" s="402" t="s">
        <v>703</v>
      </c>
      <c r="W20" s="396" t="s">
        <v>704</v>
      </c>
      <c r="X20" s="396" t="s">
        <v>705</v>
      </c>
      <c r="Y20" s="467">
        <f>'6. EVALUACIÓN CONTROLES'!AN16</f>
        <v>2</v>
      </c>
      <c r="Z20" s="467">
        <f>'6. EVALUACIÓN CONTROLES'!AP16</f>
        <v>1</v>
      </c>
      <c r="AA20" s="493">
        <f t="shared" si="0"/>
        <v>2</v>
      </c>
      <c r="AB20" s="494" t="str">
        <f t="shared" si="4"/>
        <v>IMPROBABLE</v>
      </c>
      <c r="AC20" s="494" t="str">
        <f t="shared" si="5"/>
        <v>INSIGNIFICANTE</v>
      </c>
      <c r="AD20" s="337" t="s">
        <v>285</v>
      </c>
      <c r="AE20" s="344"/>
      <c r="AF20" s="516" t="s">
        <v>53</v>
      </c>
      <c r="AG20" s="505" t="s">
        <v>706</v>
      </c>
      <c r="AH20" s="506" t="s">
        <v>707</v>
      </c>
      <c r="AI20" s="507" t="s">
        <v>708</v>
      </c>
      <c r="AJ20" s="507" t="s">
        <v>709</v>
      </c>
      <c r="AK20" s="508" t="s">
        <v>710</v>
      </c>
      <c r="AL20" s="499" t="s">
        <v>711</v>
      </c>
      <c r="AM20" s="487"/>
      <c r="AN20" s="216" t="s">
        <v>105</v>
      </c>
      <c r="AO20" s="217" t="s">
        <v>106</v>
      </c>
      <c r="AP20" s="217" t="s">
        <v>107</v>
      </c>
      <c r="AQ20" s="565" t="s">
        <v>792</v>
      </c>
      <c r="AR20" s="564" t="s">
        <v>793</v>
      </c>
      <c r="AS20" s="564" t="s">
        <v>794</v>
      </c>
      <c r="AT20" s="487"/>
      <c r="AU20" s="236"/>
      <c r="AV20" s="236"/>
      <c r="AW20" s="236"/>
      <c r="AX20" s="236"/>
      <c r="AY20" s="236"/>
      <c r="AZ20" s="236"/>
      <c r="BZ20" s="228"/>
      <c r="CA20" s="229"/>
      <c r="CB20" s="230"/>
    </row>
    <row r="21" spans="1:80" s="237" customFormat="1" ht="200.25" hidden="1" customHeight="1" thickBot="1" x14ac:dyDescent="0.35">
      <c r="A21" s="374" t="s">
        <v>732</v>
      </c>
      <c r="B21" s="311" t="s">
        <v>368</v>
      </c>
      <c r="C21" s="312" t="s">
        <v>303</v>
      </c>
      <c r="D21" s="311" t="s">
        <v>369</v>
      </c>
      <c r="E21" s="320" t="s">
        <v>67</v>
      </c>
      <c r="F21" s="310" t="s">
        <v>22</v>
      </c>
      <c r="G21" s="307" t="s">
        <v>289</v>
      </c>
      <c r="H21" s="222">
        <f t="shared" si="1"/>
        <v>3</v>
      </c>
      <c r="I21" s="222">
        <f t="shared" si="2"/>
        <v>4</v>
      </c>
      <c r="J21" s="306">
        <f t="shared" si="3"/>
        <v>12</v>
      </c>
      <c r="K21" s="337" t="s">
        <v>283</v>
      </c>
      <c r="L21" s="324"/>
      <c r="M21" s="394" t="s">
        <v>604</v>
      </c>
      <c r="N21" s="557" t="s">
        <v>427</v>
      </c>
      <c r="O21" s="557" t="s">
        <v>760</v>
      </c>
      <c r="P21" s="557" t="s">
        <v>603</v>
      </c>
      <c r="Q21" s="557" t="s">
        <v>605</v>
      </c>
      <c r="R21" s="558" t="s">
        <v>618</v>
      </c>
      <c r="S21" s="558" t="s">
        <v>618</v>
      </c>
      <c r="T21" s="558" t="s">
        <v>618</v>
      </c>
      <c r="U21" s="321" t="s">
        <v>761</v>
      </c>
      <c r="V21" s="400" t="s">
        <v>516</v>
      </c>
      <c r="W21" s="400" t="s">
        <v>517</v>
      </c>
      <c r="X21" s="400" t="s">
        <v>518</v>
      </c>
      <c r="Y21" s="467">
        <f>'6. EVALUACIÓN CONTROLES'!AN17</f>
        <v>1</v>
      </c>
      <c r="Z21" s="467">
        <f>'6. EVALUACIÓN CONTROLES'!AP17</f>
        <v>2</v>
      </c>
      <c r="AA21" s="493">
        <f t="shared" si="0"/>
        <v>2</v>
      </c>
      <c r="AB21" s="494" t="str">
        <f t="shared" si="4"/>
        <v>RARA VEZ</v>
      </c>
      <c r="AC21" s="494" t="str">
        <f t="shared" si="5"/>
        <v>MENOR</v>
      </c>
      <c r="AD21" s="337" t="s">
        <v>285</v>
      </c>
      <c r="AE21" s="344"/>
      <c r="AF21" s="516" t="s">
        <v>53</v>
      </c>
      <c r="AG21" s="500" t="s">
        <v>570</v>
      </c>
      <c r="AH21" s="506" t="s">
        <v>564</v>
      </c>
      <c r="AI21" s="507" t="s">
        <v>565</v>
      </c>
      <c r="AJ21" s="507" t="s">
        <v>566</v>
      </c>
      <c r="AK21" s="508" t="s">
        <v>567</v>
      </c>
      <c r="AL21" s="499" t="s">
        <v>568</v>
      </c>
      <c r="AM21" s="487"/>
      <c r="AN21" s="223" t="s">
        <v>105</v>
      </c>
      <c r="AO21" s="224" t="s">
        <v>106</v>
      </c>
      <c r="AP21" s="224" t="s">
        <v>107</v>
      </c>
      <c r="AQ21" s="223" t="s">
        <v>687</v>
      </c>
      <c r="AR21" s="224" t="s">
        <v>685</v>
      </c>
      <c r="AS21" s="224" t="s">
        <v>686</v>
      </c>
      <c r="AT21" s="487"/>
      <c r="AU21" s="227"/>
      <c r="AV21" s="227"/>
      <c r="AW21" s="227"/>
      <c r="AX21" s="227"/>
      <c r="AY21" s="227"/>
      <c r="AZ21" s="227"/>
      <c r="BZ21" s="238"/>
      <c r="CA21" s="239"/>
      <c r="CB21" s="240"/>
    </row>
    <row r="22" spans="1:80" s="574" customFormat="1" ht="408.75" customHeight="1" thickBot="1" x14ac:dyDescent="0.35">
      <c r="A22" s="604" t="s">
        <v>733</v>
      </c>
      <c r="B22" s="577" t="s">
        <v>643</v>
      </c>
      <c r="C22" s="578" t="s">
        <v>304</v>
      </c>
      <c r="D22" s="577" t="s">
        <v>339</v>
      </c>
      <c r="E22" s="577" t="s">
        <v>97</v>
      </c>
      <c r="F22" s="579" t="s">
        <v>6</v>
      </c>
      <c r="G22" s="580" t="s">
        <v>289</v>
      </c>
      <c r="H22" s="581">
        <f t="shared" si="1"/>
        <v>2</v>
      </c>
      <c r="I22" s="581">
        <f t="shared" si="2"/>
        <v>4</v>
      </c>
      <c r="J22" s="582">
        <f t="shared" si="3"/>
        <v>8</v>
      </c>
      <c r="K22" s="583" t="s">
        <v>284</v>
      </c>
      <c r="L22" s="584"/>
      <c r="M22" s="585" t="s">
        <v>762</v>
      </c>
      <c r="N22" s="586" t="s">
        <v>606</v>
      </c>
      <c r="O22" s="586" t="s">
        <v>607</v>
      </c>
      <c r="P22" s="586" t="s">
        <v>611</v>
      </c>
      <c r="Q22" s="586" t="s">
        <v>609</v>
      </c>
      <c r="R22" s="586" t="s">
        <v>610</v>
      </c>
      <c r="S22" s="586" t="s">
        <v>612</v>
      </c>
      <c r="T22" s="586" t="s">
        <v>608</v>
      </c>
      <c r="U22" s="577" t="s">
        <v>763</v>
      </c>
      <c r="V22" s="587" t="s">
        <v>665</v>
      </c>
      <c r="W22" s="588" t="s">
        <v>666</v>
      </c>
      <c r="X22" s="588" t="s">
        <v>667</v>
      </c>
      <c r="Y22" s="589">
        <f>'6. EVALUACIÓN CONTROLES'!AN18</f>
        <v>1</v>
      </c>
      <c r="Z22" s="589">
        <f>'6. EVALUACIÓN CONTROLES'!AP18</f>
        <v>4</v>
      </c>
      <c r="AA22" s="590">
        <f t="shared" si="0"/>
        <v>4</v>
      </c>
      <c r="AB22" s="591" t="str">
        <f t="shared" si="4"/>
        <v>RARA VEZ</v>
      </c>
      <c r="AC22" s="591" t="str">
        <f t="shared" si="5"/>
        <v>MAYOR</v>
      </c>
      <c r="AD22" s="592" t="s">
        <v>284</v>
      </c>
      <c r="AE22" s="584"/>
      <c r="AF22" s="593" t="s">
        <v>54</v>
      </c>
      <c r="AG22" s="594" t="s">
        <v>726</v>
      </c>
      <c r="AH22" s="595" t="s">
        <v>533</v>
      </c>
      <c r="AI22" s="596" t="s">
        <v>828</v>
      </c>
      <c r="AJ22" s="596" t="s">
        <v>823</v>
      </c>
      <c r="AK22" s="597" t="s">
        <v>532</v>
      </c>
      <c r="AL22" s="598" t="s">
        <v>824</v>
      </c>
      <c r="AM22" s="599"/>
      <c r="AN22" s="600" t="s">
        <v>105</v>
      </c>
      <c r="AO22" s="601" t="s">
        <v>106</v>
      </c>
      <c r="AP22" s="601" t="s">
        <v>107</v>
      </c>
      <c r="AQ22" s="602" t="s">
        <v>795</v>
      </c>
      <c r="AR22" s="603" t="s">
        <v>796</v>
      </c>
      <c r="AS22" s="603" t="s">
        <v>797</v>
      </c>
      <c r="AT22" s="605"/>
      <c r="AU22" s="760" t="s">
        <v>807</v>
      </c>
      <c r="AV22" s="761"/>
      <c r="AW22" s="761"/>
      <c r="AX22" s="761"/>
      <c r="AY22" s="761"/>
      <c r="AZ22" s="762"/>
      <c r="BB22" s="218"/>
      <c r="BC22" s="218"/>
      <c r="BD22" s="218"/>
      <c r="BE22" s="218"/>
      <c r="BF22" s="218"/>
      <c r="BG22" s="218"/>
      <c r="BH22" s="218"/>
      <c r="BI22" s="218"/>
      <c r="BJ22" s="218"/>
      <c r="BK22" s="218"/>
      <c r="BL22" s="218"/>
      <c r="BM22" s="218"/>
      <c r="BN22" s="218"/>
      <c r="BY22" s="218"/>
      <c r="BZ22" s="241" t="s">
        <v>196</v>
      </c>
      <c r="CA22" s="242" t="s">
        <v>197</v>
      </c>
      <c r="CB22" s="243" t="s">
        <v>198</v>
      </c>
    </row>
    <row r="23" spans="1:80" s="218" customFormat="1" ht="255.75" hidden="1" customHeight="1" thickBot="1" x14ac:dyDescent="0.35">
      <c r="A23" s="370" t="s">
        <v>180</v>
      </c>
      <c r="B23" s="311" t="s">
        <v>321</v>
      </c>
      <c r="C23" s="312" t="s">
        <v>246</v>
      </c>
      <c r="D23" s="311" t="s">
        <v>322</v>
      </c>
      <c r="E23" s="313" t="s">
        <v>67</v>
      </c>
      <c r="F23" s="310" t="s">
        <v>22</v>
      </c>
      <c r="G23" s="307" t="s">
        <v>289</v>
      </c>
      <c r="H23" s="222">
        <f t="shared" si="1"/>
        <v>3</v>
      </c>
      <c r="I23" s="222">
        <f t="shared" si="2"/>
        <v>4</v>
      </c>
      <c r="J23" s="306">
        <f t="shared" si="3"/>
        <v>12</v>
      </c>
      <c r="K23" s="337" t="s">
        <v>283</v>
      </c>
      <c r="L23" s="324"/>
      <c r="M23" s="394" t="s">
        <v>613</v>
      </c>
      <c r="N23" s="557" t="s">
        <v>615</v>
      </c>
      <c r="O23" s="557" t="s">
        <v>616</v>
      </c>
      <c r="P23" s="557" t="s">
        <v>614</v>
      </c>
      <c r="Q23" s="557" t="s">
        <v>617</v>
      </c>
      <c r="R23" s="557" t="s">
        <v>618</v>
      </c>
      <c r="S23" s="557" t="s">
        <v>618</v>
      </c>
      <c r="T23" s="557" t="s">
        <v>618</v>
      </c>
      <c r="U23" s="311" t="s">
        <v>575</v>
      </c>
      <c r="V23" s="409" t="s">
        <v>538</v>
      </c>
      <c r="W23" s="409" t="s">
        <v>539</v>
      </c>
      <c r="X23" s="409" t="s">
        <v>540</v>
      </c>
      <c r="Y23" s="467">
        <f>'6. EVALUACIÓN CONTROLES'!AN19</f>
        <v>1</v>
      </c>
      <c r="Z23" s="467">
        <f>'6. EVALUACIÓN CONTROLES'!AP19</f>
        <v>4</v>
      </c>
      <c r="AA23" s="493">
        <f t="shared" si="0"/>
        <v>4</v>
      </c>
      <c r="AB23" s="494" t="str">
        <f t="shared" si="4"/>
        <v>RARA VEZ</v>
      </c>
      <c r="AC23" s="494" t="str">
        <f t="shared" si="5"/>
        <v>MAYOR</v>
      </c>
      <c r="AD23" s="337" t="s">
        <v>284</v>
      </c>
      <c r="AE23" s="344"/>
      <c r="AF23" s="516" t="s">
        <v>53</v>
      </c>
      <c r="AG23" s="500" t="s">
        <v>729</v>
      </c>
      <c r="AH23" s="501" t="s">
        <v>681</v>
      </c>
      <c r="AI23" s="502" t="s">
        <v>682</v>
      </c>
      <c r="AJ23" s="502" t="s">
        <v>553</v>
      </c>
      <c r="AK23" s="503" t="s">
        <v>683</v>
      </c>
      <c r="AL23" s="504" t="s">
        <v>684</v>
      </c>
      <c r="AM23" s="487"/>
      <c r="AN23" s="225" t="s">
        <v>105</v>
      </c>
      <c r="AO23" s="226" t="s">
        <v>106</v>
      </c>
      <c r="AP23" s="226" t="s">
        <v>107</v>
      </c>
      <c r="AQ23" s="223" t="s">
        <v>798</v>
      </c>
      <c r="AR23" s="224" t="s">
        <v>799</v>
      </c>
      <c r="AS23" s="224" t="s">
        <v>800</v>
      </c>
      <c r="AT23" s="487"/>
      <c r="AU23" s="227"/>
      <c r="AV23" s="227"/>
      <c r="AW23" s="227"/>
      <c r="AX23" s="227"/>
      <c r="AY23" s="227"/>
      <c r="AZ23" s="227"/>
      <c r="BZ23" s="228"/>
      <c r="CA23" s="229"/>
      <c r="CB23" s="230"/>
    </row>
    <row r="24" spans="1:80" s="218" customFormat="1" ht="408.75" hidden="1" customHeight="1" thickBot="1" x14ac:dyDescent="0.35">
      <c r="A24" s="375" t="s">
        <v>241</v>
      </c>
      <c r="B24" s="311" t="s">
        <v>245</v>
      </c>
      <c r="C24" s="312" t="s">
        <v>305</v>
      </c>
      <c r="D24" s="311" t="s">
        <v>306</v>
      </c>
      <c r="E24" s="313" t="s">
        <v>67</v>
      </c>
      <c r="F24" s="310" t="s">
        <v>22</v>
      </c>
      <c r="G24" s="307" t="s">
        <v>288</v>
      </c>
      <c r="H24" s="222">
        <f t="shared" si="1"/>
        <v>3</v>
      </c>
      <c r="I24" s="222">
        <f t="shared" si="2"/>
        <v>3</v>
      </c>
      <c r="J24" s="306">
        <f t="shared" si="3"/>
        <v>9</v>
      </c>
      <c r="K24" s="337" t="s">
        <v>284</v>
      </c>
      <c r="L24" s="324"/>
      <c r="M24" s="394" t="s">
        <v>764</v>
      </c>
      <c r="N24" s="557" t="s">
        <v>619</v>
      </c>
      <c r="O24" s="557" t="s">
        <v>620</v>
      </c>
      <c r="P24" s="557" t="s">
        <v>399</v>
      </c>
      <c r="Q24" s="557" t="s">
        <v>621</v>
      </c>
      <c r="R24" s="557" t="s">
        <v>618</v>
      </c>
      <c r="S24" s="557" t="s">
        <v>618</v>
      </c>
      <c r="T24" s="557" t="s">
        <v>618</v>
      </c>
      <c r="U24" s="311" t="s">
        <v>573</v>
      </c>
      <c r="V24" s="409" t="s">
        <v>541</v>
      </c>
      <c r="W24" s="409" t="s">
        <v>542</v>
      </c>
      <c r="X24" s="409" t="s">
        <v>543</v>
      </c>
      <c r="Y24" s="467">
        <f>'6. EVALUACIÓN CONTROLES'!AN20</f>
        <v>1</v>
      </c>
      <c r="Z24" s="467">
        <f>'6. EVALUACIÓN CONTROLES'!AP20</f>
        <v>3</v>
      </c>
      <c r="AA24" s="493">
        <f t="shared" si="0"/>
        <v>3</v>
      </c>
      <c r="AB24" s="494" t="str">
        <f t="shared" si="4"/>
        <v>RARA VEZ</v>
      </c>
      <c r="AC24" s="494" t="str">
        <f t="shared" si="5"/>
        <v>MODERADO</v>
      </c>
      <c r="AD24" s="337" t="s">
        <v>3</v>
      </c>
      <c r="AE24" s="344"/>
      <c r="AF24" s="516" t="s">
        <v>191</v>
      </c>
      <c r="AG24" s="500" t="s">
        <v>728</v>
      </c>
      <c r="AH24" s="501" t="s">
        <v>544</v>
      </c>
      <c r="AI24" s="502" t="s">
        <v>545</v>
      </c>
      <c r="AJ24" s="502" t="s">
        <v>546</v>
      </c>
      <c r="AK24" s="503" t="s">
        <v>548</v>
      </c>
      <c r="AL24" s="504" t="s">
        <v>547</v>
      </c>
      <c r="AM24" s="487"/>
      <c r="AN24" s="225" t="s">
        <v>105</v>
      </c>
      <c r="AO24" s="226" t="s">
        <v>106</v>
      </c>
      <c r="AP24" s="226" t="s">
        <v>107</v>
      </c>
      <c r="AQ24" s="223" t="s">
        <v>765</v>
      </c>
      <c r="AR24" s="224" t="s">
        <v>766</v>
      </c>
      <c r="AS24" s="224" t="s">
        <v>767</v>
      </c>
      <c r="AT24" s="487"/>
      <c r="AU24" s="227"/>
      <c r="AV24" s="227"/>
      <c r="AW24" s="227"/>
      <c r="AX24" s="227"/>
      <c r="AY24" s="227"/>
      <c r="AZ24" s="227"/>
      <c r="BZ24" s="228"/>
      <c r="CA24" s="229"/>
      <c r="CB24" s="230"/>
    </row>
    <row r="25" spans="1:80" s="212" customFormat="1" ht="282" hidden="1" customHeight="1" thickBot="1" x14ac:dyDescent="0.35">
      <c r="A25" s="376" t="s">
        <v>241</v>
      </c>
      <c r="B25" s="321" t="s">
        <v>307</v>
      </c>
      <c r="C25" s="322" t="s">
        <v>308</v>
      </c>
      <c r="D25" s="321" t="s">
        <v>323</v>
      </c>
      <c r="E25" s="323" t="s">
        <v>67</v>
      </c>
      <c r="F25" s="310" t="s">
        <v>22</v>
      </c>
      <c r="G25" s="307" t="s">
        <v>288</v>
      </c>
      <c r="H25" s="222">
        <f t="shared" si="1"/>
        <v>3</v>
      </c>
      <c r="I25" s="222">
        <f t="shared" si="2"/>
        <v>3</v>
      </c>
      <c r="J25" s="306">
        <f t="shared" si="3"/>
        <v>9</v>
      </c>
      <c r="K25" s="337" t="s">
        <v>284</v>
      </c>
      <c r="L25" s="324"/>
      <c r="M25" s="399" t="s">
        <v>622</v>
      </c>
      <c r="N25" s="560" t="s">
        <v>625</v>
      </c>
      <c r="O25" s="560" t="s">
        <v>626</v>
      </c>
      <c r="P25" s="560" t="s">
        <v>624</v>
      </c>
      <c r="Q25" s="560" t="s">
        <v>623</v>
      </c>
      <c r="R25" s="560" t="s">
        <v>618</v>
      </c>
      <c r="S25" s="560" t="s">
        <v>618</v>
      </c>
      <c r="T25" s="560" t="s">
        <v>618</v>
      </c>
      <c r="U25" s="321" t="s">
        <v>574</v>
      </c>
      <c r="V25" s="400" t="s">
        <v>549</v>
      </c>
      <c r="W25" s="400" t="s">
        <v>550</v>
      </c>
      <c r="X25" s="400" t="s">
        <v>551</v>
      </c>
      <c r="Y25" s="467">
        <f>'[1]6. EVALUACIÓN CONTROLES'!AN19</f>
        <v>1</v>
      </c>
      <c r="Z25" s="467">
        <f>'6. EVALUACIÓN CONTROLES'!AP21</f>
        <v>3</v>
      </c>
      <c r="AA25" s="493">
        <f t="shared" si="0"/>
        <v>3</v>
      </c>
      <c r="AB25" s="494" t="str">
        <f t="shared" si="4"/>
        <v>RARA VEZ</v>
      </c>
      <c r="AC25" s="494" t="str">
        <f t="shared" si="5"/>
        <v>MODERADO</v>
      </c>
      <c r="AD25" s="337" t="s">
        <v>3</v>
      </c>
      <c r="AE25" s="344"/>
      <c r="AF25" s="516" t="s">
        <v>191</v>
      </c>
      <c r="AG25" s="511" t="s">
        <v>727</v>
      </c>
      <c r="AH25" s="511" t="s">
        <v>554</v>
      </c>
      <c r="AI25" s="533" t="s">
        <v>555</v>
      </c>
      <c r="AJ25" s="512" t="s">
        <v>556</v>
      </c>
      <c r="AK25" s="513" t="s">
        <v>557</v>
      </c>
      <c r="AL25" s="514" t="s">
        <v>558</v>
      </c>
      <c r="AM25" s="487"/>
      <c r="AN25" s="225" t="s">
        <v>105</v>
      </c>
      <c r="AO25" s="226" t="s">
        <v>106</v>
      </c>
      <c r="AP25" s="226" t="s">
        <v>107</v>
      </c>
      <c r="AQ25" s="223" t="s">
        <v>768</v>
      </c>
      <c r="AR25" s="224" t="s">
        <v>769</v>
      </c>
      <c r="AS25" s="224" t="s">
        <v>770</v>
      </c>
      <c r="AT25" s="568"/>
      <c r="AU25" s="224"/>
      <c r="AV25" s="223" t="s">
        <v>105</v>
      </c>
      <c r="AW25" s="224" t="s">
        <v>106</v>
      </c>
      <c r="AX25" s="224" t="s">
        <v>107</v>
      </c>
      <c r="AY25" s="224"/>
      <c r="AZ25" s="569"/>
      <c r="BA25" s="539"/>
      <c r="BZ25" s="244"/>
      <c r="CA25" s="245"/>
      <c r="CB25" s="246"/>
    </row>
    <row r="26" spans="1:80" s="212" customFormat="1" ht="4.5" hidden="1" customHeight="1" thickBot="1" x14ac:dyDescent="0.35">
      <c r="A26" s="371" t="s">
        <v>689</v>
      </c>
      <c r="B26" s="315" t="s">
        <v>324</v>
      </c>
      <c r="C26" s="314" t="s">
        <v>309</v>
      </c>
      <c r="D26" s="315" t="s">
        <v>325</v>
      </c>
      <c r="E26" s="338" t="s">
        <v>67</v>
      </c>
      <c r="F26" s="310" t="s">
        <v>6</v>
      </c>
      <c r="G26" s="307" t="s">
        <v>287</v>
      </c>
      <c r="H26" s="339">
        <f t="shared" si="1"/>
        <v>2</v>
      </c>
      <c r="I26" s="339">
        <f t="shared" si="2"/>
        <v>2</v>
      </c>
      <c r="J26" s="340">
        <f t="shared" si="3"/>
        <v>4</v>
      </c>
      <c r="K26" s="341" t="s">
        <v>285</v>
      </c>
      <c r="L26" s="324"/>
      <c r="M26" s="401" t="s">
        <v>627</v>
      </c>
      <c r="N26" s="561" t="s">
        <v>628</v>
      </c>
      <c r="O26" s="562" t="s">
        <v>629</v>
      </c>
      <c r="P26" s="562" t="s">
        <v>629</v>
      </c>
      <c r="Q26" s="562" t="s">
        <v>663</v>
      </c>
      <c r="R26" s="562" t="s">
        <v>696</v>
      </c>
      <c r="S26" s="562" t="s">
        <v>618</v>
      </c>
      <c r="T26" s="562" t="s">
        <v>618</v>
      </c>
      <c r="U26" s="317" t="s">
        <v>664</v>
      </c>
      <c r="V26" s="398" t="s">
        <v>535</v>
      </c>
      <c r="W26" s="398" t="s">
        <v>536</v>
      </c>
      <c r="X26" s="538" t="s">
        <v>537</v>
      </c>
      <c r="Y26" s="467">
        <f>'6. EVALUACIÓN CONTROLES'!AN23</f>
        <v>1</v>
      </c>
      <c r="Z26" s="467">
        <f>'6. EVALUACIÓN CONTROLES'!AP23</f>
        <v>2</v>
      </c>
      <c r="AA26" s="493">
        <f t="shared" si="0"/>
        <v>2</v>
      </c>
      <c r="AB26" s="494" t="str">
        <f t="shared" si="4"/>
        <v>RARA VEZ</v>
      </c>
      <c r="AC26" s="494" t="str">
        <f t="shared" si="5"/>
        <v>MENOR</v>
      </c>
      <c r="AD26" s="337" t="s">
        <v>285</v>
      </c>
      <c r="AE26" s="344"/>
      <c r="AF26" s="517" t="s">
        <v>191</v>
      </c>
      <c r="AG26" s="515" t="s">
        <v>697</v>
      </c>
      <c r="AH26" s="534" t="s">
        <v>559</v>
      </c>
      <c r="AI26" s="535" t="s">
        <v>560</v>
      </c>
      <c r="AJ26" s="535" t="s">
        <v>561</v>
      </c>
      <c r="AK26" s="536" t="s">
        <v>562</v>
      </c>
      <c r="AL26" s="537" t="s">
        <v>563</v>
      </c>
      <c r="AM26" s="487"/>
      <c r="AN26" s="216" t="s">
        <v>105</v>
      </c>
      <c r="AO26" s="217" t="s">
        <v>106</v>
      </c>
      <c r="AP26" s="217" t="s">
        <v>107</v>
      </c>
      <c r="AQ26" s="565" t="s">
        <v>698</v>
      </c>
      <c r="AR26" s="564" t="s">
        <v>699</v>
      </c>
      <c r="AS26" s="564" t="s">
        <v>700</v>
      </c>
      <c r="AT26" s="568"/>
      <c r="AU26" s="564"/>
      <c r="AV26" s="565" t="s">
        <v>105</v>
      </c>
      <c r="AW26" s="564" t="s">
        <v>106</v>
      </c>
      <c r="AX26" s="564" t="s">
        <v>107</v>
      </c>
      <c r="AY26" s="564"/>
      <c r="AZ26" s="236"/>
      <c r="BZ26" s="231"/>
      <c r="CA26" s="232"/>
      <c r="CB26" s="233"/>
    </row>
    <row r="27" spans="1:80" s="212" customFormat="1" ht="62.25" customHeight="1" x14ac:dyDescent="0.3">
      <c r="A27" s="247"/>
      <c r="L27" s="335"/>
      <c r="AE27" s="335"/>
      <c r="AM27" s="335"/>
      <c r="AT27" s="548"/>
    </row>
    <row r="90" spans="4:7" ht="62.25" customHeight="1" thickBot="1" x14ac:dyDescent="0.3"/>
    <row r="91" spans="4:7" ht="62.25" customHeight="1" x14ac:dyDescent="0.25">
      <c r="D91" s="2" t="s">
        <v>286</v>
      </c>
      <c r="E91" s="28" t="s">
        <v>67</v>
      </c>
      <c r="G91" s="36" t="s">
        <v>148</v>
      </c>
    </row>
    <row r="92" spans="4:7" ht="62.25" customHeight="1" x14ac:dyDescent="0.25">
      <c r="D92" s="3" t="s">
        <v>6</v>
      </c>
      <c r="E92" s="29" t="s">
        <v>97</v>
      </c>
      <c r="G92" s="36" t="s">
        <v>287</v>
      </c>
    </row>
    <row r="93" spans="4:7" ht="62.25" customHeight="1" x14ac:dyDescent="0.25">
      <c r="D93" s="3" t="s">
        <v>22</v>
      </c>
      <c r="E93" s="31" t="s">
        <v>98</v>
      </c>
      <c r="G93" s="36" t="s">
        <v>288</v>
      </c>
    </row>
    <row r="94" spans="4:7" ht="62.25" customHeight="1" x14ac:dyDescent="0.25">
      <c r="D94" s="3" t="s">
        <v>7</v>
      </c>
      <c r="E94" s="29" t="s">
        <v>99</v>
      </c>
      <c r="G94" s="36" t="s">
        <v>289</v>
      </c>
    </row>
    <row r="95" spans="4:7" ht="62.25" customHeight="1" thickBot="1" x14ac:dyDescent="0.3">
      <c r="D95" s="4" t="s">
        <v>151</v>
      </c>
      <c r="E95" s="29" t="s">
        <v>100</v>
      </c>
      <c r="G95" s="37" t="s">
        <v>290</v>
      </c>
    </row>
    <row r="96" spans="4:7" ht="20.25" customHeight="1" x14ac:dyDescent="0.25"/>
    <row r="97" spans="4:4" ht="20.25" customHeight="1" x14ac:dyDescent="0.25"/>
    <row r="98" spans="4:4" ht="20.25" customHeight="1" x14ac:dyDescent="0.25"/>
    <row r="99" spans="4:4" ht="20.25" customHeight="1" x14ac:dyDescent="0.25"/>
    <row r="100" spans="4:4" ht="20.25" customHeight="1" x14ac:dyDescent="0.25">
      <c r="D100" s="28" t="s">
        <v>283</v>
      </c>
    </row>
    <row r="101" spans="4:4" ht="20.25" customHeight="1" x14ac:dyDescent="0.25">
      <c r="D101" s="28" t="s">
        <v>284</v>
      </c>
    </row>
    <row r="102" spans="4:4" ht="20.25" customHeight="1" x14ac:dyDescent="0.25">
      <c r="D102" s="28" t="s">
        <v>3</v>
      </c>
    </row>
    <row r="103" spans="4:4" ht="20.25" customHeight="1" x14ac:dyDescent="0.25">
      <c r="D103" s="28" t="s">
        <v>285</v>
      </c>
    </row>
    <row r="104" spans="4:4" ht="20.25" customHeight="1" x14ac:dyDescent="0.25"/>
    <row r="105" spans="4:4" ht="20.25" customHeight="1" x14ac:dyDescent="0.25"/>
    <row r="106" spans="4:4" ht="20.25" customHeight="1" x14ac:dyDescent="0.25"/>
    <row r="107" spans="4:4" ht="20.25" customHeight="1" x14ac:dyDescent="0.25"/>
    <row r="108" spans="4:4" ht="20.25" customHeight="1" x14ac:dyDescent="0.25"/>
    <row r="109" spans="4:4" ht="20.25" customHeight="1" x14ac:dyDescent="0.25"/>
    <row r="110" spans="4:4" ht="20.25" customHeight="1" x14ac:dyDescent="0.25"/>
    <row r="111" spans="4:4" ht="20.25" customHeight="1" x14ac:dyDescent="0.25"/>
    <row r="112" spans="4:4"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row r="139" ht="20.25" customHeight="1" x14ac:dyDescent="0.25"/>
    <row r="140" ht="20.25" customHeight="1" x14ac:dyDescent="0.25"/>
    <row r="141" ht="20.25" customHeight="1" x14ac:dyDescent="0.25"/>
    <row r="142" ht="20.25" customHeight="1" x14ac:dyDescent="0.25"/>
    <row r="143" ht="20.25" customHeight="1" x14ac:dyDescent="0.25"/>
    <row r="144" ht="20.25" customHeight="1" x14ac:dyDescent="0.25"/>
    <row r="145" spans="32:32" ht="20.25" customHeight="1" x14ac:dyDescent="0.25"/>
    <row r="146" spans="32:32" ht="20.25" customHeight="1" x14ac:dyDescent="0.25"/>
    <row r="147" spans="32:32" ht="20.25" customHeight="1" x14ac:dyDescent="0.25"/>
    <row r="148" spans="32:32" ht="20.25" customHeight="1" x14ac:dyDescent="0.25"/>
    <row r="149" spans="32:32" ht="20.25" customHeight="1" x14ac:dyDescent="0.25"/>
    <row r="150" spans="32:32" ht="20.25" customHeight="1" x14ac:dyDescent="0.25"/>
    <row r="151" spans="32:32" ht="20.25" customHeight="1" x14ac:dyDescent="0.25"/>
    <row r="152" spans="32:32" ht="20.25" customHeight="1" x14ac:dyDescent="0.25"/>
    <row r="153" spans="32:32" ht="20.25" customHeight="1" x14ac:dyDescent="0.25"/>
    <row r="154" spans="32:32" ht="20.25" customHeight="1" thickBot="1" x14ac:dyDescent="0.3"/>
    <row r="155" spans="32:32" ht="20.25" customHeight="1" thickBot="1" x14ac:dyDescent="0.3">
      <c r="AF155" s="14" t="s">
        <v>191</v>
      </c>
    </row>
    <row r="156" spans="32:32" ht="20.25" customHeight="1" thickBot="1" x14ac:dyDescent="0.3">
      <c r="AF156" s="16" t="s">
        <v>53</v>
      </c>
    </row>
    <row r="157" spans="32:32" ht="20.25" customHeight="1" x14ac:dyDescent="0.25">
      <c r="AF157" s="18" t="s">
        <v>54</v>
      </c>
    </row>
    <row r="158" spans="32:32" ht="20.25" customHeight="1" thickBot="1" x14ac:dyDescent="0.3">
      <c r="AF158" s="20" t="s">
        <v>55</v>
      </c>
    </row>
    <row r="159" spans="32:32" ht="20.25" customHeight="1" x14ac:dyDescent="0.25"/>
    <row r="160" spans="32:32" ht="20.25" customHeight="1" x14ac:dyDescent="0.25"/>
    <row r="161" spans="4:24" ht="20.25" customHeight="1" thickBot="1" x14ac:dyDescent="0.3">
      <c r="E161" s="28" t="s">
        <v>69</v>
      </c>
      <c r="G161" s="28" t="s">
        <v>70</v>
      </c>
      <c r="K161" s="28" t="s">
        <v>72</v>
      </c>
      <c r="U161" s="28" t="s">
        <v>101</v>
      </c>
    </row>
    <row r="162" spans="4:24" ht="20.25" customHeight="1" thickBot="1" x14ac:dyDescent="0.3">
      <c r="E162" s="28" t="s">
        <v>67</v>
      </c>
      <c r="G162" s="28" t="s">
        <v>46</v>
      </c>
      <c r="K162" s="328" t="s">
        <v>73</v>
      </c>
      <c r="L162" s="327"/>
      <c r="M162" s="28">
        <v>1</v>
      </c>
      <c r="U162" s="2" t="s">
        <v>33</v>
      </c>
      <c r="V162" s="202"/>
      <c r="W162" s="202"/>
      <c r="X162" s="202"/>
    </row>
    <row r="163" spans="4:24" ht="62.25" customHeight="1" thickBot="1" x14ac:dyDescent="0.3">
      <c r="D163" s="735"/>
      <c r="E163" s="29" t="s">
        <v>97</v>
      </c>
      <c r="G163" s="28" t="s">
        <v>71</v>
      </c>
      <c r="K163" s="329" t="s">
        <v>74</v>
      </c>
      <c r="L163" s="327"/>
      <c r="M163" s="28">
        <v>2</v>
      </c>
      <c r="U163" s="3" t="s">
        <v>16</v>
      </c>
      <c r="V163" s="202"/>
      <c r="W163" s="202"/>
      <c r="X163" s="202"/>
    </row>
    <row r="164" spans="4:24" ht="62.25" customHeight="1" x14ac:dyDescent="0.25">
      <c r="D164" s="736"/>
      <c r="E164" s="31" t="s">
        <v>98</v>
      </c>
      <c r="K164" s="330" t="s">
        <v>75</v>
      </c>
      <c r="L164" s="327"/>
      <c r="M164" s="28">
        <v>3</v>
      </c>
      <c r="U164" s="3" t="s">
        <v>17</v>
      </c>
      <c r="V164" s="203"/>
      <c r="W164" s="203"/>
      <c r="X164" s="203"/>
    </row>
    <row r="165" spans="4:24" ht="62.25" customHeight="1" thickBot="1" x14ac:dyDescent="0.3">
      <c r="D165" s="736"/>
      <c r="E165" s="29" t="s">
        <v>99</v>
      </c>
      <c r="K165" s="331" t="s">
        <v>76</v>
      </c>
      <c r="L165" s="327"/>
      <c r="M165" s="28">
        <v>4</v>
      </c>
      <c r="U165" s="3" t="s">
        <v>18</v>
      </c>
      <c r="V165" s="203"/>
      <c r="W165" s="203"/>
      <c r="X165" s="203"/>
    </row>
    <row r="166" spans="4:24" ht="62.25" customHeight="1" thickBot="1" x14ac:dyDescent="0.3">
      <c r="D166" s="736"/>
      <c r="E166" s="29" t="s">
        <v>100</v>
      </c>
      <c r="K166" s="331" t="s">
        <v>93</v>
      </c>
      <c r="L166" s="327"/>
      <c r="M166" s="28">
        <v>5</v>
      </c>
      <c r="U166" s="4" t="s">
        <v>19</v>
      </c>
      <c r="V166" s="204"/>
      <c r="W166" s="204"/>
      <c r="X166" s="204"/>
    </row>
    <row r="167" spans="4:24" ht="20.25" customHeight="1" x14ac:dyDescent="0.25">
      <c r="D167" s="736"/>
      <c r="E167" s="32"/>
    </row>
    <row r="168" spans="4:24" ht="20.25" customHeight="1" x14ac:dyDescent="0.25">
      <c r="D168" s="753"/>
      <c r="E168" s="29"/>
    </row>
    <row r="169" spans="4:24" ht="20.25" customHeight="1" x14ac:dyDescent="0.25">
      <c r="D169" s="754"/>
    </row>
    <row r="170" spans="4:24" ht="20.25" customHeight="1" x14ac:dyDescent="0.25">
      <c r="D170" s="755"/>
      <c r="E170" s="29"/>
    </row>
    <row r="171" spans="4:24" ht="20.25" customHeight="1" x14ac:dyDescent="0.25">
      <c r="D171" s="755"/>
      <c r="E171" s="32"/>
    </row>
    <row r="172" spans="4:24" ht="20.25" customHeight="1" x14ac:dyDescent="0.25">
      <c r="D172" s="755"/>
      <c r="E172" s="29"/>
    </row>
    <row r="173" spans="4:24" ht="20.25" customHeight="1" x14ac:dyDescent="0.25">
      <c r="D173" s="755"/>
      <c r="E173" s="29"/>
    </row>
    <row r="174" spans="4:24" ht="20.25" customHeight="1" x14ac:dyDescent="0.25">
      <c r="D174" s="756"/>
      <c r="E174" s="29"/>
    </row>
    <row r="175" spans="4:24" ht="20.25" customHeight="1" x14ac:dyDescent="0.25">
      <c r="D175" s="735"/>
    </row>
    <row r="176" spans="4:24" ht="20.25" customHeight="1" x14ac:dyDescent="0.25">
      <c r="D176" s="736"/>
      <c r="E176" s="29"/>
    </row>
    <row r="177" spans="4:5" ht="20.25" customHeight="1" x14ac:dyDescent="0.25">
      <c r="D177" s="736"/>
      <c r="E177" s="29"/>
    </row>
    <row r="178" spans="4:5" ht="20.25" customHeight="1" x14ac:dyDescent="0.25">
      <c r="D178" s="736"/>
      <c r="E178" s="29"/>
    </row>
    <row r="179" spans="4:5" ht="20.25" customHeight="1" x14ac:dyDescent="0.25">
      <c r="D179" s="753"/>
      <c r="E179" s="29"/>
    </row>
    <row r="180" spans="4:5" ht="20.25" customHeight="1" x14ac:dyDescent="0.25">
      <c r="D180" s="735"/>
    </row>
    <row r="181" spans="4:5" ht="20.25" customHeight="1" x14ac:dyDescent="0.25">
      <c r="D181" s="736"/>
      <c r="E181" s="29"/>
    </row>
    <row r="182" spans="4:5" ht="20.25" customHeight="1" x14ac:dyDescent="0.25">
      <c r="D182" s="736"/>
      <c r="E182" s="29"/>
    </row>
    <row r="183" spans="4:5" ht="20.25" customHeight="1" x14ac:dyDescent="0.25">
      <c r="D183" s="736"/>
      <c r="E183" s="29"/>
    </row>
    <row r="184" spans="4:5" ht="20.25" customHeight="1" x14ac:dyDescent="0.25">
      <c r="D184" s="736"/>
      <c r="E184" s="29"/>
    </row>
    <row r="185" spans="4:5" ht="20.25" customHeight="1" x14ac:dyDescent="0.25">
      <c r="D185" s="736"/>
      <c r="E185" s="29"/>
    </row>
    <row r="186" spans="4:5" ht="20.25" customHeight="1" x14ac:dyDescent="0.25">
      <c r="D186" s="736"/>
      <c r="E186" s="29"/>
    </row>
    <row r="187" spans="4:5" ht="20.25" customHeight="1" x14ac:dyDescent="0.25">
      <c r="D187" s="736"/>
      <c r="E187" s="29"/>
    </row>
    <row r="188" spans="4:5" ht="20.25" customHeight="1" x14ac:dyDescent="0.25">
      <c r="D188" s="736"/>
      <c r="E188" s="29"/>
    </row>
    <row r="189" spans="4:5" ht="20.25" customHeight="1" x14ac:dyDescent="0.25">
      <c r="D189" s="736"/>
      <c r="E189" s="29"/>
    </row>
    <row r="190" spans="4:5" ht="20.25" customHeight="1" x14ac:dyDescent="0.25">
      <c r="D190" s="736"/>
      <c r="E190" s="29"/>
    </row>
    <row r="191" spans="4:5" ht="20.25" customHeight="1" x14ac:dyDescent="0.25">
      <c r="D191" s="736"/>
      <c r="E191" s="29"/>
    </row>
    <row r="192" spans="4:5" ht="20.25" customHeight="1" thickBot="1" x14ac:dyDescent="0.3">
      <c r="D192" s="737"/>
      <c r="E192" s="33"/>
    </row>
  </sheetData>
  <sheetProtection formatCells="0" formatColumns="0" formatRows="0" insertColumns="0" insertRows="0" deleteColumns="0" deleteRows="0" autoFilter="0"/>
  <autoFilter ref="A11:FA26">
    <filterColumn colId="4">
      <filters>
        <filter val="Corrupción-Delitos de la Admón. Pública"/>
        <filter val="Corrupción-Institucionalidad"/>
        <filter val="Corrupción-Visibilidad"/>
      </filters>
    </filterColumn>
    <filterColumn colId="46" showButton="0"/>
    <filterColumn colId="47" showButton="0"/>
    <filterColumn colId="48" showButton="0"/>
    <filterColumn colId="49" showButton="0"/>
    <filterColumn colId="50" showButton="0"/>
  </autoFilter>
  <dataConsolidate/>
  <mergeCells count="56">
    <mergeCell ref="AF8:AL8"/>
    <mergeCell ref="AU10:AZ11"/>
    <mergeCell ref="D163:D168"/>
    <mergeCell ref="D169:D174"/>
    <mergeCell ref="D175:D179"/>
    <mergeCell ref="AU17:AZ17"/>
    <mergeCell ref="AU18:AZ18"/>
    <mergeCell ref="AU19:AZ19"/>
    <mergeCell ref="AU22:AZ22"/>
    <mergeCell ref="AU12:AZ12"/>
    <mergeCell ref="AU13:AZ13"/>
    <mergeCell ref="AU16:AZ16"/>
    <mergeCell ref="D180:D192"/>
    <mergeCell ref="B9:E9"/>
    <mergeCell ref="E10:E11"/>
    <mergeCell ref="B10:B11"/>
    <mergeCell ref="C10:C11"/>
    <mergeCell ref="D10:D11"/>
    <mergeCell ref="A9:A11"/>
    <mergeCell ref="AU9:AZ9"/>
    <mergeCell ref="AQ9:AS9"/>
    <mergeCell ref="AQ10:AQ11"/>
    <mergeCell ref="AR10:AR11"/>
    <mergeCell ref="AS10:AS11"/>
    <mergeCell ref="AN9:AP9"/>
    <mergeCell ref="Y9:AD9"/>
    <mergeCell ref="W10:W11"/>
    <mergeCell ref="X10:X11"/>
    <mergeCell ref="M9:X9"/>
    <mergeCell ref="K9:K11"/>
    <mergeCell ref="M10:T10"/>
    <mergeCell ref="AF9:AG10"/>
    <mergeCell ref="AH9:AL10"/>
    <mergeCell ref="AN1:AZ1"/>
    <mergeCell ref="AN4:AZ4"/>
    <mergeCell ref="AN3:AZ3"/>
    <mergeCell ref="AN2:AZ2"/>
    <mergeCell ref="B1:AM1"/>
    <mergeCell ref="B2:AM2"/>
    <mergeCell ref="B3:AM3"/>
    <mergeCell ref="BZ9:CB10"/>
    <mergeCell ref="B5:I5"/>
    <mergeCell ref="AP10:AP11"/>
    <mergeCell ref="AU7:AZ7"/>
    <mergeCell ref="B7:K7"/>
    <mergeCell ref="AO10:AO11"/>
    <mergeCell ref="U10:U11"/>
    <mergeCell ref="AN10:AN11"/>
    <mergeCell ref="AN8:AS8"/>
    <mergeCell ref="V10:V11"/>
    <mergeCell ref="B8:K8"/>
    <mergeCell ref="F9:J10"/>
    <mergeCell ref="M8:AD8"/>
    <mergeCell ref="AU8:AZ8"/>
    <mergeCell ref="AN7:AP7"/>
    <mergeCell ref="AQ7:AS7"/>
  </mergeCells>
  <conditionalFormatting sqref="AE12:AE26">
    <cfRule type="containsText" dxfId="243" priority="53" operator="containsText" text="EXTREMO">
      <formula>NOT(ISERROR(SEARCH("EXTREMO",AE12)))</formula>
    </cfRule>
    <cfRule type="containsText" dxfId="242" priority="54" operator="containsText" text="ALTO">
      <formula>NOT(ISERROR(SEARCH("ALTO",AE12)))</formula>
    </cfRule>
    <cfRule type="containsText" dxfId="241" priority="55" operator="containsText" text="MODERADO">
      <formula>NOT(ISERROR(SEARCH("MODERADO",AE12)))</formula>
    </cfRule>
    <cfRule type="containsText" dxfId="240" priority="56" operator="containsText" text="BAJO">
      <formula>NOT(ISERROR(SEARCH("BAJO",AE12)))</formula>
    </cfRule>
  </conditionalFormatting>
  <conditionalFormatting sqref="K14:L26 L13 K12:L12 AD12:AD26">
    <cfRule type="containsText" dxfId="239" priority="49" stopIfTrue="1" operator="containsText" text="EXTREMO">
      <formula>NOT(ISERROR(SEARCH("EXTREMO",K12)))</formula>
    </cfRule>
    <cfRule type="containsText" dxfId="238" priority="50" stopIfTrue="1" operator="containsText" text="ALTO">
      <formula>NOT(ISERROR(SEARCH("ALTO",K12)))</formula>
    </cfRule>
    <cfRule type="containsText" dxfId="237" priority="51" stopIfTrue="1" operator="containsText" text="MODERADO">
      <formula>NOT(ISERROR(SEARCH("MODERADO",K12)))</formula>
    </cfRule>
    <cfRule type="containsText" dxfId="236" priority="52" stopIfTrue="1" operator="containsText" text="BAJO">
      <formula>NOT(ISERROR(SEARCH("BAJO",K12)))</formula>
    </cfRule>
  </conditionalFormatting>
  <conditionalFormatting sqref="K13">
    <cfRule type="containsText" dxfId="235" priority="1" stopIfTrue="1" operator="containsText" text="EXTREMO">
      <formula>NOT(ISERROR(SEARCH("EXTREMO",K13)))</formula>
    </cfRule>
    <cfRule type="containsText" dxfId="234" priority="2" stopIfTrue="1" operator="containsText" text="ALTO">
      <formula>NOT(ISERROR(SEARCH("ALTO",K13)))</formula>
    </cfRule>
    <cfRule type="containsText" dxfId="233" priority="3" stopIfTrue="1" operator="containsText" text="MODERADO">
      <formula>NOT(ISERROR(SEARCH("MODERADO",K13)))</formula>
    </cfRule>
    <cfRule type="containsText" dxfId="232" priority="4" stopIfTrue="1" operator="containsText" text="BAJO">
      <formula>NOT(ISERROR(SEARCH("BAJO",K13)))</formula>
    </cfRule>
  </conditionalFormatting>
  <dataValidations count="6">
    <dataValidation type="list" allowBlank="1" showInputMessage="1" showErrorMessage="1" sqref="CA1 BD1:BD3">
      <formula1>$BD$1:$BD$3</formula1>
    </dataValidation>
    <dataValidation type="list" allowBlank="1" showInputMessage="1" showErrorMessage="1" sqref="F12:F26">
      <formula1>$D$91:$D$95</formula1>
    </dataValidation>
    <dataValidation type="list" allowBlank="1" showInputMessage="1" showErrorMessage="1" sqref="G12:G26">
      <formula1>$G$91:$G$95</formula1>
    </dataValidation>
    <dataValidation type="list" allowBlank="1" showInputMessage="1" showErrorMessage="1" sqref="E12:E26">
      <formula1>$E$91:$E$95</formula1>
    </dataValidation>
    <dataValidation type="list" allowBlank="1" showInputMessage="1" showErrorMessage="1" sqref="K12:L26 AD12:AD26">
      <formula1>$D$100:$D$103</formula1>
    </dataValidation>
    <dataValidation type="list" allowBlank="1" showInputMessage="1" showErrorMessage="1" sqref="AF12:AF26">
      <formula1>$AF$155:$AF$158</formula1>
    </dataValidation>
  </dataValidations>
  <hyperlinks>
    <hyperlink ref="AD11" location="'5. MATRIZ CALIFICACIÓN'!A1" display="'5. MATRIZ CALIFICACIÓN'!A1"/>
    <hyperlink ref="AF11" location="'7.OPCIONES DE MANEJO DEL RIESGO'!A1" display="'7.OPCIONES DE MANEJO DEL RIESGO'!A1"/>
    <hyperlink ref="X10:X11" location="'6. EVALUACIÓN CONTROLES'!A1" display="'6. EVALUACIÓN CONTROLES'!A1"/>
    <hyperlink ref="K9:K11" location="'5. MAPA DE CALOR'!A1" display="'5. MAPA DE CALOR'!A1"/>
  </hyperlinks>
  <printOptions horizontalCentered="1"/>
  <pageMargins left="0" right="0" top="0" bottom="0.74803149606299213" header="0.31496062992125984" footer="0.31496062992125984"/>
  <pageSetup paperSize="9" scale="39" orientation="landscape" r:id="rId1"/>
  <colBreaks count="2" manualBreakCount="2">
    <brk id="37" max="33" man="1"/>
    <brk id="41" max="33"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5"/>
  <sheetViews>
    <sheetView topLeftCell="A4" zoomScaleNormal="100" zoomScaleSheetLayoutView="100" workbookViewId="0">
      <selection activeCell="F23" sqref="F23"/>
    </sheetView>
  </sheetViews>
  <sheetFormatPr baseColWidth="10" defaultColWidth="11.44140625" defaultRowHeight="14.4" x14ac:dyDescent="0.3"/>
  <cols>
    <col min="1" max="1" width="7.33203125" style="34" customWidth="1"/>
    <col min="2" max="2" width="29.6640625" style="34" customWidth="1"/>
    <col min="3" max="3" width="26.6640625" style="34" customWidth="1"/>
    <col min="4" max="4" width="24" style="34" customWidth="1"/>
    <col min="5" max="5" width="8.6640625" style="34" customWidth="1"/>
    <col min="6" max="6" width="8" style="34" customWidth="1"/>
    <col min="7" max="7" width="7.6640625" style="34" customWidth="1"/>
    <col min="8" max="8" width="8" style="34" customWidth="1"/>
    <col min="9" max="9" width="8.44140625" style="34" customWidth="1"/>
    <col min="10" max="10" width="9" style="34" customWidth="1"/>
    <col min="11" max="11" width="8.109375" style="34" customWidth="1"/>
    <col min="12" max="12" width="8.44140625" style="34" customWidth="1"/>
    <col min="13" max="13" width="8.5546875" style="34" customWidth="1"/>
    <col min="14" max="14" width="9.33203125" style="34" customWidth="1"/>
    <col min="15" max="15" width="7" style="34" customWidth="1"/>
    <col min="16" max="16" width="6.5546875" style="34" customWidth="1"/>
    <col min="17" max="17" width="8.88671875" style="34" customWidth="1"/>
    <col min="18" max="18" width="10.88671875" style="34" customWidth="1"/>
    <col min="19" max="19" width="8.44140625" style="34" customWidth="1"/>
    <col min="20" max="20" width="9" style="34" customWidth="1"/>
    <col min="21" max="21" width="8.109375" style="34" customWidth="1"/>
    <col min="22" max="22" width="8.44140625" style="34" customWidth="1"/>
    <col min="23" max="23" width="8.5546875" style="34" customWidth="1"/>
    <col min="24" max="24" width="9.33203125" style="34" customWidth="1"/>
    <col min="25" max="25" width="7" style="34" customWidth="1"/>
    <col min="26" max="26" width="6.5546875" style="34" customWidth="1"/>
    <col min="27" max="27" width="8.88671875" style="34" customWidth="1"/>
    <col min="28" max="28" width="10.88671875" style="34" customWidth="1"/>
    <col min="29" max="30" width="8.6640625" style="34" customWidth="1"/>
    <col min="31" max="31" width="8.88671875" style="34" customWidth="1"/>
    <col min="32" max="32" width="10.88671875" style="34" customWidth="1"/>
    <col min="33" max="33" width="8.88671875" style="34" customWidth="1"/>
    <col min="34" max="34" width="10.88671875" style="34" customWidth="1"/>
    <col min="35" max="36" width="8.6640625" style="34" customWidth="1"/>
    <col min="37" max="37" width="8.88671875" style="34" customWidth="1"/>
    <col min="38" max="38" width="10.88671875" style="34" customWidth="1"/>
    <col min="39" max="39" width="8.88671875" style="34" customWidth="1"/>
    <col min="40" max="40" width="10.88671875" style="34" customWidth="1"/>
    <col min="41" max="42" width="8.6640625" style="34" customWidth="1"/>
    <col min="43" max="43" width="8.88671875" style="34" customWidth="1"/>
    <col min="44" max="44" width="10.88671875" style="34" customWidth="1"/>
    <col min="45" max="45" width="8.5546875" style="34" customWidth="1"/>
    <col min="46" max="46" width="8.44140625" style="34" customWidth="1"/>
    <col min="47" max="48" width="4.5546875" style="34" customWidth="1"/>
    <col min="49" max="50" width="3.88671875" style="34" customWidth="1"/>
    <col min="51" max="16384" width="11.44140625" style="34"/>
  </cols>
  <sheetData>
    <row r="1" spans="1:68" ht="22.8" x14ac:dyDescent="0.4">
      <c r="A1" s="775" t="s">
        <v>113</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9"/>
      <c r="AZ1" s="79"/>
      <c r="BA1" s="79"/>
      <c r="BB1" s="79"/>
      <c r="BC1" s="79"/>
      <c r="BD1" s="79"/>
      <c r="BE1" s="79"/>
      <c r="BF1" s="79"/>
      <c r="BG1" s="79"/>
      <c r="BH1" s="79"/>
      <c r="BI1" s="79"/>
      <c r="BJ1" s="79"/>
      <c r="BK1" s="79"/>
      <c r="BL1" s="79"/>
      <c r="BM1" s="79"/>
      <c r="BN1" s="79"/>
      <c r="BO1" s="79"/>
    </row>
    <row r="2" spans="1:68" ht="10.5" customHeight="1" x14ac:dyDescent="0.3"/>
    <row r="3" spans="1:68" ht="102" customHeight="1" x14ac:dyDescent="0.35">
      <c r="A3" s="774" t="s">
        <v>218</v>
      </c>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row>
    <row r="4" spans="1:68" ht="15" thickBot="1" x14ac:dyDescent="0.35">
      <c r="A4" s="78"/>
      <c r="B4" s="78"/>
      <c r="C4" s="78"/>
      <c r="D4" s="78"/>
      <c r="E4" s="78"/>
      <c r="F4" s="78"/>
      <c r="G4" s="78"/>
      <c r="H4" s="78"/>
      <c r="I4" s="78"/>
      <c r="J4" s="78"/>
      <c r="K4" s="78"/>
      <c r="L4" s="78"/>
      <c r="M4" s="78"/>
      <c r="N4" s="78"/>
      <c r="S4" s="78"/>
      <c r="T4" s="78"/>
      <c r="U4" s="78"/>
      <c r="V4" s="78"/>
      <c r="W4" s="78"/>
      <c r="X4" s="78"/>
    </row>
    <row r="5" spans="1:68" ht="19.5" customHeight="1" thickBot="1" x14ac:dyDescent="0.4">
      <c r="A5" s="80"/>
      <c r="B5" s="78"/>
      <c r="C5" s="78"/>
      <c r="D5" s="78"/>
      <c r="E5" s="770" t="s">
        <v>114</v>
      </c>
      <c r="F5" s="771"/>
      <c r="G5" s="768" t="s">
        <v>115</v>
      </c>
      <c r="H5" s="769"/>
      <c r="I5" s="770" t="s">
        <v>116</v>
      </c>
      <c r="J5" s="771"/>
      <c r="K5" s="768" t="s">
        <v>117</v>
      </c>
      <c r="L5" s="769"/>
      <c r="M5" s="770" t="s">
        <v>118</v>
      </c>
      <c r="N5" s="771"/>
      <c r="O5" s="768" t="s">
        <v>119</v>
      </c>
      <c r="P5" s="771"/>
      <c r="Q5" s="770" t="s">
        <v>120</v>
      </c>
      <c r="R5" s="771"/>
      <c r="S5" s="770" t="s">
        <v>121</v>
      </c>
      <c r="T5" s="771"/>
      <c r="U5" s="768" t="s">
        <v>122</v>
      </c>
      <c r="V5" s="769"/>
      <c r="W5" s="770" t="s">
        <v>123</v>
      </c>
      <c r="X5" s="771"/>
      <c r="Y5" s="768" t="s">
        <v>124</v>
      </c>
      <c r="Z5" s="771"/>
      <c r="AA5" s="770" t="s">
        <v>125</v>
      </c>
      <c r="AB5" s="771"/>
      <c r="AC5" s="770" t="s">
        <v>126</v>
      </c>
      <c r="AD5" s="771"/>
      <c r="AE5" s="770" t="s">
        <v>127</v>
      </c>
      <c r="AF5" s="771"/>
      <c r="AG5" s="777" t="s">
        <v>128</v>
      </c>
      <c r="AH5" s="778"/>
      <c r="AI5" s="777" t="s">
        <v>129</v>
      </c>
      <c r="AJ5" s="778"/>
      <c r="AK5" s="777" t="s">
        <v>130</v>
      </c>
      <c r="AL5" s="778"/>
      <c r="AM5" s="777" t="s">
        <v>131</v>
      </c>
      <c r="AN5" s="778"/>
      <c r="AO5" s="777" t="s">
        <v>132</v>
      </c>
      <c r="AP5" s="778"/>
      <c r="AQ5" s="777" t="s">
        <v>133</v>
      </c>
      <c r="AR5" s="778"/>
      <c r="AS5" s="770" t="s">
        <v>134</v>
      </c>
      <c r="AT5" s="771"/>
      <c r="AW5"/>
      <c r="AX5"/>
      <c r="AY5"/>
      <c r="AZ5"/>
      <c r="BA5"/>
      <c r="BB5"/>
      <c r="BC5"/>
      <c r="BD5"/>
      <c r="BE5"/>
      <c r="BF5"/>
      <c r="BG5"/>
      <c r="BH5"/>
      <c r="BI5"/>
      <c r="BJ5"/>
      <c r="BK5"/>
      <c r="BL5"/>
      <c r="BM5"/>
      <c r="BN5"/>
      <c r="BO5"/>
      <c r="BP5"/>
    </row>
    <row r="6" spans="1:68" ht="15" customHeight="1" thickBot="1" x14ac:dyDescent="0.35">
      <c r="A6" s="766" t="s">
        <v>135</v>
      </c>
      <c r="B6" s="782" t="s">
        <v>222</v>
      </c>
      <c r="C6" s="783"/>
      <c r="D6" s="784"/>
      <c r="E6" s="772" t="s">
        <v>136</v>
      </c>
      <c r="F6" s="773"/>
      <c r="G6" s="772" t="s">
        <v>136</v>
      </c>
      <c r="H6" s="773"/>
      <c r="I6" s="772" t="s">
        <v>136</v>
      </c>
      <c r="J6" s="773"/>
      <c r="K6" s="772" t="s">
        <v>136</v>
      </c>
      <c r="L6" s="773"/>
      <c r="M6" s="772" t="s">
        <v>136</v>
      </c>
      <c r="N6" s="773"/>
      <c r="O6" s="772" t="s">
        <v>136</v>
      </c>
      <c r="P6" s="773"/>
      <c r="Q6" s="772" t="s">
        <v>136</v>
      </c>
      <c r="R6" s="773"/>
      <c r="S6" s="772" t="s">
        <v>136</v>
      </c>
      <c r="T6" s="773"/>
      <c r="U6" s="772" t="s">
        <v>136</v>
      </c>
      <c r="V6" s="773"/>
      <c r="W6" s="772" t="s">
        <v>136</v>
      </c>
      <c r="X6" s="773"/>
      <c r="Y6" s="772" t="s">
        <v>136</v>
      </c>
      <c r="Z6" s="773"/>
      <c r="AA6" s="772" t="s">
        <v>136</v>
      </c>
      <c r="AB6" s="773"/>
      <c r="AC6" s="772" t="s">
        <v>136</v>
      </c>
      <c r="AD6" s="773"/>
      <c r="AE6" s="772" t="s">
        <v>136</v>
      </c>
      <c r="AF6" s="773"/>
      <c r="AG6" s="780" t="s">
        <v>136</v>
      </c>
      <c r="AH6" s="781"/>
      <c r="AI6" s="780" t="s">
        <v>136</v>
      </c>
      <c r="AJ6" s="781"/>
      <c r="AK6" s="780" t="s">
        <v>136</v>
      </c>
      <c r="AL6" s="781"/>
      <c r="AM6" s="780" t="s">
        <v>136</v>
      </c>
      <c r="AN6" s="781"/>
      <c r="AO6" s="780" t="s">
        <v>136</v>
      </c>
      <c r="AP6" s="781"/>
      <c r="AQ6" s="780" t="s">
        <v>136</v>
      </c>
      <c r="AR6" s="781"/>
      <c r="AS6" s="772" t="s">
        <v>136</v>
      </c>
      <c r="AT6" s="773"/>
      <c r="AW6"/>
      <c r="AX6"/>
      <c r="AY6"/>
      <c r="AZ6"/>
      <c r="BA6"/>
      <c r="BB6"/>
      <c r="BC6"/>
      <c r="BD6"/>
      <c r="BE6"/>
      <c r="BF6"/>
      <c r="BG6"/>
      <c r="BH6"/>
      <c r="BI6"/>
      <c r="BJ6"/>
      <c r="BK6"/>
      <c r="BL6"/>
      <c r="BM6"/>
      <c r="BN6"/>
      <c r="BO6"/>
      <c r="BP6"/>
    </row>
    <row r="7" spans="1:68" ht="15.75" customHeight="1" thickBot="1" x14ac:dyDescent="0.35">
      <c r="A7" s="767"/>
      <c r="B7" s="785"/>
      <c r="C7" s="786"/>
      <c r="D7" s="787"/>
      <c r="E7" s="81" t="s">
        <v>8</v>
      </c>
      <c r="F7" s="82" t="s">
        <v>23</v>
      </c>
      <c r="G7" s="81" t="s">
        <v>8</v>
      </c>
      <c r="H7" s="82" t="s">
        <v>23</v>
      </c>
      <c r="I7" s="81" t="s">
        <v>8</v>
      </c>
      <c r="J7" s="82" t="s">
        <v>23</v>
      </c>
      <c r="K7" s="81" t="s">
        <v>8</v>
      </c>
      <c r="L7" s="82" t="s">
        <v>23</v>
      </c>
      <c r="M7" s="81" t="s">
        <v>8</v>
      </c>
      <c r="N7" s="82" t="s">
        <v>23</v>
      </c>
      <c r="O7" s="81" t="s">
        <v>8</v>
      </c>
      <c r="P7" s="82" t="s">
        <v>23</v>
      </c>
      <c r="Q7" s="81" t="s">
        <v>8</v>
      </c>
      <c r="R7" s="82" t="s">
        <v>23</v>
      </c>
      <c r="S7" s="81" t="s">
        <v>8</v>
      </c>
      <c r="T7" s="82" t="s">
        <v>23</v>
      </c>
      <c r="U7" s="81" t="s">
        <v>8</v>
      </c>
      <c r="V7" s="82" t="s">
        <v>23</v>
      </c>
      <c r="W7" s="81" t="s">
        <v>8</v>
      </c>
      <c r="X7" s="82" t="s">
        <v>23</v>
      </c>
      <c r="Y7" s="81" t="s">
        <v>8</v>
      </c>
      <c r="Z7" s="82" t="s">
        <v>23</v>
      </c>
      <c r="AA7" s="81" t="s">
        <v>8</v>
      </c>
      <c r="AB7" s="82" t="s">
        <v>23</v>
      </c>
      <c r="AC7" s="81" t="s">
        <v>8</v>
      </c>
      <c r="AD7" s="82" t="s">
        <v>23</v>
      </c>
      <c r="AE7" s="81" t="s">
        <v>8</v>
      </c>
      <c r="AF7" s="82" t="s">
        <v>23</v>
      </c>
      <c r="AG7" s="81" t="s">
        <v>8</v>
      </c>
      <c r="AH7" s="82" t="s">
        <v>23</v>
      </c>
      <c r="AI7" s="83" t="s">
        <v>8</v>
      </c>
      <c r="AJ7" s="84" t="s">
        <v>23</v>
      </c>
      <c r="AK7" s="81" t="s">
        <v>8</v>
      </c>
      <c r="AL7" s="82" t="s">
        <v>23</v>
      </c>
      <c r="AM7" s="81" t="s">
        <v>8</v>
      </c>
      <c r="AN7" s="82" t="s">
        <v>23</v>
      </c>
      <c r="AO7" s="81" t="s">
        <v>8</v>
      </c>
      <c r="AP7" s="82" t="s">
        <v>23</v>
      </c>
      <c r="AQ7" s="81" t="s">
        <v>8</v>
      </c>
      <c r="AR7" s="82" t="s">
        <v>23</v>
      </c>
      <c r="AS7" s="81" t="s">
        <v>8</v>
      </c>
      <c r="AT7" s="82" t="s">
        <v>23</v>
      </c>
      <c r="AW7"/>
      <c r="AX7"/>
      <c r="AY7"/>
      <c r="AZ7"/>
      <c r="BA7"/>
      <c r="BB7"/>
      <c r="BC7"/>
      <c r="BD7"/>
      <c r="BE7"/>
      <c r="BF7"/>
      <c r="BG7"/>
      <c r="BH7"/>
      <c r="BI7"/>
      <c r="BJ7"/>
      <c r="BK7"/>
      <c r="BL7"/>
      <c r="BM7"/>
      <c r="BN7"/>
      <c r="BO7"/>
      <c r="BP7"/>
    </row>
    <row r="8" spans="1:68" ht="21" customHeight="1" x14ac:dyDescent="0.3">
      <c r="A8" s="285">
        <v>1</v>
      </c>
      <c r="B8" s="779" t="s">
        <v>223</v>
      </c>
      <c r="C8" s="779"/>
      <c r="D8" s="779"/>
      <c r="E8" s="102"/>
      <c r="F8" s="86"/>
      <c r="G8" s="87"/>
      <c r="H8" s="88"/>
      <c r="I8" s="87"/>
      <c r="J8" s="88"/>
      <c r="K8" s="87"/>
      <c r="L8" s="88"/>
      <c r="M8" s="269"/>
      <c r="N8" s="270"/>
      <c r="O8" s="89"/>
      <c r="P8" s="86"/>
      <c r="Q8" s="87"/>
      <c r="R8" s="88"/>
      <c r="S8" s="87"/>
      <c r="T8" s="88"/>
      <c r="U8" s="87"/>
      <c r="V8" s="88"/>
      <c r="W8" s="90"/>
      <c r="X8" s="86"/>
      <c r="Y8" s="87"/>
      <c r="Z8" s="88"/>
      <c r="AA8" s="87"/>
      <c r="AB8" s="88"/>
      <c r="AC8" s="91"/>
      <c r="AD8" s="91"/>
      <c r="AE8" s="92"/>
      <c r="AF8" s="275"/>
      <c r="AG8" s="269"/>
      <c r="AH8" s="276"/>
      <c r="AI8" s="92"/>
      <c r="AJ8" s="275"/>
      <c r="AK8" s="279"/>
      <c r="AL8" s="88"/>
      <c r="AM8" s="92"/>
      <c r="AN8" s="275"/>
      <c r="AO8" s="92"/>
      <c r="AP8" s="282"/>
      <c r="AQ8" s="87"/>
      <c r="AR8" s="88"/>
      <c r="AS8" s="87"/>
      <c r="AT8" s="88"/>
      <c r="AW8"/>
      <c r="AX8"/>
      <c r="AY8"/>
      <c r="AZ8"/>
      <c r="BA8"/>
      <c r="BB8"/>
      <c r="BC8"/>
      <c r="BD8"/>
      <c r="BE8"/>
      <c r="BF8"/>
      <c r="BG8"/>
      <c r="BH8"/>
      <c r="BI8"/>
      <c r="BJ8"/>
      <c r="BK8"/>
      <c r="BL8"/>
      <c r="BM8"/>
      <c r="BN8"/>
      <c r="BO8"/>
      <c r="BP8"/>
    </row>
    <row r="9" spans="1:68" ht="13.5" customHeight="1" x14ac:dyDescent="0.3">
      <c r="A9" s="285">
        <v>2</v>
      </c>
      <c r="B9" s="779" t="s">
        <v>256</v>
      </c>
      <c r="C9" s="779"/>
      <c r="D9" s="779"/>
      <c r="E9" s="102"/>
      <c r="F9" s="93"/>
      <c r="G9" s="94"/>
      <c r="H9" s="95"/>
      <c r="I9" s="94"/>
      <c r="J9" s="95"/>
      <c r="K9" s="94"/>
      <c r="L9" s="95"/>
      <c r="M9" s="271"/>
      <c r="N9" s="272"/>
      <c r="O9" s="96"/>
      <c r="P9" s="93"/>
      <c r="Q9" s="94"/>
      <c r="R9" s="95"/>
      <c r="S9" s="94"/>
      <c r="T9" s="95"/>
      <c r="U9" s="94"/>
      <c r="V9" s="95"/>
      <c r="W9" s="97"/>
      <c r="X9" s="93"/>
      <c r="Y9" s="94"/>
      <c r="Z9" s="95"/>
      <c r="AA9" s="94"/>
      <c r="AB9" s="95"/>
      <c r="AC9" s="98"/>
      <c r="AD9" s="98"/>
      <c r="AE9" s="94"/>
      <c r="AF9" s="95"/>
      <c r="AG9" s="271"/>
      <c r="AH9" s="277"/>
      <c r="AI9" s="94"/>
      <c r="AJ9" s="95"/>
      <c r="AK9" s="280"/>
      <c r="AL9" s="95"/>
      <c r="AM9" s="94"/>
      <c r="AN9" s="95"/>
      <c r="AO9" s="94"/>
      <c r="AP9" s="283"/>
      <c r="AQ9" s="94"/>
      <c r="AR9" s="95"/>
      <c r="AS9" s="94"/>
      <c r="AT9" s="95"/>
      <c r="AW9"/>
      <c r="AX9"/>
      <c r="AY9"/>
      <c r="AZ9"/>
      <c r="BA9"/>
      <c r="BB9"/>
      <c r="BC9"/>
      <c r="BD9"/>
      <c r="BE9"/>
      <c r="BF9"/>
      <c r="BG9"/>
      <c r="BH9"/>
      <c r="BI9"/>
      <c r="BJ9"/>
      <c r="BK9"/>
      <c r="BL9"/>
      <c r="BM9"/>
      <c r="BN9"/>
      <c r="BO9"/>
      <c r="BP9"/>
    </row>
    <row r="10" spans="1:68" ht="13.5" customHeight="1" x14ac:dyDescent="0.3">
      <c r="A10" s="285">
        <v>3</v>
      </c>
      <c r="B10" s="779" t="s">
        <v>224</v>
      </c>
      <c r="C10" s="779"/>
      <c r="D10" s="779"/>
      <c r="E10" s="102"/>
      <c r="F10" s="93"/>
      <c r="G10" s="94"/>
      <c r="H10" s="95"/>
      <c r="I10" s="94"/>
      <c r="J10" s="95"/>
      <c r="K10" s="94"/>
      <c r="L10" s="95"/>
      <c r="M10" s="271"/>
      <c r="N10" s="272"/>
      <c r="O10" s="96"/>
      <c r="P10" s="93"/>
      <c r="Q10" s="94"/>
      <c r="R10" s="95"/>
      <c r="S10" s="94"/>
      <c r="T10" s="95"/>
      <c r="U10" s="94"/>
      <c r="V10" s="95"/>
      <c r="W10" s="97"/>
      <c r="X10" s="93"/>
      <c r="Y10" s="94"/>
      <c r="Z10" s="95"/>
      <c r="AA10" s="94"/>
      <c r="AB10" s="95"/>
      <c r="AC10" s="98"/>
      <c r="AD10" s="98"/>
      <c r="AE10" s="94"/>
      <c r="AF10" s="95"/>
      <c r="AG10" s="271"/>
      <c r="AH10" s="277"/>
      <c r="AI10" s="94"/>
      <c r="AJ10" s="95"/>
      <c r="AK10" s="280"/>
      <c r="AL10" s="95"/>
      <c r="AM10" s="94"/>
      <c r="AN10" s="95"/>
      <c r="AO10" s="94"/>
      <c r="AP10" s="283"/>
      <c r="AQ10" s="94"/>
      <c r="AR10" s="95"/>
      <c r="AS10" s="94"/>
      <c r="AT10" s="95"/>
      <c r="AW10"/>
      <c r="AX10"/>
      <c r="AY10"/>
      <c r="AZ10"/>
      <c r="BA10"/>
      <c r="BB10"/>
      <c r="BC10"/>
      <c r="BD10"/>
      <c r="BE10"/>
      <c r="BF10"/>
      <c r="BG10"/>
      <c r="BH10"/>
      <c r="BI10"/>
      <c r="BJ10"/>
      <c r="BK10"/>
      <c r="BL10"/>
      <c r="BM10"/>
      <c r="BN10"/>
      <c r="BO10"/>
      <c r="BP10"/>
    </row>
    <row r="11" spans="1:68" ht="14.25" customHeight="1" x14ac:dyDescent="0.3">
      <c r="A11" s="285">
        <v>4</v>
      </c>
      <c r="B11" s="779" t="s">
        <v>225</v>
      </c>
      <c r="C11" s="779"/>
      <c r="D11" s="779"/>
      <c r="E11" s="102"/>
      <c r="F11" s="93"/>
      <c r="G11" s="94"/>
      <c r="H11" s="95"/>
      <c r="I11" s="94"/>
      <c r="J11" s="95"/>
      <c r="K11" s="94"/>
      <c r="L11" s="95"/>
      <c r="M11" s="271"/>
      <c r="N11" s="272"/>
      <c r="O11" s="96"/>
      <c r="P11" s="93"/>
      <c r="Q11" s="94"/>
      <c r="R11" s="95"/>
      <c r="S11" s="94"/>
      <c r="T11" s="95"/>
      <c r="U11" s="94"/>
      <c r="V11" s="95"/>
      <c r="W11" s="97"/>
      <c r="X11" s="93"/>
      <c r="Y11" s="94"/>
      <c r="Z11" s="95"/>
      <c r="AA11" s="94"/>
      <c r="AB11" s="95"/>
      <c r="AC11" s="98"/>
      <c r="AD11" s="98"/>
      <c r="AE11" s="94"/>
      <c r="AF11" s="95"/>
      <c r="AG11" s="271"/>
      <c r="AH11" s="277"/>
      <c r="AI11" s="94"/>
      <c r="AJ11" s="95"/>
      <c r="AK11" s="280"/>
      <c r="AL11" s="95"/>
      <c r="AM11" s="94"/>
      <c r="AN11" s="95"/>
      <c r="AO11" s="94"/>
      <c r="AP11" s="283"/>
      <c r="AQ11" s="94"/>
      <c r="AR11" s="95"/>
      <c r="AS11" s="94"/>
      <c r="AT11" s="95"/>
      <c r="AW11"/>
      <c r="AX11"/>
      <c r="AY11"/>
      <c r="AZ11"/>
      <c r="BA11"/>
      <c r="BB11"/>
      <c r="BC11"/>
      <c r="BD11"/>
      <c r="BE11"/>
      <c r="BF11"/>
      <c r="BG11"/>
      <c r="BH11"/>
      <c r="BI11"/>
      <c r="BJ11"/>
      <c r="BK11"/>
      <c r="BL11"/>
      <c r="BM11"/>
      <c r="BN11"/>
      <c r="BO11"/>
      <c r="BP11"/>
    </row>
    <row r="12" spans="1:68" x14ac:dyDescent="0.3">
      <c r="A12" s="285">
        <v>5</v>
      </c>
      <c r="B12" s="779" t="s">
        <v>226</v>
      </c>
      <c r="C12" s="779"/>
      <c r="D12" s="779"/>
      <c r="E12" s="102"/>
      <c r="F12" s="93"/>
      <c r="G12" s="94"/>
      <c r="H12" s="95"/>
      <c r="I12" s="94"/>
      <c r="J12" s="95"/>
      <c r="K12" s="94"/>
      <c r="L12" s="95"/>
      <c r="M12" s="271"/>
      <c r="N12" s="272"/>
      <c r="O12" s="96"/>
      <c r="P12" s="93"/>
      <c r="Q12" s="94"/>
      <c r="R12" s="95"/>
      <c r="S12" s="94"/>
      <c r="T12" s="95"/>
      <c r="U12" s="94"/>
      <c r="V12" s="95"/>
      <c r="W12" s="97"/>
      <c r="X12" s="93"/>
      <c r="Y12" s="94"/>
      <c r="Z12" s="95"/>
      <c r="AA12" s="94"/>
      <c r="AB12" s="95"/>
      <c r="AC12" s="98"/>
      <c r="AD12" s="98"/>
      <c r="AE12" s="94"/>
      <c r="AF12" s="95"/>
      <c r="AG12" s="271"/>
      <c r="AH12" s="277"/>
      <c r="AI12" s="94"/>
      <c r="AJ12" s="95"/>
      <c r="AK12" s="280"/>
      <c r="AL12" s="95"/>
      <c r="AM12" s="94"/>
      <c r="AN12" s="95"/>
      <c r="AO12" s="94"/>
      <c r="AP12" s="283"/>
      <c r="AQ12" s="94"/>
      <c r="AR12" s="95"/>
      <c r="AS12" s="94"/>
      <c r="AT12" s="95"/>
      <c r="AW12"/>
      <c r="AX12"/>
      <c r="AY12"/>
      <c r="AZ12"/>
      <c r="BA12"/>
      <c r="BB12"/>
      <c r="BC12"/>
      <c r="BD12"/>
      <c r="BE12"/>
      <c r="BF12"/>
      <c r="BG12"/>
      <c r="BH12"/>
      <c r="BI12"/>
      <c r="BJ12"/>
      <c r="BK12"/>
      <c r="BL12"/>
      <c r="BM12"/>
      <c r="BN12"/>
      <c r="BO12"/>
      <c r="BP12"/>
    </row>
    <row r="13" spans="1:68" x14ac:dyDescent="0.3">
      <c r="A13" s="285">
        <v>6</v>
      </c>
      <c r="B13" s="779" t="s">
        <v>137</v>
      </c>
      <c r="C13" s="779"/>
      <c r="D13" s="779"/>
      <c r="E13" s="102"/>
      <c r="F13" s="93"/>
      <c r="G13" s="94"/>
      <c r="H13" s="95"/>
      <c r="I13" s="94"/>
      <c r="J13" s="95"/>
      <c r="K13" s="94"/>
      <c r="L13" s="95"/>
      <c r="M13" s="271"/>
      <c r="N13" s="272"/>
      <c r="O13" s="96"/>
      <c r="P13" s="93"/>
      <c r="Q13" s="94"/>
      <c r="R13" s="95"/>
      <c r="S13" s="94"/>
      <c r="T13" s="95"/>
      <c r="U13" s="94"/>
      <c r="V13" s="95"/>
      <c r="W13" s="97"/>
      <c r="X13" s="93"/>
      <c r="Y13" s="94"/>
      <c r="Z13" s="95"/>
      <c r="AA13" s="94"/>
      <c r="AB13" s="95"/>
      <c r="AC13" s="98"/>
      <c r="AD13" s="98"/>
      <c r="AE13" s="94"/>
      <c r="AF13" s="95"/>
      <c r="AG13" s="271"/>
      <c r="AH13" s="277"/>
      <c r="AI13" s="94"/>
      <c r="AJ13" s="95"/>
      <c r="AK13" s="280"/>
      <c r="AL13" s="95"/>
      <c r="AM13" s="94"/>
      <c r="AN13" s="95"/>
      <c r="AO13" s="94"/>
      <c r="AP13" s="283"/>
      <c r="AQ13" s="94"/>
      <c r="AR13" s="95"/>
      <c r="AS13" s="94"/>
      <c r="AT13" s="95"/>
      <c r="AW13"/>
      <c r="AX13"/>
      <c r="AY13"/>
      <c r="AZ13"/>
      <c r="BA13"/>
      <c r="BB13"/>
      <c r="BC13"/>
      <c r="BD13"/>
      <c r="BE13"/>
      <c r="BF13"/>
      <c r="BG13"/>
      <c r="BH13"/>
      <c r="BI13"/>
      <c r="BJ13"/>
      <c r="BK13"/>
      <c r="BL13"/>
      <c r="BM13"/>
      <c r="BN13"/>
      <c r="BO13"/>
      <c r="BP13"/>
    </row>
    <row r="14" spans="1:68" x14ac:dyDescent="0.3">
      <c r="A14" s="285">
        <v>7</v>
      </c>
      <c r="B14" s="779" t="s">
        <v>227</v>
      </c>
      <c r="C14" s="779"/>
      <c r="D14" s="779"/>
      <c r="E14" s="102"/>
      <c r="F14" s="93"/>
      <c r="G14" s="94"/>
      <c r="H14" s="95"/>
      <c r="I14" s="94"/>
      <c r="J14" s="95"/>
      <c r="K14" s="94"/>
      <c r="L14" s="95"/>
      <c r="M14" s="271"/>
      <c r="N14" s="272"/>
      <c r="O14" s="96"/>
      <c r="P14" s="93"/>
      <c r="Q14" s="94"/>
      <c r="R14" s="95"/>
      <c r="S14" s="94"/>
      <c r="T14" s="95"/>
      <c r="U14" s="94"/>
      <c r="V14" s="95"/>
      <c r="W14" s="97"/>
      <c r="X14" s="93"/>
      <c r="Y14" s="94"/>
      <c r="Z14" s="95"/>
      <c r="AA14" s="94"/>
      <c r="AB14" s="95"/>
      <c r="AC14" s="98"/>
      <c r="AD14" s="98"/>
      <c r="AE14" s="94"/>
      <c r="AF14" s="95"/>
      <c r="AG14" s="271"/>
      <c r="AH14" s="277"/>
      <c r="AI14" s="94"/>
      <c r="AJ14" s="95"/>
      <c r="AK14" s="280"/>
      <c r="AL14" s="95"/>
      <c r="AM14" s="94"/>
      <c r="AN14" s="95"/>
      <c r="AO14" s="94"/>
      <c r="AP14" s="283"/>
      <c r="AQ14" s="94"/>
      <c r="AR14" s="95"/>
      <c r="AS14" s="94"/>
      <c r="AT14" s="95"/>
      <c r="AW14"/>
      <c r="AX14"/>
      <c r="AY14"/>
      <c r="AZ14"/>
      <c r="BA14"/>
      <c r="BB14"/>
      <c r="BC14"/>
      <c r="BD14"/>
      <c r="BE14"/>
      <c r="BF14"/>
      <c r="BG14"/>
      <c r="BH14"/>
      <c r="BI14"/>
      <c r="BJ14"/>
      <c r="BK14"/>
      <c r="BL14"/>
      <c r="BM14"/>
      <c r="BN14"/>
      <c r="BO14"/>
      <c r="BP14"/>
    </row>
    <row r="15" spans="1:68" ht="27.75" customHeight="1" x14ac:dyDescent="0.3">
      <c r="A15" s="286">
        <v>8</v>
      </c>
      <c r="B15" s="779" t="s">
        <v>257</v>
      </c>
      <c r="C15" s="779"/>
      <c r="D15" s="779"/>
      <c r="E15" s="102"/>
      <c r="F15" s="93"/>
      <c r="G15" s="94"/>
      <c r="H15" s="95"/>
      <c r="I15" s="94"/>
      <c r="J15" s="95"/>
      <c r="K15" s="94"/>
      <c r="L15" s="95"/>
      <c r="M15" s="271"/>
      <c r="N15" s="272"/>
      <c r="O15" s="96"/>
      <c r="P15" s="93"/>
      <c r="Q15" s="94"/>
      <c r="R15" s="95"/>
      <c r="S15" s="94"/>
      <c r="T15" s="95"/>
      <c r="U15" s="94"/>
      <c r="V15" s="95"/>
      <c r="W15" s="97"/>
      <c r="X15" s="93"/>
      <c r="Y15" s="94"/>
      <c r="Z15" s="95"/>
      <c r="AA15" s="94"/>
      <c r="AB15" s="95"/>
      <c r="AC15" s="98"/>
      <c r="AD15" s="98"/>
      <c r="AE15" s="94"/>
      <c r="AF15" s="95"/>
      <c r="AG15" s="271"/>
      <c r="AH15" s="277"/>
      <c r="AI15" s="94"/>
      <c r="AJ15" s="95"/>
      <c r="AK15" s="280"/>
      <c r="AL15" s="95"/>
      <c r="AM15" s="94"/>
      <c r="AN15" s="95"/>
      <c r="AO15" s="94"/>
      <c r="AP15" s="283"/>
      <c r="AQ15" s="94"/>
      <c r="AR15" s="95"/>
      <c r="AS15" s="94"/>
      <c r="AT15" s="95"/>
      <c r="AW15"/>
      <c r="AX15"/>
      <c r="AY15"/>
      <c r="AZ15"/>
      <c r="BA15"/>
      <c r="BB15"/>
      <c r="BC15"/>
      <c r="BD15"/>
      <c r="BE15"/>
      <c r="BF15"/>
      <c r="BG15"/>
      <c r="BH15"/>
      <c r="BI15"/>
      <c r="BJ15"/>
      <c r="BK15"/>
      <c r="BL15"/>
      <c r="BM15"/>
      <c r="BN15"/>
      <c r="BO15"/>
      <c r="BP15"/>
    </row>
    <row r="16" spans="1:68" x14ac:dyDescent="0.3">
      <c r="A16" s="285">
        <v>9</v>
      </c>
      <c r="B16" s="779" t="s">
        <v>228</v>
      </c>
      <c r="C16" s="779"/>
      <c r="D16" s="779"/>
      <c r="E16" s="102"/>
      <c r="F16" s="93"/>
      <c r="G16" s="94"/>
      <c r="H16" s="95"/>
      <c r="I16" s="94"/>
      <c r="J16" s="95"/>
      <c r="K16" s="94"/>
      <c r="L16" s="95"/>
      <c r="M16" s="271"/>
      <c r="N16" s="272"/>
      <c r="O16" s="96"/>
      <c r="P16" s="93"/>
      <c r="Q16" s="94"/>
      <c r="R16" s="95"/>
      <c r="S16" s="94"/>
      <c r="T16" s="95"/>
      <c r="U16" s="94"/>
      <c r="V16" s="95"/>
      <c r="W16" s="97"/>
      <c r="X16" s="93"/>
      <c r="Y16" s="94"/>
      <c r="Z16" s="95"/>
      <c r="AA16" s="94"/>
      <c r="AB16" s="95"/>
      <c r="AC16" s="98"/>
      <c r="AD16" s="98"/>
      <c r="AE16" s="94"/>
      <c r="AF16" s="95"/>
      <c r="AG16" s="271"/>
      <c r="AH16" s="277"/>
      <c r="AI16" s="94"/>
      <c r="AJ16" s="95"/>
      <c r="AK16" s="280"/>
      <c r="AL16" s="95"/>
      <c r="AM16" s="94"/>
      <c r="AN16" s="95"/>
      <c r="AO16" s="94"/>
      <c r="AP16" s="283"/>
      <c r="AQ16" s="94"/>
      <c r="AR16" s="95"/>
      <c r="AS16" s="94"/>
      <c r="AT16" s="95"/>
      <c r="AW16"/>
      <c r="AX16"/>
      <c r="AY16"/>
      <c r="AZ16"/>
      <c r="BA16"/>
      <c r="BB16"/>
      <c r="BC16"/>
      <c r="BD16"/>
      <c r="BE16"/>
      <c r="BF16"/>
      <c r="BG16"/>
      <c r="BH16"/>
      <c r="BI16"/>
      <c r="BJ16"/>
      <c r="BK16"/>
      <c r="BL16"/>
      <c r="BM16"/>
      <c r="BN16"/>
      <c r="BO16"/>
      <c r="BP16"/>
    </row>
    <row r="17" spans="1:68" x14ac:dyDescent="0.3">
      <c r="A17" s="285">
        <v>10</v>
      </c>
      <c r="B17" s="779" t="s">
        <v>229</v>
      </c>
      <c r="C17" s="779"/>
      <c r="D17" s="779"/>
      <c r="E17" s="102"/>
      <c r="F17" s="93"/>
      <c r="G17" s="94"/>
      <c r="H17" s="95"/>
      <c r="I17" s="94"/>
      <c r="J17" s="95"/>
      <c r="K17" s="94"/>
      <c r="L17" s="95"/>
      <c r="M17" s="271"/>
      <c r="N17" s="272"/>
      <c r="O17" s="96"/>
      <c r="P17" s="93"/>
      <c r="Q17" s="94"/>
      <c r="R17" s="95"/>
      <c r="S17" s="94"/>
      <c r="T17" s="95"/>
      <c r="U17" s="94"/>
      <c r="V17" s="95"/>
      <c r="W17" s="97"/>
      <c r="X17" s="93"/>
      <c r="Y17" s="94"/>
      <c r="Z17" s="95"/>
      <c r="AA17" s="94"/>
      <c r="AB17" s="95"/>
      <c r="AC17" s="98"/>
      <c r="AD17" s="98"/>
      <c r="AE17" s="94"/>
      <c r="AF17" s="95"/>
      <c r="AG17" s="271"/>
      <c r="AH17" s="277"/>
      <c r="AI17" s="94"/>
      <c r="AJ17" s="95"/>
      <c r="AK17" s="280"/>
      <c r="AL17" s="95"/>
      <c r="AM17" s="94"/>
      <c r="AN17" s="95"/>
      <c r="AO17" s="94"/>
      <c r="AP17" s="283"/>
      <c r="AQ17" s="94"/>
      <c r="AR17" s="95"/>
      <c r="AS17" s="94"/>
      <c r="AT17" s="95"/>
      <c r="AW17"/>
      <c r="AX17"/>
      <c r="AY17"/>
      <c r="AZ17"/>
      <c r="BA17"/>
      <c r="BB17"/>
      <c r="BC17"/>
      <c r="BD17"/>
      <c r="BE17"/>
      <c r="BF17"/>
      <c r="BG17"/>
      <c r="BH17"/>
      <c r="BI17"/>
      <c r="BJ17"/>
      <c r="BK17"/>
      <c r="BL17"/>
      <c r="BM17"/>
      <c r="BN17"/>
      <c r="BO17"/>
      <c r="BP17"/>
    </row>
    <row r="18" spans="1:68" x14ac:dyDescent="0.3">
      <c r="A18" s="285">
        <v>11</v>
      </c>
      <c r="B18" s="779" t="s">
        <v>230</v>
      </c>
      <c r="C18" s="779"/>
      <c r="D18" s="779"/>
      <c r="E18" s="102"/>
      <c r="F18" s="93"/>
      <c r="G18" s="94"/>
      <c r="H18" s="95"/>
      <c r="I18" s="94"/>
      <c r="J18" s="95"/>
      <c r="K18" s="94"/>
      <c r="L18" s="95"/>
      <c r="M18" s="271"/>
      <c r="N18" s="272"/>
      <c r="O18" s="96"/>
      <c r="P18" s="93"/>
      <c r="Q18" s="94"/>
      <c r="R18" s="95"/>
      <c r="S18" s="94"/>
      <c r="T18" s="95"/>
      <c r="U18" s="94"/>
      <c r="V18" s="95"/>
      <c r="W18" s="97"/>
      <c r="X18" s="93"/>
      <c r="Y18" s="94"/>
      <c r="Z18" s="95"/>
      <c r="AA18" s="94"/>
      <c r="AB18" s="95"/>
      <c r="AC18" s="98"/>
      <c r="AD18" s="98"/>
      <c r="AE18" s="94"/>
      <c r="AF18" s="95"/>
      <c r="AG18" s="271"/>
      <c r="AH18" s="277"/>
      <c r="AI18" s="94"/>
      <c r="AJ18" s="95"/>
      <c r="AK18" s="280"/>
      <c r="AL18" s="95"/>
      <c r="AM18" s="94"/>
      <c r="AN18" s="95"/>
      <c r="AO18" s="94"/>
      <c r="AP18" s="283"/>
      <c r="AQ18" s="94"/>
      <c r="AR18" s="95"/>
      <c r="AS18" s="94"/>
      <c r="AT18" s="95"/>
      <c r="AW18"/>
      <c r="AX18"/>
      <c r="AY18"/>
      <c r="AZ18"/>
      <c r="BA18"/>
      <c r="BB18"/>
      <c r="BC18"/>
      <c r="BD18"/>
      <c r="BE18"/>
      <c r="BF18"/>
      <c r="BG18"/>
      <c r="BH18"/>
      <c r="BI18"/>
      <c r="BJ18"/>
      <c r="BK18"/>
      <c r="BL18"/>
      <c r="BM18"/>
      <c r="BN18"/>
      <c r="BO18"/>
      <c r="BP18"/>
    </row>
    <row r="19" spans="1:68" x14ac:dyDescent="0.3">
      <c r="A19" s="285">
        <v>12</v>
      </c>
      <c r="B19" s="779" t="s">
        <v>231</v>
      </c>
      <c r="C19" s="779"/>
      <c r="D19" s="779"/>
      <c r="E19" s="102"/>
      <c r="F19" s="93"/>
      <c r="G19" s="94"/>
      <c r="H19" s="95"/>
      <c r="I19" s="94"/>
      <c r="J19" s="95"/>
      <c r="K19" s="94"/>
      <c r="L19" s="95"/>
      <c r="M19" s="271"/>
      <c r="N19" s="272"/>
      <c r="O19" s="96"/>
      <c r="P19" s="93"/>
      <c r="Q19" s="94"/>
      <c r="R19" s="95"/>
      <c r="S19" s="94"/>
      <c r="T19" s="95"/>
      <c r="U19" s="94"/>
      <c r="V19" s="95"/>
      <c r="W19" s="97"/>
      <c r="X19" s="93"/>
      <c r="Y19" s="94"/>
      <c r="Z19" s="95"/>
      <c r="AA19" s="94"/>
      <c r="AB19" s="95"/>
      <c r="AC19" s="98"/>
      <c r="AD19" s="98"/>
      <c r="AE19" s="94"/>
      <c r="AF19" s="95"/>
      <c r="AG19" s="271"/>
      <c r="AH19" s="277"/>
      <c r="AI19" s="94"/>
      <c r="AJ19" s="95"/>
      <c r="AK19" s="280"/>
      <c r="AL19" s="95"/>
      <c r="AM19" s="94"/>
      <c r="AN19" s="95"/>
      <c r="AO19" s="94"/>
      <c r="AP19" s="283"/>
      <c r="AQ19" s="94"/>
      <c r="AR19" s="95"/>
      <c r="AS19" s="94"/>
      <c r="AT19" s="95"/>
      <c r="AW19"/>
      <c r="AX19"/>
      <c r="AY19"/>
      <c r="AZ19"/>
      <c r="BA19"/>
      <c r="BB19"/>
      <c r="BC19"/>
      <c r="BD19"/>
      <c r="BE19"/>
      <c r="BF19"/>
      <c r="BG19"/>
      <c r="BH19"/>
      <c r="BI19"/>
      <c r="BJ19"/>
      <c r="BK19"/>
      <c r="BL19"/>
      <c r="BM19"/>
      <c r="BN19"/>
      <c r="BO19"/>
      <c r="BP19"/>
    </row>
    <row r="20" spans="1:68" x14ac:dyDescent="0.3">
      <c r="A20" s="285">
        <v>13</v>
      </c>
      <c r="B20" s="779" t="s">
        <v>232</v>
      </c>
      <c r="C20" s="779"/>
      <c r="D20" s="779"/>
      <c r="E20" s="102"/>
      <c r="F20" s="93"/>
      <c r="G20" s="94"/>
      <c r="H20" s="95"/>
      <c r="I20" s="94"/>
      <c r="J20" s="95"/>
      <c r="K20" s="94"/>
      <c r="L20" s="95"/>
      <c r="M20" s="271"/>
      <c r="N20" s="272"/>
      <c r="O20" s="96"/>
      <c r="P20" s="93"/>
      <c r="Q20" s="94"/>
      <c r="R20" s="95"/>
      <c r="S20" s="94"/>
      <c r="T20" s="95"/>
      <c r="U20" s="94"/>
      <c r="V20" s="95"/>
      <c r="W20" s="97"/>
      <c r="X20" s="93"/>
      <c r="Y20" s="94"/>
      <c r="Z20" s="95"/>
      <c r="AA20" s="94"/>
      <c r="AB20" s="95"/>
      <c r="AC20" s="98"/>
      <c r="AD20" s="98"/>
      <c r="AE20" s="94"/>
      <c r="AF20" s="95"/>
      <c r="AG20" s="271"/>
      <c r="AH20" s="277"/>
      <c r="AI20" s="94"/>
      <c r="AJ20" s="95"/>
      <c r="AK20" s="280"/>
      <c r="AL20" s="95"/>
      <c r="AM20" s="94"/>
      <c r="AN20" s="95"/>
      <c r="AO20" s="94"/>
      <c r="AP20" s="283"/>
      <c r="AQ20" s="94"/>
      <c r="AR20" s="95"/>
      <c r="AS20" s="94"/>
      <c r="AT20" s="95"/>
      <c r="AW20"/>
      <c r="AX20"/>
      <c r="AY20"/>
      <c r="AZ20"/>
      <c r="BA20"/>
      <c r="BB20"/>
      <c r="BC20"/>
      <c r="BD20"/>
      <c r="BE20"/>
      <c r="BF20"/>
      <c r="BG20"/>
      <c r="BH20"/>
      <c r="BI20"/>
      <c r="BJ20"/>
      <c r="BK20"/>
      <c r="BL20"/>
      <c r="BM20"/>
      <c r="BN20"/>
      <c r="BO20"/>
      <c r="BP20"/>
    </row>
    <row r="21" spans="1:68" x14ac:dyDescent="0.3">
      <c r="A21" s="285">
        <v>14</v>
      </c>
      <c r="B21" s="779" t="s">
        <v>233</v>
      </c>
      <c r="C21" s="779"/>
      <c r="D21" s="779"/>
      <c r="E21" s="102"/>
      <c r="F21" s="93"/>
      <c r="G21" s="94"/>
      <c r="H21" s="95"/>
      <c r="I21" s="94"/>
      <c r="J21" s="95"/>
      <c r="K21" s="94"/>
      <c r="L21" s="95"/>
      <c r="M21" s="271"/>
      <c r="N21" s="272"/>
      <c r="O21" s="96"/>
      <c r="P21" s="93"/>
      <c r="Q21" s="94"/>
      <c r="R21" s="95"/>
      <c r="S21" s="94"/>
      <c r="T21" s="95"/>
      <c r="U21" s="94"/>
      <c r="V21" s="95"/>
      <c r="W21" s="97"/>
      <c r="X21" s="93"/>
      <c r="Y21" s="94"/>
      <c r="Z21" s="95"/>
      <c r="AA21" s="94"/>
      <c r="AB21" s="95"/>
      <c r="AC21" s="98"/>
      <c r="AD21" s="98"/>
      <c r="AE21" s="94"/>
      <c r="AF21" s="95"/>
      <c r="AG21" s="271"/>
      <c r="AH21" s="277"/>
      <c r="AI21" s="94"/>
      <c r="AJ21" s="95"/>
      <c r="AK21" s="280"/>
      <c r="AL21" s="95"/>
      <c r="AM21" s="94"/>
      <c r="AN21" s="95"/>
      <c r="AO21" s="94"/>
      <c r="AP21" s="283"/>
      <c r="AQ21" s="94"/>
      <c r="AR21" s="95"/>
      <c r="AS21" s="94"/>
      <c r="AT21" s="95"/>
      <c r="AW21"/>
      <c r="AX21"/>
      <c r="AY21"/>
      <c r="AZ21"/>
      <c r="BA21"/>
      <c r="BB21"/>
      <c r="BC21"/>
      <c r="BD21"/>
      <c r="BE21"/>
      <c r="BF21"/>
      <c r="BG21"/>
      <c r="BH21"/>
      <c r="BI21"/>
      <c r="BJ21"/>
      <c r="BK21"/>
      <c r="BL21"/>
      <c r="BM21"/>
      <c r="BN21"/>
      <c r="BO21"/>
      <c r="BP21"/>
    </row>
    <row r="22" spans="1:68" x14ac:dyDescent="0.3">
      <c r="A22" s="285">
        <v>15</v>
      </c>
      <c r="B22" s="779" t="s">
        <v>234</v>
      </c>
      <c r="C22" s="779"/>
      <c r="D22" s="779"/>
      <c r="E22" s="102"/>
      <c r="F22" s="93"/>
      <c r="G22" s="94"/>
      <c r="H22" s="95"/>
      <c r="I22" s="94"/>
      <c r="J22" s="95"/>
      <c r="K22" s="94"/>
      <c r="L22" s="95"/>
      <c r="M22" s="271"/>
      <c r="N22" s="272"/>
      <c r="O22" s="96"/>
      <c r="P22" s="93"/>
      <c r="Q22" s="94"/>
      <c r="R22" s="95"/>
      <c r="S22" s="94"/>
      <c r="T22" s="95"/>
      <c r="U22" s="94"/>
      <c r="V22" s="95"/>
      <c r="W22" s="97"/>
      <c r="X22" s="93"/>
      <c r="Y22" s="94"/>
      <c r="Z22" s="95"/>
      <c r="AA22" s="94"/>
      <c r="AB22" s="95"/>
      <c r="AC22" s="98"/>
      <c r="AD22" s="98"/>
      <c r="AE22" s="94"/>
      <c r="AF22" s="95"/>
      <c r="AG22" s="271"/>
      <c r="AH22" s="277"/>
      <c r="AI22" s="94"/>
      <c r="AJ22" s="95"/>
      <c r="AK22" s="280"/>
      <c r="AL22" s="95"/>
      <c r="AM22" s="94"/>
      <c r="AN22" s="95"/>
      <c r="AO22" s="94"/>
      <c r="AP22" s="283"/>
      <c r="AQ22" s="94"/>
      <c r="AR22" s="95"/>
      <c r="AS22" s="94"/>
      <c r="AT22" s="95"/>
      <c r="AW22"/>
      <c r="AX22"/>
      <c r="AY22"/>
      <c r="AZ22"/>
      <c r="BA22"/>
      <c r="BB22"/>
      <c r="BC22"/>
      <c r="BD22"/>
      <c r="BE22"/>
      <c r="BF22"/>
      <c r="BG22"/>
      <c r="BH22"/>
      <c r="BI22"/>
      <c r="BJ22"/>
      <c r="BK22"/>
      <c r="BL22"/>
      <c r="BM22"/>
      <c r="BN22"/>
      <c r="BO22"/>
      <c r="BP22"/>
    </row>
    <row r="23" spans="1:68" x14ac:dyDescent="0.3">
      <c r="A23" s="285">
        <v>16</v>
      </c>
      <c r="B23" s="779" t="s">
        <v>235</v>
      </c>
      <c r="C23" s="779"/>
      <c r="D23" s="779"/>
      <c r="E23" s="102" t="s">
        <v>258</v>
      </c>
      <c r="F23" s="93"/>
      <c r="G23" s="94"/>
      <c r="H23" s="95"/>
      <c r="I23" s="94"/>
      <c r="J23" s="95"/>
      <c r="K23" s="94"/>
      <c r="L23" s="95"/>
      <c r="M23" s="271"/>
      <c r="N23" s="272"/>
      <c r="O23" s="96"/>
      <c r="P23" s="93"/>
      <c r="Q23" s="94"/>
      <c r="R23" s="95"/>
      <c r="S23" s="94"/>
      <c r="T23" s="95"/>
      <c r="U23" s="94"/>
      <c r="V23" s="95"/>
      <c r="W23" s="97"/>
      <c r="X23" s="93"/>
      <c r="Y23" s="94"/>
      <c r="Z23" s="95"/>
      <c r="AA23" s="94"/>
      <c r="AB23" s="95"/>
      <c r="AC23" s="98"/>
      <c r="AD23" s="98"/>
      <c r="AE23" s="94"/>
      <c r="AF23" s="95"/>
      <c r="AG23" s="271"/>
      <c r="AH23" s="277"/>
      <c r="AI23" s="94"/>
      <c r="AJ23" s="95"/>
      <c r="AK23" s="280"/>
      <c r="AL23" s="95"/>
      <c r="AM23" s="94"/>
      <c r="AN23" s="95"/>
      <c r="AO23" s="94"/>
      <c r="AP23" s="283"/>
      <c r="AQ23" s="94"/>
      <c r="AR23" s="95"/>
      <c r="AS23" s="94"/>
      <c r="AT23" s="95"/>
      <c r="AW23"/>
      <c r="AX23"/>
      <c r="AY23"/>
      <c r="AZ23"/>
      <c r="BA23"/>
      <c r="BB23"/>
      <c r="BC23"/>
      <c r="BD23"/>
      <c r="BE23"/>
      <c r="BF23"/>
      <c r="BG23"/>
      <c r="BH23"/>
      <c r="BI23"/>
      <c r="BJ23"/>
      <c r="BK23"/>
      <c r="BL23"/>
      <c r="BM23"/>
      <c r="BN23"/>
      <c r="BO23"/>
      <c r="BP23"/>
    </row>
    <row r="24" spans="1:68" x14ac:dyDescent="0.3">
      <c r="A24" s="285">
        <v>17</v>
      </c>
      <c r="B24" s="779" t="s">
        <v>236</v>
      </c>
      <c r="C24" s="779"/>
      <c r="D24" s="779"/>
      <c r="E24" s="102"/>
      <c r="F24" s="93"/>
      <c r="G24" s="94"/>
      <c r="H24" s="95"/>
      <c r="I24" s="94"/>
      <c r="J24" s="95"/>
      <c r="K24" s="94"/>
      <c r="L24" s="95"/>
      <c r="M24" s="271"/>
      <c r="N24" s="272"/>
      <c r="O24" s="96"/>
      <c r="P24" s="93"/>
      <c r="Q24" s="94"/>
      <c r="R24" s="95"/>
      <c r="S24" s="94"/>
      <c r="T24" s="95"/>
      <c r="U24" s="94"/>
      <c r="V24" s="95"/>
      <c r="W24" s="97"/>
      <c r="X24" s="93"/>
      <c r="Y24" s="94"/>
      <c r="Z24" s="95"/>
      <c r="AA24" s="94"/>
      <c r="AB24" s="95"/>
      <c r="AC24" s="98"/>
      <c r="AD24" s="98"/>
      <c r="AE24" s="94"/>
      <c r="AF24" s="95"/>
      <c r="AG24" s="271"/>
      <c r="AH24" s="277"/>
      <c r="AI24" s="94"/>
      <c r="AJ24" s="95"/>
      <c r="AK24" s="280"/>
      <c r="AL24" s="95"/>
      <c r="AM24" s="94"/>
      <c r="AN24" s="95"/>
      <c r="AO24" s="94"/>
      <c r="AP24" s="283"/>
      <c r="AQ24" s="94"/>
      <c r="AR24" s="95"/>
      <c r="AS24" s="94"/>
      <c r="AT24" s="95"/>
      <c r="AW24"/>
      <c r="AX24"/>
      <c r="AY24"/>
      <c r="AZ24"/>
      <c r="BA24"/>
      <c r="BB24"/>
      <c r="BC24"/>
      <c r="BD24"/>
      <c r="BE24"/>
      <c r="BF24"/>
      <c r="BG24"/>
      <c r="BH24"/>
      <c r="BI24"/>
      <c r="BJ24"/>
      <c r="BK24"/>
      <c r="BL24"/>
      <c r="BM24"/>
      <c r="BN24"/>
      <c r="BO24"/>
      <c r="BP24"/>
    </row>
    <row r="25" spans="1:68" ht="15" thickBot="1" x14ac:dyDescent="0.35">
      <c r="A25" s="285">
        <v>18</v>
      </c>
      <c r="B25" s="779" t="s">
        <v>237</v>
      </c>
      <c r="C25" s="779"/>
      <c r="D25" s="779"/>
      <c r="E25" s="102"/>
      <c r="F25" s="99"/>
      <c r="G25" s="100"/>
      <c r="H25" s="101"/>
      <c r="I25" s="100"/>
      <c r="J25" s="101"/>
      <c r="K25" s="104"/>
      <c r="L25" s="268"/>
      <c r="M25" s="273"/>
      <c r="N25" s="274"/>
      <c r="O25" s="96"/>
      <c r="P25" s="99"/>
      <c r="Q25" s="100"/>
      <c r="R25" s="101"/>
      <c r="S25" s="100"/>
      <c r="T25" s="101"/>
      <c r="U25" s="100"/>
      <c r="V25" s="101"/>
      <c r="W25" s="85"/>
      <c r="X25" s="99"/>
      <c r="Y25" s="100"/>
      <c r="Z25" s="101"/>
      <c r="AA25" s="100"/>
      <c r="AB25" s="101"/>
      <c r="AC25" s="103"/>
      <c r="AD25" s="103"/>
      <c r="AE25" s="104"/>
      <c r="AF25" s="268"/>
      <c r="AG25" s="273"/>
      <c r="AH25" s="278"/>
      <c r="AI25" s="104"/>
      <c r="AJ25" s="268"/>
      <c r="AK25" s="281"/>
      <c r="AL25" s="101"/>
      <c r="AM25" s="104"/>
      <c r="AN25" s="268"/>
      <c r="AO25" s="104"/>
      <c r="AP25" s="284"/>
      <c r="AQ25" s="100"/>
      <c r="AR25" s="101"/>
      <c r="AS25" s="100"/>
      <c r="AT25" s="101"/>
      <c r="AW25"/>
      <c r="AX25"/>
      <c r="AY25"/>
      <c r="AZ25"/>
      <c r="BA25"/>
      <c r="BB25"/>
      <c r="BC25"/>
      <c r="BD25"/>
      <c r="BE25"/>
      <c r="BF25"/>
      <c r="BG25"/>
      <c r="BH25"/>
      <c r="BI25"/>
      <c r="BJ25"/>
      <c r="BK25"/>
      <c r="BL25"/>
      <c r="BM25"/>
      <c r="BN25"/>
      <c r="BO25"/>
      <c r="BP25"/>
    </row>
    <row r="26" spans="1:68" ht="15" thickBot="1" x14ac:dyDescent="0.35">
      <c r="A26" s="287">
        <v>19</v>
      </c>
      <c r="B26" s="788" t="s">
        <v>238</v>
      </c>
      <c r="C26" s="788"/>
      <c r="D26" s="788"/>
      <c r="E26" s="102"/>
      <c r="F26" s="99"/>
      <c r="G26" s="100"/>
      <c r="H26" s="101"/>
      <c r="I26" s="100"/>
      <c r="J26" s="101"/>
      <c r="K26" s="104"/>
      <c r="L26" s="268"/>
      <c r="M26" s="273"/>
      <c r="N26" s="274"/>
      <c r="O26" s="96"/>
      <c r="P26" s="99"/>
      <c r="Q26" s="100"/>
      <c r="R26" s="101"/>
      <c r="S26" s="100"/>
      <c r="T26" s="101"/>
      <c r="U26" s="100"/>
      <c r="V26" s="101"/>
      <c r="W26" s="85"/>
      <c r="X26" s="99"/>
      <c r="Y26" s="100"/>
      <c r="Z26" s="101"/>
      <c r="AA26" s="100"/>
      <c r="AB26" s="101"/>
      <c r="AC26" s="103"/>
      <c r="AD26" s="103"/>
      <c r="AE26" s="104"/>
      <c r="AF26" s="268"/>
      <c r="AG26" s="273"/>
      <c r="AH26" s="278"/>
      <c r="AI26" s="104"/>
      <c r="AJ26" s="268"/>
      <c r="AK26" s="281"/>
      <c r="AL26" s="101"/>
      <c r="AM26" s="104"/>
      <c r="AN26" s="268"/>
      <c r="AO26" s="104"/>
      <c r="AP26" s="284"/>
      <c r="AQ26" s="100"/>
      <c r="AR26" s="101"/>
      <c r="AS26" s="100"/>
      <c r="AT26" s="101"/>
      <c r="AW26"/>
      <c r="AX26"/>
      <c r="AY26"/>
      <c r="AZ26"/>
      <c r="BA26"/>
      <c r="BB26"/>
      <c r="BC26"/>
      <c r="BD26"/>
      <c r="BE26"/>
      <c r="BF26"/>
      <c r="BG26"/>
      <c r="BH26"/>
      <c r="BI26"/>
      <c r="BJ26"/>
      <c r="BK26"/>
      <c r="BL26"/>
      <c r="BM26"/>
      <c r="BN26"/>
      <c r="BO26"/>
      <c r="BP26"/>
    </row>
    <row r="27" spans="1:68" ht="16.2" thickBot="1" x14ac:dyDescent="0.35">
      <c r="A27" s="790" t="s">
        <v>138</v>
      </c>
      <c r="B27" s="791"/>
      <c r="C27" s="791"/>
      <c r="D27" s="792"/>
      <c r="E27" s="105">
        <f>COUNTA(E8:E26)</f>
        <v>1</v>
      </c>
      <c r="F27" s="105">
        <f t="shared" ref="F27:AT27" si="0">COUNTA(F8:F26)</f>
        <v>0</v>
      </c>
      <c r="G27" s="105">
        <f t="shared" si="0"/>
        <v>0</v>
      </c>
      <c r="H27" s="105">
        <f t="shared" si="0"/>
        <v>0</v>
      </c>
      <c r="I27" s="105">
        <f t="shared" si="0"/>
        <v>0</v>
      </c>
      <c r="J27" s="105">
        <f t="shared" si="0"/>
        <v>0</v>
      </c>
      <c r="K27" s="105">
        <f t="shared" si="0"/>
        <v>0</v>
      </c>
      <c r="L27" s="105">
        <f t="shared" si="0"/>
        <v>0</v>
      </c>
      <c r="M27" s="105">
        <f t="shared" si="0"/>
        <v>0</v>
      </c>
      <c r="N27" s="105">
        <f t="shared" si="0"/>
        <v>0</v>
      </c>
      <c r="O27" s="105">
        <f t="shared" si="0"/>
        <v>0</v>
      </c>
      <c r="P27" s="105">
        <f t="shared" si="0"/>
        <v>0</v>
      </c>
      <c r="Q27" s="105">
        <f t="shared" si="0"/>
        <v>0</v>
      </c>
      <c r="R27" s="105">
        <f t="shared" si="0"/>
        <v>0</v>
      </c>
      <c r="S27" s="105">
        <f t="shared" si="0"/>
        <v>0</v>
      </c>
      <c r="T27" s="105">
        <f t="shared" si="0"/>
        <v>0</v>
      </c>
      <c r="U27" s="105">
        <f t="shared" si="0"/>
        <v>0</v>
      </c>
      <c r="V27" s="105">
        <f t="shared" si="0"/>
        <v>0</v>
      </c>
      <c r="W27" s="105">
        <f t="shared" si="0"/>
        <v>0</v>
      </c>
      <c r="X27" s="105">
        <f t="shared" si="0"/>
        <v>0</v>
      </c>
      <c r="Y27" s="105">
        <f t="shared" si="0"/>
        <v>0</v>
      </c>
      <c r="Z27" s="105">
        <f t="shared" si="0"/>
        <v>0</v>
      </c>
      <c r="AA27" s="105">
        <f t="shared" si="0"/>
        <v>0</v>
      </c>
      <c r="AB27" s="105">
        <f t="shared" si="0"/>
        <v>0</v>
      </c>
      <c r="AC27" s="105">
        <f t="shared" si="0"/>
        <v>0</v>
      </c>
      <c r="AD27" s="105">
        <f t="shared" si="0"/>
        <v>0</v>
      </c>
      <c r="AE27" s="105">
        <f t="shared" si="0"/>
        <v>0</v>
      </c>
      <c r="AF27" s="105">
        <f t="shared" si="0"/>
        <v>0</v>
      </c>
      <c r="AG27" s="105">
        <f t="shared" si="0"/>
        <v>0</v>
      </c>
      <c r="AH27" s="105">
        <f t="shared" si="0"/>
        <v>0</v>
      </c>
      <c r="AI27" s="105">
        <f t="shared" si="0"/>
        <v>0</v>
      </c>
      <c r="AJ27" s="105">
        <f t="shared" si="0"/>
        <v>0</v>
      </c>
      <c r="AK27" s="105">
        <f t="shared" si="0"/>
        <v>0</v>
      </c>
      <c r="AL27" s="105">
        <f t="shared" si="0"/>
        <v>0</v>
      </c>
      <c r="AM27" s="105">
        <f t="shared" si="0"/>
        <v>0</v>
      </c>
      <c r="AN27" s="105">
        <f t="shared" si="0"/>
        <v>0</v>
      </c>
      <c r="AO27" s="105">
        <f t="shared" si="0"/>
        <v>0</v>
      </c>
      <c r="AP27" s="105">
        <f t="shared" si="0"/>
        <v>0</v>
      </c>
      <c r="AQ27" s="105">
        <f t="shared" si="0"/>
        <v>0</v>
      </c>
      <c r="AR27" s="105">
        <f t="shared" si="0"/>
        <v>0</v>
      </c>
      <c r="AS27" s="105">
        <f t="shared" si="0"/>
        <v>0</v>
      </c>
      <c r="AT27" s="105">
        <f t="shared" si="0"/>
        <v>0</v>
      </c>
      <c r="AW27"/>
      <c r="AX27"/>
      <c r="AY27"/>
      <c r="AZ27"/>
      <c r="BA27"/>
      <c r="BB27"/>
      <c r="BC27"/>
      <c r="BD27"/>
      <c r="BE27"/>
      <c r="BF27"/>
      <c r="BG27"/>
      <c r="BH27"/>
      <c r="BI27"/>
      <c r="BJ27"/>
      <c r="BK27"/>
      <c r="BL27"/>
      <c r="BM27"/>
      <c r="BN27"/>
      <c r="BO27"/>
      <c r="BP27"/>
    </row>
    <row r="28" spans="1:68" ht="22.5" customHeight="1" x14ac:dyDescent="0.5">
      <c r="A28" s="80"/>
      <c r="B28" s="78"/>
      <c r="C28" s="106"/>
      <c r="E28" s="107" t="str">
        <f>IF(OR(E27&gt;11,E23="X"),"CATASTRÓFICO",IF(E27&gt;5,"MAYOR","MODERADO"))</f>
        <v>CATASTRÓFICO</v>
      </c>
      <c r="F28" s="108"/>
      <c r="G28" s="107" t="str">
        <f>IF(OR(G27&gt;11,G23="X"),"CATASTRÓFICO",IF(G27&gt;5,"MAYOR","MODERADO"))</f>
        <v>MODERADO</v>
      </c>
      <c r="H28" s="108"/>
      <c r="I28" s="107" t="str">
        <f>IF(OR(I27&gt;11,I23="X"),"CATASTRÓFICO",IF(I27&gt;5,"MAYOR","MODERADO"))</f>
        <v>MODERADO</v>
      </c>
      <c r="J28" s="108"/>
      <c r="K28" s="107" t="str">
        <f>IF(OR(K27&gt;11,K23="X"),"CATASTRÓFICO",IF(K27&gt;5,"MAYOR","MODERADO"))</f>
        <v>MODERADO</v>
      </c>
      <c r="L28" s="108"/>
      <c r="M28" s="107" t="str">
        <f>IF(OR(M27&gt;11,M23="X"),"CATASTRÓFICO",IF(M27&gt;5,"MAYOR","MODERADO"))</f>
        <v>MODERADO</v>
      </c>
      <c r="N28" s="108"/>
      <c r="O28" s="107" t="str">
        <f>IF(OR(O27&gt;11,O23="X"),"CATASTRÓFICO",IF(O27&gt;5,"MAYOR","MODERADO"))</f>
        <v>MODERADO</v>
      </c>
      <c r="P28" s="108"/>
      <c r="Q28" s="107" t="str">
        <f>IF(OR(Q27&gt;11,Q23="X"),"CATASTRÓFICO",IF(Q27&gt;5,"MAYOR","MODERADO"))</f>
        <v>MODERADO</v>
      </c>
      <c r="R28" s="108"/>
      <c r="S28" s="107" t="str">
        <f>IF(OR(S27&gt;11,S23="X"),"CATASTRÓFICO",IF(S27&gt;5,"MAYOR","MODERADO"))</f>
        <v>MODERADO</v>
      </c>
      <c r="T28" s="108"/>
      <c r="U28" s="107" t="str">
        <f>IF(OR(U27&gt;11,U23="X"),"CATASTRÓFICO",IF(U27&gt;5,"MAYOR","MODERADO"))</f>
        <v>MODERADO</v>
      </c>
      <c r="V28" s="108"/>
      <c r="W28" s="107" t="str">
        <f>IF(OR(W27&gt;11,W23="X"),"CATASTRÓFICO",IF(W27&gt;5,"MAYOR","MODERADO"))</f>
        <v>MODERADO</v>
      </c>
      <c r="X28" s="108"/>
      <c r="Y28" s="107" t="str">
        <f>IF(OR(Y27&gt;11,Y23="X"),"CATASTRÓFICO",IF(Y27&gt;5,"MAYOR","MODERADO"))</f>
        <v>MODERADO</v>
      </c>
      <c r="Z28" s="108"/>
      <c r="AA28" s="107" t="str">
        <f>IF(OR(AA27&gt;11,AA23="X"),"CATASTRÓFICO",IF(AA27&gt;5,"MAYOR","MODERADO"))</f>
        <v>MODERADO</v>
      </c>
      <c r="AB28" s="108"/>
      <c r="AC28" s="107" t="str">
        <f>IF(OR(AC27&gt;11,AC23="X"),"CATASTRÓFICO",IF(AC27&gt;5,"MAYOR","MODERADO"))</f>
        <v>MODERADO</v>
      </c>
      <c r="AD28" s="109"/>
      <c r="AE28" s="107" t="str">
        <f>IF(OR(AE27&gt;11,AE23="X"),"CATASTRÓFICO",IF(AE27&gt;5,"MAYOR","MODERADO"))</f>
        <v>MODERADO</v>
      </c>
      <c r="AF28" s="108"/>
      <c r="AG28" s="107" t="str">
        <f>IF(OR(AG27&gt;11,AG23="X"),"CATASTRÓFICO",IF(AG27&gt;5,"MAYOR","MODERADO"))</f>
        <v>MODERADO</v>
      </c>
      <c r="AH28" s="108"/>
      <c r="AI28" s="107" t="str">
        <f>IF(OR(AI27&gt;11,AI23="X"),"CATASTRÓFICO",IF(AI27&gt;5,"MAYOR","MODERADO"))</f>
        <v>MODERADO</v>
      </c>
      <c r="AJ28" s="108"/>
      <c r="AK28" s="107" t="str">
        <f>IF(OR(AK27&gt;11,AK23="X"),"CATASTRÓFICO",IF(AK27&gt;5,"MAYOR","MODERADO"))</f>
        <v>MODERADO</v>
      </c>
      <c r="AL28" s="108"/>
      <c r="AM28" s="107" t="str">
        <f>IF(OR(AM27&gt;11,AM23="X"),"CATASTRÓFICO",IF(AM27&gt;5,"MAYOR","MODERADO"))</f>
        <v>MODERADO</v>
      </c>
      <c r="AN28" s="108"/>
      <c r="AO28" s="107" t="str">
        <f>IF(OR(AO27&gt;11,AO23="X"),"CATASTRÓFICO",IF(AO27&gt;5,"MAYOR","MODERADO"))</f>
        <v>MODERADO</v>
      </c>
      <c r="AP28" s="108"/>
      <c r="AQ28" s="107" t="str">
        <f>IF(OR(AQ27&gt;11,AQ23="X"),"CATASTRÓFICO",IF(AQ27&gt;5,"MAYOR","MODERADO"))</f>
        <v>MODERADO</v>
      </c>
      <c r="AR28" s="108"/>
      <c r="AS28" s="107" t="str">
        <f>IF(OR(AS27&gt;11,AS23="X"),"CATASTRÓFICO",IF(AS27&gt;5,"MAYOR","MODERADO"))</f>
        <v>MODERADO</v>
      </c>
      <c r="AT28" s="108"/>
      <c r="AW28"/>
      <c r="AX28"/>
      <c r="AY28"/>
      <c r="AZ28"/>
      <c r="BA28"/>
      <c r="BB28"/>
      <c r="BC28"/>
      <c r="BD28"/>
      <c r="BE28"/>
      <c r="BF28"/>
      <c r="BG28"/>
      <c r="BH28"/>
      <c r="BI28"/>
      <c r="BJ28"/>
      <c r="BK28"/>
      <c r="BL28"/>
      <c r="BM28"/>
      <c r="BN28"/>
      <c r="BO28"/>
      <c r="BP28"/>
    </row>
    <row r="29" spans="1:68" x14ac:dyDescent="0.3">
      <c r="A29" s="78"/>
      <c r="B29" s="78"/>
      <c r="C29" s="78"/>
      <c r="D29" s="78"/>
      <c r="E29" s="78"/>
      <c r="F29" s="78"/>
      <c r="G29" s="78"/>
      <c r="H29" s="78"/>
      <c r="I29" s="78"/>
      <c r="J29" s="78"/>
      <c r="K29" s="78"/>
      <c r="L29" s="78"/>
      <c r="M29" s="78"/>
      <c r="N29" s="78"/>
      <c r="O29" s="35"/>
      <c r="P29" s="35"/>
      <c r="Q29" s="35"/>
      <c r="R29" s="35"/>
      <c r="S29" s="78"/>
      <c r="T29" s="78"/>
      <c r="U29" s="78"/>
      <c r="V29" s="78"/>
      <c r="W29" s="78"/>
      <c r="X29" s="78"/>
      <c r="Y29" s="35"/>
      <c r="Z29" s="35"/>
      <c r="AA29" s="35"/>
      <c r="AB29" s="35"/>
      <c r="AC29" s="35"/>
      <c r="AD29" s="35"/>
      <c r="AE29" s="35"/>
      <c r="AF29" s="35"/>
      <c r="AG29" s="35"/>
      <c r="AH29" s="35"/>
      <c r="AI29" s="35"/>
      <c r="AJ29" s="35"/>
      <c r="AK29" s="35"/>
      <c r="AL29" s="35"/>
      <c r="AM29" s="35"/>
      <c r="AN29" s="35"/>
      <c r="AO29" s="35"/>
      <c r="AP29" s="35"/>
      <c r="AQ29" s="35"/>
      <c r="AR29" s="35"/>
      <c r="AW29"/>
      <c r="AX29"/>
      <c r="AY29"/>
      <c r="AZ29"/>
      <c r="BA29"/>
      <c r="BB29"/>
      <c r="BC29"/>
      <c r="BD29"/>
      <c r="BE29"/>
      <c r="BF29"/>
      <c r="BG29"/>
      <c r="BH29"/>
      <c r="BI29"/>
      <c r="BJ29"/>
      <c r="BK29"/>
      <c r="BL29"/>
      <c r="BM29"/>
      <c r="BN29"/>
      <c r="BO29"/>
      <c r="BP29"/>
    </row>
    <row r="30" spans="1:68" ht="15" thickBot="1" x14ac:dyDescent="0.35">
      <c r="A30" s="78"/>
      <c r="B30" s="78"/>
      <c r="C30" s="78"/>
      <c r="D30" s="78"/>
      <c r="E30" s="78"/>
      <c r="F30" s="78"/>
      <c r="G30" s="78"/>
      <c r="H30" s="78"/>
      <c r="I30" s="78"/>
      <c r="J30" s="78"/>
      <c r="K30" s="78"/>
      <c r="L30" s="78"/>
      <c r="M30" s="78"/>
      <c r="N30" s="78"/>
      <c r="O30" s="35"/>
      <c r="P30" s="35"/>
      <c r="Q30" s="35"/>
      <c r="R30" s="35"/>
      <c r="S30" s="78"/>
      <c r="T30" s="78"/>
      <c r="U30" s="78"/>
      <c r="V30" s="78"/>
      <c r="W30" s="78"/>
      <c r="X30" s="78"/>
      <c r="Y30" s="35"/>
      <c r="Z30" s="35"/>
      <c r="AA30" s="35"/>
      <c r="AB30" s="35"/>
      <c r="AC30" s="35"/>
      <c r="AD30" s="35"/>
      <c r="AE30" s="35"/>
      <c r="AF30" s="35"/>
      <c r="AG30" s="35"/>
      <c r="AH30" s="35"/>
      <c r="AI30" s="35"/>
      <c r="AJ30" s="35"/>
      <c r="AK30" s="35"/>
      <c r="AL30" s="35"/>
      <c r="AM30" s="35"/>
      <c r="AN30" s="35"/>
      <c r="AO30" s="35"/>
      <c r="AP30" s="35"/>
      <c r="AQ30" s="35"/>
      <c r="AR30" s="35"/>
      <c r="AW30"/>
      <c r="AX30"/>
      <c r="AY30"/>
      <c r="AZ30"/>
      <c r="BA30"/>
      <c r="BB30"/>
      <c r="BC30"/>
      <c r="BD30"/>
      <c r="BE30"/>
      <c r="BF30"/>
      <c r="BG30"/>
      <c r="BH30"/>
      <c r="BI30"/>
      <c r="BJ30"/>
      <c r="BK30"/>
      <c r="BL30"/>
      <c r="BM30"/>
      <c r="BN30"/>
      <c r="BO30"/>
      <c r="BP30"/>
    </row>
    <row r="31" spans="1:68" ht="18" x14ac:dyDescent="0.35">
      <c r="A31" s="110" t="s">
        <v>139</v>
      </c>
      <c r="B31" s="111"/>
      <c r="C31" s="793" t="s">
        <v>140</v>
      </c>
      <c r="D31" s="794"/>
      <c r="E31" s="794"/>
      <c r="F31" s="794"/>
      <c r="G31" s="794"/>
      <c r="H31" s="794"/>
      <c r="I31" s="794"/>
      <c r="J31" s="794"/>
      <c r="K31" s="795"/>
      <c r="L31" s="259"/>
      <c r="M31" s="259"/>
      <c r="N31" s="259"/>
      <c r="O31" s="259"/>
      <c r="P31" s="259"/>
      <c r="Q31" s="259"/>
      <c r="R31" s="259"/>
      <c r="S31" s="259"/>
      <c r="T31" s="259"/>
      <c r="U31" s="259"/>
      <c r="V31" s="259"/>
      <c r="W31" s="259"/>
      <c r="X31" s="259"/>
      <c r="Y31" s="259"/>
      <c r="Z31" s="259"/>
      <c r="AA31" s="259"/>
      <c r="AB31" s="259"/>
      <c r="AC31" s="259"/>
      <c r="AD31" s="259"/>
      <c r="AE31" s="259"/>
      <c r="AF31" s="259"/>
      <c r="AG31" s="258"/>
      <c r="AH31" s="258"/>
      <c r="AI31" s="258"/>
      <c r="AJ31" s="258"/>
      <c r="AK31" s="258"/>
      <c r="AL31" s="258"/>
      <c r="AM31" s="258"/>
      <c r="AN31" s="258"/>
      <c r="AO31" s="258"/>
      <c r="AP31" s="258"/>
      <c r="AQ31" s="258"/>
      <c r="AR31" s="258"/>
      <c r="AS31" s="256"/>
      <c r="AW31"/>
      <c r="AX31"/>
      <c r="AY31"/>
      <c r="AZ31"/>
      <c r="BA31"/>
      <c r="BB31"/>
      <c r="BC31"/>
      <c r="BD31"/>
      <c r="BE31"/>
      <c r="BF31"/>
      <c r="BG31"/>
      <c r="BH31"/>
      <c r="BI31"/>
      <c r="BJ31"/>
      <c r="BK31"/>
      <c r="BL31"/>
      <c r="BM31"/>
      <c r="BN31"/>
      <c r="BO31"/>
      <c r="BP31"/>
    </row>
    <row r="32" spans="1:68" ht="18.75" customHeight="1" x14ac:dyDescent="0.3">
      <c r="A32" s="262" t="s">
        <v>13</v>
      </c>
      <c r="B32" s="263" t="s">
        <v>14</v>
      </c>
      <c r="C32" s="803" t="s">
        <v>15</v>
      </c>
      <c r="D32" s="804"/>
      <c r="E32" s="804"/>
      <c r="F32" s="804"/>
      <c r="G32" s="804"/>
      <c r="H32" s="804"/>
      <c r="I32" s="804"/>
      <c r="J32" s="804"/>
      <c r="K32" s="805"/>
      <c r="L32" s="260"/>
      <c r="M32" s="260"/>
      <c r="N32" s="260"/>
      <c r="O32" s="260"/>
      <c r="P32" s="260"/>
      <c r="Q32" s="260"/>
      <c r="R32" s="260"/>
      <c r="S32" s="260"/>
      <c r="T32" s="260"/>
      <c r="U32" s="260"/>
      <c r="V32" s="260"/>
      <c r="W32" s="260"/>
      <c r="X32" s="260"/>
      <c r="Y32" s="260"/>
      <c r="Z32" s="260"/>
      <c r="AA32" s="260"/>
      <c r="AB32" s="260"/>
      <c r="AC32" s="260"/>
      <c r="AD32" s="260"/>
      <c r="AE32" s="260"/>
      <c r="AF32" s="260"/>
      <c r="AG32" s="200"/>
      <c r="AH32" s="200"/>
      <c r="AI32" s="200"/>
      <c r="AJ32" s="200"/>
      <c r="AK32" s="200"/>
      <c r="AL32" s="200"/>
      <c r="AM32" s="200"/>
      <c r="AN32" s="200"/>
      <c r="AO32" s="200"/>
      <c r="AP32" s="200"/>
      <c r="AQ32" s="200"/>
      <c r="AR32" s="200"/>
      <c r="AS32" s="256"/>
      <c r="AW32"/>
      <c r="AX32"/>
      <c r="AY32"/>
      <c r="AZ32"/>
      <c r="BA32"/>
      <c r="BB32"/>
      <c r="BC32"/>
      <c r="BD32"/>
      <c r="BE32"/>
      <c r="BF32"/>
      <c r="BG32"/>
      <c r="BH32"/>
      <c r="BI32"/>
      <c r="BJ32"/>
      <c r="BK32"/>
      <c r="BL32"/>
      <c r="BM32"/>
      <c r="BN32"/>
      <c r="BO32"/>
      <c r="BP32"/>
    </row>
    <row r="33" spans="1:68" ht="18.75" customHeight="1" x14ac:dyDescent="0.3">
      <c r="A33" s="264">
        <v>3</v>
      </c>
      <c r="B33" s="265" t="s">
        <v>3</v>
      </c>
      <c r="C33" s="797" t="s">
        <v>219</v>
      </c>
      <c r="D33" s="798"/>
      <c r="E33" s="798"/>
      <c r="F33" s="798"/>
      <c r="G33" s="798"/>
      <c r="H33" s="798"/>
      <c r="I33" s="798"/>
      <c r="J33" s="798"/>
      <c r="K33" s="799"/>
      <c r="L33" s="261"/>
      <c r="M33" s="261"/>
      <c r="N33" s="261"/>
      <c r="O33" s="261"/>
      <c r="P33" s="261"/>
      <c r="Q33" s="261"/>
      <c r="R33" s="261"/>
      <c r="S33" s="261"/>
      <c r="T33" s="261"/>
      <c r="U33" s="261"/>
      <c r="V33" s="261"/>
      <c r="W33" s="261"/>
      <c r="X33" s="261"/>
      <c r="Y33" s="261"/>
      <c r="Z33" s="261"/>
      <c r="AA33" s="261"/>
      <c r="AB33" s="261"/>
      <c r="AC33" s="261"/>
      <c r="AD33" s="261"/>
      <c r="AE33" s="261"/>
      <c r="AF33" s="261"/>
      <c r="AG33" s="201"/>
      <c r="AH33" s="201"/>
      <c r="AI33" s="201"/>
      <c r="AJ33" s="201"/>
      <c r="AK33" s="201"/>
      <c r="AL33" s="201"/>
      <c r="AM33" s="201"/>
      <c r="AN33" s="201"/>
      <c r="AO33" s="201"/>
      <c r="AP33" s="201"/>
      <c r="AQ33" s="201"/>
      <c r="AR33" s="201"/>
      <c r="AS33" s="256"/>
      <c r="AW33"/>
      <c r="AX33"/>
      <c r="AY33"/>
      <c r="AZ33"/>
      <c r="BA33"/>
      <c r="BB33"/>
      <c r="BC33"/>
      <c r="BD33"/>
      <c r="BE33"/>
      <c r="BF33"/>
      <c r="BG33"/>
      <c r="BH33"/>
      <c r="BI33"/>
      <c r="BJ33"/>
      <c r="BK33"/>
      <c r="BL33"/>
      <c r="BM33"/>
      <c r="BN33"/>
      <c r="BO33"/>
      <c r="BP33"/>
    </row>
    <row r="34" spans="1:68" ht="18.75" customHeight="1" x14ac:dyDescent="0.3">
      <c r="A34" s="264">
        <v>4</v>
      </c>
      <c r="B34" s="265" t="s">
        <v>20</v>
      </c>
      <c r="C34" s="797" t="s">
        <v>220</v>
      </c>
      <c r="D34" s="798"/>
      <c r="E34" s="798"/>
      <c r="F34" s="798"/>
      <c r="G34" s="798"/>
      <c r="H34" s="798"/>
      <c r="I34" s="798"/>
      <c r="J34" s="798"/>
      <c r="K34" s="799"/>
      <c r="L34" s="261"/>
      <c r="M34" s="261"/>
      <c r="N34" s="261"/>
      <c r="O34" s="261"/>
      <c r="P34" s="261"/>
      <c r="Q34" s="261"/>
      <c r="R34" s="261"/>
      <c r="S34" s="261"/>
      <c r="T34" s="261"/>
      <c r="U34" s="261"/>
      <c r="V34" s="261"/>
      <c r="W34" s="261"/>
      <c r="X34" s="261"/>
      <c r="Y34" s="261"/>
      <c r="Z34" s="261"/>
      <c r="AA34" s="261"/>
      <c r="AB34" s="261"/>
      <c r="AC34" s="261"/>
      <c r="AD34" s="261"/>
      <c r="AE34" s="261"/>
      <c r="AF34" s="261"/>
      <c r="AG34" s="201"/>
      <c r="AH34" s="201"/>
      <c r="AI34" s="201"/>
      <c r="AJ34" s="201"/>
      <c r="AK34" s="201"/>
      <c r="AL34" s="201"/>
      <c r="AM34" s="201"/>
      <c r="AN34" s="201"/>
      <c r="AO34" s="201"/>
      <c r="AP34" s="201"/>
      <c r="AQ34" s="201"/>
      <c r="AR34" s="201"/>
      <c r="AS34" s="256"/>
      <c r="AW34"/>
      <c r="AX34"/>
      <c r="AY34"/>
      <c r="AZ34"/>
      <c r="BA34"/>
      <c r="BB34"/>
      <c r="BC34"/>
      <c r="BD34"/>
      <c r="BE34"/>
      <c r="BF34"/>
      <c r="BG34"/>
      <c r="BH34"/>
      <c r="BI34"/>
      <c r="BJ34"/>
      <c r="BK34"/>
      <c r="BL34"/>
      <c r="BM34"/>
      <c r="BN34"/>
      <c r="BO34"/>
      <c r="BP34"/>
    </row>
    <row r="35" spans="1:68" ht="27.75" customHeight="1" thickBot="1" x14ac:dyDescent="0.35">
      <c r="A35" s="266">
        <v>5</v>
      </c>
      <c r="B35" s="267" t="s">
        <v>21</v>
      </c>
      <c r="C35" s="800" t="s">
        <v>221</v>
      </c>
      <c r="D35" s="801"/>
      <c r="E35" s="801"/>
      <c r="F35" s="801"/>
      <c r="G35" s="801"/>
      <c r="H35" s="801"/>
      <c r="I35" s="801"/>
      <c r="J35" s="801"/>
      <c r="K35" s="802"/>
      <c r="L35" s="261"/>
      <c r="M35" s="261"/>
      <c r="N35" s="261"/>
      <c r="O35" s="261"/>
      <c r="P35" s="261"/>
      <c r="Q35" s="261"/>
      <c r="R35" s="261"/>
      <c r="S35" s="261"/>
      <c r="T35" s="261"/>
      <c r="U35" s="261"/>
      <c r="V35" s="261"/>
      <c r="W35" s="261"/>
      <c r="X35" s="261"/>
      <c r="Y35" s="261"/>
      <c r="Z35" s="261"/>
      <c r="AA35" s="261"/>
      <c r="AB35" s="261"/>
      <c r="AC35" s="261"/>
      <c r="AD35" s="261"/>
      <c r="AE35" s="261"/>
      <c r="AF35" s="261"/>
      <c r="AG35" s="201"/>
      <c r="AH35" s="201"/>
      <c r="AI35" s="201"/>
      <c r="AJ35" s="201"/>
      <c r="AK35" s="201"/>
      <c r="AL35" s="201"/>
      <c r="AM35" s="201"/>
      <c r="AN35" s="201"/>
      <c r="AO35" s="201"/>
      <c r="AP35" s="201"/>
      <c r="AQ35" s="201"/>
      <c r="AR35" s="201"/>
      <c r="AS35" s="256"/>
      <c r="AW35"/>
      <c r="AX35"/>
      <c r="AY35"/>
      <c r="AZ35"/>
      <c r="BA35"/>
      <c r="BB35"/>
      <c r="BC35"/>
      <c r="BD35"/>
      <c r="BE35"/>
      <c r="BF35"/>
      <c r="BG35"/>
      <c r="BH35"/>
      <c r="BI35"/>
      <c r="BJ35"/>
      <c r="BK35"/>
      <c r="BL35"/>
      <c r="BM35"/>
      <c r="BN35"/>
      <c r="BO35"/>
      <c r="BP35"/>
    </row>
    <row r="36" spans="1:68" x14ac:dyDescent="0.3">
      <c r="A36" s="78"/>
      <c r="B36" s="78"/>
      <c r="C36" s="78"/>
      <c r="D36" s="78"/>
      <c r="E36" s="78"/>
      <c r="F36" s="78"/>
      <c r="G36" s="78"/>
      <c r="H36" s="78"/>
      <c r="I36" s="78"/>
      <c r="J36" s="115"/>
      <c r="K36" s="115"/>
      <c r="L36" s="789"/>
      <c r="M36" s="789"/>
      <c r="N36" s="115"/>
      <c r="O36" s="35"/>
      <c r="P36" s="35"/>
      <c r="Q36" s="35"/>
      <c r="R36" s="35"/>
      <c r="S36" s="78"/>
      <c r="T36" s="115"/>
      <c r="U36" s="115"/>
      <c r="V36" s="789"/>
      <c r="W36" s="789"/>
      <c r="X36" s="115"/>
      <c r="Y36" s="35"/>
      <c r="Z36" s="35"/>
      <c r="AA36" s="35"/>
      <c r="AB36" s="35"/>
      <c r="AC36" s="35"/>
      <c r="AD36" s="35"/>
      <c r="AE36" s="35"/>
      <c r="AF36" s="35"/>
      <c r="AG36" s="35"/>
      <c r="AH36" s="35"/>
      <c r="AI36" s="35"/>
      <c r="AJ36" s="35"/>
      <c r="AK36" s="35"/>
      <c r="AL36" s="35"/>
      <c r="AM36" s="35"/>
      <c r="AN36" s="35"/>
      <c r="AO36" s="35"/>
      <c r="AP36" s="35"/>
      <c r="AQ36" s="35"/>
      <c r="AR36" s="35"/>
      <c r="AW36"/>
      <c r="AX36"/>
      <c r="AY36"/>
      <c r="AZ36"/>
      <c r="BA36"/>
      <c r="BB36"/>
      <c r="BC36"/>
      <c r="BD36"/>
      <c r="BE36"/>
      <c r="BF36"/>
      <c r="BG36"/>
      <c r="BH36"/>
      <c r="BI36"/>
      <c r="BJ36"/>
      <c r="BK36"/>
      <c r="BL36"/>
      <c r="BM36"/>
      <c r="BN36"/>
      <c r="BO36"/>
      <c r="BP36"/>
    </row>
    <row r="37" spans="1:68" x14ac:dyDescent="0.3">
      <c r="A37" s="78"/>
      <c r="B37" s="78"/>
      <c r="C37" s="78"/>
      <c r="D37" s="78"/>
      <c r="E37" s="78"/>
      <c r="F37" s="78"/>
      <c r="G37" s="78"/>
      <c r="H37" s="78"/>
      <c r="I37" s="78"/>
      <c r="J37" s="116"/>
      <c r="K37" s="117"/>
      <c r="L37" s="796"/>
      <c r="M37" s="796"/>
      <c r="N37" s="114"/>
      <c r="O37" s="35"/>
      <c r="P37" s="35"/>
      <c r="Q37" s="35"/>
      <c r="R37" s="35"/>
      <c r="S37" s="78"/>
      <c r="T37" s="116"/>
      <c r="U37" s="117"/>
      <c r="V37" s="796"/>
      <c r="W37" s="796"/>
      <c r="X37" s="114"/>
      <c r="Y37" s="35"/>
      <c r="Z37" s="35"/>
      <c r="AA37" s="35"/>
      <c r="AB37" s="35"/>
      <c r="AC37" s="35"/>
      <c r="AD37" s="35"/>
      <c r="AE37" s="35"/>
      <c r="AF37" s="35"/>
      <c r="AG37" s="35"/>
      <c r="AH37" s="35"/>
      <c r="AI37" s="35"/>
      <c r="AJ37" s="35"/>
      <c r="AK37" s="35"/>
      <c r="AL37" s="35"/>
      <c r="AM37" s="35"/>
      <c r="AN37" s="35"/>
      <c r="AO37" s="35"/>
      <c r="AP37" s="35"/>
      <c r="AQ37" s="35"/>
      <c r="AR37" s="35"/>
      <c r="AW37"/>
      <c r="AX37"/>
      <c r="AY37"/>
      <c r="AZ37"/>
      <c r="BA37"/>
      <c r="BB37"/>
      <c r="BC37"/>
      <c r="BD37"/>
      <c r="BE37"/>
      <c r="BF37"/>
      <c r="BG37"/>
      <c r="BH37"/>
      <c r="BI37"/>
      <c r="BJ37"/>
      <c r="BK37"/>
      <c r="BL37"/>
      <c r="BM37"/>
      <c r="BN37"/>
      <c r="BO37"/>
      <c r="BP37"/>
    </row>
    <row r="39" spans="1:68" x14ac:dyDescent="0.3">
      <c r="A39" s="78"/>
      <c r="B39" s="78"/>
      <c r="C39" s="78"/>
      <c r="D39" s="78"/>
      <c r="E39" s="78"/>
      <c r="F39" s="78"/>
      <c r="G39" s="78"/>
      <c r="H39" s="78"/>
      <c r="I39" s="78"/>
      <c r="J39" s="78"/>
      <c r="K39" s="78"/>
      <c r="L39" s="78"/>
      <c r="M39" s="78"/>
      <c r="N39" s="78"/>
      <c r="O39" s="35"/>
      <c r="P39" s="35"/>
      <c r="Q39" s="35"/>
      <c r="R39" s="35"/>
      <c r="S39" s="78"/>
      <c r="T39" s="78"/>
      <c r="U39" s="78"/>
      <c r="V39" s="78"/>
      <c r="W39" s="78"/>
      <c r="X39" s="78"/>
      <c r="Y39" s="35"/>
      <c r="Z39" s="35"/>
      <c r="AA39" s="35"/>
      <c r="AB39" s="35"/>
      <c r="AC39" s="35"/>
      <c r="AD39" s="35"/>
      <c r="AE39" s="35"/>
      <c r="AF39" s="35"/>
      <c r="AG39" s="35"/>
      <c r="AH39" s="35"/>
      <c r="AI39" s="35"/>
      <c r="AJ39" s="35"/>
      <c r="AK39" s="35"/>
      <c r="AL39" s="35"/>
      <c r="AM39" s="35"/>
      <c r="AN39" s="35"/>
      <c r="AO39" s="35"/>
      <c r="AP39" s="35"/>
      <c r="AQ39" s="35"/>
      <c r="AR39" s="35"/>
      <c r="AW39"/>
      <c r="AX39"/>
      <c r="AY39"/>
      <c r="AZ39"/>
      <c r="BA39"/>
      <c r="BB39"/>
      <c r="BC39"/>
      <c r="BD39"/>
      <c r="BE39"/>
      <c r="BF39"/>
      <c r="BG39"/>
      <c r="BH39"/>
      <c r="BI39"/>
      <c r="BJ39"/>
      <c r="BK39"/>
      <c r="BL39"/>
      <c r="BM39"/>
      <c r="BN39"/>
      <c r="BO39"/>
      <c r="BP39"/>
    </row>
    <row r="40" spans="1:68" x14ac:dyDescent="0.3">
      <c r="A40" s="78"/>
      <c r="B40" s="78"/>
      <c r="C40" s="78"/>
      <c r="D40" s="78"/>
      <c r="E40" s="78"/>
      <c r="F40" s="78"/>
      <c r="G40" s="78"/>
      <c r="H40" s="78"/>
      <c r="I40" s="78"/>
      <c r="J40" s="78"/>
      <c r="K40" s="78"/>
      <c r="L40" s="78"/>
      <c r="M40" s="78"/>
      <c r="N40" s="78"/>
      <c r="O40" s="35"/>
      <c r="P40" s="35"/>
      <c r="Q40" s="35"/>
      <c r="R40" s="35"/>
      <c r="S40" s="78"/>
      <c r="T40" s="78"/>
      <c r="U40" s="78"/>
      <c r="V40" s="78"/>
      <c r="W40" s="78"/>
      <c r="X40" s="78"/>
      <c r="Y40" s="35"/>
      <c r="Z40" s="35"/>
      <c r="AA40" s="35"/>
      <c r="AB40" s="35"/>
      <c r="AC40" s="35"/>
      <c r="AD40" s="35"/>
      <c r="AE40" s="35"/>
      <c r="AF40" s="35"/>
      <c r="AG40" s="35"/>
      <c r="AH40" s="35"/>
      <c r="AI40" s="35"/>
      <c r="AJ40" s="35"/>
      <c r="AK40" s="35"/>
      <c r="AL40" s="35"/>
      <c r="AM40" s="35"/>
      <c r="AN40" s="35"/>
      <c r="AO40" s="35"/>
      <c r="AP40" s="35"/>
      <c r="AQ40" s="35"/>
      <c r="AR40" s="35"/>
      <c r="AW40"/>
      <c r="AX40"/>
      <c r="AY40"/>
      <c r="AZ40"/>
      <c r="BA40"/>
      <c r="BB40"/>
      <c r="BC40"/>
      <c r="BD40"/>
      <c r="BE40"/>
      <c r="BF40"/>
      <c r="BG40"/>
      <c r="BH40"/>
      <c r="BI40"/>
      <c r="BJ40"/>
      <c r="BK40"/>
      <c r="BL40"/>
      <c r="BM40"/>
      <c r="BN40"/>
      <c r="BO40"/>
      <c r="BP40"/>
    </row>
    <row r="41" spans="1:68" x14ac:dyDescent="0.3">
      <c r="A41" s="78"/>
      <c r="B41" s="78"/>
      <c r="C41" s="78"/>
      <c r="D41" s="78"/>
      <c r="E41" s="78"/>
      <c r="F41" s="78"/>
      <c r="G41" s="78"/>
      <c r="H41" s="78"/>
      <c r="I41" s="78"/>
      <c r="J41" s="78"/>
      <c r="K41" s="78"/>
      <c r="L41" s="78"/>
      <c r="M41" s="78"/>
      <c r="N41" s="78"/>
      <c r="O41" s="35"/>
      <c r="P41" s="35"/>
      <c r="Q41" s="35"/>
      <c r="R41" s="35"/>
      <c r="S41" s="78"/>
      <c r="T41" s="78"/>
      <c r="U41" s="78"/>
      <c r="V41" s="78"/>
      <c r="W41" s="78"/>
      <c r="X41" s="78"/>
      <c r="Y41" s="35"/>
      <c r="Z41" s="35"/>
      <c r="AA41" s="35"/>
      <c r="AB41" s="35"/>
      <c r="AC41" s="35"/>
      <c r="AD41" s="35"/>
      <c r="AE41" s="35"/>
      <c r="AF41" s="35"/>
      <c r="AG41" s="35"/>
      <c r="AH41" s="35"/>
      <c r="AI41" s="35"/>
      <c r="AJ41" s="35"/>
      <c r="AK41" s="35"/>
      <c r="AL41" s="35"/>
      <c r="AM41" s="35"/>
      <c r="AN41" s="35"/>
      <c r="AO41" s="35"/>
      <c r="AP41" s="35"/>
      <c r="AQ41" s="35"/>
      <c r="AR41" s="35"/>
      <c r="AW41"/>
      <c r="AX41"/>
      <c r="AY41"/>
      <c r="AZ41"/>
      <c r="BA41"/>
      <c r="BB41"/>
      <c r="BC41"/>
      <c r="BD41"/>
      <c r="BE41"/>
      <c r="BF41"/>
      <c r="BG41"/>
      <c r="BH41"/>
      <c r="BI41"/>
      <c r="BJ41"/>
      <c r="BK41"/>
      <c r="BL41"/>
      <c r="BM41"/>
      <c r="BN41"/>
      <c r="BO41"/>
      <c r="BP41"/>
    </row>
    <row r="42" spans="1:68" x14ac:dyDescent="0.3">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W42"/>
      <c r="AX42"/>
      <c r="AY42"/>
      <c r="AZ42"/>
      <c r="BA42"/>
      <c r="BB42"/>
      <c r="BC42"/>
      <c r="BD42"/>
      <c r="BE42"/>
      <c r="BF42"/>
      <c r="BG42"/>
      <c r="BH42"/>
      <c r="BI42"/>
      <c r="BJ42"/>
      <c r="BK42"/>
      <c r="BL42"/>
      <c r="BM42"/>
      <c r="BN42"/>
      <c r="BO42"/>
      <c r="BP42"/>
    </row>
    <row r="43" spans="1:68" x14ac:dyDescent="0.3">
      <c r="A43" s="80"/>
      <c r="B43" s="78"/>
      <c r="C43" s="78"/>
      <c r="D43" s="78"/>
      <c r="E43" s="78"/>
      <c r="F43" s="78"/>
      <c r="G43" s="78"/>
      <c r="H43" s="78"/>
      <c r="I43" s="78"/>
      <c r="J43" s="78"/>
      <c r="K43" s="78"/>
      <c r="L43" s="78"/>
      <c r="M43" s="78"/>
      <c r="N43" s="78"/>
      <c r="O43" s="78"/>
      <c r="P43" s="78"/>
      <c r="S43" s="78"/>
      <c r="T43" s="78"/>
      <c r="U43" s="78"/>
      <c r="V43" s="78"/>
      <c r="W43" s="78"/>
      <c r="X43" s="78"/>
      <c r="Y43" s="78"/>
      <c r="Z43" s="78"/>
      <c r="AC43" s="78"/>
      <c r="AD43" s="78"/>
      <c r="AI43" s="78"/>
      <c r="AJ43" s="78"/>
      <c r="AO43" s="78"/>
      <c r="AP43" s="78"/>
      <c r="AW43"/>
      <c r="AX43"/>
      <c r="AY43"/>
      <c r="AZ43"/>
      <c r="BA43"/>
      <c r="BB43"/>
      <c r="BC43"/>
      <c r="BD43"/>
      <c r="BE43"/>
      <c r="BF43"/>
      <c r="BG43"/>
      <c r="BH43"/>
      <c r="BI43"/>
      <c r="BJ43"/>
      <c r="BK43"/>
      <c r="BL43"/>
      <c r="BM43"/>
      <c r="BN43"/>
      <c r="BO43"/>
      <c r="BP43"/>
    </row>
    <row r="44" spans="1:68" x14ac:dyDescent="0.3">
      <c r="A44" s="80"/>
      <c r="B44" s="78"/>
      <c r="C44" s="78"/>
      <c r="D44" s="78"/>
      <c r="E44" s="78"/>
      <c r="F44" s="78"/>
      <c r="G44" s="78"/>
      <c r="H44" s="78"/>
      <c r="I44" s="78"/>
      <c r="J44" s="78"/>
      <c r="K44" s="78"/>
      <c r="L44" s="78"/>
      <c r="M44" s="78"/>
      <c r="N44" s="78"/>
      <c r="O44" s="78"/>
      <c r="P44" s="78"/>
      <c r="S44" s="78"/>
      <c r="T44" s="78"/>
      <c r="U44" s="78"/>
      <c r="V44" s="78"/>
      <c r="W44" s="78"/>
      <c r="X44" s="78"/>
      <c r="Y44" s="78"/>
      <c r="Z44" s="78"/>
      <c r="AC44" s="78"/>
      <c r="AD44" s="78"/>
      <c r="AI44" s="78"/>
      <c r="AJ44" s="78"/>
      <c r="AO44" s="78"/>
      <c r="AP44" s="78"/>
      <c r="AW44"/>
      <c r="AX44"/>
      <c r="AY44"/>
      <c r="AZ44"/>
      <c r="BA44"/>
      <c r="BB44"/>
      <c r="BC44"/>
      <c r="BD44"/>
      <c r="BE44"/>
      <c r="BF44"/>
      <c r="BG44"/>
      <c r="BH44"/>
      <c r="BI44"/>
      <c r="BJ44"/>
      <c r="BK44"/>
      <c r="BL44"/>
      <c r="BM44"/>
      <c r="BN44"/>
      <c r="BO44"/>
      <c r="BP44"/>
    </row>
    <row r="45" spans="1:68" x14ac:dyDescent="0.3">
      <c r="A45" s="80"/>
      <c r="B45" s="78"/>
      <c r="C45" s="78"/>
      <c r="D45" s="78"/>
      <c r="E45" s="78"/>
      <c r="F45" s="78"/>
      <c r="G45" s="78"/>
      <c r="H45" s="78"/>
      <c r="I45" s="78"/>
      <c r="J45" s="78"/>
      <c r="K45" s="78"/>
      <c r="L45" s="78"/>
      <c r="M45" s="78"/>
      <c r="N45" s="78"/>
      <c r="O45" s="78"/>
      <c r="P45" s="78"/>
      <c r="S45" s="78"/>
      <c r="T45" s="78"/>
      <c r="U45" s="78"/>
      <c r="V45" s="78"/>
      <c r="W45" s="78"/>
      <c r="X45" s="78"/>
      <c r="Y45" s="78"/>
      <c r="Z45" s="78"/>
      <c r="AC45" s="78"/>
      <c r="AD45" s="78"/>
      <c r="AI45" s="78"/>
      <c r="AJ45" s="78"/>
      <c r="AO45" s="78"/>
      <c r="AP45" s="78"/>
      <c r="AW45"/>
      <c r="AX45"/>
      <c r="AY45"/>
      <c r="AZ45"/>
      <c r="BA45"/>
      <c r="BB45"/>
      <c r="BC45"/>
      <c r="BD45"/>
      <c r="BE45"/>
      <c r="BF45"/>
      <c r="BG45"/>
      <c r="BH45"/>
      <c r="BI45"/>
      <c r="BJ45"/>
      <c r="BK45"/>
      <c r="BL45"/>
      <c r="BM45"/>
      <c r="BN45"/>
      <c r="BO45"/>
      <c r="BP45"/>
    </row>
    <row r="46" spans="1:68" x14ac:dyDescent="0.3">
      <c r="A46" s="80"/>
      <c r="B46" s="78"/>
      <c r="C46" s="78"/>
      <c r="D46" s="78"/>
      <c r="E46" s="78"/>
      <c r="F46" s="78"/>
      <c r="G46" s="78"/>
      <c r="H46" s="78"/>
      <c r="I46" s="78"/>
      <c r="J46" s="78"/>
      <c r="K46" s="78"/>
      <c r="L46" s="78"/>
      <c r="M46" s="78"/>
      <c r="N46" s="78"/>
      <c r="O46" s="78"/>
      <c r="P46" s="78"/>
      <c r="S46" s="78"/>
      <c r="T46" s="78"/>
      <c r="U46" s="78"/>
      <c r="V46" s="78"/>
      <c r="W46" s="78"/>
      <c r="X46" s="78"/>
      <c r="Y46" s="78"/>
      <c r="Z46" s="78"/>
      <c r="AC46" s="78"/>
      <c r="AD46" s="78"/>
      <c r="AI46" s="78"/>
      <c r="AJ46" s="78"/>
      <c r="AO46" s="78"/>
      <c r="AP46" s="78"/>
      <c r="AW46"/>
      <c r="AX46"/>
      <c r="AY46"/>
      <c r="AZ46"/>
      <c r="BA46"/>
      <c r="BB46"/>
      <c r="BC46"/>
      <c r="BD46"/>
      <c r="BE46"/>
      <c r="BF46"/>
      <c r="BG46"/>
      <c r="BH46"/>
      <c r="BI46"/>
      <c r="BJ46"/>
      <c r="BK46"/>
      <c r="BL46"/>
      <c r="BM46"/>
      <c r="BN46"/>
      <c r="BO46"/>
      <c r="BP46"/>
    </row>
    <row r="47" spans="1:68" x14ac:dyDescent="0.3">
      <c r="A47" s="80"/>
      <c r="B47" s="78"/>
      <c r="C47" s="78"/>
      <c r="D47" s="78"/>
      <c r="E47" s="78"/>
      <c r="F47" s="78"/>
      <c r="G47" s="78"/>
      <c r="H47" s="78"/>
      <c r="I47" s="78"/>
      <c r="J47" s="78"/>
      <c r="K47" s="78"/>
      <c r="L47" s="78"/>
      <c r="M47" s="78"/>
      <c r="N47" s="78"/>
      <c r="O47" s="78"/>
      <c r="P47" s="78"/>
      <c r="S47" s="78"/>
      <c r="T47" s="78"/>
      <c r="U47" s="78"/>
      <c r="V47" s="78"/>
      <c r="W47" s="78"/>
      <c r="X47" s="78"/>
      <c r="Y47" s="78"/>
      <c r="Z47" s="78"/>
      <c r="AC47" s="78"/>
      <c r="AD47" s="78"/>
      <c r="AI47" s="78"/>
      <c r="AJ47" s="78"/>
      <c r="AO47" s="78"/>
      <c r="AP47" s="78"/>
      <c r="AW47"/>
      <c r="AX47"/>
      <c r="AY47"/>
      <c r="AZ47"/>
      <c r="BA47"/>
      <c r="BB47"/>
      <c r="BC47"/>
      <c r="BD47"/>
      <c r="BE47"/>
      <c r="BF47"/>
      <c r="BG47"/>
      <c r="BH47"/>
      <c r="BI47"/>
      <c r="BJ47"/>
      <c r="BK47"/>
      <c r="BL47"/>
      <c r="BM47"/>
      <c r="BN47"/>
      <c r="BO47"/>
      <c r="BP47"/>
    </row>
    <row r="48" spans="1:68" x14ac:dyDescent="0.3">
      <c r="A48" s="80"/>
      <c r="B48" s="78"/>
      <c r="C48" s="78"/>
      <c r="D48" s="78"/>
      <c r="E48" s="78"/>
      <c r="F48" s="78"/>
      <c r="G48" s="78"/>
      <c r="H48" s="78"/>
      <c r="I48" s="78"/>
      <c r="J48" s="78"/>
      <c r="K48" s="78"/>
      <c r="L48" s="78"/>
      <c r="M48" s="78"/>
      <c r="N48" s="78"/>
      <c r="O48" s="78"/>
      <c r="P48" s="78"/>
      <c r="S48" s="78"/>
      <c r="T48" s="78"/>
      <c r="U48" s="78"/>
      <c r="V48" s="78"/>
      <c r="W48" s="78"/>
      <c r="X48" s="78"/>
      <c r="Y48" s="78"/>
      <c r="Z48" s="78"/>
      <c r="AC48" s="78"/>
      <c r="AD48" s="78"/>
      <c r="AI48" s="78"/>
      <c r="AJ48" s="78"/>
      <c r="AO48" s="78"/>
      <c r="AP48" s="78"/>
      <c r="AW48"/>
      <c r="AX48"/>
      <c r="AY48"/>
      <c r="AZ48"/>
      <c r="BA48"/>
      <c r="BB48"/>
      <c r="BC48"/>
      <c r="BD48"/>
      <c r="BE48"/>
      <c r="BF48"/>
      <c r="BG48"/>
      <c r="BH48"/>
      <c r="BI48"/>
      <c r="BJ48"/>
      <c r="BK48"/>
      <c r="BL48"/>
      <c r="BM48"/>
      <c r="BN48"/>
      <c r="BO48"/>
      <c r="BP48"/>
    </row>
    <row r="49" spans="1:68" x14ac:dyDescent="0.3">
      <c r="A49" s="80"/>
      <c r="B49" s="78"/>
      <c r="C49" s="78"/>
      <c r="D49" s="78"/>
      <c r="E49" s="78"/>
      <c r="F49" s="78"/>
      <c r="G49" s="78"/>
      <c r="H49" s="78"/>
      <c r="I49" s="78"/>
      <c r="J49" s="78"/>
      <c r="K49" s="78"/>
      <c r="L49" s="78"/>
      <c r="M49" s="78"/>
      <c r="N49" s="78"/>
      <c r="O49" s="78"/>
      <c r="P49" s="78"/>
      <c r="S49" s="78"/>
      <c r="T49" s="78"/>
      <c r="U49" s="78"/>
      <c r="V49" s="78"/>
      <c r="W49" s="78"/>
      <c r="X49" s="78"/>
      <c r="Y49" s="78"/>
      <c r="Z49" s="78"/>
      <c r="AC49" s="78"/>
      <c r="AD49" s="78"/>
      <c r="AI49" s="78"/>
      <c r="AJ49" s="78"/>
      <c r="AO49" s="78"/>
      <c r="AP49" s="78"/>
      <c r="AW49"/>
      <c r="AX49"/>
      <c r="AY49"/>
      <c r="AZ49"/>
      <c r="BA49"/>
      <c r="BB49"/>
      <c r="BC49"/>
      <c r="BD49"/>
      <c r="BE49"/>
      <c r="BF49"/>
      <c r="BG49"/>
      <c r="BH49"/>
      <c r="BI49"/>
      <c r="BJ49"/>
      <c r="BK49"/>
      <c r="BL49"/>
      <c r="BM49"/>
      <c r="BN49"/>
      <c r="BO49"/>
      <c r="BP49"/>
    </row>
    <row r="50" spans="1:68" x14ac:dyDescent="0.3">
      <c r="A50" s="80"/>
      <c r="B50" s="78"/>
      <c r="C50" s="78"/>
      <c r="D50" s="78"/>
      <c r="E50" s="78"/>
      <c r="F50" s="78"/>
      <c r="G50" s="78"/>
      <c r="H50" s="78"/>
      <c r="I50" s="78"/>
      <c r="J50" s="78"/>
      <c r="K50" s="78"/>
      <c r="L50" s="78"/>
      <c r="M50" s="78"/>
      <c r="N50" s="78"/>
      <c r="O50" s="78"/>
      <c r="P50" s="78"/>
      <c r="S50" s="78"/>
      <c r="T50" s="78"/>
      <c r="U50" s="78"/>
      <c r="V50" s="78"/>
      <c r="W50" s="78"/>
      <c r="X50" s="78"/>
      <c r="Y50" s="78"/>
      <c r="Z50" s="78"/>
      <c r="AC50" s="78"/>
      <c r="AD50" s="78"/>
      <c r="AI50" s="78"/>
      <c r="AJ50" s="78"/>
      <c r="AO50" s="78"/>
      <c r="AP50" s="78"/>
      <c r="BO50"/>
      <c r="BP50"/>
    </row>
    <row r="51" spans="1:68" x14ac:dyDescent="0.3">
      <c r="A51" s="80"/>
      <c r="B51" s="78"/>
      <c r="C51" s="78"/>
      <c r="D51" s="78"/>
      <c r="E51" s="78"/>
      <c r="F51" s="78"/>
      <c r="G51" s="78"/>
      <c r="H51" s="78"/>
      <c r="I51" s="78"/>
      <c r="J51" s="78"/>
      <c r="K51" s="78"/>
      <c r="L51" s="78"/>
      <c r="M51" s="78"/>
      <c r="N51" s="78"/>
      <c r="O51" s="78"/>
      <c r="P51" s="78"/>
      <c r="S51" s="78"/>
      <c r="T51" s="78"/>
      <c r="U51" s="78"/>
      <c r="V51" s="78"/>
      <c r="W51" s="78"/>
      <c r="X51" s="78"/>
      <c r="Y51" s="78"/>
      <c r="Z51" s="78"/>
      <c r="AC51" s="78"/>
      <c r="AD51" s="78"/>
      <c r="AI51" s="78"/>
      <c r="AJ51" s="78"/>
      <c r="AO51" s="78"/>
      <c r="AP51" s="78"/>
      <c r="BO51"/>
      <c r="BP51"/>
    </row>
    <row r="52" spans="1:68" x14ac:dyDescent="0.3">
      <c r="A52" s="80"/>
      <c r="B52" s="78"/>
      <c r="C52" s="78"/>
      <c r="D52" s="78"/>
      <c r="E52" s="78"/>
      <c r="F52" s="78"/>
      <c r="G52" s="78"/>
      <c r="H52" s="78"/>
      <c r="I52" s="78"/>
      <c r="J52" s="78"/>
      <c r="K52" s="78"/>
      <c r="L52" s="78"/>
      <c r="M52" s="78"/>
      <c r="N52" s="78"/>
      <c r="O52" s="78"/>
      <c r="P52" s="78"/>
      <c r="S52" s="78"/>
      <c r="T52" s="78"/>
      <c r="U52" s="78"/>
      <c r="V52" s="78"/>
      <c r="W52" s="78"/>
      <c r="X52" s="78"/>
      <c r="Y52" s="78"/>
      <c r="Z52" s="78"/>
      <c r="AC52" s="78"/>
      <c r="AD52" s="78"/>
      <c r="AI52" s="78"/>
      <c r="AJ52" s="78"/>
      <c r="AO52" s="78"/>
      <c r="AP52" s="78"/>
      <c r="BO52"/>
      <c r="BP52"/>
    </row>
    <row r="53" spans="1:68" x14ac:dyDescent="0.3">
      <c r="A53" s="80"/>
      <c r="B53" s="78"/>
      <c r="C53" s="78"/>
      <c r="D53" s="78"/>
      <c r="E53" s="78"/>
      <c r="F53" s="78"/>
      <c r="G53" s="78"/>
      <c r="H53" s="78"/>
      <c r="I53" s="78"/>
      <c r="J53" s="78"/>
      <c r="K53" s="78"/>
      <c r="L53" s="78"/>
      <c r="M53" s="78"/>
      <c r="N53" s="78"/>
      <c r="O53" s="78"/>
      <c r="P53" s="78"/>
      <c r="S53" s="78"/>
      <c r="T53" s="78"/>
      <c r="U53" s="78"/>
      <c r="V53" s="78"/>
      <c r="W53" s="78"/>
      <c r="X53" s="78"/>
      <c r="Y53" s="78"/>
      <c r="Z53" s="78"/>
      <c r="AC53" s="78"/>
      <c r="AD53" s="78"/>
      <c r="AI53" s="78"/>
      <c r="AJ53" s="78"/>
      <c r="AO53" s="78"/>
      <c r="AP53" s="78"/>
      <c r="BO53"/>
      <c r="BP53"/>
    </row>
    <row r="54" spans="1:68" x14ac:dyDescent="0.3">
      <c r="A54" s="80"/>
      <c r="B54" s="78"/>
      <c r="C54" s="78"/>
      <c r="D54" s="78"/>
      <c r="E54" s="78"/>
      <c r="F54" s="78"/>
      <c r="G54" s="78"/>
      <c r="H54" s="78"/>
      <c r="I54" s="78"/>
      <c r="J54" s="78"/>
      <c r="K54" s="78"/>
      <c r="L54" s="78"/>
      <c r="M54" s="78"/>
      <c r="N54" s="78"/>
      <c r="O54" s="78"/>
      <c r="P54" s="78"/>
      <c r="S54" s="78"/>
      <c r="T54" s="78"/>
      <c r="U54" s="78"/>
      <c r="V54" s="78"/>
      <c r="W54" s="78"/>
      <c r="X54" s="78"/>
      <c r="Y54" s="78"/>
      <c r="Z54" s="78"/>
      <c r="AC54" s="78"/>
      <c r="AD54" s="78"/>
      <c r="AI54" s="78"/>
      <c r="AJ54" s="78"/>
      <c r="AO54" s="78"/>
      <c r="AP54" s="78"/>
      <c r="BO54"/>
      <c r="BP54"/>
    </row>
    <row r="55" spans="1:68" x14ac:dyDescent="0.3">
      <c r="A55" s="80"/>
      <c r="B55" s="78"/>
      <c r="C55" s="78"/>
      <c r="D55" s="78"/>
      <c r="E55" s="78"/>
      <c r="F55" s="78"/>
      <c r="G55" s="78"/>
      <c r="H55" s="78"/>
      <c r="I55" s="78"/>
      <c r="J55" s="78"/>
      <c r="K55" s="78"/>
      <c r="L55" s="78"/>
      <c r="M55" s="78"/>
      <c r="N55" s="78"/>
      <c r="O55" s="78"/>
      <c r="P55" s="78"/>
      <c r="S55" s="78"/>
      <c r="T55" s="78"/>
      <c r="U55" s="78"/>
      <c r="V55" s="78"/>
      <c r="W55" s="78"/>
      <c r="X55" s="78"/>
      <c r="Y55" s="78"/>
      <c r="Z55" s="78"/>
      <c r="AC55" s="78"/>
      <c r="AD55" s="78"/>
      <c r="AI55" s="78"/>
      <c r="AJ55" s="78"/>
      <c r="AO55" s="78"/>
      <c r="AP55" s="78"/>
      <c r="BO55"/>
      <c r="BP55"/>
    </row>
    <row r="56" spans="1:68" x14ac:dyDescent="0.3">
      <c r="A56" s="80"/>
      <c r="B56" s="78"/>
      <c r="C56" s="78"/>
      <c r="D56" s="78"/>
      <c r="E56" s="78"/>
      <c r="F56" s="78"/>
      <c r="G56" s="78"/>
      <c r="H56" s="78"/>
      <c r="I56" s="78"/>
      <c r="J56" s="78"/>
      <c r="K56" s="78"/>
      <c r="L56" s="78"/>
      <c r="M56" s="78"/>
      <c r="N56" s="78"/>
      <c r="O56" s="78"/>
      <c r="P56" s="78"/>
      <c r="S56" s="78"/>
      <c r="T56" s="78"/>
      <c r="U56" s="78"/>
      <c r="V56" s="78"/>
      <c r="W56" s="78"/>
      <c r="X56" s="78"/>
      <c r="Y56" s="78"/>
      <c r="Z56" s="78"/>
      <c r="AC56" s="78"/>
      <c r="AD56" s="78"/>
      <c r="AI56" s="78"/>
      <c r="AJ56" s="78"/>
      <c r="AO56" s="78"/>
      <c r="AP56" s="78"/>
      <c r="BO56"/>
      <c r="BP56"/>
    </row>
    <row r="57" spans="1:68" x14ac:dyDescent="0.3">
      <c r="A57" s="80"/>
      <c r="B57" s="78"/>
      <c r="C57" s="78"/>
      <c r="D57" s="78"/>
      <c r="E57" s="78"/>
      <c r="F57" s="78"/>
      <c r="G57" s="78"/>
      <c r="H57" s="78"/>
      <c r="I57" s="78"/>
      <c r="J57" s="78"/>
      <c r="K57" s="78"/>
      <c r="L57" s="78"/>
      <c r="M57" s="78"/>
      <c r="N57" s="78"/>
      <c r="O57" s="78"/>
      <c r="P57" s="78"/>
      <c r="S57" s="78"/>
      <c r="T57" s="78"/>
      <c r="U57" s="78"/>
      <c r="V57" s="78"/>
      <c r="W57" s="78"/>
      <c r="X57" s="78"/>
      <c r="Y57" s="78"/>
      <c r="Z57" s="78"/>
      <c r="AC57" s="78"/>
      <c r="AD57" s="78"/>
      <c r="AI57" s="78"/>
      <c r="AJ57" s="78"/>
      <c r="AO57" s="78"/>
      <c r="AP57" s="78"/>
      <c r="AW57"/>
      <c r="AX57"/>
      <c r="AY57"/>
      <c r="AZ57"/>
      <c r="BA57"/>
      <c r="BB57"/>
      <c r="BC57"/>
      <c r="BD57"/>
      <c r="BE57"/>
      <c r="BF57"/>
      <c r="BG57"/>
      <c r="BH57"/>
      <c r="BI57"/>
      <c r="BJ57"/>
      <c r="BK57"/>
      <c r="BL57"/>
      <c r="BM57"/>
      <c r="BN57"/>
      <c r="BO57"/>
      <c r="BP57"/>
    </row>
    <row r="58" spans="1:68" x14ac:dyDescent="0.3">
      <c r="A58" s="80"/>
      <c r="B58" s="78"/>
      <c r="C58" s="78"/>
      <c r="D58" s="78"/>
      <c r="E58" s="78"/>
      <c r="F58" s="78"/>
      <c r="G58" s="78"/>
      <c r="H58" s="78"/>
      <c r="I58" s="78"/>
      <c r="J58" s="78"/>
      <c r="K58" s="78"/>
      <c r="L58" s="78"/>
      <c r="M58" s="78"/>
      <c r="N58" s="78"/>
      <c r="O58" s="78"/>
      <c r="P58" s="78"/>
      <c r="S58" s="78"/>
      <c r="T58" s="78"/>
      <c r="U58" s="78"/>
      <c r="V58" s="78"/>
      <c r="W58" s="78"/>
      <c r="X58" s="78"/>
      <c r="Y58" s="78"/>
      <c r="Z58" s="78"/>
      <c r="AC58" s="78"/>
      <c r="AD58" s="78"/>
      <c r="AI58" s="78"/>
      <c r="AJ58" s="78"/>
      <c r="AO58" s="78"/>
      <c r="AP58" s="78"/>
      <c r="AW58"/>
      <c r="AX58"/>
      <c r="AY58"/>
      <c r="AZ58"/>
      <c r="BA58"/>
      <c r="BB58"/>
      <c r="BC58"/>
      <c r="BD58"/>
      <c r="BE58"/>
      <c r="BF58"/>
      <c r="BG58"/>
      <c r="BH58"/>
      <c r="BI58"/>
      <c r="BJ58"/>
      <c r="BK58"/>
      <c r="BL58"/>
      <c r="BM58"/>
      <c r="BN58"/>
      <c r="BO58"/>
      <c r="BP58"/>
    </row>
    <row r="59" spans="1:68" x14ac:dyDescent="0.3">
      <c r="A59" s="80"/>
      <c r="B59" s="78"/>
      <c r="C59" s="78"/>
      <c r="D59" s="78"/>
      <c r="E59" s="78"/>
      <c r="F59" s="78"/>
      <c r="G59" s="78"/>
      <c r="H59" s="78"/>
      <c r="I59" s="78"/>
      <c r="J59" s="78"/>
      <c r="K59" s="78"/>
      <c r="L59" s="78"/>
      <c r="M59" s="78"/>
      <c r="N59" s="78"/>
      <c r="O59" s="78"/>
      <c r="P59" s="78"/>
      <c r="S59" s="78"/>
      <c r="T59" s="78"/>
      <c r="U59" s="78"/>
      <c r="V59" s="78"/>
      <c r="W59" s="78"/>
      <c r="X59" s="78"/>
      <c r="Y59" s="78"/>
      <c r="Z59" s="78"/>
      <c r="AC59" s="78"/>
      <c r="AD59" s="78"/>
      <c r="AI59" s="78"/>
      <c r="AJ59" s="78"/>
      <c r="AO59" s="78"/>
      <c r="AP59" s="78"/>
    </row>
    <row r="60" spans="1:68" x14ac:dyDescent="0.3">
      <c r="A60" s="80"/>
      <c r="B60" s="78"/>
      <c r="C60" s="78"/>
      <c r="D60" s="78"/>
      <c r="E60" s="78"/>
      <c r="F60" s="78"/>
      <c r="G60" s="78"/>
      <c r="H60" s="78"/>
      <c r="I60" s="78"/>
      <c r="J60" s="78"/>
      <c r="K60" s="78"/>
      <c r="L60" s="78"/>
      <c r="M60" s="78"/>
      <c r="N60" s="78"/>
      <c r="O60" s="78"/>
      <c r="P60" s="78"/>
      <c r="S60" s="78"/>
      <c r="T60" s="78"/>
      <c r="U60" s="78"/>
      <c r="V60" s="78"/>
      <c r="W60" s="78"/>
      <c r="X60" s="78"/>
      <c r="Y60" s="78"/>
      <c r="Z60" s="78"/>
      <c r="AC60" s="78"/>
      <c r="AD60" s="78"/>
      <c r="AI60" s="78"/>
      <c r="AJ60" s="78"/>
      <c r="AO60" s="78"/>
      <c r="AP60" s="78"/>
    </row>
    <row r="61" spans="1:68" x14ac:dyDescent="0.3">
      <c r="A61" s="80"/>
      <c r="B61" s="78"/>
      <c r="C61" s="78"/>
      <c r="D61" s="78"/>
      <c r="E61" s="78"/>
      <c r="F61" s="78"/>
      <c r="G61" s="78"/>
      <c r="H61" s="78"/>
      <c r="I61" s="78"/>
      <c r="J61" s="78"/>
      <c r="K61" s="78"/>
      <c r="L61" s="78"/>
      <c r="M61" s="78"/>
      <c r="N61" s="78"/>
      <c r="O61" s="78"/>
      <c r="P61" s="78"/>
      <c r="S61" s="78"/>
      <c r="T61" s="78"/>
      <c r="U61" s="78"/>
      <c r="V61" s="78"/>
      <c r="W61" s="78"/>
      <c r="X61" s="78"/>
      <c r="Y61" s="78"/>
      <c r="Z61" s="78"/>
      <c r="AC61" s="78"/>
      <c r="AD61" s="78"/>
      <c r="AI61" s="78"/>
      <c r="AJ61" s="78"/>
      <c r="AO61" s="78"/>
      <c r="AP61" s="78"/>
    </row>
    <row r="62" spans="1:68" x14ac:dyDescent="0.3">
      <c r="A62" s="80"/>
      <c r="B62" s="78"/>
      <c r="C62" s="78"/>
      <c r="D62" s="78"/>
      <c r="E62" s="78"/>
      <c r="F62" s="78"/>
      <c r="G62" s="78"/>
      <c r="H62" s="78"/>
      <c r="I62" s="78"/>
      <c r="J62" s="78"/>
      <c r="K62" s="78"/>
      <c r="L62" s="78"/>
      <c r="M62" s="78"/>
      <c r="N62" s="78"/>
      <c r="O62" s="78"/>
      <c r="P62" s="78"/>
      <c r="S62" s="78"/>
      <c r="T62" s="78"/>
      <c r="U62" s="78"/>
      <c r="V62" s="78"/>
      <c r="W62" s="78"/>
      <c r="X62" s="78"/>
      <c r="Y62" s="78"/>
      <c r="Z62" s="78"/>
      <c r="AC62" s="78"/>
      <c r="AD62" s="78"/>
      <c r="AI62" s="78"/>
      <c r="AJ62" s="78"/>
      <c r="AO62" s="78"/>
      <c r="AP62" s="78"/>
    </row>
    <row r="63" spans="1:68" x14ac:dyDescent="0.3">
      <c r="A63" s="80"/>
      <c r="B63" s="78"/>
      <c r="C63" s="78"/>
      <c r="D63" s="78"/>
      <c r="E63" s="78"/>
      <c r="F63" s="78"/>
      <c r="G63" s="78"/>
      <c r="H63" s="78"/>
      <c r="I63" s="78"/>
      <c r="J63" s="78"/>
      <c r="K63" s="78"/>
      <c r="L63" s="78"/>
      <c r="M63" s="78"/>
      <c r="N63" s="78"/>
      <c r="O63" s="78"/>
      <c r="P63" s="78"/>
      <c r="S63" s="78"/>
      <c r="T63" s="78"/>
      <c r="U63" s="78"/>
      <c r="V63" s="78"/>
      <c r="W63" s="78"/>
      <c r="X63" s="78"/>
      <c r="Y63" s="78"/>
      <c r="Z63" s="78"/>
      <c r="AC63" s="78"/>
      <c r="AD63" s="78"/>
      <c r="AI63" s="78"/>
      <c r="AJ63" s="78"/>
      <c r="AO63" s="78"/>
      <c r="AP63" s="78"/>
    </row>
    <row r="64" spans="1:68" x14ac:dyDescent="0.3">
      <c r="A64" s="80"/>
      <c r="B64" s="78"/>
      <c r="C64" s="78"/>
      <c r="D64" s="78"/>
      <c r="E64" s="78"/>
      <c r="F64" s="78"/>
      <c r="G64" s="78"/>
      <c r="H64" s="78"/>
      <c r="I64" s="78"/>
      <c r="J64" s="78"/>
      <c r="K64" s="78"/>
      <c r="L64" s="78"/>
      <c r="M64" s="78"/>
      <c r="N64" s="78"/>
      <c r="O64" s="78"/>
      <c r="P64" s="78"/>
      <c r="S64" s="78"/>
      <c r="T64" s="78"/>
      <c r="U64" s="78"/>
      <c r="V64" s="78"/>
      <c r="W64" s="78"/>
      <c r="X64" s="78"/>
      <c r="Y64" s="78"/>
      <c r="Z64" s="78"/>
      <c r="AC64" s="78"/>
      <c r="AD64" s="78"/>
      <c r="AI64" s="78"/>
      <c r="AJ64" s="78"/>
      <c r="AO64" s="78"/>
      <c r="AP64" s="78"/>
    </row>
    <row r="65" spans="1:42" x14ac:dyDescent="0.3">
      <c r="A65" s="80"/>
      <c r="B65" s="78"/>
      <c r="C65" s="78"/>
      <c r="D65" s="78"/>
      <c r="E65" s="78"/>
      <c r="F65" s="78"/>
      <c r="G65" s="78"/>
      <c r="H65" s="78"/>
      <c r="I65" s="78"/>
      <c r="J65" s="78"/>
      <c r="K65" s="78"/>
      <c r="L65" s="78"/>
      <c r="M65" s="78"/>
      <c r="N65" s="78"/>
      <c r="O65" s="78"/>
      <c r="P65" s="78"/>
      <c r="S65" s="78"/>
      <c r="T65" s="78"/>
      <c r="U65" s="78"/>
      <c r="V65" s="78"/>
      <c r="W65" s="78"/>
      <c r="X65" s="78"/>
      <c r="Y65" s="78"/>
      <c r="Z65" s="78"/>
      <c r="AC65" s="78"/>
      <c r="AD65" s="78"/>
      <c r="AI65" s="78"/>
      <c r="AJ65" s="78"/>
      <c r="AO65" s="78"/>
      <c r="AP65" s="78"/>
    </row>
    <row r="66" spans="1:42" x14ac:dyDescent="0.3">
      <c r="A66" s="80"/>
      <c r="B66" s="78"/>
      <c r="C66" s="78"/>
      <c r="D66" s="78"/>
      <c r="E66" s="78"/>
      <c r="F66" s="78"/>
      <c r="G66" s="78"/>
      <c r="H66" s="78"/>
      <c r="I66" s="78"/>
      <c r="J66" s="78"/>
      <c r="K66" s="78"/>
      <c r="L66" s="78"/>
      <c r="M66" s="78"/>
      <c r="N66" s="78"/>
      <c r="O66" s="78"/>
      <c r="P66" s="78"/>
      <c r="S66" s="78"/>
      <c r="T66" s="78"/>
      <c r="U66" s="78"/>
      <c r="V66" s="78"/>
      <c r="W66" s="78"/>
      <c r="X66" s="78"/>
      <c r="Y66" s="78"/>
      <c r="Z66" s="78"/>
      <c r="AC66" s="78"/>
      <c r="AD66" s="78"/>
      <c r="AI66" s="78"/>
      <c r="AJ66" s="78"/>
      <c r="AO66" s="78"/>
      <c r="AP66" s="78"/>
    </row>
    <row r="67" spans="1:42" x14ac:dyDescent="0.3">
      <c r="A67" s="80"/>
      <c r="B67" s="78"/>
      <c r="C67" s="78"/>
      <c r="D67" s="78"/>
      <c r="E67" s="78"/>
      <c r="F67" s="78"/>
      <c r="G67" s="78"/>
      <c r="H67" s="78"/>
      <c r="I67" s="78"/>
      <c r="J67" s="78"/>
      <c r="K67" s="78"/>
      <c r="L67" s="78"/>
      <c r="M67" s="78"/>
      <c r="N67" s="78"/>
      <c r="O67" s="78"/>
      <c r="P67" s="78"/>
      <c r="S67" s="78"/>
      <c r="T67" s="78"/>
      <c r="U67" s="78"/>
      <c r="V67" s="78"/>
      <c r="W67" s="78"/>
      <c r="X67" s="78"/>
      <c r="Y67" s="78"/>
      <c r="Z67" s="78"/>
      <c r="AC67" s="78"/>
      <c r="AD67" s="78"/>
      <c r="AI67" s="78"/>
      <c r="AJ67" s="78"/>
      <c r="AO67" s="78"/>
      <c r="AP67" s="78"/>
    </row>
    <row r="68" spans="1:42" x14ac:dyDescent="0.3">
      <c r="A68" s="80"/>
      <c r="B68" s="78"/>
      <c r="C68" s="78"/>
      <c r="D68" s="78"/>
      <c r="E68" s="78"/>
      <c r="F68" s="78"/>
      <c r="G68" s="78"/>
      <c r="H68" s="78"/>
      <c r="I68" s="78"/>
      <c r="J68" s="78"/>
      <c r="K68" s="78"/>
      <c r="L68" s="78"/>
      <c r="M68" s="78"/>
      <c r="N68" s="78"/>
      <c r="O68" s="78"/>
      <c r="P68" s="78"/>
      <c r="S68" s="78"/>
      <c r="T68" s="78"/>
      <c r="U68" s="78"/>
      <c r="V68" s="78"/>
      <c r="W68" s="78"/>
      <c r="X68" s="78"/>
      <c r="Y68" s="78"/>
      <c r="Z68" s="78"/>
      <c r="AC68" s="78"/>
      <c r="AD68" s="78"/>
      <c r="AI68" s="78"/>
      <c r="AJ68" s="78"/>
      <c r="AO68" s="78"/>
      <c r="AP68" s="78"/>
    </row>
    <row r="69" spans="1:42" x14ac:dyDescent="0.3">
      <c r="A69" s="80"/>
      <c r="B69" s="78"/>
      <c r="C69" s="78"/>
      <c r="D69" s="78"/>
      <c r="E69" s="78"/>
      <c r="F69" s="78"/>
      <c r="G69" s="78"/>
      <c r="H69" s="78"/>
      <c r="I69" s="78"/>
      <c r="J69" s="78"/>
      <c r="K69" s="78"/>
      <c r="L69" s="78"/>
      <c r="M69" s="78"/>
      <c r="N69" s="78"/>
      <c r="O69" s="78"/>
      <c r="P69" s="78"/>
      <c r="S69" s="78"/>
      <c r="T69" s="78"/>
      <c r="U69" s="78"/>
      <c r="V69" s="78"/>
      <c r="W69" s="78"/>
      <c r="X69" s="78"/>
      <c r="Y69" s="78"/>
      <c r="Z69" s="78"/>
      <c r="AC69" s="78"/>
      <c r="AD69" s="78"/>
      <c r="AI69" s="78"/>
      <c r="AJ69" s="78"/>
      <c r="AO69" s="78"/>
      <c r="AP69" s="78"/>
    </row>
    <row r="70" spans="1:42" x14ac:dyDescent="0.3">
      <c r="A70" s="80"/>
      <c r="B70" s="78"/>
      <c r="C70" s="78"/>
      <c r="D70" s="78"/>
      <c r="E70" s="78"/>
      <c r="F70" s="78"/>
      <c r="G70" s="78"/>
      <c r="H70" s="78"/>
      <c r="I70" s="78"/>
      <c r="J70" s="78"/>
      <c r="K70" s="78"/>
      <c r="L70" s="78"/>
      <c r="M70" s="78"/>
      <c r="N70" s="78"/>
      <c r="O70" s="78"/>
      <c r="P70" s="78"/>
      <c r="S70" s="78"/>
      <c r="T70" s="78"/>
      <c r="U70" s="78"/>
      <c r="V70" s="78"/>
      <c r="W70" s="78"/>
      <c r="X70" s="78"/>
      <c r="Y70" s="78"/>
      <c r="Z70" s="78"/>
      <c r="AC70" s="78"/>
      <c r="AD70" s="78"/>
      <c r="AI70" s="78"/>
      <c r="AJ70" s="78"/>
      <c r="AO70" s="78"/>
      <c r="AP70" s="78"/>
    </row>
    <row r="71" spans="1:42" x14ac:dyDescent="0.3">
      <c r="A71" s="80"/>
      <c r="B71" s="78"/>
      <c r="C71" s="78"/>
      <c r="D71" s="78"/>
      <c r="E71" s="78"/>
      <c r="F71" s="78"/>
      <c r="G71" s="78"/>
      <c r="H71" s="78"/>
      <c r="I71" s="78"/>
      <c r="J71" s="78"/>
      <c r="K71" s="78"/>
      <c r="L71" s="78"/>
      <c r="M71" s="78"/>
      <c r="N71" s="78"/>
      <c r="O71" s="78"/>
      <c r="P71" s="78"/>
      <c r="S71" s="78"/>
      <c r="T71" s="78"/>
      <c r="U71" s="78"/>
      <c r="V71" s="78"/>
      <c r="W71" s="78"/>
      <c r="X71" s="78"/>
      <c r="Y71" s="78"/>
      <c r="Z71" s="78"/>
      <c r="AC71" s="78"/>
      <c r="AD71" s="78"/>
      <c r="AI71" s="78"/>
      <c r="AJ71" s="78"/>
      <c r="AO71" s="78"/>
      <c r="AP71" s="78"/>
    </row>
    <row r="72" spans="1:42" x14ac:dyDescent="0.3">
      <c r="A72" s="80"/>
      <c r="B72" s="78"/>
      <c r="C72" s="78"/>
      <c r="D72" s="78"/>
      <c r="E72" s="78"/>
      <c r="F72" s="78"/>
      <c r="G72" s="78"/>
      <c r="H72" s="78"/>
      <c r="I72" s="78"/>
      <c r="J72" s="78"/>
      <c r="K72" s="78"/>
      <c r="L72" s="78"/>
      <c r="M72" s="78"/>
      <c r="N72" s="78"/>
      <c r="O72" s="78"/>
      <c r="P72" s="78"/>
      <c r="S72" s="78"/>
      <c r="T72" s="78"/>
      <c r="U72" s="78"/>
      <c r="V72" s="78"/>
      <c r="W72" s="78"/>
      <c r="X72" s="78"/>
      <c r="Y72" s="78"/>
      <c r="Z72" s="78"/>
      <c r="AC72" s="78"/>
      <c r="AD72" s="78"/>
      <c r="AI72" s="78"/>
      <c r="AJ72" s="78"/>
      <c r="AO72" s="78"/>
      <c r="AP72" s="78"/>
    </row>
    <row r="73" spans="1:42" x14ac:dyDescent="0.3">
      <c r="A73" s="80"/>
      <c r="B73" s="78"/>
      <c r="C73" s="78"/>
      <c r="D73" s="78"/>
      <c r="E73" s="78"/>
      <c r="F73" s="78"/>
      <c r="G73" s="78"/>
      <c r="H73" s="78"/>
      <c r="I73" s="78"/>
      <c r="J73" s="78"/>
      <c r="K73" s="78"/>
      <c r="L73" s="78"/>
      <c r="M73" s="78"/>
      <c r="N73" s="78"/>
      <c r="O73" s="78"/>
      <c r="P73" s="78"/>
      <c r="S73" s="78"/>
      <c r="T73" s="78"/>
      <c r="U73" s="78"/>
      <c r="V73" s="78"/>
      <c r="W73" s="78"/>
      <c r="X73" s="78"/>
      <c r="Y73" s="78"/>
      <c r="Z73" s="78"/>
      <c r="AC73" s="78"/>
      <c r="AD73" s="78"/>
      <c r="AI73" s="78"/>
      <c r="AJ73" s="78"/>
      <c r="AO73" s="78"/>
      <c r="AP73" s="78"/>
    </row>
    <row r="74" spans="1:42" ht="18" x14ac:dyDescent="0.35">
      <c r="A74" s="118"/>
      <c r="B74" s="78"/>
      <c r="C74" s="78"/>
      <c r="D74" s="78"/>
      <c r="E74" s="78"/>
      <c r="F74" s="78"/>
      <c r="G74" s="78"/>
      <c r="H74" s="78"/>
      <c r="I74" s="78"/>
      <c r="J74" s="78"/>
      <c r="K74" s="78"/>
      <c r="L74" s="78"/>
      <c r="M74" s="78"/>
      <c r="N74" s="78"/>
      <c r="O74" s="78"/>
      <c r="P74" s="78"/>
      <c r="S74" s="78"/>
      <c r="T74" s="78"/>
      <c r="U74" s="78"/>
      <c r="V74" s="78"/>
      <c r="W74" s="78"/>
      <c r="X74" s="78"/>
      <c r="Y74" s="78"/>
      <c r="Z74" s="78"/>
      <c r="AC74" s="78"/>
      <c r="AD74" s="78"/>
      <c r="AI74" s="78"/>
      <c r="AJ74" s="78"/>
      <c r="AO74" s="78"/>
      <c r="AP74" s="78"/>
    </row>
    <row r="75" spans="1:42" ht="18" x14ac:dyDescent="0.35">
      <c r="A75" s="118"/>
      <c r="B75" s="78"/>
      <c r="C75" s="78"/>
      <c r="D75" s="78"/>
      <c r="E75" s="78"/>
      <c r="F75" s="78"/>
      <c r="G75" s="78"/>
      <c r="H75" s="78"/>
      <c r="I75" s="78"/>
      <c r="J75" s="78"/>
      <c r="K75" s="78"/>
      <c r="L75" s="78"/>
      <c r="M75" s="78"/>
      <c r="N75" s="78"/>
      <c r="O75" s="78"/>
      <c r="P75" s="78"/>
      <c r="S75" s="78"/>
      <c r="T75" s="78"/>
      <c r="U75" s="78"/>
      <c r="V75" s="78"/>
      <c r="W75" s="78"/>
      <c r="X75" s="78"/>
      <c r="Y75" s="78"/>
      <c r="Z75" s="78"/>
      <c r="AC75" s="78"/>
      <c r="AD75" s="78"/>
      <c r="AI75" s="78"/>
      <c r="AJ75" s="78"/>
      <c r="AO75" s="78"/>
      <c r="AP75" s="78"/>
    </row>
    <row r="76" spans="1:42" ht="18" x14ac:dyDescent="0.35">
      <c r="A76" s="118"/>
      <c r="B76" s="78"/>
      <c r="C76" s="78"/>
      <c r="D76" s="78"/>
      <c r="E76" s="78"/>
      <c r="F76" s="78"/>
      <c r="G76" s="78"/>
      <c r="H76" s="78"/>
      <c r="I76" s="78"/>
      <c r="J76" s="78"/>
      <c r="K76" s="78"/>
      <c r="L76" s="78"/>
      <c r="M76" s="78"/>
      <c r="N76" s="78"/>
      <c r="O76" s="78"/>
      <c r="P76" s="78"/>
      <c r="S76" s="78"/>
      <c r="T76" s="78"/>
      <c r="U76" s="78"/>
      <c r="V76" s="78"/>
      <c r="W76" s="78"/>
      <c r="X76" s="78"/>
      <c r="Y76" s="78"/>
      <c r="Z76" s="78"/>
      <c r="AC76" s="78"/>
      <c r="AD76" s="78"/>
      <c r="AI76" s="78"/>
      <c r="AJ76" s="78"/>
      <c r="AO76" s="78"/>
      <c r="AP76" s="78"/>
    </row>
    <row r="77" spans="1:42" ht="18" x14ac:dyDescent="0.35">
      <c r="A77" s="118"/>
      <c r="B77" s="78"/>
      <c r="C77" s="78"/>
      <c r="D77" s="78"/>
      <c r="E77" s="78"/>
      <c r="F77" s="78"/>
      <c r="G77" s="78"/>
      <c r="H77" s="78"/>
      <c r="I77" s="78"/>
      <c r="J77" s="78"/>
      <c r="K77" s="78"/>
      <c r="L77" s="78"/>
      <c r="M77" s="78"/>
      <c r="N77" s="78"/>
      <c r="O77" s="78"/>
      <c r="P77" s="78"/>
      <c r="S77" s="78"/>
      <c r="T77" s="78"/>
      <c r="U77" s="78"/>
      <c r="V77" s="78"/>
      <c r="W77" s="78"/>
      <c r="X77" s="78"/>
      <c r="Y77" s="78"/>
      <c r="Z77" s="78"/>
      <c r="AC77" s="78"/>
      <c r="AD77" s="78"/>
      <c r="AI77" s="78"/>
      <c r="AJ77" s="78"/>
      <c r="AO77" s="78"/>
      <c r="AP77" s="78"/>
    </row>
    <row r="78" spans="1:42" ht="18" x14ac:dyDescent="0.35">
      <c r="A78" s="118"/>
      <c r="B78" s="78"/>
      <c r="C78" s="78"/>
      <c r="D78" s="78"/>
      <c r="E78" s="78"/>
      <c r="F78" s="78"/>
      <c r="G78" s="78"/>
      <c r="H78" s="78"/>
      <c r="I78" s="78"/>
      <c r="J78" s="78"/>
      <c r="K78" s="78"/>
      <c r="L78" s="78"/>
      <c r="M78" s="78"/>
      <c r="N78" s="78"/>
      <c r="O78" s="78"/>
      <c r="P78" s="78"/>
      <c r="S78" s="78"/>
      <c r="T78" s="78"/>
      <c r="U78" s="78"/>
      <c r="V78" s="78"/>
      <c r="W78" s="78"/>
      <c r="X78" s="78"/>
      <c r="Y78" s="78"/>
      <c r="Z78" s="78"/>
      <c r="AC78" s="78"/>
      <c r="AD78" s="78"/>
      <c r="AI78" s="78"/>
      <c r="AJ78" s="78"/>
      <c r="AO78" s="78"/>
      <c r="AP78" s="78"/>
    </row>
    <row r="79" spans="1:42" x14ac:dyDescent="0.3">
      <c r="A79" s="119"/>
      <c r="B79" s="78"/>
      <c r="C79" s="78"/>
      <c r="D79" s="78"/>
      <c r="E79" s="78"/>
      <c r="F79" s="78"/>
      <c r="G79" s="78"/>
      <c r="H79" s="78"/>
      <c r="I79" s="78"/>
      <c r="J79" s="78"/>
      <c r="K79" s="78"/>
      <c r="L79" s="78"/>
      <c r="M79" s="78"/>
      <c r="N79" s="78"/>
      <c r="O79" s="78"/>
      <c r="P79" s="78"/>
      <c r="S79" s="78"/>
      <c r="T79" s="78"/>
      <c r="U79" s="78"/>
      <c r="V79" s="78"/>
      <c r="W79" s="78"/>
      <c r="X79" s="78"/>
      <c r="Y79" s="78"/>
      <c r="Z79" s="78"/>
      <c r="AC79" s="78"/>
      <c r="AD79" s="78"/>
      <c r="AI79" s="78"/>
      <c r="AJ79" s="78"/>
      <c r="AO79" s="78"/>
      <c r="AP79" s="78"/>
    </row>
    <row r="80" spans="1:42" x14ac:dyDescent="0.3">
      <c r="A80" s="120"/>
      <c r="B80" s="78"/>
      <c r="C80" s="78"/>
      <c r="D80" s="78"/>
      <c r="E80" s="78"/>
      <c r="F80" s="78"/>
      <c r="G80" s="78"/>
      <c r="H80" s="78"/>
      <c r="I80" s="78"/>
      <c r="J80" s="78"/>
      <c r="K80" s="78"/>
      <c r="L80" s="78"/>
      <c r="M80" s="78"/>
      <c r="N80" s="78"/>
      <c r="O80" s="78"/>
      <c r="P80" s="78"/>
      <c r="S80" s="78"/>
      <c r="T80" s="78"/>
      <c r="U80" s="78"/>
      <c r="V80" s="78"/>
      <c r="W80" s="78"/>
      <c r="X80" s="78"/>
      <c r="Y80" s="78"/>
      <c r="Z80" s="78"/>
      <c r="AC80" s="78"/>
      <c r="AD80" s="78"/>
      <c r="AI80" s="78"/>
      <c r="AJ80" s="78"/>
      <c r="AO80" s="78"/>
      <c r="AP80" s="78"/>
    </row>
    <row r="81" spans="1:42" x14ac:dyDescent="0.3">
      <c r="A81" s="120"/>
      <c r="T81" s="78"/>
      <c r="U81" s="78"/>
      <c r="V81" s="78"/>
      <c r="W81" s="78"/>
      <c r="X81" s="78"/>
      <c r="Y81" s="78"/>
      <c r="Z81" s="78"/>
      <c r="AC81" s="78"/>
      <c r="AD81" s="78"/>
      <c r="AI81" s="78"/>
      <c r="AJ81" s="78"/>
      <c r="AO81" s="78"/>
      <c r="AP81" s="78"/>
    </row>
    <row r="82" spans="1:42" x14ac:dyDescent="0.3">
      <c r="A82" s="120"/>
      <c r="T82" s="78"/>
      <c r="U82" s="78"/>
      <c r="V82" s="78"/>
      <c r="W82" s="78"/>
      <c r="X82" s="78"/>
      <c r="Y82" s="78"/>
      <c r="Z82" s="78"/>
      <c r="AC82" s="78"/>
      <c r="AD82" s="78"/>
      <c r="AI82" s="78"/>
      <c r="AJ82" s="78"/>
      <c r="AO82" s="78"/>
      <c r="AP82" s="78"/>
    </row>
    <row r="83" spans="1:42" x14ac:dyDescent="0.3">
      <c r="A83" s="80"/>
      <c r="T83" s="78"/>
      <c r="U83" s="78"/>
      <c r="V83" s="78"/>
      <c r="W83" s="78"/>
      <c r="X83" s="78"/>
      <c r="Y83" s="78"/>
      <c r="Z83" s="78"/>
      <c r="AC83" s="78"/>
      <c r="AD83" s="78"/>
      <c r="AI83" s="78"/>
      <c r="AJ83" s="78"/>
      <c r="AO83" s="78"/>
      <c r="AP83" s="78"/>
    </row>
    <row r="84" spans="1:42" x14ac:dyDescent="0.3">
      <c r="A84" s="80"/>
      <c r="T84" s="78"/>
      <c r="U84" s="78"/>
      <c r="V84" s="78"/>
      <c r="W84" s="78"/>
      <c r="X84" s="78"/>
      <c r="Y84" s="78"/>
      <c r="Z84" s="78"/>
      <c r="AC84" s="78"/>
      <c r="AD84" s="78"/>
      <c r="AI84" s="78"/>
      <c r="AJ84" s="78"/>
      <c r="AO84" s="78"/>
      <c r="AP84" s="78"/>
    </row>
    <row r="85" spans="1:42" ht="15" thickBot="1" x14ac:dyDescent="0.35">
      <c r="A85" s="121"/>
      <c r="T85" s="122"/>
      <c r="U85" s="122"/>
      <c r="V85" s="122"/>
      <c r="W85" s="122"/>
      <c r="X85" s="122"/>
      <c r="Y85" s="122"/>
      <c r="Z85" s="122"/>
      <c r="AC85" s="78"/>
      <c r="AD85" s="78"/>
      <c r="AI85" s="78"/>
      <c r="AJ85" s="78"/>
      <c r="AO85" s="78"/>
      <c r="AP85" s="78"/>
    </row>
  </sheetData>
  <sheetProtection algorithmName="SHA-512" hashValue="OspyINPz6kiwtI4bfK9Fk8769KUczZ8ieYZs8PPDaxD+KNBOy5RM5ZXWVuTv+4UW08XVgWW6QvIMea/EFyNRmA==" saltValue="ChLtsPw3YR9NJ1IH15nWhA==" spinCount="100000" sheet="1" objects="1" scenarios="1"/>
  <mergeCells count="75">
    <mergeCell ref="L37:M37"/>
    <mergeCell ref="V37:W37"/>
    <mergeCell ref="C34:K34"/>
    <mergeCell ref="C35:K35"/>
    <mergeCell ref="C32:K32"/>
    <mergeCell ref="C33:K33"/>
    <mergeCell ref="B26:D26"/>
    <mergeCell ref="L36:M36"/>
    <mergeCell ref="V36:W36"/>
    <mergeCell ref="B23:D23"/>
    <mergeCell ref="B24:D24"/>
    <mergeCell ref="B25:D25"/>
    <mergeCell ref="A27:D27"/>
    <mergeCell ref="C31:K31"/>
    <mergeCell ref="B18:D18"/>
    <mergeCell ref="B19:D19"/>
    <mergeCell ref="B20:D20"/>
    <mergeCell ref="B21:D21"/>
    <mergeCell ref="B22:D22"/>
    <mergeCell ref="B10:D10"/>
    <mergeCell ref="AE6:AF6"/>
    <mergeCell ref="AG6:AH6"/>
    <mergeCell ref="AI6:AJ6"/>
    <mergeCell ref="AK6:AL6"/>
    <mergeCell ref="S6:T6"/>
    <mergeCell ref="U6:V6"/>
    <mergeCell ref="W6:X6"/>
    <mergeCell ref="B6:D7"/>
    <mergeCell ref="E6:F6"/>
    <mergeCell ref="AI5:AJ5"/>
    <mergeCell ref="AQ6:AR6"/>
    <mergeCell ref="AS6:AT6"/>
    <mergeCell ref="B8:D8"/>
    <mergeCell ref="B9:D9"/>
    <mergeCell ref="AM6:AN6"/>
    <mergeCell ref="AO6:AP6"/>
    <mergeCell ref="AQ5:AR5"/>
    <mergeCell ref="AS5:AT5"/>
    <mergeCell ref="AA6:AB6"/>
    <mergeCell ref="AC6:AD6"/>
    <mergeCell ref="AG5:AH5"/>
    <mergeCell ref="B17:D17"/>
    <mergeCell ref="B11:D11"/>
    <mergeCell ref="B12:D12"/>
    <mergeCell ref="B13:D13"/>
    <mergeCell ref="B14:D14"/>
    <mergeCell ref="B15:D15"/>
    <mergeCell ref="B16:D16"/>
    <mergeCell ref="A3:AT3"/>
    <mergeCell ref="A1:AX1"/>
    <mergeCell ref="E5:F5"/>
    <mergeCell ref="G5:H5"/>
    <mergeCell ref="I5:J5"/>
    <mergeCell ref="K5:L5"/>
    <mergeCell ref="M5:N5"/>
    <mergeCell ref="O5:P5"/>
    <mergeCell ref="Q5:R5"/>
    <mergeCell ref="S5:T5"/>
    <mergeCell ref="AM5:AN5"/>
    <mergeCell ref="AO5:AP5"/>
    <mergeCell ref="AK5:AL5"/>
    <mergeCell ref="AA5:AB5"/>
    <mergeCell ref="AC5:AD5"/>
    <mergeCell ref="AE5:AF5"/>
    <mergeCell ref="A6:A7"/>
    <mergeCell ref="U5:V5"/>
    <mergeCell ref="W5:X5"/>
    <mergeCell ref="Y5:Z5"/>
    <mergeCell ref="Y6:Z6"/>
    <mergeCell ref="G6:H6"/>
    <mergeCell ref="I6:J6"/>
    <mergeCell ref="K6:L6"/>
    <mergeCell ref="M6:N6"/>
    <mergeCell ref="O6:P6"/>
    <mergeCell ref="Q6:R6"/>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BP13"/>
  <sheetViews>
    <sheetView zoomScale="60" zoomScaleNormal="60" workbookViewId="0">
      <selection sqref="A1:XFD1048576"/>
    </sheetView>
  </sheetViews>
  <sheetFormatPr baseColWidth="10" defaultRowHeight="14.4" x14ac:dyDescent="0.3"/>
  <cols>
    <col min="2" max="2" width="29.5546875" customWidth="1"/>
    <col min="20" max="20" width="17.6640625" customWidth="1"/>
    <col min="21" max="21" width="18.6640625" customWidth="1"/>
    <col min="22" max="22" width="21.5546875" customWidth="1"/>
    <col min="23" max="23" width="18.88671875" customWidth="1"/>
  </cols>
  <sheetData>
    <row r="1" spans="1:68" s="34" customFormat="1" ht="22.8" x14ac:dyDescent="0.4">
      <c r="A1" s="806" t="s">
        <v>144</v>
      </c>
      <c r="B1" s="806"/>
      <c r="C1" s="806"/>
      <c r="D1" s="806"/>
      <c r="E1" s="806"/>
      <c r="F1" s="806"/>
      <c r="G1" s="806"/>
      <c r="H1" s="806"/>
      <c r="I1" s="806"/>
      <c r="J1" s="806"/>
      <c r="K1" s="806"/>
      <c r="L1" s="806"/>
      <c r="M1" s="806"/>
      <c r="N1" s="806"/>
      <c r="O1" s="806"/>
      <c r="P1" s="806"/>
      <c r="Q1" s="806"/>
      <c r="R1" s="806"/>
      <c r="S1" s="806"/>
      <c r="T1" s="806"/>
      <c r="U1" s="806"/>
      <c r="V1" s="806"/>
      <c r="W1" s="806"/>
      <c r="X1" s="806"/>
      <c r="Y1" s="35"/>
      <c r="Z1" s="35"/>
      <c r="AA1" s="35"/>
      <c r="AB1" s="35"/>
      <c r="AC1" s="35"/>
      <c r="AD1" s="35"/>
      <c r="AE1" s="35"/>
      <c r="AF1" s="35"/>
      <c r="AG1" s="35"/>
      <c r="AH1" s="35"/>
      <c r="AI1" s="35"/>
      <c r="AJ1" s="35"/>
      <c r="AK1" s="35"/>
      <c r="AL1" s="35"/>
      <c r="AM1" s="35"/>
      <c r="AN1" s="35"/>
      <c r="AO1" s="35"/>
      <c r="AP1" s="35"/>
      <c r="AQ1" s="35"/>
      <c r="AR1" s="35"/>
      <c r="AW1"/>
      <c r="AX1"/>
      <c r="AY1"/>
      <c r="AZ1"/>
      <c r="BA1"/>
      <c r="BB1"/>
      <c r="BC1"/>
      <c r="BD1"/>
      <c r="BE1"/>
      <c r="BF1"/>
      <c r="BG1"/>
      <c r="BH1"/>
      <c r="BI1"/>
      <c r="BJ1"/>
      <c r="BK1"/>
      <c r="BL1"/>
      <c r="BM1"/>
      <c r="BN1"/>
      <c r="BO1"/>
      <c r="BP1"/>
    </row>
    <row r="2" spans="1:68" s="257" customFormat="1" ht="23.4" thickBot="1" x14ac:dyDescent="0.45">
      <c r="A2" s="255"/>
      <c r="B2" s="255"/>
      <c r="C2" s="255"/>
      <c r="D2" s="255"/>
      <c r="E2" s="255"/>
      <c r="F2" s="255"/>
      <c r="G2" s="255"/>
      <c r="H2" s="255"/>
      <c r="I2" s="255"/>
      <c r="J2" s="255"/>
      <c r="K2" s="255"/>
      <c r="L2" s="255"/>
      <c r="M2" s="255"/>
      <c r="N2" s="255"/>
      <c r="O2" s="255"/>
      <c r="P2" s="255"/>
      <c r="Q2" s="255"/>
      <c r="R2" s="255"/>
      <c r="S2" s="255"/>
      <c r="T2" s="255"/>
      <c r="U2" s="255"/>
      <c r="V2" s="255"/>
      <c r="W2" s="255"/>
      <c r="X2" s="255"/>
      <c r="Y2" s="256"/>
      <c r="Z2" s="256"/>
      <c r="AA2" s="256"/>
      <c r="AB2" s="256"/>
      <c r="AC2" s="256"/>
      <c r="AD2" s="256"/>
      <c r="AE2" s="256"/>
      <c r="AF2" s="256"/>
      <c r="AG2" s="256"/>
      <c r="AH2" s="256"/>
      <c r="AI2" s="256"/>
      <c r="AJ2" s="256"/>
      <c r="AK2" s="256"/>
      <c r="AL2" s="256"/>
      <c r="AM2" s="256"/>
      <c r="AN2" s="256"/>
      <c r="AO2" s="256"/>
      <c r="AP2" s="256"/>
      <c r="AQ2" s="256"/>
      <c r="AR2" s="256"/>
      <c r="AW2" s="1"/>
      <c r="AX2" s="1"/>
      <c r="AY2" s="1"/>
      <c r="AZ2" s="1"/>
      <c r="BA2" s="1"/>
      <c r="BB2" s="1"/>
      <c r="BC2" s="1"/>
      <c r="BD2" s="1"/>
      <c r="BE2" s="1"/>
      <c r="BF2" s="1"/>
      <c r="BG2" s="1"/>
      <c r="BH2" s="1"/>
      <c r="BI2" s="1"/>
      <c r="BJ2" s="1"/>
      <c r="BK2" s="1"/>
      <c r="BL2" s="1"/>
      <c r="BM2" s="1"/>
      <c r="BN2" s="1"/>
      <c r="BO2" s="1"/>
      <c r="BP2" s="1"/>
    </row>
    <row r="3" spans="1:68" ht="18" x14ac:dyDescent="0.35">
      <c r="A3" s="110" t="s">
        <v>139</v>
      </c>
      <c r="B3" s="111"/>
      <c r="C3" s="811" t="s">
        <v>145</v>
      </c>
      <c r="D3" s="811"/>
      <c r="E3" s="811"/>
      <c r="F3" s="811"/>
      <c r="G3" s="811"/>
      <c r="H3" s="811"/>
      <c r="I3" s="811"/>
      <c r="J3" s="811"/>
      <c r="K3" s="811"/>
      <c r="L3" s="811"/>
      <c r="M3" s="811"/>
      <c r="N3" s="811"/>
      <c r="O3" s="811"/>
      <c r="P3" s="811"/>
      <c r="Q3" s="811"/>
      <c r="R3" s="812"/>
    </row>
    <row r="4" spans="1:68" x14ac:dyDescent="0.3">
      <c r="A4" s="112" t="s">
        <v>13</v>
      </c>
      <c r="B4" s="113" t="s">
        <v>14</v>
      </c>
      <c r="C4" s="813" t="s">
        <v>15</v>
      </c>
      <c r="D4" s="813"/>
      <c r="E4" s="813"/>
      <c r="F4" s="813"/>
      <c r="G4" s="813"/>
      <c r="H4" s="813"/>
      <c r="I4" s="813"/>
      <c r="J4" s="813"/>
      <c r="K4" s="813"/>
      <c r="L4" s="813"/>
      <c r="M4" s="813"/>
      <c r="N4" s="813"/>
      <c r="O4" s="813"/>
      <c r="P4" s="813"/>
      <c r="Q4" s="813"/>
      <c r="R4" s="814"/>
    </row>
    <row r="5" spans="1:68" x14ac:dyDescent="0.3">
      <c r="A5" s="30">
        <v>1</v>
      </c>
      <c r="B5" s="36" t="s">
        <v>78</v>
      </c>
      <c r="C5" s="807" t="s">
        <v>146</v>
      </c>
      <c r="D5" s="807"/>
      <c r="E5" s="807"/>
      <c r="F5" s="807"/>
      <c r="G5" s="807"/>
      <c r="H5" s="807"/>
      <c r="I5" s="807"/>
      <c r="J5" s="807"/>
      <c r="K5" s="807"/>
      <c r="L5" s="807"/>
      <c r="M5" s="807"/>
      <c r="N5" s="807"/>
      <c r="O5" s="807"/>
      <c r="P5" s="807"/>
      <c r="Q5" s="807"/>
      <c r="R5" s="808"/>
    </row>
    <row r="6" spans="1:68" x14ac:dyDescent="0.3">
      <c r="A6" s="30">
        <v>2</v>
      </c>
      <c r="B6" s="36" t="s">
        <v>77</v>
      </c>
      <c r="C6" s="807" t="s">
        <v>147</v>
      </c>
      <c r="D6" s="807"/>
      <c r="E6" s="807"/>
      <c r="F6" s="807"/>
      <c r="G6" s="807"/>
      <c r="H6" s="807"/>
      <c r="I6" s="807"/>
      <c r="J6" s="807"/>
      <c r="K6" s="807"/>
      <c r="L6" s="807"/>
      <c r="M6" s="807"/>
      <c r="N6" s="807"/>
      <c r="O6" s="807"/>
      <c r="P6" s="807"/>
      <c r="Q6" s="807"/>
      <c r="R6" s="808"/>
    </row>
    <row r="7" spans="1:68" x14ac:dyDescent="0.3">
      <c r="A7" s="30">
        <v>3</v>
      </c>
      <c r="B7" s="36" t="s">
        <v>3</v>
      </c>
      <c r="C7" s="807" t="s">
        <v>141</v>
      </c>
      <c r="D7" s="807"/>
      <c r="E7" s="807"/>
      <c r="F7" s="807"/>
      <c r="G7" s="807"/>
      <c r="H7" s="807"/>
      <c r="I7" s="807"/>
      <c r="J7" s="807"/>
      <c r="K7" s="807"/>
      <c r="L7" s="807"/>
      <c r="M7" s="807"/>
      <c r="N7" s="807"/>
      <c r="O7" s="807"/>
      <c r="P7" s="807"/>
      <c r="Q7" s="807"/>
      <c r="R7" s="808"/>
    </row>
    <row r="8" spans="1:68" x14ac:dyDescent="0.3">
      <c r="A8" s="30">
        <v>4</v>
      </c>
      <c r="B8" s="36" t="s">
        <v>20</v>
      </c>
      <c r="C8" s="807" t="s">
        <v>142</v>
      </c>
      <c r="D8" s="807"/>
      <c r="E8" s="807"/>
      <c r="F8" s="807"/>
      <c r="G8" s="807"/>
      <c r="H8" s="807"/>
      <c r="I8" s="807"/>
      <c r="J8" s="807"/>
      <c r="K8" s="807"/>
      <c r="L8" s="807"/>
      <c r="M8" s="807"/>
      <c r="N8" s="807"/>
      <c r="O8" s="807"/>
      <c r="P8" s="807"/>
      <c r="Q8" s="807"/>
      <c r="R8" s="808"/>
    </row>
    <row r="9" spans="1:68" ht="15" thickBot="1" x14ac:dyDescent="0.35">
      <c r="A9" s="30">
        <v>5</v>
      </c>
      <c r="B9" s="37" t="s">
        <v>21</v>
      </c>
      <c r="C9" s="809" t="s">
        <v>143</v>
      </c>
      <c r="D9" s="809"/>
      <c r="E9" s="809"/>
      <c r="F9" s="809"/>
      <c r="G9" s="809"/>
      <c r="H9" s="809"/>
      <c r="I9" s="809"/>
      <c r="J9" s="809"/>
      <c r="K9" s="809"/>
      <c r="L9" s="809"/>
      <c r="M9" s="809"/>
      <c r="N9" s="809"/>
      <c r="O9" s="809"/>
      <c r="P9" s="809"/>
      <c r="Q9" s="809"/>
      <c r="R9" s="810"/>
    </row>
    <row r="12" spans="1:68" x14ac:dyDescent="0.3">
      <c r="T12" s="289"/>
      <c r="U12" s="289"/>
      <c r="V12" s="289"/>
      <c r="W12" s="289"/>
    </row>
    <row r="13" spans="1:68" x14ac:dyDescent="0.3">
      <c r="T13" s="289"/>
      <c r="U13" s="289"/>
      <c r="V13" s="289"/>
      <c r="W13" s="289"/>
    </row>
  </sheetData>
  <mergeCells count="8">
    <mergeCell ref="A1:X1"/>
    <mergeCell ref="C8:R8"/>
    <mergeCell ref="C9:R9"/>
    <mergeCell ref="C3:R3"/>
    <mergeCell ref="C4:R4"/>
    <mergeCell ref="C5:R5"/>
    <mergeCell ref="C6:R6"/>
    <mergeCell ref="C7:R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X137"/>
  <sheetViews>
    <sheetView topLeftCell="D3" zoomScaleNormal="100" zoomScaleSheetLayoutView="110" workbookViewId="0">
      <selection activeCell="D10" sqref="D10:D25"/>
    </sheetView>
  </sheetViews>
  <sheetFormatPr baseColWidth="10" defaultRowHeight="14.4" x14ac:dyDescent="0.3"/>
  <cols>
    <col min="1" max="1" width="0" hidden="1" customWidth="1"/>
    <col min="2" max="2" width="27.33203125" customWidth="1"/>
    <col min="3" max="3" width="21.44140625" customWidth="1"/>
    <col min="4" max="4" width="13.5546875" customWidth="1"/>
    <col min="5" max="5" width="6.33203125" customWidth="1"/>
    <col min="6" max="6" width="22.5546875" customWidth="1"/>
    <col min="7" max="7" width="22.6640625" customWidth="1"/>
    <col min="8" max="8" width="25.6640625" customWidth="1"/>
    <col min="9" max="9" width="22.5546875" customWidth="1"/>
    <col min="10" max="10" width="23" customWidth="1"/>
    <col min="11" max="11" width="2.33203125" style="1" customWidth="1"/>
    <col min="12" max="12" width="5" style="1" customWidth="1"/>
    <col min="13" max="13" width="10.5546875" style="1" customWidth="1"/>
    <col min="14" max="14" width="13.44140625" style="1" bestFit="1" customWidth="1"/>
    <col min="15" max="15" width="74.88671875" style="1" customWidth="1"/>
    <col min="16" max="16" width="60.33203125" style="1" customWidth="1"/>
    <col min="17" max="18" width="11.44140625" style="1"/>
    <col min="19" max="19" width="15.6640625" style="1" customWidth="1"/>
    <col min="20" max="24" width="11.44140625" style="1"/>
  </cols>
  <sheetData>
    <row r="1" spans="1:19" ht="19.5" hidden="1" customHeight="1" thickBot="1" x14ac:dyDescent="0.35">
      <c r="D1" s="1"/>
      <c r="E1" s="1"/>
      <c r="F1" s="1"/>
      <c r="G1" s="1"/>
      <c r="H1" s="1"/>
      <c r="I1" s="1"/>
      <c r="J1" s="1"/>
    </row>
    <row r="2" spans="1:19" ht="15.75" hidden="1" customHeight="1" thickBot="1" x14ac:dyDescent="0.35">
      <c r="D2" s="1"/>
      <c r="E2" s="1"/>
      <c r="F2" s="1"/>
      <c r="G2" s="1"/>
      <c r="H2" s="1"/>
      <c r="I2" s="1"/>
      <c r="J2" s="1"/>
    </row>
    <row r="3" spans="1:19" x14ac:dyDescent="0.3">
      <c r="D3" s="1"/>
      <c r="E3" s="1"/>
      <c r="F3" s="1"/>
      <c r="G3" s="1"/>
      <c r="H3" s="1"/>
      <c r="I3" s="1"/>
      <c r="J3" s="1"/>
    </row>
    <row r="4" spans="1:19" ht="24" customHeight="1" x14ac:dyDescent="0.3">
      <c r="A4" s="1"/>
      <c r="B4" s="1"/>
      <c r="C4" s="1"/>
      <c r="E4" s="302"/>
      <c r="F4" s="825" t="s">
        <v>259</v>
      </c>
      <c r="G4" s="826"/>
      <c r="H4" s="826"/>
      <c r="I4" s="826"/>
      <c r="J4" s="826"/>
      <c r="K4" s="123"/>
      <c r="L4" s="123"/>
    </row>
    <row r="5" spans="1:19" ht="15" customHeight="1" thickBot="1" x14ac:dyDescent="0.35">
      <c r="A5" s="1"/>
      <c r="B5" s="1"/>
      <c r="C5" s="1"/>
      <c r="D5" s="124"/>
      <c r="E5" s="288"/>
      <c r="F5" s="125"/>
      <c r="G5" s="125"/>
      <c r="H5" s="125"/>
      <c r="I5" s="125"/>
      <c r="J5" s="125"/>
      <c r="K5" s="123"/>
      <c r="L5" s="123"/>
    </row>
    <row r="6" spans="1:19" ht="28.5" customHeight="1" thickBot="1" x14ac:dyDescent="0.35">
      <c r="A6" s="1"/>
      <c r="D6" s="298"/>
      <c r="E6" s="291"/>
      <c r="F6" s="815" t="s">
        <v>1</v>
      </c>
      <c r="G6" s="816"/>
      <c r="H6" s="816"/>
      <c r="I6" s="816"/>
      <c r="J6" s="817"/>
      <c r="K6" s="123"/>
      <c r="L6" s="123"/>
    </row>
    <row r="7" spans="1:19" ht="43.5" customHeight="1" x14ac:dyDescent="0.3">
      <c r="A7" s="1"/>
      <c r="D7" s="297"/>
      <c r="E7" s="291"/>
      <c r="F7" s="294"/>
      <c r="G7" s="295"/>
      <c r="H7" s="295"/>
      <c r="I7" s="295"/>
      <c r="J7" s="296"/>
      <c r="K7" s="123"/>
      <c r="L7" s="123"/>
    </row>
    <row r="8" spans="1:19" ht="24.75" customHeight="1" thickBot="1" x14ac:dyDescent="0.35">
      <c r="A8" s="1"/>
      <c r="D8" s="297"/>
      <c r="E8" s="292"/>
      <c r="F8" s="293"/>
      <c r="G8" s="293"/>
      <c r="H8" s="293"/>
      <c r="I8" s="293"/>
      <c r="J8" s="293"/>
      <c r="K8" s="123"/>
      <c r="L8" s="123"/>
    </row>
    <row r="9" spans="1:19" ht="25.5" customHeight="1" thickBot="1" x14ac:dyDescent="0.35">
      <c r="A9" s="1"/>
      <c r="B9" s="867" t="s">
        <v>282</v>
      </c>
      <c r="C9" s="868"/>
      <c r="D9" s="868"/>
      <c r="E9" s="292"/>
      <c r="F9" s="818" t="s">
        <v>149</v>
      </c>
      <c r="G9" s="819"/>
      <c r="H9" s="819"/>
      <c r="I9" s="819"/>
      <c r="J9" s="820"/>
      <c r="K9" s="123"/>
      <c r="L9" s="123"/>
    </row>
    <row r="10" spans="1:19" ht="33.75" customHeight="1" thickBot="1" x14ac:dyDescent="0.35">
      <c r="A10" s="1"/>
      <c r="B10" s="300" t="s">
        <v>24</v>
      </c>
      <c r="C10" s="299" t="s">
        <v>94</v>
      </c>
      <c r="D10" s="301" t="s">
        <v>13</v>
      </c>
      <c r="E10" s="292"/>
      <c r="F10" s="821"/>
      <c r="G10" s="822"/>
      <c r="H10" s="823" t="s">
        <v>150</v>
      </c>
      <c r="I10" s="823"/>
      <c r="J10" s="824"/>
      <c r="K10" s="123"/>
      <c r="L10" s="123"/>
    </row>
    <row r="11" spans="1:19" ht="15" customHeight="1" x14ac:dyDescent="0.3">
      <c r="A11" s="1"/>
      <c r="B11" s="869" t="s">
        <v>281</v>
      </c>
      <c r="C11" s="870" t="s">
        <v>255</v>
      </c>
      <c r="D11" s="828"/>
      <c r="E11" s="854"/>
      <c r="F11" s="844" t="s">
        <v>262</v>
      </c>
      <c r="G11" s="833" t="s">
        <v>263</v>
      </c>
      <c r="H11" s="846" t="s">
        <v>264</v>
      </c>
      <c r="I11" s="839" t="s">
        <v>265</v>
      </c>
      <c r="J11" s="842" t="s">
        <v>266</v>
      </c>
      <c r="K11" s="123"/>
      <c r="L11" s="123"/>
    </row>
    <row r="12" spans="1:19" ht="15" customHeight="1" x14ac:dyDescent="0.3">
      <c r="A12" s="1"/>
      <c r="B12" s="869"/>
      <c r="C12" s="870"/>
      <c r="D12" s="828"/>
      <c r="E12" s="855"/>
      <c r="F12" s="844"/>
      <c r="G12" s="833"/>
      <c r="H12" s="846"/>
      <c r="I12" s="839"/>
      <c r="J12" s="842"/>
      <c r="M12" s="827"/>
      <c r="N12" s="827"/>
      <c r="O12" s="827"/>
      <c r="P12" s="827"/>
      <c r="Q12" s="827"/>
      <c r="R12" s="827"/>
      <c r="S12" s="827"/>
    </row>
    <row r="13" spans="1:19" ht="24.75" customHeight="1" thickBot="1" x14ac:dyDescent="0.35">
      <c r="A13" s="1"/>
      <c r="B13" s="869"/>
      <c r="C13" s="870"/>
      <c r="D13" s="828"/>
      <c r="E13" s="855"/>
      <c r="F13" s="845"/>
      <c r="G13" s="834"/>
      <c r="H13" s="847"/>
      <c r="I13" s="840"/>
      <c r="J13" s="843"/>
      <c r="M13" s="827"/>
      <c r="N13" s="827"/>
      <c r="O13" s="827"/>
      <c r="P13" s="827"/>
      <c r="Q13" s="827"/>
      <c r="R13" s="827"/>
      <c r="S13" s="827"/>
    </row>
    <row r="14" spans="1:19" ht="25.5" customHeight="1" x14ac:dyDescent="0.3">
      <c r="A14" s="1"/>
      <c r="B14" s="869" t="s">
        <v>253</v>
      </c>
      <c r="C14" s="870" t="s">
        <v>254</v>
      </c>
      <c r="D14" s="828"/>
      <c r="E14" s="854"/>
      <c r="F14" s="829" t="s">
        <v>267</v>
      </c>
      <c r="G14" s="832" t="s">
        <v>268</v>
      </c>
      <c r="H14" s="835" t="s">
        <v>269</v>
      </c>
      <c r="I14" s="838" t="s">
        <v>260</v>
      </c>
      <c r="J14" s="841" t="s">
        <v>265</v>
      </c>
      <c r="M14" s="126"/>
      <c r="N14" s="126"/>
      <c r="O14" s="126"/>
      <c r="P14" s="126"/>
      <c r="Q14" s="126"/>
      <c r="R14" s="127"/>
      <c r="S14" s="127"/>
    </row>
    <row r="15" spans="1:19" ht="25.5" customHeight="1" x14ac:dyDescent="0.3">
      <c r="A15" s="1"/>
      <c r="B15" s="869"/>
      <c r="C15" s="870"/>
      <c r="D15" s="828"/>
      <c r="E15" s="855"/>
      <c r="F15" s="830"/>
      <c r="G15" s="833"/>
      <c r="H15" s="836"/>
      <c r="I15" s="839"/>
      <c r="J15" s="842"/>
    </row>
    <row r="16" spans="1:19" ht="10.5" customHeight="1" thickBot="1" x14ac:dyDescent="0.35">
      <c r="B16" s="869"/>
      <c r="C16" s="870"/>
      <c r="D16" s="828"/>
      <c r="E16" s="855"/>
      <c r="F16" s="831"/>
      <c r="G16" s="834"/>
      <c r="H16" s="837"/>
      <c r="I16" s="840"/>
      <c r="J16" s="843"/>
    </row>
    <row r="17" spans="1:10" ht="39" customHeight="1" x14ac:dyDescent="0.3">
      <c r="A17" s="290">
        <v>1</v>
      </c>
      <c r="B17" s="869" t="s">
        <v>251</v>
      </c>
      <c r="C17" s="870" t="s">
        <v>252</v>
      </c>
      <c r="D17" s="828"/>
      <c r="E17" s="854"/>
      <c r="F17" s="848" t="s">
        <v>280</v>
      </c>
      <c r="G17" s="851" t="s">
        <v>270</v>
      </c>
      <c r="H17" s="835" t="s">
        <v>271</v>
      </c>
      <c r="I17" s="838" t="s">
        <v>261</v>
      </c>
      <c r="J17" s="841" t="s">
        <v>264</v>
      </c>
    </row>
    <row r="18" spans="1:10" ht="16.5" customHeight="1" x14ac:dyDescent="0.3">
      <c r="A18" s="290">
        <v>2</v>
      </c>
      <c r="B18" s="869"/>
      <c r="C18" s="870"/>
      <c r="D18" s="828"/>
      <c r="E18" s="855"/>
      <c r="F18" s="849"/>
      <c r="G18" s="852"/>
      <c r="H18" s="836"/>
      <c r="I18" s="839"/>
      <c r="J18" s="842"/>
    </row>
    <row r="19" spans="1:10" ht="14.25" customHeight="1" thickBot="1" x14ac:dyDescent="0.35">
      <c r="A19" s="290">
        <v>3</v>
      </c>
      <c r="B19" s="869"/>
      <c r="C19" s="870"/>
      <c r="D19" s="828"/>
      <c r="E19" s="855"/>
      <c r="F19" s="850"/>
      <c r="G19" s="853"/>
      <c r="H19" s="837"/>
      <c r="I19" s="840"/>
      <c r="J19" s="843"/>
    </row>
    <row r="20" spans="1:10" ht="39" customHeight="1" x14ac:dyDescent="0.3">
      <c r="A20" s="290">
        <v>4</v>
      </c>
      <c r="B20" s="869" t="s">
        <v>249</v>
      </c>
      <c r="C20" s="870" t="s">
        <v>250</v>
      </c>
      <c r="D20" s="828"/>
      <c r="E20" s="854"/>
      <c r="F20" s="848" t="s">
        <v>279</v>
      </c>
      <c r="G20" s="856" t="s">
        <v>273</v>
      </c>
      <c r="H20" s="859" t="s">
        <v>270</v>
      </c>
      <c r="I20" s="862" t="s">
        <v>268</v>
      </c>
      <c r="J20" s="841" t="s">
        <v>274</v>
      </c>
    </row>
    <row r="21" spans="1:10" ht="24.75" customHeight="1" x14ac:dyDescent="0.3">
      <c r="A21" s="290">
        <v>5</v>
      </c>
      <c r="B21" s="869"/>
      <c r="C21" s="870"/>
      <c r="D21" s="828"/>
      <c r="E21" s="855"/>
      <c r="F21" s="849"/>
      <c r="G21" s="857"/>
      <c r="H21" s="860"/>
      <c r="I21" s="844"/>
      <c r="J21" s="842"/>
    </row>
    <row r="22" spans="1:10" ht="11.25" customHeight="1" thickBot="1" x14ac:dyDescent="0.35">
      <c r="A22" s="1"/>
      <c r="B22" s="869"/>
      <c r="C22" s="870"/>
      <c r="D22" s="828"/>
      <c r="E22" s="855"/>
      <c r="F22" s="850"/>
      <c r="G22" s="858"/>
      <c r="H22" s="861"/>
      <c r="I22" s="845"/>
      <c r="J22" s="843"/>
    </row>
    <row r="23" spans="1:10" ht="15" customHeight="1" x14ac:dyDescent="0.3">
      <c r="A23" s="1"/>
      <c r="B23" s="869" t="s">
        <v>247</v>
      </c>
      <c r="C23" s="870" t="s">
        <v>248</v>
      </c>
      <c r="D23" s="828"/>
      <c r="E23" s="854"/>
      <c r="F23" s="849" t="s">
        <v>275</v>
      </c>
      <c r="G23" s="857" t="s">
        <v>272</v>
      </c>
      <c r="H23" s="860" t="s">
        <v>276</v>
      </c>
      <c r="I23" s="844" t="s">
        <v>277</v>
      </c>
      <c r="J23" s="842" t="s">
        <v>278</v>
      </c>
    </row>
    <row r="24" spans="1:10" ht="15" customHeight="1" x14ac:dyDescent="0.3">
      <c r="A24" s="1"/>
      <c r="B24" s="869"/>
      <c r="C24" s="870"/>
      <c r="D24" s="828"/>
      <c r="E24" s="855"/>
      <c r="F24" s="849"/>
      <c r="G24" s="857"/>
      <c r="H24" s="860"/>
      <c r="I24" s="844"/>
      <c r="J24" s="842"/>
    </row>
    <row r="25" spans="1:10" ht="37.5" customHeight="1" thickBot="1" x14ac:dyDescent="0.35">
      <c r="A25" s="1"/>
      <c r="B25" s="871"/>
      <c r="C25" s="872"/>
      <c r="D25" s="828"/>
      <c r="E25" s="855"/>
      <c r="F25" s="850"/>
      <c r="G25" s="858"/>
      <c r="H25" s="865"/>
      <c r="I25" s="866"/>
      <c r="J25" s="873"/>
    </row>
    <row r="26" spans="1:10" s="128" customFormat="1" ht="15" customHeight="1" x14ac:dyDescent="0.3">
      <c r="D26" s="12"/>
      <c r="E26" s="12"/>
      <c r="F26" s="129"/>
      <c r="G26" s="129"/>
      <c r="H26" s="129"/>
      <c r="I26" s="129"/>
      <c r="J26" s="129"/>
    </row>
    <row r="27" spans="1:10" s="1" customFormat="1" ht="15" customHeight="1" x14ac:dyDescent="0.3"/>
    <row r="28" spans="1:10" s="1" customFormat="1" ht="15" customHeight="1" x14ac:dyDescent="0.3"/>
    <row r="29" spans="1:10" s="1" customFormat="1" ht="15" customHeight="1" x14ac:dyDescent="0.3"/>
    <row r="30" spans="1:10" s="1" customFormat="1" ht="15" customHeight="1" x14ac:dyDescent="0.3"/>
    <row r="31" spans="1:10" s="1" customFormat="1" ht="15" customHeight="1" x14ac:dyDescent="0.3"/>
    <row r="32" spans="1:10" s="1" customFormat="1" ht="15" customHeight="1" x14ac:dyDescent="0.3"/>
    <row r="33" s="1" customFormat="1" ht="15" customHeight="1" x14ac:dyDescent="0.3"/>
    <row r="34" s="1" customFormat="1" ht="15.75" customHeigh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1:11" ht="18" x14ac:dyDescent="0.3">
      <c r="A81" s="1"/>
      <c r="B81" s="1"/>
      <c r="C81" s="1"/>
      <c r="D81" s="1"/>
      <c r="E81" s="130"/>
      <c r="F81" s="130"/>
      <c r="G81" s="130"/>
      <c r="H81" s="1"/>
      <c r="I81" s="131" t="s">
        <v>2</v>
      </c>
      <c r="J81" s="863" t="s">
        <v>152</v>
      </c>
      <c r="K81" s="863"/>
    </row>
    <row r="82" spans="1:11" ht="42.75" customHeight="1" x14ac:dyDescent="0.3">
      <c r="A82" s="1"/>
      <c r="B82" s="1"/>
      <c r="C82" s="1"/>
      <c r="D82" s="1"/>
      <c r="E82" s="130"/>
      <c r="F82" s="130"/>
      <c r="G82" s="130"/>
      <c r="H82" s="1"/>
      <c r="I82" s="132" t="s">
        <v>4</v>
      </c>
      <c r="J82" s="864" t="s">
        <v>5</v>
      </c>
      <c r="K82" s="864"/>
    </row>
    <row r="83" spans="1:11" ht="42.75" customHeight="1" x14ac:dyDescent="0.3">
      <c r="A83" s="1"/>
      <c r="B83" s="1"/>
      <c r="C83" s="1"/>
      <c r="D83" s="1"/>
      <c r="E83" s="130"/>
      <c r="F83" s="130"/>
      <c r="G83" s="130"/>
      <c r="H83" s="1"/>
      <c r="I83" s="133" t="s">
        <v>25</v>
      </c>
      <c r="J83" s="864" t="s">
        <v>28</v>
      </c>
      <c r="K83" s="864"/>
    </row>
    <row r="84" spans="1:11" ht="78" customHeight="1" x14ac:dyDescent="0.3">
      <c r="A84" s="1"/>
      <c r="B84" s="1"/>
      <c r="C84" s="1"/>
      <c r="D84" s="1"/>
      <c r="E84" s="134"/>
      <c r="F84" s="134"/>
      <c r="G84" s="134"/>
      <c r="H84" s="1"/>
      <c r="I84" s="135" t="s">
        <v>26</v>
      </c>
      <c r="J84" s="864" t="s">
        <v>29</v>
      </c>
      <c r="K84" s="864"/>
    </row>
    <row r="85" spans="1:11" ht="75.75" customHeight="1" x14ac:dyDescent="0.3">
      <c r="A85" s="1"/>
      <c r="B85" s="1"/>
      <c r="C85" s="1"/>
      <c r="D85" s="1"/>
      <c r="E85" s="134"/>
      <c r="F85" s="134"/>
      <c r="G85" s="134"/>
      <c r="H85" s="1"/>
      <c r="I85" s="136" t="s">
        <v>27</v>
      </c>
      <c r="J85" s="864" t="s">
        <v>29</v>
      </c>
      <c r="K85" s="864"/>
    </row>
    <row r="86" spans="1:11" x14ac:dyDescent="0.3">
      <c r="A86" s="1"/>
      <c r="B86" s="1"/>
      <c r="C86" s="1"/>
      <c r="D86" s="1"/>
      <c r="E86" s="130"/>
      <c r="F86" s="130"/>
      <c r="G86" s="130"/>
      <c r="H86" s="1"/>
      <c r="I86" s="1"/>
      <c r="J86" s="1"/>
    </row>
    <row r="87" spans="1:11" x14ac:dyDescent="0.3">
      <c r="A87" s="1"/>
      <c r="B87" s="1"/>
      <c r="C87" s="1"/>
      <c r="D87" s="1"/>
      <c r="E87" s="134"/>
      <c r="F87" s="134"/>
      <c r="G87" s="134"/>
      <c r="H87" s="1"/>
      <c r="I87" s="137"/>
      <c r="J87" s="137"/>
      <c r="K87" s="137"/>
    </row>
    <row r="88" spans="1:11" ht="15" customHeight="1" x14ac:dyDescent="0.3">
      <c r="A88" s="1"/>
      <c r="B88" s="1"/>
      <c r="C88" s="1"/>
      <c r="D88" s="1"/>
      <c r="E88" s="134"/>
      <c r="F88" s="134"/>
      <c r="G88" s="134"/>
      <c r="H88" s="1"/>
      <c r="I88" s="138"/>
      <c r="J88" s="138"/>
      <c r="K88" s="138"/>
    </row>
    <row r="89" spans="1:11" x14ac:dyDescent="0.3">
      <c r="A89" s="1"/>
      <c r="B89" s="1"/>
      <c r="C89" s="1"/>
      <c r="D89" s="1"/>
      <c r="E89" s="139"/>
      <c r="F89" s="139"/>
      <c r="G89" s="139"/>
      <c r="H89" s="1"/>
      <c r="I89" s="138"/>
      <c r="J89" s="138"/>
      <c r="K89" s="138"/>
    </row>
    <row r="90" spans="1:11" ht="15" customHeight="1" x14ac:dyDescent="0.3">
      <c r="A90" s="1"/>
      <c r="B90" s="1"/>
      <c r="C90" s="1"/>
      <c r="D90" s="1">
        <v>42</v>
      </c>
      <c r="E90" s="139"/>
      <c r="F90" s="139"/>
      <c r="G90" s="139"/>
      <c r="H90" s="1"/>
      <c r="I90" s="138"/>
      <c r="J90" s="138"/>
      <c r="K90" s="138"/>
    </row>
    <row r="91" spans="1:11" x14ac:dyDescent="0.3">
      <c r="A91" s="1"/>
      <c r="B91" s="1"/>
      <c r="C91" s="1"/>
      <c r="D91" s="1"/>
      <c r="E91" s="130"/>
      <c r="F91" s="130"/>
      <c r="G91" s="130"/>
      <c r="H91" s="1"/>
      <c r="I91" s="138"/>
      <c r="J91" s="138"/>
      <c r="K91" s="138"/>
    </row>
    <row r="92" spans="1:11" x14ac:dyDescent="0.3">
      <c r="A92" s="1"/>
      <c r="B92" s="1"/>
      <c r="C92" s="1"/>
      <c r="D92" s="1"/>
      <c r="E92" s="134"/>
      <c r="F92" s="134"/>
      <c r="G92" s="134"/>
      <c r="H92" s="1"/>
      <c r="I92" s="137"/>
      <c r="J92" s="137"/>
      <c r="K92" s="137"/>
    </row>
    <row r="93" spans="1:11" x14ac:dyDescent="0.3">
      <c r="A93" s="1"/>
      <c r="B93" s="1"/>
      <c r="C93" s="1"/>
      <c r="D93" s="1"/>
      <c r="E93" s="139"/>
      <c r="F93" s="139"/>
      <c r="G93" s="139"/>
      <c r="H93" s="1"/>
      <c r="I93" s="137"/>
      <c r="J93" s="137"/>
      <c r="K93" s="137"/>
    </row>
    <row r="94" spans="1:11" x14ac:dyDescent="0.3">
      <c r="A94" s="1"/>
      <c r="B94" s="1"/>
      <c r="C94" s="1"/>
      <c r="D94" s="1"/>
      <c r="E94" s="139"/>
      <c r="F94" s="139"/>
      <c r="G94" s="139"/>
      <c r="H94" s="1"/>
      <c r="I94" s="137"/>
      <c r="J94" s="137"/>
      <c r="K94" s="137"/>
    </row>
    <row r="95" spans="1:11" x14ac:dyDescent="0.3">
      <c r="A95" s="1"/>
      <c r="B95" s="1"/>
      <c r="C95" s="1"/>
      <c r="D95" s="1"/>
      <c r="E95" s="140"/>
      <c r="F95" s="140"/>
      <c r="G95" s="140"/>
      <c r="H95" s="1"/>
      <c r="I95" s="137"/>
      <c r="J95" s="137"/>
      <c r="K95" s="137"/>
    </row>
    <row r="96" spans="1:11" x14ac:dyDescent="0.3">
      <c r="A96" s="1"/>
      <c r="B96" s="1"/>
      <c r="C96" s="1"/>
      <c r="D96" s="1"/>
      <c r="E96" s="134"/>
      <c r="F96" s="134"/>
      <c r="G96" s="134"/>
      <c r="H96" s="1"/>
      <c r="I96" s="137"/>
      <c r="J96" s="137"/>
      <c r="K96" s="137"/>
    </row>
    <row r="97" spans="1:11" ht="15" customHeight="1" x14ac:dyDescent="0.3">
      <c r="A97" s="1"/>
      <c r="B97" s="1"/>
      <c r="C97" s="1"/>
      <c r="D97" s="1"/>
      <c r="E97" s="139"/>
      <c r="F97" s="139"/>
      <c r="G97" s="139"/>
      <c r="H97" s="1"/>
      <c r="I97" s="138"/>
      <c r="J97" s="138"/>
      <c r="K97" s="138"/>
    </row>
    <row r="98" spans="1:11" x14ac:dyDescent="0.3">
      <c r="A98" s="1"/>
      <c r="B98" s="1"/>
      <c r="C98" s="1"/>
      <c r="D98" s="1"/>
      <c r="E98" s="139"/>
      <c r="F98" s="139"/>
      <c r="G98" s="139"/>
      <c r="H98" s="1"/>
      <c r="I98" s="138"/>
      <c r="J98" s="138"/>
      <c r="K98" s="138"/>
    </row>
    <row r="99" spans="1:11" ht="15" customHeight="1" x14ac:dyDescent="0.3">
      <c r="A99" s="1"/>
      <c r="B99" s="1"/>
      <c r="C99" s="1"/>
      <c r="D99" s="1"/>
      <c r="E99" s="140"/>
      <c r="F99" s="140"/>
      <c r="G99" s="140"/>
      <c r="H99" s="1"/>
      <c r="I99" s="138"/>
      <c r="J99" s="138"/>
      <c r="K99" s="138"/>
    </row>
    <row r="100" spans="1:11" x14ac:dyDescent="0.3">
      <c r="A100" s="1"/>
      <c r="B100" s="1"/>
      <c r="C100" s="1"/>
      <c r="D100" s="1"/>
      <c r="E100" s="140"/>
      <c r="F100" s="140"/>
      <c r="G100" s="140"/>
      <c r="H100" s="1"/>
      <c r="I100" s="138"/>
      <c r="J100" s="138"/>
      <c r="K100" s="138"/>
    </row>
    <row r="101" spans="1:11" x14ac:dyDescent="0.3">
      <c r="A101" s="1"/>
      <c r="B101" s="1"/>
      <c r="C101" s="1"/>
      <c r="D101" s="1"/>
      <c r="E101" s="134"/>
      <c r="F101" s="134"/>
      <c r="G101" s="134"/>
      <c r="H101" s="1"/>
      <c r="I101" s="137"/>
      <c r="J101" s="137"/>
      <c r="K101" s="137"/>
    </row>
    <row r="102" spans="1:11" x14ac:dyDescent="0.3">
      <c r="A102" s="1"/>
      <c r="B102" s="1"/>
      <c r="C102" s="1"/>
      <c r="D102" s="1"/>
      <c r="E102" s="139"/>
      <c r="F102" s="139"/>
      <c r="G102" s="139"/>
      <c r="H102" s="1"/>
      <c r="I102" s="137"/>
      <c r="J102" s="137"/>
      <c r="K102" s="137"/>
    </row>
    <row r="103" spans="1:11" x14ac:dyDescent="0.3">
      <c r="A103" s="1"/>
      <c r="B103" s="1"/>
      <c r="C103" s="1"/>
      <c r="D103" s="1"/>
      <c r="E103" s="140"/>
      <c r="F103" s="140"/>
      <c r="G103" s="140"/>
      <c r="H103" s="1"/>
      <c r="I103" s="137"/>
      <c r="J103" s="137"/>
      <c r="K103" s="137"/>
    </row>
    <row r="104" spans="1:11" x14ac:dyDescent="0.3">
      <c r="A104" s="1"/>
      <c r="B104" s="1"/>
      <c r="C104" s="1"/>
      <c r="D104" s="1"/>
      <c r="E104" s="140"/>
      <c r="F104" s="140"/>
      <c r="G104" s="140"/>
      <c r="H104" s="1"/>
      <c r="I104" s="137"/>
      <c r="J104" s="137"/>
      <c r="K104" s="137"/>
    </row>
    <row r="105" spans="1:11" x14ac:dyDescent="0.3">
      <c r="A105" s="1"/>
      <c r="B105" s="1"/>
      <c r="C105" s="1"/>
      <c r="D105" s="1"/>
      <c r="E105" s="140"/>
      <c r="F105" s="140"/>
      <c r="G105" s="140"/>
      <c r="H105" s="1"/>
      <c r="I105" s="1"/>
      <c r="J105" s="1"/>
    </row>
    <row r="106" spans="1:11" x14ac:dyDescent="0.3">
      <c r="A106" s="1"/>
      <c r="B106" s="1"/>
      <c r="C106" s="1"/>
      <c r="D106" s="1"/>
      <c r="H106" s="1"/>
      <c r="I106" s="1"/>
      <c r="J106" s="1"/>
    </row>
    <row r="107" spans="1:11" s="1" customFormat="1" x14ac:dyDescent="0.3"/>
    <row r="108" spans="1:11" s="1" customFormat="1" x14ac:dyDescent="0.3"/>
    <row r="109" spans="1:11" s="1" customFormat="1" x14ac:dyDescent="0.3"/>
    <row r="110" spans="1:11" s="1" customFormat="1" x14ac:dyDescent="0.3"/>
    <row r="111" spans="1:11" s="1" customFormat="1" x14ac:dyDescent="0.3"/>
    <row r="112" spans="1:11"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sheetData>
  <mergeCells count="57">
    <mergeCell ref="J83:K83"/>
    <mergeCell ref="J84:K84"/>
    <mergeCell ref="J85:K85"/>
    <mergeCell ref="B9:D9"/>
    <mergeCell ref="B11:B13"/>
    <mergeCell ref="C11:C13"/>
    <mergeCell ref="B14:B16"/>
    <mergeCell ref="C14:C16"/>
    <mergeCell ref="B23:B25"/>
    <mergeCell ref="C23:C25"/>
    <mergeCell ref="B17:B19"/>
    <mergeCell ref="C17:C19"/>
    <mergeCell ref="B20:B22"/>
    <mergeCell ref="C20:C22"/>
    <mergeCell ref="J23:J25"/>
    <mergeCell ref="E23:E25"/>
    <mergeCell ref="D20:D22"/>
    <mergeCell ref="J81:K81"/>
    <mergeCell ref="J82:K82"/>
    <mergeCell ref="D23:D25"/>
    <mergeCell ref="F23:F25"/>
    <mergeCell ref="G23:G25"/>
    <mergeCell ref="H23:H25"/>
    <mergeCell ref="I23:I25"/>
    <mergeCell ref="J17:J19"/>
    <mergeCell ref="E11:E13"/>
    <mergeCell ref="E14:E16"/>
    <mergeCell ref="E17:E19"/>
    <mergeCell ref="E20:E22"/>
    <mergeCell ref="F20:F22"/>
    <mergeCell ref="G20:G22"/>
    <mergeCell ref="H20:H22"/>
    <mergeCell ref="I20:I22"/>
    <mergeCell ref="J11:J13"/>
    <mergeCell ref="J20:J22"/>
    <mergeCell ref="D17:D19"/>
    <mergeCell ref="F17:F19"/>
    <mergeCell ref="G17:G19"/>
    <mergeCell ref="H17:H19"/>
    <mergeCell ref="I17:I19"/>
    <mergeCell ref="M12:S13"/>
    <mergeCell ref="D14:D16"/>
    <mergeCell ref="F14:F16"/>
    <mergeCell ref="G14:G16"/>
    <mergeCell ref="H14:H16"/>
    <mergeCell ref="I14:I16"/>
    <mergeCell ref="J14:J16"/>
    <mergeCell ref="D11:D13"/>
    <mergeCell ref="F11:F13"/>
    <mergeCell ref="G11:G13"/>
    <mergeCell ref="H11:H13"/>
    <mergeCell ref="I11:I13"/>
    <mergeCell ref="F6:J6"/>
    <mergeCell ref="F9:J9"/>
    <mergeCell ref="F10:G10"/>
    <mergeCell ref="H10:J10"/>
    <mergeCell ref="F4:J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AY183"/>
  <sheetViews>
    <sheetView topLeftCell="A14" zoomScale="90" zoomScaleNormal="90" workbookViewId="0">
      <selection activeCell="F24" sqref="F24"/>
    </sheetView>
  </sheetViews>
  <sheetFormatPr baseColWidth="10" defaultColWidth="11.44140625" defaultRowHeight="13.8" x14ac:dyDescent="0.25"/>
  <cols>
    <col min="1" max="1" width="29" style="141" customWidth="1"/>
    <col min="2" max="2" width="12.5546875" style="141" customWidth="1"/>
    <col min="3" max="3" width="8.33203125" style="142" customWidth="1"/>
    <col min="4" max="4" width="37" style="141" customWidth="1"/>
    <col min="5" max="5" width="14.6640625" style="141" customWidth="1"/>
    <col min="6" max="6" width="20.5546875" style="141" customWidth="1"/>
    <col min="7" max="7" width="20.44140625" style="141" customWidth="1"/>
    <col min="8" max="8" width="30.33203125" style="141" customWidth="1"/>
    <col min="9" max="9" width="32.6640625" style="141" customWidth="1"/>
    <col min="10" max="10" width="27.88671875" style="141" customWidth="1"/>
    <col min="11" max="11" width="28.44140625" style="141" customWidth="1"/>
    <col min="12" max="12" width="27.88671875" style="141" customWidth="1"/>
    <col min="13" max="13" width="50" style="141" customWidth="1"/>
    <col min="14" max="14" width="5.109375" style="365" customWidth="1"/>
    <col min="15" max="15" width="18.88671875" style="141" customWidth="1"/>
    <col min="16" max="16" width="17.5546875" style="141" customWidth="1"/>
    <col min="17" max="17" width="15.109375" style="141" customWidth="1"/>
    <col min="18" max="18" width="14.5546875" style="141" customWidth="1"/>
    <col min="19" max="19" width="16.33203125" style="141" customWidth="1"/>
    <col min="20" max="20" width="33.88671875" style="141" customWidth="1"/>
    <col min="21" max="22" width="34.109375" style="141" customWidth="1"/>
    <col min="23" max="23" width="36.5546875" style="141" customWidth="1"/>
    <col min="24" max="24" width="49" style="141" customWidth="1"/>
    <col min="25" max="26" width="27.44140625" style="141" customWidth="1"/>
    <col min="27" max="27" width="54.5546875" style="141" hidden="1" customWidth="1"/>
    <col min="28" max="29" width="25.33203125" style="141" customWidth="1"/>
    <col min="30" max="30" width="53.109375" style="141" hidden="1" customWidth="1"/>
    <col min="31" max="31" width="11.44140625" style="141" customWidth="1"/>
    <col min="32" max="32" width="10.109375" style="141" hidden="1" customWidth="1"/>
    <col min="33" max="33" width="6" style="141" hidden="1" customWidth="1"/>
    <col min="34" max="34" width="13.6640625" style="141" hidden="1" customWidth="1"/>
    <col min="35" max="35" width="11" style="141" hidden="1" customWidth="1"/>
    <col min="36" max="36" width="9.5546875" style="141" hidden="1" customWidth="1"/>
    <col min="37" max="37" width="26.44140625" style="141" hidden="1" customWidth="1"/>
    <col min="38" max="38" width="15.33203125" style="141" hidden="1" customWidth="1"/>
    <col min="39" max="39" width="13.44140625" style="141" hidden="1" customWidth="1"/>
    <col min="40" max="40" width="9.5546875" style="141" hidden="1" customWidth="1"/>
    <col min="41" max="41" width="16.33203125" style="141" hidden="1" customWidth="1"/>
    <col min="42" max="42" width="6" style="141" hidden="1" customWidth="1"/>
    <col min="43" max="43" width="10.6640625" style="141" hidden="1" customWidth="1"/>
    <col min="44" max="44" width="0" style="141" hidden="1" customWidth="1"/>
    <col min="45" max="47" width="11.44140625" style="141"/>
    <col min="48" max="51" width="0" style="141" hidden="1" customWidth="1"/>
    <col min="52" max="16384" width="11.44140625" style="141"/>
  </cols>
  <sheetData>
    <row r="1" spans="1:51" ht="14.4" thickBot="1" x14ac:dyDescent="0.3">
      <c r="AK1" s="142"/>
      <c r="AL1" s="142"/>
      <c r="AM1" s="142"/>
      <c r="AN1" s="142"/>
      <c r="AO1" s="142"/>
      <c r="AP1" s="142"/>
      <c r="AQ1" s="142"/>
      <c r="AT1" s="141" t="s">
        <v>46</v>
      </c>
      <c r="AU1" s="141">
        <v>15</v>
      </c>
      <c r="AV1" s="141">
        <v>15</v>
      </c>
      <c r="AW1" s="141">
        <v>10</v>
      </c>
      <c r="AY1" s="141" t="s">
        <v>153</v>
      </c>
    </row>
    <row r="2" spans="1:51" ht="14.4" thickBot="1" x14ac:dyDescent="0.3">
      <c r="Y2" s="880" t="s">
        <v>64</v>
      </c>
      <c r="Z2" s="881"/>
      <c r="AA2" s="881"/>
      <c r="AB2" s="882"/>
      <c r="AC2" s="143"/>
      <c r="AD2" s="143"/>
      <c r="AK2" s="144"/>
      <c r="AL2" s="144"/>
      <c r="AM2" s="144"/>
      <c r="AN2" s="145"/>
      <c r="AO2" s="145"/>
      <c r="AP2" s="146"/>
      <c r="AQ2" s="145"/>
      <c r="AT2" s="141" t="s">
        <v>71</v>
      </c>
      <c r="AU2" s="141">
        <v>0</v>
      </c>
      <c r="AV2" s="141">
        <v>10</v>
      </c>
      <c r="AW2" s="141">
        <v>5</v>
      </c>
      <c r="AY2" s="141" t="s">
        <v>154</v>
      </c>
    </row>
    <row r="3" spans="1:51" ht="120" customHeight="1" thickBot="1" x14ac:dyDescent="0.45">
      <c r="F3" s="874" t="s">
        <v>155</v>
      </c>
      <c r="G3" s="874"/>
      <c r="H3" s="382" t="s">
        <v>156</v>
      </c>
      <c r="I3" s="384" t="s">
        <v>157</v>
      </c>
      <c r="J3" s="385" t="s">
        <v>158</v>
      </c>
      <c r="K3" s="386" t="s">
        <v>159</v>
      </c>
      <c r="L3" s="385" t="s">
        <v>160</v>
      </c>
      <c r="M3" s="387" t="s">
        <v>162</v>
      </c>
      <c r="N3" s="366"/>
      <c r="O3" s="883" t="s">
        <v>161</v>
      </c>
      <c r="P3" s="884"/>
      <c r="Q3" s="884"/>
      <c r="R3" s="884"/>
      <c r="S3" s="884"/>
      <c r="T3" s="885"/>
      <c r="U3" s="886" t="s">
        <v>472</v>
      </c>
      <c r="V3" s="887"/>
      <c r="W3" s="888"/>
      <c r="X3" s="148"/>
      <c r="Y3" s="875" t="s">
        <v>65</v>
      </c>
      <c r="Z3" s="876"/>
      <c r="AA3" s="877"/>
      <c r="AB3" s="878" t="s">
        <v>319</v>
      </c>
      <c r="AC3" s="876"/>
      <c r="AD3" s="877"/>
      <c r="AF3" s="879" t="s">
        <v>163</v>
      </c>
      <c r="AG3" s="879"/>
      <c r="AH3" s="879"/>
      <c r="AI3" s="879"/>
      <c r="AJ3" s="879"/>
      <c r="AK3" s="879"/>
      <c r="AL3" s="879"/>
      <c r="AM3" s="879"/>
      <c r="AN3" s="879"/>
      <c r="AO3" s="879"/>
      <c r="AP3" s="879"/>
      <c r="AQ3" s="879"/>
      <c r="AV3" s="141">
        <v>0</v>
      </c>
      <c r="AW3" s="141">
        <v>0</v>
      </c>
      <c r="AY3" s="141" t="s">
        <v>164</v>
      </c>
    </row>
    <row r="4" spans="1:51" ht="211.5" customHeight="1" thickBot="1" x14ac:dyDescent="0.3">
      <c r="A4" s="379" t="s">
        <v>95</v>
      </c>
      <c r="B4" s="469" t="s">
        <v>476</v>
      </c>
      <c r="C4" s="380" t="s">
        <v>312</v>
      </c>
      <c r="D4" s="380" t="s">
        <v>329</v>
      </c>
      <c r="E4" s="380" t="s">
        <v>330</v>
      </c>
      <c r="F4" s="381" t="s">
        <v>165</v>
      </c>
      <c r="G4" s="381" t="s">
        <v>166</v>
      </c>
      <c r="H4" s="383" t="s">
        <v>167</v>
      </c>
      <c r="I4" s="381" t="s">
        <v>168</v>
      </c>
      <c r="J4" s="383" t="s">
        <v>169</v>
      </c>
      <c r="K4" s="381" t="s">
        <v>170</v>
      </c>
      <c r="L4" s="383" t="s">
        <v>171</v>
      </c>
      <c r="M4" s="388" t="s">
        <v>315</v>
      </c>
      <c r="N4" s="367"/>
      <c r="O4" s="147" t="s">
        <v>313</v>
      </c>
      <c r="P4" s="147" t="s">
        <v>468</v>
      </c>
      <c r="Q4" s="147" t="s">
        <v>469</v>
      </c>
      <c r="R4" s="149" t="s">
        <v>442</v>
      </c>
      <c r="S4" s="149" t="s">
        <v>471</v>
      </c>
      <c r="T4" s="150" t="s">
        <v>314</v>
      </c>
      <c r="U4" s="151" t="s">
        <v>316</v>
      </c>
      <c r="V4" s="152" t="s">
        <v>317</v>
      </c>
      <c r="W4" s="153" t="s">
        <v>318</v>
      </c>
      <c r="X4" s="491" t="s">
        <v>172</v>
      </c>
      <c r="Y4" s="77" t="s">
        <v>473</v>
      </c>
      <c r="Z4" s="77" t="s">
        <v>474</v>
      </c>
      <c r="AA4" s="50" t="s">
        <v>173</v>
      </c>
      <c r="AB4" s="50" t="s">
        <v>174</v>
      </c>
      <c r="AC4" s="50" t="s">
        <v>475</v>
      </c>
      <c r="AD4" s="50" t="s">
        <v>175</v>
      </c>
      <c r="AF4" s="154" t="s">
        <v>176</v>
      </c>
      <c r="AG4" s="155" t="s">
        <v>84</v>
      </c>
      <c r="AH4" s="156" t="s">
        <v>85</v>
      </c>
      <c r="AI4" s="156" t="s">
        <v>177</v>
      </c>
      <c r="AJ4" s="157" t="s">
        <v>178</v>
      </c>
      <c r="AK4" s="158" t="s">
        <v>327</v>
      </c>
      <c r="AL4" s="159" t="s">
        <v>478</v>
      </c>
      <c r="AM4" s="159" t="s">
        <v>477</v>
      </c>
      <c r="AN4" s="160" t="s">
        <v>84</v>
      </c>
      <c r="AO4" s="160" t="s">
        <v>177</v>
      </c>
      <c r="AP4" s="160" t="s">
        <v>85</v>
      </c>
      <c r="AQ4" s="160" t="s">
        <v>178</v>
      </c>
    </row>
    <row r="5" spans="1:51" s="173" customFormat="1" ht="75.75" customHeight="1" thickBot="1" x14ac:dyDescent="0.3">
      <c r="A5" s="358" t="str">
        <f>'2. MAPA DE RIESGOS '!C12</f>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
      <c r="B5" s="470" t="str">
        <f>'2. MAPA DE RIESGOS '!E12</f>
        <v>Gestión</v>
      </c>
      <c r="C5" s="390">
        <v>1</v>
      </c>
      <c r="D5" s="351" t="s">
        <v>497</v>
      </c>
      <c r="E5" s="161" t="s">
        <v>46</v>
      </c>
      <c r="F5" s="162">
        <v>15</v>
      </c>
      <c r="G5" s="162">
        <v>15</v>
      </c>
      <c r="H5" s="162">
        <v>15</v>
      </c>
      <c r="I5" s="162">
        <v>15</v>
      </c>
      <c r="J5" s="162">
        <v>15</v>
      </c>
      <c r="K5" s="162">
        <v>15</v>
      </c>
      <c r="L5" s="162">
        <v>10</v>
      </c>
      <c r="M5" s="377" t="s">
        <v>153</v>
      </c>
      <c r="N5" s="368"/>
      <c r="O5" s="163">
        <f>SUM(F5:K5)</f>
        <v>90</v>
      </c>
      <c r="P5" s="417">
        <f>(O5*1)/90</f>
        <v>1</v>
      </c>
      <c r="Q5" s="164" t="str">
        <f>IF(P5&gt;=96%,"Fuerte",(IF(P5&lt;=85%,"Débil","Moderado")))</f>
        <v>Fuerte</v>
      </c>
      <c r="R5" s="464">
        <f>ROUNDUP(AVERAGEIF(P5:P18,"&gt;0"),1)</f>
        <v>1</v>
      </c>
      <c r="S5" s="166" t="str">
        <f>IF(R5&gt;96%,"Fuerte",IF(R5&lt;50%,"Débil","Moderada"))</f>
        <v>Fuerte</v>
      </c>
      <c r="T5" s="167" t="str">
        <f>IF(R5&lt;96%,"Se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 s="168" t="str">
        <f>IF(AND(Q5="Fuerte",M5="Fuerte"),"Fuerte","")</f>
        <v>Fuerte</v>
      </c>
      <c r="V5" s="168" t="str">
        <f>IF(U5="Fuerte","",IF(OR(Q5="Débil",M5="Débil"),"","Moderada"))</f>
        <v/>
      </c>
      <c r="W5" s="168" t="str">
        <f>IF(OR(U5="Fuerte",V5="Moderada"),"","Débil")</f>
        <v/>
      </c>
      <c r="X5" s="169" t="str">
        <f>IF(AND(Q5="Fuerte",M5="Fuerte"),"Control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5" s="170">
        <f>IF(E5="Preventivo",IF(U5="Fuerte",2,IF(V5="Moderada",1,"")),"")</f>
        <v>2</v>
      </c>
      <c r="Z5" s="466">
        <f>IFERROR(ROUND(AVERAGE(Y5:Y18),0),0)</f>
        <v>2</v>
      </c>
      <c r="AA5" s="166">
        <f>IF(OR(W5="Débil",Z5=0),0,IF(Z5=1,1,IF(AND(U5="Fuerte",Z5=2),2,1)))</f>
        <v>2</v>
      </c>
      <c r="AB5" s="172" t="str">
        <f>IF(E5="Detectivo",IF(U5="Fuerte",2,IF(V5="Moderada",1,"")),"")</f>
        <v/>
      </c>
      <c r="AC5" s="466">
        <f>IFERROR(ROUND(AVERAGE(AB5:AB18),0),0)</f>
        <v>2</v>
      </c>
      <c r="AD5" s="166">
        <f>IF(OR(W5="Débil",AC5=0),0,IF(AC5=1,1,IF(AND(U5="Fuerte",AC5=2),2,1)))</f>
        <v>2</v>
      </c>
      <c r="AF5" s="174">
        <v>1</v>
      </c>
      <c r="AG5" s="197">
        <f>'2. MAPA DE RIESGOS '!H12</f>
        <v>2</v>
      </c>
      <c r="AH5" s="197">
        <f>'2. MAPA DE RIESGOS '!I12</f>
        <v>4</v>
      </c>
      <c r="AI5" s="197">
        <v>3</v>
      </c>
      <c r="AJ5" s="198">
        <v>10</v>
      </c>
      <c r="AK5" s="71" t="str">
        <f>'2. MAPA DE RIESGOS '!K12</f>
        <v>ALTO</v>
      </c>
      <c r="AL5" s="174">
        <f>Z5</f>
        <v>2</v>
      </c>
      <c r="AM5" s="174">
        <f>AC5</f>
        <v>2</v>
      </c>
      <c r="AN5" s="197">
        <f>IF(AG5-AL5&gt;=1,AG5-AL5,1)</f>
        <v>1</v>
      </c>
      <c r="AO5" s="197">
        <f t="shared" ref="AO5" si="0">AH5-AM5</f>
        <v>2</v>
      </c>
      <c r="AP5" s="197">
        <f>IF(AH5-AM5&gt;=1,AH5-AM5,1)</f>
        <v>2</v>
      </c>
      <c r="AQ5" s="198">
        <f>AN5*AP5</f>
        <v>2</v>
      </c>
    </row>
    <row r="6" spans="1:51" ht="52.8" x14ac:dyDescent="0.25">
      <c r="A6" s="359"/>
      <c r="B6" s="359"/>
      <c r="C6" s="391" t="s">
        <v>345</v>
      </c>
      <c r="D6" s="351" t="s">
        <v>338</v>
      </c>
      <c r="E6" s="161" t="s">
        <v>46</v>
      </c>
      <c r="F6" s="162">
        <v>15</v>
      </c>
      <c r="G6" s="162">
        <v>15</v>
      </c>
      <c r="H6" s="162">
        <v>15</v>
      </c>
      <c r="I6" s="162">
        <v>15</v>
      </c>
      <c r="J6" s="162">
        <v>15</v>
      </c>
      <c r="K6" s="162">
        <v>15</v>
      </c>
      <c r="L6" s="162">
        <v>10</v>
      </c>
      <c r="M6" s="377" t="s">
        <v>153</v>
      </c>
      <c r="N6" s="368"/>
      <c r="O6" s="163">
        <f>SUM(F6:K6)</f>
        <v>90</v>
      </c>
      <c r="P6" s="417">
        <f t="shared" ref="P6:P82" si="1">(O6*1)/90</f>
        <v>1</v>
      </c>
      <c r="Q6" s="164" t="str">
        <f t="shared" ref="Q6:Q82" si="2">IF(P6&gt;=96%,"Fuerte",(IF(P6&lt;=85%,"Débil","Moderado")))</f>
        <v>Fuerte</v>
      </c>
      <c r="R6" s="179"/>
      <c r="S6" s="180"/>
      <c r="T6" s="181"/>
      <c r="U6" s="168" t="str">
        <f t="shared" ref="U6:U16" si="3">IF(AND(Q6="Fuerte",M6="Fuerte"),"Fuerte","")</f>
        <v>Fuerte</v>
      </c>
      <c r="V6" s="168" t="str">
        <f t="shared" ref="V6:V16" si="4">IF(U6="Fuerte","",IF(OR(Q6="Débil",M6="Débil"),"","Moderada"))</f>
        <v/>
      </c>
      <c r="W6" s="168" t="str">
        <f t="shared" ref="W6:W16" si="5">IF(OR(U6="Fuerte",V6="Moderada"),"","Débil")</f>
        <v/>
      </c>
      <c r="X6" s="169" t="str">
        <f t="shared" ref="X6:X16" si="6">IF(AND(Q6="Fuerte",M6="Fuerte"),"Control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 s="170">
        <f t="shared" ref="Y6:Y82" si="7">IF(E6="Preventivo",IF(U6="Fuerte",2,IF(V6="Moderada",1,"")),"")</f>
        <v>2</v>
      </c>
      <c r="Z6" s="182"/>
      <c r="AA6" s="183"/>
      <c r="AB6" s="172" t="str">
        <f t="shared" ref="AB6:AB82" si="8">IF(E6="Detectivo",IF(U6="Fuerte",2,IF(V6="Moderada",1,"")),"")</f>
        <v/>
      </c>
      <c r="AC6" s="184"/>
      <c r="AD6" s="185"/>
      <c r="AF6" s="174">
        <v>2</v>
      </c>
      <c r="AG6" s="197">
        <f>'2. MAPA DE RIESGOS '!H13</f>
        <v>3</v>
      </c>
      <c r="AH6" s="197">
        <f>'2. MAPA DE RIESGOS '!I13</f>
        <v>3</v>
      </c>
      <c r="AI6" s="197">
        <v>4</v>
      </c>
      <c r="AJ6" s="198">
        <v>30</v>
      </c>
      <c r="AK6" s="71" t="str">
        <f>'2. MAPA DE RIESGOS '!K13</f>
        <v>ALTO</v>
      </c>
      <c r="AL6" s="174">
        <f>Z19</f>
        <v>2</v>
      </c>
      <c r="AM6" s="174">
        <f>AC19</f>
        <v>2</v>
      </c>
      <c r="AN6" s="197">
        <f t="shared" ref="AN6:AN23" si="9">IF(AG6-AL6&gt;=1,AG6-AL6,1)</f>
        <v>1</v>
      </c>
      <c r="AO6" s="197">
        <f t="shared" ref="AO6:AO23" si="10">AH6-AM6</f>
        <v>1</v>
      </c>
      <c r="AP6" s="197">
        <f t="shared" ref="AP6:AP23" si="11">IF(AH6-AM6&gt;=1,AH6-AM6,1)</f>
        <v>1</v>
      </c>
      <c r="AQ6" s="198">
        <f t="shared" ref="AQ6:AQ23" si="12">AN6*AP6</f>
        <v>1</v>
      </c>
    </row>
    <row r="7" spans="1:51" ht="118.8" x14ac:dyDescent="0.25">
      <c r="A7" s="359"/>
      <c r="B7" s="359"/>
      <c r="C7" s="391" t="s">
        <v>382</v>
      </c>
      <c r="D7" s="410" t="s">
        <v>383</v>
      </c>
      <c r="E7" s="161" t="s">
        <v>71</v>
      </c>
      <c r="F7" s="178">
        <v>15</v>
      </c>
      <c r="G7" s="178">
        <v>15</v>
      </c>
      <c r="H7" s="178">
        <v>15</v>
      </c>
      <c r="I7" s="178">
        <v>10</v>
      </c>
      <c r="J7" s="178">
        <v>15</v>
      </c>
      <c r="K7" s="178">
        <v>15</v>
      </c>
      <c r="L7" s="178">
        <v>10</v>
      </c>
      <c r="M7" s="378" t="s">
        <v>153</v>
      </c>
      <c r="N7" s="368"/>
      <c r="O7" s="163">
        <f t="shared" ref="O7:O82" si="13">SUM(F7:K7)</f>
        <v>85</v>
      </c>
      <c r="P7" s="417">
        <f t="shared" si="1"/>
        <v>0.94444444444444442</v>
      </c>
      <c r="Q7" s="164" t="str">
        <f>IF(P7&gt;=96%,"Fuerte",(IF(P7&lt;=85%,"Débil","Moderado")))</f>
        <v>Moderado</v>
      </c>
      <c r="R7" s="179"/>
      <c r="S7" s="180"/>
      <c r="T7" s="181"/>
      <c r="U7" s="168" t="str">
        <f t="shared" si="3"/>
        <v/>
      </c>
      <c r="V7" s="168" t="str">
        <f t="shared" si="4"/>
        <v>Moderada</v>
      </c>
      <c r="W7" s="168" t="str">
        <f t="shared" si="5"/>
        <v/>
      </c>
      <c r="X7" s="169" t="str">
        <f t="shared" si="6"/>
        <v>Requiere plan de acción para fortalecer el control</v>
      </c>
      <c r="Y7" s="170" t="str">
        <f t="shared" si="7"/>
        <v/>
      </c>
      <c r="Z7" s="182"/>
      <c r="AA7" s="183"/>
      <c r="AB7" s="172">
        <f t="shared" si="8"/>
        <v>1</v>
      </c>
      <c r="AC7" s="184"/>
      <c r="AD7" s="185"/>
      <c r="AF7" s="174">
        <v>3</v>
      </c>
      <c r="AG7" s="197">
        <f>'2. MAPA DE RIESGOS '!H14</f>
        <v>3</v>
      </c>
      <c r="AH7" s="197">
        <f>'2. MAPA DE RIESGOS '!I14</f>
        <v>3</v>
      </c>
      <c r="AI7" s="197"/>
      <c r="AJ7" s="198"/>
      <c r="AK7" s="71" t="str">
        <f>'2. MAPA DE RIESGOS '!K14</f>
        <v>ALTO</v>
      </c>
      <c r="AL7" s="174">
        <f>Z28</f>
        <v>2</v>
      </c>
      <c r="AM7" s="174">
        <f>AC28</f>
        <v>2</v>
      </c>
      <c r="AN7" s="197">
        <f t="shared" si="9"/>
        <v>1</v>
      </c>
      <c r="AO7" s="197">
        <f t="shared" si="10"/>
        <v>1</v>
      </c>
      <c r="AP7" s="197">
        <f t="shared" si="11"/>
        <v>1</v>
      </c>
      <c r="AQ7" s="198">
        <f t="shared" si="12"/>
        <v>1</v>
      </c>
    </row>
    <row r="8" spans="1:51" ht="52.8" x14ac:dyDescent="0.25">
      <c r="A8" s="359"/>
      <c r="B8" s="359"/>
      <c r="C8" s="391" t="s">
        <v>414</v>
      </c>
      <c r="D8" s="351" t="s">
        <v>412</v>
      </c>
      <c r="E8" s="161" t="s">
        <v>46</v>
      </c>
      <c r="F8" s="178">
        <v>15</v>
      </c>
      <c r="G8" s="178">
        <v>15</v>
      </c>
      <c r="H8" s="178">
        <v>15</v>
      </c>
      <c r="I8" s="178">
        <v>15</v>
      </c>
      <c r="J8" s="178">
        <v>15</v>
      </c>
      <c r="K8" s="178">
        <v>15</v>
      </c>
      <c r="L8" s="178">
        <v>10</v>
      </c>
      <c r="M8" s="378" t="s">
        <v>153</v>
      </c>
      <c r="N8" s="368"/>
      <c r="O8" s="163">
        <f t="shared" si="13"/>
        <v>90</v>
      </c>
      <c r="P8" s="417">
        <f t="shared" si="1"/>
        <v>1</v>
      </c>
      <c r="Q8" s="164" t="str">
        <f t="shared" si="2"/>
        <v>Fuerte</v>
      </c>
      <c r="R8" s="179"/>
      <c r="S8" s="180"/>
      <c r="T8" s="181"/>
      <c r="U8" s="168" t="str">
        <f t="shared" si="3"/>
        <v>Fuerte</v>
      </c>
      <c r="V8" s="168" t="str">
        <f t="shared" si="4"/>
        <v/>
      </c>
      <c r="W8" s="168" t="str">
        <f t="shared" si="5"/>
        <v/>
      </c>
      <c r="X8" s="169" t="str">
        <f t="shared" si="6"/>
        <v>Control fuerte pero si el riesgo residual lo requiere y según la opción de manejo escogida, cada responsable involucrado debe liderar acciones adicionales</v>
      </c>
      <c r="Y8" s="170">
        <f t="shared" si="7"/>
        <v>2</v>
      </c>
      <c r="Z8" s="182"/>
      <c r="AA8" s="183"/>
      <c r="AB8" s="172" t="str">
        <f t="shared" si="8"/>
        <v/>
      </c>
      <c r="AC8" s="184"/>
      <c r="AD8" s="185"/>
      <c r="AF8" s="174">
        <v>4</v>
      </c>
      <c r="AG8" s="197">
        <f>'2. MAPA DE RIESGOS '!H15</f>
        <v>2</v>
      </c>
      <c r="AH8" s="197">
        <f>'2. MAPA DE RIESGOS '!I15</f>
        <v>3</v>
      </c>
      <c r="AI8" s="197"/>
      <c r="AJ8" s="198"/>
      <c r="AK8" s="71" t="str">
        <f>'2. MAPA DE RIESGOS '!K15</f>
        <v>MODERADO</v>
      </c>
      <c r="AL8" s="174">
        <f>Z40</f>
        <v>2</v>
      </c>
      <c r="AM8" s="174">
        <f>AC40</f>
        <v>2</v>
      </c>
      <c r="AN8" s="197">
        <f t="shared" si="9"/>
        <v>1</v>
      </c>
      <c r="AO8" s="197">
        <f t="shared" si="10"/>
        <v>1</v>
      </c>
      <c r="AP8" s="197">
        <f t="shared" si="11"/>
        <v>1</v>
      </c>
      <c r="AQ8" s="198">
        <f t="shared" si="12"/>
        <v>1</v>
      </c>
    </row>
    <row r="9" spans="1:51" ht="79.2" x14ac:dyDescent="0.25">
      <c r="A9" s="359"/>
      <c r="B9" s="359"/>
      <c r="C9" s="391" t="s">
        <v>499</v>
      </c>
      <c r="D9" s="351" t="s">
        <v>498</v>
      </c>
      <c r="E9" s="161" t="s">
        <v>46</v>
      </c>
      <c r="F9" s="178">
        <v>15</v>
      </c>
      <c r="G9" s="178">
        <v>15</v>
      </c>
      <c r="H9" s="178">
        <v>15</v>
      </c>
      <c r="I9" s="178">
        <v>15</v>
      </c>
      <c r="J9" s="178">
        <v>15</v>
      </c>
      <c r="K9" s="178">
        <v>15</v>
      </c>
      <c r="L9" s="178">
        <v>10</v>
      </c>
      <c r="M9" s="378" t="s">
        <v>153</v>
      </c>
      <c r="N9" s="368"/>
      <c r="O9" s="163">
        <f t="shared" ref="O9:O10" si="14">SUM(F9:K9)</f>
        <v>90</v>
      </c>
      <c r="P9" s="417">
        <f t="shared" ref="P9:P10" si="15">(O9*1)/90</f>
        <v>1</v>
      </c>
      <c r="Q9" s="164" t="str">
        <f t="shared" ref="Q9:Q10" si="16">IF(P9&gt;=96%,"Fuerte",(IF(P9&lt;=85%,"Débil","Moderado")))</f>
        <v>Fuerte</v>
      </c>
      <c r="R9" s="179"/>
      <c r="S9" s="180"/>
      <c r="T9" s="181"/>
      <c r="U9" s="168" t="str">
        <f t="shared" si="3"/>
        <v>Fuerte</v>
      </c>
      <c r="V9" s="168" t="str">
        <f t="shared" si="4"/>
        <v/>
      </c>
      <c r="W9" s="168" t="str">
        <f t="shared" si="5"/>
        <v/>
      </c>
      <c r="X9" s="169" t="str">
        <f t="shared" si="6"/>
        <v>Control fuerte pero si el riesgo residual lo requiere y según la opción de manejo escogida, cada responsable involucrado debe liderar acciones adicionales</v>
      </c>
      <c r="Y9" s="170"/>
      <c r="Z9" s="182"/>
      <c r="AA9" s="183"/>
      <c r="AB9" s="172"/>
      <c r="AC9" s="184"/>
      <c r="AD9" s="185"/>
      <c r="AF9" s="174">
        <v>5</v>
      </c>
      <c r="AG9" s="197">
        <f>'2. MAPA DE RIESGOS '!H16</f>
        <v>2</v>
      </c>
      <c r="AH9" s="197">
        <f>'2. MAPA DE RIESGOS '!I16</f>
        <v>4</v>
      </c>
      <c r="AI9" s="197">
        <v>4</v>
      </c>
      <c r="AJ9" s="198">
        <v>20</v>
      </c>
      <c r="AK9" s="71" t="str">
        <f>'2. MAPA DE RIESGOS '!K16</f>
        <v>ALTO</v>
      </c>
      <c r="AL9" s="174">
        <f>Z56</f>
        <v>2</v>
      </c>
      <c r="AM9" s="174">
        <v>0</v>
      </c>
      <c r="AN9" s="197">
        <f>IF(AG9-AL9&gt;=1,AG9-AL9,1)</f>
        <v>1</v>
      </c>
      <c r="AO9" s="197">
        <f>AH9-AM9</f>
        <v>4</v>
      </c>
      <c r="AP9" s="197">
        <f>IF(AH9-AM9&gt;=1,AH9-AM9,1)</f>
        <v>4</v>
      </c>
      <c r="AQ9" s="198">
        <f>AN9*AP9</f>
        <v>4</v>
      </c>
    </row>
    <row r="10" spans="1:51" ht="39.6" x14ac:dyDescent="0.25">
      <c r="A10" s="359"/>
      <c r="B10" s="359"/>
      <c r="C10" s="550" t="s">
        <v>576</v>
      </c>
      <c r="D10" s="551" t="s">
        <v>577</v>
      </c>
      <c r="E10" s="552" t="s">
        <v>46</v>
      </c>
      <c r="F10" s="553">
        <v>15</v>
      </c>
      <c r="G10" s="553">
        <v>15</v>
      </c>
      <c r="H10" s="553">
        <v>15</v>
      </c>
      <c r="I10" s="553">
        <v>15</v>
      </c>
      <c r="J10" s="553">
        <v>15</v>
      </c>
      <c r="K10" s="553">
        <v>15</v>
      </c>
      <c r="L10" s="553">
        <v>10</v>
      </c>
      <c r="M10" s="528" t="s">
        <v>153</v>
      </c>
      <c r="N10" s="368"/>
      <c r="O10" s="163">
        <f t="shared" si="14"/>
        <v>90</v>
      </c>
      <c r="P10" s="417">
        <f t="shared" si="15"/>
        <v>1</v>
      </c>
      <c r="Q10" s="164" t="str">
        <f t="shared" si="16"/>
        <v>Fuerte</v>
      </c>
      <c r="R10" s="179"/>
      <c r="S10" s="180"/>
      <c r="T10" s="181"/>
      <c r="U10" s="168" t="str">
        <f t="shared" si="3"/>
        <v>Fuerte</v>
      </c>
      <c r="V10" s="168" t="str">
        <f t="shared" si="4"/>
        <v/>
      </c>
      <c r="W10" s="168" t="str">
        <f t="shared" si="5"/>
        <v/>
      </c>
      <c r="X10" s="169" t="str">
        <f t="shared" si="6"/>
        <v>Control fuerte pero si el riesgo residual lo requiere y según la opción de manejo escogida, cada responsable involucrado debe liderar acciones adicionales</v>
      </c>
      <c r="Y10" s="170"/>
      <c r="Z10" s="182"/>
      <c r="AA10" s="183"/>
      <c r="AB10" s="172"/>
      <c r="AC10" s="184"/>
      <c r="AD10" s="185"/>
      <c r="AF10" s="174"/>
      <c r="AG10" s="197"/>
      <c r="AH10" s="197"/>
      <c r="AI10" s="197"/>
      <c r="AJ10" s="198"/>
      <c r="AK10" s="71"/>
      <c r="AL10" s="174"/>
      <c r="AM10" s="174"/>
      <c r="AN10" s="197"/>
      <c r="AO10" s="197"/>
      <c r="AP10" s="197"/>
      <c r="AQ10" s="198"/>
    </row>
    <row r="11" spans="1:51" ht="39.6" x14ac:dyDescent="0.25">
      <c r="A11" s="359"/>
      <c r="B11" s="359"/>
      <c r="C11" s="391">
        <v>3</v>
      </c>
      <c r="D11" s="350" t="s">
        <v>503</v>
      </c>
      <c r="E11" s="161" t="s">
        <v>71</v>
      </c>
      <c r="F11" s="178">
        <v>15</v>
      </c>
      <c r="G11" s="178">
        <v>15</v>
      </c>
      <c r="H11" s="178">
        <v>15</v>
      </c>
      <c r="I11" s="178">
        <v>15</v>
      </c>
      <c r="J11" s="178">
        <v>15</v>
      </c>
      <c r="K11" s="178">
        <v>15</v>
      </c>
      <c r="L11" s="178">
        <v>10</v>
      </c>
      <c r="M11" s="378" t="s">
        <v>153</v>
      </c>
      <c r="N11" s="368"/>
      <c r="O11" s="163">
        <f t="shared" si="13"/>
        <v>90</v>
      </c>
      <c r="P11" s="417">
        <f t="shared" si="1"/>
        <v>1</v>
      </c>
      <c r="Q11" s="164" t="str">
        <f t="shared" si="2"/>
        <v>Fuerte</v>
      </c>
      <c r="R11" s="179"/>
      <c r="S11" s="180"/>
      <c r="T11" s="181"/>
      <c r="U11" s="168" t="str">
        <f t="shared" si="3"/>
        <v>Fuerte</v>
      </c>
      <c r="V11" s="168" t="str">
        <f t="shared" si="4"/>
        <v/>
      </c>
      <c r="W11" s="168" t="str">
        <f t="shared" si="5"/>
        <v/>
      </c>
      <c r="X11" s="169" t="str">
        <f t="shared" si="6"/>
        <v>Control fuerte pero si el riesgo residual lo requiere y según la opción de manejo escogida, cada responsable involucrado debe liderar acciones adicionales</v>
      </c>
      <c r="Y11" s="170" t="str">
        <f t="shared" si="7"/>
        <v/>
      </c>
      <c r="Z11" s="182"/>
      <c r="AA11" s="183"/>
      <c r="AB11" s="172">
        <f t="shared" si="8"/>
        <v>2</v>
      </c>
      <c r="AC11" s="184"/>
      <c r="AD11" s="185"/>
    </row>
    <row r="12" spans="1:51" ht="39.6" x14ac:dyDescent="0.25">
      <c r="A12" s="359"/>
      <c r="B12" s="359"/>
      <c r="C12" s="550" t="s">
        <v>377</v>
      </c>
      <c r="D12" s="357" t="s">
        <v>578</v>
      </c>
      <c r="E12" s="552" t="s">
        <v>46</v>
      </c>
      <c r="F12" s="553">
        <v>15</v>
      </c>
      <c r="G12" s="553">
        <v>15</v>
      </c>
      <c r="H12" s="553">
        <v>15</v>
      </c>
      <c r="I12" s="553">
        <v>15</v>
      </c>
      <c r="J12" s="553">
        <v>15</v>
      </c>
      <c r="K12" s="553">
        <v>15</v>
      </c>
      <c r="L12" s="553">
        <v>10</v>
      </c>
      <c r="M12" s="528" t="s">
        <v>153</v>
      </c>
      <c r="N12" s="368"/>
      <c r="O12" s="163">
        <f t="shared" ref="O12" si="17">SUM(F12:K12)</f>
        <v>90</v>
      </c>
      <c r="P12" s="417">
        <f t="shared" ref="P12" si="18">(O12*1)/90</f>
        <v>1</v>
      </c>
      <c r="Q12" s="164" t="str">
        <f t="shared" ref="Q12" si="19">IF(P12&gt;=96%,"Fuerte",(IF(P12&lt;=85%,"Débil","Moderado")))</f>
        <v>Fuerte</v>
      </c>
      <c r="R12" s="179"/>
      <c r="S12" s="180"/>
      <c r="T12" s="181"/>
      <c r="U12" s="168" t="str">
        <f t="shared" si="3"/>
        <v>Fuerte</v>
      </c>
      <c r="V12" s="168" t="str">
        <f t="shared" si="4"/>
        <v/>
      </c>
      <c r="W12" s="168" t="str">
        <f t="shared" si="5"/>
        <v/>
      </c>
      <c r="X12" s="169" t="str">
        <f t="shared" si="6"/>
        <v>Control fuerte pero si el riesgo residual lo requiere y según la opción de manejo escogida, cada responsable involucrado debe liderar acciones adicionales</v>
      </c>
      <c r="Y12" s="170"/>
      <c r="Z12" s="182"/>
      <c r="AA12" s="183"/>
      <c r="AB12" s="172"/>
      <c r="AC12" s="184"/>
      <c r="AD12" s="185"/>
      <c r="AF12" s="174"/>
      <c r="AG12" s="197"/>
      <c r="AH12" s="197"/>
      <c r="AI12" s="197"/>
      <c r="AJ12" s="198"/>
      <c r="AK12" s="71"/>
      <c r="AL12" s="174"/>
      <c r="AM12" s="174"/>
      <c r="AN12" s="197"/>
      <c r="AO12" s="197"/>
      <c r="AP12" s="197"/>
      <c r="AQ12" s="198"/>
    </row>
    <row r="13" spans="1:51" ht="79.2" x14ac:dyDescent="0.25">
      <c r="A13" s="359"/>
      <c r="B13" s="359"/>
      <c r="C13" s="550" t="s">
        <v>342</v>
      </c>
      <c r="D13" s="554" t="s">
        <v>341</v>
      </c>
      <c r="E13" s="552" t="s">
        <v>46</v>
      </c>
      <c r="F13" s="553">
        <v>15</v>
      </c>
      <c r="G13" s="553">
        <v>15</v>
      </c>
      <c r="H13" s="553">
        <v>15</v>
      </c>
      <c r="I13" s="553">
        <v>15</v>
      </c>
      <c r="J13" s="553">
        <v>15</v>
      </c>
      <c r="K13" s="553">
        <v>15</v>
      </c>
      <c r="L13" s="553">
        <v>10</v>
      </c>
      <c r="M13" s="528" t="s">
        <v>153</v>
      </c>
      <c r="N13" s="368"/>
      <c r="O13" s="163">
        <f t="shared" si="13"/>
        <v>90</v>
      </c>
      <c r="P13" s="417">
        <f t="shared" si="1"/>
        <v>1</v>
      </c>
      <c r="Q13" s="164" t="str">
        <f t="shared" si="2"/>
        <v>Fuerte</v>
      </c>
      <c r="R13" s="179"/>
      <c r="S13" s="180"/>
      <c r="T13" s="181"/>
      <c r="U13" s="168" t="str">
        <f t="shared" si="3"/>
        <v>Fuerte</v>
      </c>
      <c r="V13" s="168" t="str">
        <f t="shared" si="4"/>
        <v/>
      </c>
      <c r="W13" s="168" t="str">
        <f t="shared" si="5"/>
        <v/>
      </c>
      <c r="X13" s="169" t="str">
        <f t="shared" si="6"/>
        <v>Control fuerte pero si el riesgo residual lo requiere y según la opción de manejo escogida, cada responsable involucrado debe liderar acciones adicionales</v>
      </c>
      <c r="Y13" s="170">
        <f t="shared" si="7"/>
        <v>2</v>
      </c>
      <c r="Z13" s="182"/>
      <c r="AA13" s="183"/>
      <c r="AB13" s="172" t="str">
        <f t="shared" si="8"/>
        <v/>
      </c>
      <c r="AC13" s="184"/>
      <c r="AD13" s="185"/>
      <c r="AF13" s="174">
        <v>6</v>
      </c>
      <c r="AG13" s="197">
        <f>'2. MAPA DE RIESGOS '!H17</f>
        <v>3</v>
      </c>
      <c r="AH13" s="197">
        <f>'2. MAPA DE RIESGOS '!I17</f>
        <v>4</v>
      </c>
      <c r="AI13" s="197">
        <v>4</v>
      </c>
      <c r="AJ13" s="198">
        <v>30</v>
      </c>
      <c r="AK13" s="71" t="str">
        <f>'2. MAPA DE RIESGOS '!K17</f>
        <v>EXTREMO</v>
      </c>
      <c r="AL13" s="174">
        <f>Z68</f>
        <v>2</v>
      </c>
      <c r="AM13" s="174">
        <f>AC68</f>
        <v>1</v>
      </c>
      <c r="AN13" s="197">
        <f t="shared" si="9"/>
        <v>1</v>
      </c>
      <c r="AO13" s="197">
        <f t="shared" si="10"/>
        <v>3</v>
      </c>
      <c r="AP13" s="197">
        <f t="shared" si="11"/>
        <v>3</v>
      </c>
      <c r="AQ13" s="198">
        <f t="shared" si="12"/>
        <v>3</v>
      </c>
    </row>
    <row r="14" spans="1:51" ht="36.75" customHeight="1" x14ac:dyDescent="0.25">
      <c r="A14" s="359"/>
      <c r="B14" s="359"/>
      <c r="C14" s="550" t="s">
        <v>426</v>
      </c>
      <c r="D14" s="554" t="s">
        <v>459</v>
      </c>
      <c r="E14" s="552" t="s">
        <v>46</v>
      </c>
      <c r="F14" s="353">
        <v>15</v>
      </c>
      <c r="G14" s="353">
        <v>15</v>
      </c>
      <c r="H14" s="353">
        <v>15</v>
      </c>
      <c r="I14" s="353">
        <v>10</v>
      </c>
      <c r="J14" s="353">
        <v>15</v>
      </c>
      <c r="K14" s="353">
        <v>15</v>
      </c>
      <c r="L14" s="353">
        <v>10</v>
      </c>
      <c r="M14" s="528" t="s">
        <v>154</v>
      </c>
      <c r="N14" s="368"/>
      <c r="O14" s="163">
        <f t="shared" si="13"/>
        <v>85</v>
      </c>
      <c r="P14" s="417">
        <f t="shared" si="1"/>
        <v>0.94444444444444442</v>
      </c>
      <c r="Q14" s="164" t="str">
        <f t="shared" si="2"/>
        <v>Moderado</v>
      </c>
      <c r="R14" s="179"/>
      <c r="S14" s="180"/>
      <c r="T14" s="167"/>
      <c r="U14" s="168" t="str">
        <f t="shared" si="3"/>
        <v/>
      </c>
      <c r="V14" s="168" t="str">
        <f t="shared" si="4"/>
        <v>Moderada</v>
      </c>
      <c r="W14" s="168" t="str">
        <f t="shared" si="5"/>
        <v/>
      </c>
      <c r="X14" s="169" t="str">
        <f t="shared" si="6"/>
        <v>Requiere plan de acción para fortalecer el control</v>
      </c>
      <c r="Y14" s="170">
        <f t="shared" si="7"/>
        <v>1</v>
      </c>
      <c r="Z14" s="182"/>
      <c r="AA14" s="183"/>
      <c r="AB14" s="172" t="str">
        <f t="shared" si="8"/>
        <v/>
      </c>
      <c r="AC14" s="184"/>
      <c r="AD14" s="185"/>
      <c r="AF14" s="174">
        <v>7</v>
      </c>
      <c r="AG14" s="197">
        <f>'2. MAPA DE RIESGOS '!H18</f>
        <v>3</v>
      </c>
      <c r="AH14" s="197">
        <f>'2. MAPA DE RIESGOS '!I18</f>
        <v>5</v>
      </c>
      <c r="AI14" s="197">
        <v>4</v>
      </c>
      <c r="AJ14" s="198">
        <v>50</v>
      </c>
      <c r="AK14" s="71" t="str">
        <f>'2. MAPA DE RIESGOS '!K18</f>
        <v>EXTREMO</v>
      </c>
      <c r="AL14" s="174">
        <f>Z84</f>
        <v>2</v>
      </c>
      <c r="AM14" s="174">
        <v>0</v>
      </c>
      <c r="AN14" s="197">
        <f t="shared" si="9"/>
        <v>1</v>
      </c>
      <c r="AO14" s="197">
        <f t="shared" si="10"/>
        <v>5</v>
      </c>
      <c r="AP14" s="197">
        <f t="shared" si="11"/>
        <v>5</v>
      </c>
      <c r="AQ14" s="198">
        <f t="shared" si="12"/>
        <v>5</v>
      </c>
    </row>
    <row r="15" spans="1:51" ht="66" x14ac:dyDescent="0.25">
      <c r="A15" s="360"/>
      <c r="B15" s="360"/>
      <c r="C15" s="550" t="s">
        <v>579</v>
      </c>
      <c r="D15" s="551" t="s">
        <v>580</v>
      </c>
      <c r="E15" s="552" t="s">
        <v>46</v>
      </c>
      <c r="F15" s="553">
        <v>15</v>
      </c>
      <c r="G15" s="553">
        <v>15</v>
      </c>
      <c r="H15" s="553">
        <v>15</v>
      </c>
      <c r="I15" s="553">
        <v>15</v>
      </c>
      <c r="J15" s="553">
        <v>15</v>
      </c>
      <c r="K15" s="553">
        <v>15</v>
      </c>
      <c r="L15" s="553">
        <v>10</v>
      </c>
      <c r="M15" s="528" t="s">
        <v>153</v>
      </c>
      <c r="N15" s="368"/>
      <c r="O15" s="163">
        <f t="shared" ref="O15:O16" si="20">SUM(F15:K15)</f>
        <v>90</v>
      </c>
      <c r="P15" s="417">
        <f t="shared" ref="P15:P16" si="21">(O15*1)/90</f>
        <v>1</v>
      </c>
      <c r="Q15" s="164" t="str">
        <f t="shared" ref="Q15:Q16" si="22">IF(P15&gt;=96%,"Fuerte",(IF(P15&lt;=85%,"Débil","Moderado")))</f>
        <v>Fuerte</v>
      </c>
      <c r="R15" s="165"/>
      <c r="S15" s="180"/>
      <c r="T15" s="181"/>
      <c r="U15" s="168" t="str">
        <f t="shared" si="3"/>
        <v>Fuerte</v>
      </c>
      <c r="V15" s="168" t="str">
        <f t="shared" si="4"/>
        <v/>
      </c>
      <c r="W15" s="168" t="str">
        <f t="shared" si="5"/>
        <v/>
      </c>
      <c r="X15" s="169" t="str">
        <f t="shared" si="6"/>
        <v>Control fuerte pero si el riesgo residual lo requiere y según la opción de manejo escogida, cada responsable involucrado debe liderar acciones adicionales</v>
      </c>
      <c r="Y15" s="170">
        <f t="shared" si="7"/>
        <v>2</v>
      </c>
      <c r="Z15" s="171"/>
      <c r="AA15" s="166"/>
      <c r="AB15" s="172"/>
      <c r="AC15" s="171"/>
      <c r="AD15" s="166">
        <f>IF(OR(W15="Débil",AC15=0),0,IF(AC15=1,1,IF(AND(U15="Fuerte",AC15=2),2,1)))</f>
        <v>0</v>
      </c>
      <c r="AF15" s="174">
        <v>8</v>
      </c>
      <c r="AG15" s="197">
        <f>'2. MAPA DE RIESGOS '!H19</f>
        <v>3</v>
      </c>
      <c r="AH15" s="197">
        <f>'2. MAPA DE RIESGOS '!I19</f>
        <v>5</v>
      </c>
      <c r="AI15" s="197">
        <v>3</v>
      </c>
      <c r="AJ15" s="198">
        <v>5</v>
      </c>
      <c r="AK15" s="71" t="str">
        <f>'2. MAPA DE RIESGOS '!K19</f>
        <v>EXTREMO</v>
      </c>
      <c r="AL15" s="174">
        <f>Z97</f>
        <v>2</v>
      </c>
      <c r="AM15" s="174">
        <v>0</v>
      </c>
      <c r="AN15" s="197">
        <f t="shared" si="9"/>
        <v>1</v>
      </c>
      <c r="AO15" s="197">
        <f t="shared" si="10"/>
        <v>5</v>
      </c>
      <c r="AP15" s="197">
        <f t="shared" si="11"/>
        <v>5</v>
      </c>
      <c r="AQ15" s="198">
        <f t="shared" si="12"/>
        <v>5</v>
      </c>
    </row>
    <row r="16" spans="1:51" ht="66" x14ac:dyDescent="0.25">
      <c r="A16" s="359"/>
      <c r="B16" s="359"/>
      <c r="C16" s="550" t="s">
        <v>581</v>
      </c>
      <c r="D16" s="551" t="s">
        <v>582</v>
      </c>
      <c r="E16" s="552" t="s">
        <v>46</v>
      </c>
      <c r="F16" s="553">
        <v>15</v>
      </c>
      <c r="G16" s="553">
        <v>15</v>
      </c>
      <c r="H16" s="553">
        <v>15</v>
      </c>
      <c r="I16" s="553">
        <v>15</v>
      </c>
      <c r="J16" s="553">
        <v>15</v>
      </c>
      <c r="K16" s="553">
        <v>15</v>
      </c>
      <c r="L16" s="553">
        <v>10</v>
      </c>
      <c r="M16" s="528" t="s">
        <v>153</v>
      </c>
      <c r="N16" s="368"/>
      <c r="O16" s="163">
        <f t="shared" si="20"/>
        <v>90</v>
      </c>
      <c r="P16" s="417">
        <f t="shared" si="21"/>
        <v>1</v>
      </c>
      <c r="Q16" s="164" t="str">
        <f t="shared" si="22"/>
        <v>Fuerte</v>
      </c>
      <c r="R16" s="179"/>
      <c r="S16" s="180"/>
      <c r="T16" s="181"/>
      <c r="U16" s="168" t="str">
        <f t="shared" si="3"/>
        <v>Fuerte</v>
      </c>
      <c r="V16" s="168" t="str">
        <f t="shared" si="4"/>
        <v/>
      </c>
      <c r="W16" s="168" t="str">
        <f t="shared" si="5"/>
        <v/>
      </c>
      <c r="X16" s="169" t="str">
        <f t="shared" si="6"/>
        <v>Control fuerte pero si el riesgo residual lo requiere y según la opción de manejo escogida, cada responsable involucrado debe liderar acciones adicionales</v>
      </c>
      <c r="Y16" s="170">
        <f t="shared" si="7"/>
        <v>2</v>
      </c>
      <c r="Z16" s="182"/>
      <c r="AA16" s="183"/>
      <c r="AB16" s="172" t="str">
        <f t="shared" si="8"/>
        <v/>
      </c>
      <c r="AC16" s="184"/>
      <c r="AD16" s="185"/>
      <c r="AF16" s="174">
        <v>9</v>
      </c>
      <c r="AG16" s="197">
        <f>'2. MAPA DE RIESGOS '!H20</f>
        <v>3</v>
      </c>
      <c r="AH16" s="197">
        <f>'2. MAPA DE RIESGOS '!I20</f>
        <v>3</v>
      </c>
      <c r="AI16" s="197">
        <v>4</v>
      </c>
      <c r="AJ16" s="198">
        <v>10</v>
      </c>
      <c r="AK16" s="71" t="str">
        <f>'2. MAPA DE RIESGOS '!K20</f>
        <v>ALTO</v>
      </c>
      <c r="AL16" s="174">
        <f>Z114</f>
        <v>1</v>
      </c>
      <c r="AM16" s="174">
        <f>AC114</f>
        <v>2</v>
      </c>
      <c r="AN16" s="197">
        <f t="shared" si="9"/>
        <v>2</v>
      </c>
      <c r="AO16" s="197">
        <f t="shared" si="10"/>
        <v>1</v>
      </c>
      <c r="AP16" s="197">
        <f t="shared" si="11"/>
        <v>1</v>
      </c>
      <c r="AQ16" s="198">
        <f t="shared" si="12"/>
        <v>2</v>
      </c>
    </row>
    <row r="17" spans="1:43" ht="15.6" x14ac:dyDescent="0.25">
      <c r="A17" s="359"/>
      <c r="B17" s="359"/>
      <c r="C17" s="391"/>
      <c r="D17" s="349"/>
      <c r="E17" s="161"/>
      <c r="F17" s="187"/>
      <c r="G17" s="187"/>
      <c r="H17" s="187"/>
      <c r="I17" s="187"/>
      <c r="J17" s="187"/>
      <c r="K17" s="187"/>
      <c r="L17" s="187"/>
      <c r="M17" s="378"/>
      <c r="N17" s="368"/>
      <c r="O17" s="163">
        <f t="shared" si="13"/>
        <v>0</v>
      </c>
      <c r="P17" s="417">
        <f t="shared" si="1"/>
        <v>0</v>
      </c>
      <c r="Q17" s="164" t="str">
        <f t="shared" si="2"/>
        <v>Débil</v>
      </c>
      <c r="R17" s="179"/>
      <c r="S17" s="180"/>
      <c r="T17" s="181"/>
      <c r="U17" s="168" t="str">
        <f t="shared" ref="U17:U82" si="23">IF(AND(Q17="Fuerte",M17="Fuerte"),"Fuerte","")</f>
        <v/>
      </c>
      <c r="V17" s="168" t="str">
        <f t="shared" ref="V17:V82" si="24">IF(U17="Fuerte","",IF(OR(Q17="Débil",M17="Débil"),"","Moderada"))</f>
        <v/>
      </c>
      <c r="W17" s="168"/>
      <c r="X17" s="169"/>
      <c r="Y17" s="170" t="str">
        <f t="shared" si="7"/>
        <v/>
      </c>
      <c r="Z17" s="182"/>
      <c r="AA17" s="183"/>
      <c r="AB17" s="172" t="str">
        <f t="shared" si="8"/>
        <v/>
      </c>
      <c r="AC17" s="184"/>
      <c r="AD17" s="185"/>
      <c r="AF17" s="174">
        <v>10</v>
      </c>
      <c r="AG17" s="197">
        <f>'2. MAPA DE RIESGOS '!H21</f>
        <v>3</v>
      </c>
      <c r="AH17" s="197">
        <f>'2. MAPA DE RIESGOS '!I21</f>
        <v>4</v>
      </c>
      <c r="AI17" s="197">
        <v>5</v>
      </c>
      <c r="AJ17" s="198">
        <v>20</v>
      </c>
      <c r="AK17" s="71" t="str">
        <f>'2. MAPA DE RIESGOS '!K21</f>
        <v>EXTREMO</v>
      </c>
      <c r="AL17" s="174">
        <f>Z126</f>
        <v>2</v>
      </c>
      <c r="AM17" s="174">
        <f>AC126</f>
        <v>2</v>
      </c>
      <c r="AN17" s="197">
        <f t="shared" si="9"/>
        <v>1</v>
      </c>
      <c r="AO17" s="197">
        <f t="shared" si="10"/>
        <v>2</v>
      </c>
      <c r="AP17" s="197">
        <f t="shared" si="11"/>
        <v>2</v>
      </c>
      <c r="AQ17" s="198">
        <f t="shared" si="12"/>
        <v>2</v>
      </c>
    </row>
    <row r="18" spans="1:43" ht="15.6" x14ac:dyDescent="0.25">
      <c r="A18" s="361"/>
      <c r="B18" s="361"/>
      <c r="C18" s="391"/>
      <c r="D18" s="349"/>
      <c r="E18" s="161"/>
      <c r="F18" s="187"/>
      <c r="G18" s="187"/>
      <c r="H18" s="187"/>
      <c r="I18" s="187"/>
      <c r="J18" s="187"/>
      <c r="K18" s="187"/>
      <c r="L18" s="187"/>
      <c r="M18" s="378"/>
      <c r="N18" s="368"/>
      <c r="O18" s="163">
        <f t="shared" si="13"/>
        <v>0</v>
      </c>
      <c r="P18" s="417">
        <f t="shared" si="1"/>
        <v>0</v>
      </c>
      <c r="Q18" s="164" t="str">
        <f t="shared" si="2"/>
        <v>Débil</v>
      </c>
      <c r="R18" s="179"/>
      <c r="S18" s="180"/>
      <c r="T18" s="181"/>
      <c r="U18" s="168" t="str">
        <f t="shared" si="23"/>
        <v/>
      </c>
      <c r="V18" s="168" t="str">
        <f t="shared" si="24"/>
        <v/>
      </c>
      <c r="W18" s="168"/>
      <c r="X18" s="169"/>
      <c r="Y18" s="170" t="str">
        <f t="shared" si="7"/>
        <v/>
      </c>
      <c r="Z18" s="182"/>
      <c r="AA18" s="183"/>
      <c r="AB18" s="172" t="str">
        <f t="shared" si="8"/>
        <v/>
      </c>
      <c r="AC18" s="184"/>
      <c r="AD18" s="185"/>
      <c r="AF18" s="174">
        <v>11</v>
      </c>
      <c r="AG18" s="197">
        <f>'2. MAPA DE RIESGOS '!H22</f>
        <v>2</v>
      </c>
      <c r="AH18" s="197">
        <f>'2. MAPA DE RIESGOS '!I22</f>
        <v>4</v>
      </c>
      <c r="AI18" s="197">
        <v>5</v>
      </c>
      <c r="AJ18" s="198">
        <v>40</v>
      </c>
      <c r="AK18" s="71" t="str">
        <f>'2. MAPA DE RIESGOS '!K22</f>
        <v>ALTO</v>
      </c>
      <c r="AL18" s="174">
        <f>Z138</f>
        <v>2</v>
      </c>
      <c r="AM18" s="174">
        <v>0</v>
      </c>
      <c r="AN18" s="197">
        <f t="shared" si="9"/>
        <v>1</v>
      </c>
      <c r="AO18" s="197">
        <f t="shared" si="10"/>
        <v>4</v>
      </c>
      <c r="AP18" s="197">
        <f t="shared" si="11"/>
        <v>4</v>
      </c>
      <c r="AQ18" s="198">
        <f t="shared" si="12"/>
        <v>4</v>
      </c>
    </row>
    <row r="19" spans="1:43" s="430" customFormat="1" ht="124.2" x14ac:dyDescent="0.25">
      <c r="A19" s="418" t="str">
        <f>'2. MAPA DE RIESGOS '!C13</f>
        <v>2. Formulación e implementación de estrategias, incluyendo la de cursos pedagógicos, que no fomenten la cultura ciudadana para la movilidad y el respeto entre  los usuarios de todas las formas de transporte</v>
      </c>
      <c r="B19" s="418" t="str">
        <f>'2. MAPA DE RIESGOS '!E13</f>
        <v>Gestión</v>
      </c>
      <c r="C19" s="419" t="s">
        <v>352</v>
      </c>
      <c r="D19" s="420" t="s">
        <v>413</v>
      </c>
      <c r="E19" s="421" t="s">
        <v>46</v>
      </c>
      <c r="F19" s="422">
        <v>15</v>
      </c>
      <c r="G19" s="422">
        <v>15</v>
      </c>
      <c r="H19" s="422">
        <v>15</v>
      </c>
      <c r="I19" s="422">
        <v>15</v>
      </c>
      <c r="J19" s="422">
        <v>15</v>
      </c>
      <c r="K19" s="422">
        <v>15</v>
      </c>
      <c r="L19" s="422">
        <v>10</v>
      </c>
      <c r="M19" s="423" t="s">
        <v>153</v>
      </c>
      <c r="N19" s="424"/>
      <c r="O19" s="425">
        <f t="shared" si="13"/>
        <v>90</v>
      </c>
      <c r="P19" s="426">
        <f t="shared" si="1"/>
        <v>1</v>
      </c>
      <c r="Q19" s="164" t="str">
        <f t="shared" si="2"/>
        <v>Fuerte</v>
      </c>
      <c r="R19" s="464">
        <f>ROUNDUP(AVERAGEIF(P19:P27,"&gt;0"),1)</f>
        <v>1</v>
      </c>
      <c r="S19" s="166" t="str">
        <f>IF(R19&gt;96%,"Fuerte",IF(R19&lt;50%,"Débil","Moderada"))</f>
        <v>Fuerte</v>
      </c>
      <c r="T19" s="167" t="str">
        <f>IF(R19&lt;96%,"Se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9" s="168" t="str">
        <f t="shared" si="23"/>
        <v>Fuerte</v>
      </c>
      <c r="V19" s="168" t="str">
        <f t="shared" si="24"/>
        <v/>
      </c>
      <c r="W19" s="168" t="str">
        <f t="shared" ref="W19:W82" si="25">IF(OR(U19="Fuerte",V19="Moderada"),"","Débil")</f>
        <v/>
      </c>
      <c r="X19" s="169" t="str">
        <f t="shared" ref="X19:X82" si="26">IF(AND(Q19="Fuerte",M19="Fuerte"),"Control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9" s="170">
        <f t="shared" si="7"/>
        <v>2</v>
      </c>
      <c r="Z19" s="466">
        <f>IFERROR(ROUND(AVERAGE(Y19:Y27),0),0)</f>
        <v>2</v>
      </c>
      <c r="AA19" s="171">
        <v>1</v>
      </c>
      <c r="AB19" s="172" t="str">
        <f t="shared" si="8"/>
        <v/>
      </c>
      <c r="AC19" s="466">
        <f>IFERROR(ROUND(AVERAGE(AB19:AB27),0),0)</f>
        <v>2</v>
      </c>
      <c r="AD19" s="427">
        <f>IF(OR(W19="Débil",AC19=0),0,IF(AC19=1,1,IF(AND(U19="Fuerte",AC19=2),2,1)))</f>
        <v>2</v>
      </c>
      <c r="AF19" s="174">
        <v>12</v>
      </c>
      <c r="AG19" s="197">
        <f>'2. MAPA DE RIESGOS '!H23</f>
        <v>3</v>
      </c>
      <c r="AH19" s="197">
        <f>'2. MAPA DE RIESGOS '!I23</f>
        <v>4</v>
      </c>
      <c r="AI19" s="197">
        <v>5</v>
      </c>
      <c r="AJ19" s="198">
        <v>40</v>
      </c>
      <c r="AK19" s="71" t="str">
        <f>'2. MAPA DE RIESGOS '!K23</f>
        <v>EXTREMO</v>
      </c>
      <c r="AL19" s="174">
        <f>Z152</f>
        <v>2</v>
      </c>
      <c r="AM19" s="174">
        <f>AC152</f>
        <v>0</v>
      </c>
      <c r="AN19" s="197">
        <f t="shared" si="9"/>
        <v>1</v>
      </c>
      <c r="AO19" s="197">
        <f t="shared" si="10"/>
        <v>4</v>
      </c>
      <c r="AP19" s="197">
        <f t="shared" si="11"/>
        <v>4</v>
      </c>
      <c r="AQ19" s="198">
        <f t="shared" si="12"/>
        <v>4</v>
      </c>
    </row>
    <row r="20" spans="1:43" s="430" customFormat="1" ht="92.4" x14ac:dyDescent="0.25">
      <c r="A20" s="436"/>
      <c r="B20" s="436"/>
      <c r="C20" s="437" t="s">
        <v>344</v>
      </c>
      <c r="D20" s="420" t="s">
        <v>343</v>
      </c>
      <c r="E20" s="421" t="s">
        <v>46</v>
      </c>
      <c r="F20" s="422">
        <v>15</v>
      </c>
      <c r="G20" s="422">
        <v>15</v>
      </c>
      <c r="H20" s="422">
        <v>15</v>
      </c>
      <c r="I20" s="422">
        <v>15</v>
      </c>
      <c r="J20" s="422">
        <v>15</v>
      </c>
      <c r="K20" s="422">
        <v>15</v>
      </c>
      <c r="L20" s="422">
        <v>10</v>
      </c>
      <c r="M20" s="423" t="s">
        <v>153</v>
      </c>
      <c r="N20" s="424"/>
      <c r="O20" s="425">
        <f t="shared" si="13"/>
        <v>90</v>
      </c>
      <c r="P20" s="426">
        <f t="shared" si="1"/>
        <v>1</v>
      </c>
      <c r="Q20" s="164" t="str">
        <f t="shared" si="2"/>
        <v>Fuerte</v>
      </c>
      <c r="R20" s="438"/>
      <c r="S20" s="439"/>
      <c r="T20" s="440"/>
      <c r="U20" s="168" t="str">
        <f t="shared" si="23"/>
        <v>Fuerte</v>
      </c>
      <c r="V20" s="168" t="str">
        <f t="shared" si="24"/>
        <v/>
      </c>
      <c r="W20" s="168" t="str">
        <f t="shared" si="25"/>
        <v/>
      </c>
      <c r="X20" s="169" t="str">
        <f t="shared" si="26"/>
        <v>Control fuerte pero si el riesgo residual lo requiere y según la opción de manejo escogida, cada responsable involucrado debe liderar acciones adicionales</v>
      </c>
      <c r="Y20" s="170">
        <f t="shared" si="7"/>
        <v>2</v>
      </c>
      <c r="Z20" s="441"/>
      <c r="AA20" s="438"/>
      <c r="AB20" s="172" t="str">
        <f t="shared" si="8"/>
        <v/>
      </c>
      <c r="AC20" s="442"/>
      <c r="AD20" s="439"/>
      <c r="AF20" s="174">
        <v>13</v>
      </c>
      <c r="AG20" s="197">
        <f>'2. MAPA DE RIESGOS '!H24</f>
        <v>3</v>
      </c>
      <c r="AH20" s="197">
        <f>'2. MAPA DE RIESGOS '!I24</f>
        <v>3</v>
      </c>
      <c r="AI20" s="197">
        <v>5</v>
      </c>
      <c r="AJ20" s="198">
        <v>60</v>
      </c>
      <c r="AK20" s="71" t="str">
        <f>'2. MAPA DE RIESGOS '!K24</f>
        <v>ALTO</v>
      </c>
      <c r="AL20" s="174">
        <f>Z162</f>
        <v>2</v>
      </c>
      <c r="AM20" s="174">
        <f>AC162</f>
        <v>0</v>
      </c>
      <c r="AN20" s="197">
        <f t="shared" si="9"/>
        <v>1</v>
      </c>
      <c r="AO20" s="197">
        <f t="shared" si="10"/>
        <v>3</v>
      </c>
      <c r="AP20" s="197">
        <f t="shared" si="11"/>
        <v>3</v>
      </c>
      <c r="AQ20" s="198">
        <f t="shared" si="12"/>
        <v>3</v>
      </c>
    </row>
    <row r="21" spans="1:43" s="430" customFormat="1" ht="39.6" x14ac:dyDescent="0.25">
      <c r="A21" s="436"/>
      <c r="B21" s="436"/>
      <c r="C21" s="437">
        <v>3</v>
      </c>
      <c r="D21" s="444" t="s">
        <v>415</v>
      </c>
      <c r="E21" s="421" t="s">
        <v>71</v>
      </c>
      <c r="F21" s="422">
        <v>15</v>
      </c>
      <c r="G21" s="422">
        <v>15</v>
      </c>
      <c r="H21" s="422">
        <v>15</v>
      </c>
      <c r="I21" s="422">
        <v>15</v>
      </c>
      <c r="J21" s="422">
        <v>15</v>
      </c>
      <c r="K21" s="422">
        <v>15</v>
      </c>
      <c r="L21" s="422">
        <v>10</v>
      </c>
      <c r="M21" s="423" t="s">
        <v>153</v>
      </c>
      <c r="N21" s="424"/>
      <c r="O21" s="425">
        <f t="shared" si="13"/>
        <v>90</v>
      </c>
      <c r="P21" s="426">
        <f t="shared" si="1"/>
        <v>1</v>
      </c>
      <c r="Q21" s="164" t="str">
        <f t="shared" si="2"/>
        <v>Fuerte</v>
      </c>
      <c r="R21" s="438"/>
      <c r="S21" s="439"/>
      <c r="T21" s="440"/>
      <c r="U21" s="168" t="str">
        <f t="shared" si="23"/>
        <v>Fuerte</v>
      </c>
      <c r="V21" s="168" t="str">
        <f t="shared" si="24"/>
        <v/>
      </c>
      <c r="W21" s="168" t="str">
        <f t="shared" si="25"/>
        <v/>
      </c>
      <c r="X21" s="169" t="str">
        <f t="shared" si="26"/>
        <v>Control fuerte pero si el riesgo residual lo requiere y según la opción de manejo escogida, cada responsable involucrado debe liderar acciones adicionales</v>
      </c>
      <c r="Y21" s="170" t="str">
        <f t="shared" si="7"/>
        <v/>
      </c>
      <c r="Z21" s="441"/>
      <c r="AA21" s="438"/>
      <c r="AB21" s="172">
        <f t="shared" si="8"/>
        <v>2</v>
      </c>
      <c r="AC21" s="442"/>
      <c r="AD21" s="439"/>
      <c r="AF21" s="174">
        <v>14</v>
      </c>
      <c r="AG21" s="197">
        <f>'2. MAPA DE RIESGOS '!H25</f>
        <v>3</v>
      </c>
      <c r="AH21" s="197">
        <f>'2. MAPA DE RIESGOS '!I25</f>
        <v>3</v>
      </c>
      <c r="AI21" s="197">
        <v>3</v>
      </c>
      <c r="AJ21" s="198">
        <v>25</v>
      </c>
      <c r="AK21" s="71" t="str">
        <f>'2. MAPA DE RIESGOS '!K25</f>
        <v>ALTO</v>
      </c>
      <c r="AL21" s="174">
        <f>Z169</f>
        <v>2</v>
      </c>
      <c r="AM21" s="174">
        <f>AC169</f>
        <v>0</v>
      </c>
      <c r="AN21" s="197">
        <f t="shared" si="9"/>
        <v>1</v>
      </c>
      <c r="AO21" s="197">
        <f t="shared" si="10"/>
        <v>3</v>
      </c>
      <c r="AP21" s="197">
        <f t="shared" si="11"/>
        <v>3</v>
      </c>
      <c r="AQ21" s="198">
        <f t="shared" si="12"/>
        <v>3</v>
      </c>
    </row>
    <row r="22" spans="1:43" s="173" customFormat="1" ht="52.8" x14ac:dyDescent="0.25">
      <c r="A22" s="436"/>
      <c r="B22" s="436"/>
      <c r="C22" s="437" t="s">
        <v>377</v>
      </c>
      <c r="D22" s="444" t="s">
        <v>645</v>
      </c>
      <c r="E22" s="421" t="s">
        <v>46</v>
      </c>
      <c r="F22" s="422">
        <v>15</v>
      </c>
      <c r="G22" s="422">
        <v>15</v>
      </c>
      <c r="H22" s="422">
        <v>15</v>
      </c>
      <c r="I22" s="422">
        <v>15</v>
      </c>
      <c r="J22" s="422">
        <v>15</v>
      </c>
      <c r="K22" s="422">
        <v>15</v>
      </c>
      <c r="L22" s="422">
        <v>10</v>
      </c>
      <c r="M22" s="423" t="s">
        <v>153</v>
      </c>
      <c r="N22" s="424"/>
      <c r="O22" s="425">
        <f t="shared" si="13"/>
        <v>90</v>
      </c>
      <c r="P22" s="426">
        <f t="shared" si="1"/>
        <v>1</v>
      </c>
      <c r="Q22" s="164" t="str">
        <f t="shared" si="2"/>
        <v>Fuerte</v>
      </c>
      <c r="R22" s="438"/>
      <c r="S22" s="439"/>
      <c r="T22" s="440"/>
      <c r="U22" s="168" t="str">
        <f t="shared" si="23"/>
        <v>Fuerte</v>
      </c>
      <c r="V22" s="168" t="str">
        <f t="shared" ref="V22" si="27">IF(U22="Fuerte","",IF(OR(Q22="Débil",M22="Débil"),"","Moderada"))</f>
        <v/>
      </c>
      <c r="W22" s="168" t="str">
        <f t="shared" ref="W22" si="28">IF(OR(U22="Fuerte",V22="Moderada"),"","Débil")</f>
        <v/>
      </c>
      <c r="X22" s="169" t="str">
        <f t="shared" ref="X22" si="29">IF(AND(Q22="Fuerte",M22="Fuerte"),"Control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22" s="170">
        <f t="shared" si="7"/>
        <v>2</v>
      </c>
      <c r="Z22" s="182"/>
      <c r="AA22" s="183"/>
      <c r="AB22" s="172" t="str">
        <f t="shared" si="8"/>
        <v/>
      </c>
      <c r="AC22" s="184"/>
      <c r="AD22" s="185"/>
      <c r="AF22" s="174"/>
      <c r="AG22" s="197"/>
      <c r="AH22" s="197"/>
      <c r="AI22" s="197"/>
      <c r="AJ22" s="198"/>
      <c r="AK22" s="71"/>
      <c r="AL22" s="174"/>
      <c r="AM22" s="174"/>
      <c r="AN22" s="197"/>
      <c r="AO22" s="197"/>
      <c r="AP22" s="197"/>
      <c r="AQ22" s="198"/>
    </row>
    <row r="23" spans="1:43" s="430" customFormat="1" ht="66" x14ac:dyDescent="0.25">
      <c r="A23" s="436"/>
      <c r="B23" s="436"/>
      <c r="C23" s="437">
        <v>4</v>
      </c>
      <c r="D23" s="444" t="s">
        <v>431</v>
      </c>
      <c r="E23" s="421" t="s">
        <v>46</v>
      </c>
      <c r="F23" s="422">
        <v>15</v>
      </c>
      <c r="G23" s="422">
        <v>15</v>
      </c>
      <c r="H23" s="422">
        <v>15</v>
      </c>
      <c r="I23" s="422">
        <v>15</v>
      </c>
      <c r="J23" s="422">
        <v>15</v>
      </c>
      <c r="K23" s="422">
        <v>15</v>
      </c>
      <c r="L23" s="422">
        <v>10</v>
      </c>
      <c r="M23" s="423" t="s">
        <v>153</v>
      </c>
      <c r="N23" s="424"/>
      <c r="O23" s="425">
        <f t="shared" si="13"/>
        <v>90</v>
      </c>
      <c r="P23" s="426">
        <f t="shared" si="1"/>
        <v>1</v>
      </c>
      <c r="Q23" s="164" t="str">
        <f t="shared" si="2"/>
        <v>Fuerte</v>
      </c>
      <c r="R23" s="438"/>
      <c r="S23" s="439"/>
      <c r="T23" s="440"/>
      <c r="U23" s="168" t="str">
        <f t="shared" si="23"/>
        <v>Fuerte</v>
      </c>
      <c r="V23" s="168" t="str">
        <f t="shared" si="24"/>
        <v/>
      </c>
      <c r="W23" s="168" t="str">
        <f t="shared" si="25"/>
        <v/>
      </c>
      <c r="X23" s="169" t="str">
        <f t="shared" si="26"/>
        <v>Control fuerte pero si el riesgo residual lo requiere y según la opción de manejo escogida, cada responsable involucrado debe liderar acciones adicionales</v>
      </c>
      <c r="Y23" s="170">
        <f t="shared" si="7"/>
        <v>2</v>
      </c>
      <c r="Z23" s="441"/>
      <c r="AA23" s="438"/>
      <c r="AB23" s="172" t="str">
        <f t="shared" si="8"/>
        <v/>
      </c>
      <c r="AC23" s="442"/>
      <c r="AD23" s="439"/>
      <c r="AF23" s="174">
        <v>15</v>
      </c>
      <c r="AG23" s="197">
        <f>'2. MAPA DE RIESGOS '!H26</f>
        <v>2</v>
      </c>
      <c r="AH23" s="197">
        <f>'2. MAPA DE RIESGOS '!I26</f>
        <v>2</v>
      </c>
      <c r="AI23" s="197">
        <v>3</v>
      </c>
      <c r="AJ23" s="198">
        <v>5</v>
      </c>
      <c r="AK23" s="71" t="str">
        <f>'2. MAPA DE RIESGOS '!K26</f>
        <v>BAJO</v>
      </c>
      <c r="AL23" s="174">
        <f>Z177</f>
        <v>2</v>
      </c>
      <c r="AM23" s="174">
        <f>AC177</f>
        <v>0</v>
      </c>
      <c r="AN23" s="197">
        <f t="shared" si="9"/>
        <v>1</v>
      </c>
      <c r="AO23" s="197">
        <f t="shared" si="10"/>
        <v>2</v>
      </c>
      <c r="AP23" s="197">
        <f t="shared" si="11"/>
        <v>2</v>
      </c>
      <c r="AQ23" s="198">
        <f t="shared" si="12"/>
        <v>2</v>
      </c>
    </row>
    <row r="24" spans="1:43" s="430" customFormat="1" ht="66.75" customHeight="1" x14ac:dyDescent="0.25">
      <c r="A24" s="436"/>
      <c r="B24" s="436"/>
      <c r="C24" s="437" t="s">
        <v>426</v>
      </c>
      <c r="D24" s="522" t="s">
        <v>503</v>
      </c>
      <c r="E24" s="518" t="s">
        <v>71</v>
      </c>
      <c r="F24" s="178">
        <v>15</v>
      </c>
      <c r="G24" s="178">
        <v>15</v>
      </c>
      <c r="H24" s="178">
        <v>15</v>
      </c>
      <c r="I24" s="178">
        <v>15</v>
      </c>
      <c r="J24" s="178">
        <v>15</v>
      </c>
      <c r="K24" s="178">
        <v>15</v>
      </c>
      <c r="L24" s="178">
        <v>10</v>
      </c>
      <c r="M24" s="520" t="s">
        <v>153</v>
      </c>
      <c r="N24" s="424"/>
      <c r="O24" s="425">
        <f t="shared" si="13"/>
        <v>90</v>
      </c>
      <c r="P24" s="426">
        <f t="shared" si="1"/>
        <v>1</v>
      </c>
      <c r="Q24" s="164" t="str">
        <f t="shared" si="2"/>
        <v>Fuerte</v>
      </c>
      <c r="R24" s="438"/>
      <c r="S24" s="439"/>
      <c r="T24" s="440"/>
      <c r="U24" s="168" t="str">
        <f t="shared" si="23"/>
        <v>Fuerte</v>
      </c>
      <c r="V24" s="168" t="str">
        <f t="shared" si="24"/>
        <v/>
      </c>
      <c r="W24" s="168" t="str">
        <f t="shared" si="25"/>
        <v/>
      </c>
      <c r="X24" s="169" t="str">
        <f t="shared" si="26"/>
        <v>Control fuerte pero si el riesgo residual lo requiere y según la opción de manejo escogida, cada responsable involucrado debe liderar acciones adicionales</v>
      </c>
      <c r="Y24" s="170" t="str">
        <f t="shared" si="7"/>
        <v/>
      </c>
      <c r="Z24" s="446"/>
      <c r="AA24" s="447"/>
      <c r="AB24" s="172">
        <f t="shared" si="8"/>
        <v>2</v>
      </c>
      <c r="AC24" s="429"/>
      <c r="AD24" s="448"/>
      <c r="AF24" s="174"/>
      <c r="AG24" s="197"/>
      <c r="AH24" s="197"/>
      <c r="AI24" s="197">
        <v>4</v>
      </c>
      <c r="AJ24" s="198">
        <v>30</v>
      </c>
      <c r="AK24" s="71"/>
      <c r="AL24" s="199"/>
      <c r="AM24" s="199"/>
      <c r="AN24" s="197"/>
      <c r="AO24" s="197"/>
      <c r="AP24" s="197"/>
      <c r="AQ24" s="198"/>
    </row>
    <row r="25" spans="1:43" s="430" customFormat="1" ht="15.6" x14ac:dyDescent="0.25">
      <c r="A25" s="449"/>
      <c r="B25" s="449"/>
      <c r="C25" s="450"/>
      <c r="D25" s="451"/>
      <c r="E25" s="421"/>
      <c r="F25" s="422"/>
      <c r="G25" s="422"/>
      <c r="H25" s="422"/>
      <c r="I25" s="422"/>
      <c r="J25" s="422"/>
      <c r="K25" s="422"/>
      <c r="L25" s="422"/>
      <c r="M25" s="423"/>
      <c r="N25" s="424"/>
      <c r="O25" s="425">
        <f t="shared" si="13"/>
        <v>0</v>
      </c>
      <c r="P25" s="426">
        <f t="shared" si="1"/>
        <v>0</v>
      </c>
      <c r="Q25" s="164" t="str">
        <f t="shared" si="2"/>
        <v>Débil</v>
      </c>
      <c r="R25" s="438"/>
      <c r="S25" s="439"/>
      <c r="T25" s="440"/>
      <c r="U25" s="168" t="str">
        <f t="shared" si="23"/>
        <v/>
      </c>
      <c r="V25" s="168" t="str">
        <f t="shared" si="24"/>
        <v/>
      </c>
      <c r="W25" s="168" t="str">
        <f t="shared" si="25"/>
        <v>Débil</v>
      </c>
      <c r="X25" s="169" t="str">
        <f t="shared" si="26"/>
        <v>Requiere plan de acción para fortalecer el control</v>
      </c>
      <c r="Y25" s="170" t="str">
        <f t="shared" si="7"/>
        <v/>
      </c>
      <c r="Z25" s="428"/>
      <c r="AA25" s="427">
        <f>IF(OR(W25="Débil",Z25=0),0,IF(Z25=1,1,IF(AND(U25="Fuerte",Z25=2),2,1)))</f>
        <v>0</v>
      </c>
      <c r="AB25" s="172" t="str">
        <f t="shared" si="8"/>
        <v/>
      </c>
      <c r="AC25" s="428"/>
      <c r="AD25" s="427">
        <f>IF(OR(W25="Débil",AC25=0),0,IF(AC25=1,1,IF(AND(U25="Fuerte",AC25=2),2,1)))</f>
        <v>0</v>
      </c>
      <c r="AF25" s="174"/>
      <c r="AG25" s="197"/>
      <c r="AH25" s="197"/>
      <c r="AI25" s="197">
        <v>5</v>
      </c>
      <c r="AJ25" s="198">
        <v>40</v>
      </c>
      <c r="AK25" s="434"/>
      <c r="AL25" s="199"/>
      <c r="AM25" s="199"/>
      <c r="AN25" s="197"/>
      <c r="AO25" s="197"/>
      <c r="AP25" s="197"/>
      <c r="AQ25" s="198"/>
    </row>
    <row r="26" spans="1:43" s="430" customFormat="1" ht="15.6" x14ac:dyDescent="0.25">
      <c r="A26" s="436"/>
      <c r="B26" s="436"/>
      <c r="C26" s="437"/>
      <c r="D26" s="451"/>
      <c r="E26" s="421"/>
      <c r="F26" s="422"/>
      <c r="G26" s="422"/>
      <c r="H26" s="422"/>
      <c r="I26" s="422"/>
      <c r="J26" s="422"/>
      <c r="K26" s="422"/>
      <c r="L26" s="422"/>
      <c r="M26" s="423"/>
      <c r="N26" s="424"/>
      <c r="O26" s="425">
        <f t="shared" si="13"/>
        <v>0</v>
      </c>
      <c r="P26" s="426">
        <f t="shared" si="1"/>
        <v>0</v>
      </c>
      <c r="Q26" s="164" t="str">
        <f t="shared" si="2"/>
        <v>Débil</v>
      </c>
      <c r="R26" s="438"/>
      <c r="S26" s="439"/>
      <c r="T26" s="440"/>
      <c r="U26" s="168" t="str">
        <f t="shared" si="23"/>
        <v/>
      </c>
      <c r="V26" s="168" t="str">
        <f t="shared" si="24"/>
        <v/>
      </c>
      <c r="W26" s="168" t="str">
        <f t="shared" si="25"/>
        <v>Débil</v>
      </c>
      <c r="X26" s="169" t="str">
        <f t="shared" si="26"/>
        <v>Requiere plan de acción para fortalecer el control</v>
      </c>
      <c r="Y26" s="170" t="str">
        <f t="shared" si="7"/>
        <v/>
      </c>
      <c r="Z26" s="441"/>
      <c r="AA26" s="438"/>
      <c r="AB26" s="172" t="str">
        <f t="shared" si="8"/>
        <v/>
      </c>
      <c r="AC26" s="442"/>
      <c r="AD26" s="439"/>
      <c r="AF26" s="431"/>
      <c r="AG26" s="432"/>
      <c r="AH26" s="432"/>
      <c r="AI26" s="432"/>
      <c r="AJ26" s="433"/>
      <c r="AK26" s="434"/>
      <c r="AL26" s="435"/>
      <c r="AM26" s="435"/>
      <c r="AN26" s="432"/>
      <c r="AO26" s="432"/>
      <c r="AP26" s="432"/>
      <c r="AQ26" s="433"/>
    </row>
    <row r="27" spans="1:43" s="430" customFormat="1" ht="15.6" x14ac:dyDescent="0.25">
      <c r="A27" s="452"/>
      <c r="B27" s="452"/>
      <c r="C27" s="437"/>
      <c r="D27" s="451"/>
      <c r="E27" s="421"/>
      <c r="F27" s="422"/>
      <c r="G27" s="422"/>
      <c r="H27" s="422"/>
      <c r="I27" s="422"/>
      <c r="J27" s="422"/>
      <c r="K27" s="422"/>
      <c r="L27" s="422"/>
      <c r="M27" s="423"/>
      <c r="N27" s="424"/>
      <c r="O27" s="425">
        <f t="shared" si="13"/>
        <v>0</v>
      </c>
      <c r="P27" s="426">
        <f t="shared" si="1"/>
        <v>0</v>
      </c>
      <c r="Q27" s="164" t="str">
        <f t="shared" si="2"/>
        <v>Débil</v>
      </c>
      <c r="R27" s="438"/>
      <c r="S27" s="439"/>
      <c r="T27" s="440"/>
      <c r="U27" s="168" t="str">
        <f t="shared" si="23"/>
        <v/>
      </c>
      <c r="V27" s="168" t="str">
        <f t="shared" si="24"/>
        <v/>
      </c>
      <c r="W27" s="168" t="str">
        <f t="shared" si="25"/>
        <v>Débil</v>
      </c>
      <c r="X27" s="169" t="str">
        <f t="shared" si="26"/>
        <v>Requiere plan de acción para fortalecer el control</v>
      </c>
      <c r="Y27" s="170" t="str">
        <f t="shared" si="7"/>
        <v/>
      </c>
      <c r="Z27" s="441"/>
      <c r="AA27" s="438"/>
      <c r="AB27" s="172" t="str">
        <f t="shared" si="8"/>
        <v/>
      </c>
      <c r="AC27" s="442"/>
      <c r="AD27" s="439"/>
      <c r="AF27" s="431"/>
      <c r="AG27" s="432"/>
      <c r="AH27" s="432"/>
      <c r="AI27" s="432"/>
      <c r="AJ27" s="433"/>
      <c r="AK27" s="434"/>
      <c r="AL27" s="435"/>
      <c r="AM27" s="435"/>
      <c r="AN27" s="432"/>
      <c r="AO27" s="432"/>
      <c r="AP27" s="432"/>
      <c r="AQ27" s="433"/>
    </row>
    <row r="28" spans="1:43" s="173" customFormat="1" ht="82.8" x14ac:dyDescent="0.25">
      <c r="A28" s="358" t="str">
        <f>'2. MAPA DE RIESGOS '!C14</f>
        <v>3. Formulación de planes, programas o proyectos de movilidad de la ciudad, que no propendan por la sostenibilidad ambiental, económica y social.</v>
      </c>
      <c r="B28" s="408"/>
      <c r="E28" s="161"/>
      <c r="F28" s="178"/>
      <c r="G28" s="178"/>
      <c r="H28" s="178"/>
      <c r="I28" s="178"/>
      <c r="J28" s="178"/>
      <c r="K28" s="178"/>
      <c r="L28" s="178"/>
      <c r="M28" s="378"/>
      <c r="N28" s="368"/>
      <c r="O28" s="163">
        <f t="shared" si="13"/>
        <v>0</v>
      </c>
      <c r="P28" s="417">
        <f t="shared" si="1"/>
        <v>0</v>
      </c>
      <c r="Q28" s="164" t="str">
        <f t="shared" si="2"/>
        <v>Débil</v>
      </c>
      <c r="R28" s="464">
        <f>ROUNDUP(AVERAGEIF(P28:P39,"&gt;0"),1)</f>
        <v>1</v>
      </c>
      <c r="S28" s="166" t="str">
        <f>IF(R28&gt;96%,"Fuerte",IF(R28&lt;50%,"Débil","Moderada"))</f>
        <v>Fuerte</v>
      </c>
      <c r="T28" s="167" t="str">
        <f>IF(R28&lt;96%,"Se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28" s="168" t="str">
        <f t="shared" si="23"/>
        <v/>
      </c>
      <c r="V28" s="168" t="str">
        <f t="shared" si="24"/>
        <v/>
      </c>
      <c r="W28" s="168" t="str">
        <f t="shared" si="25"/>
        <v>Débil</v>
      </c>
      <c r="X28" s="169" t="str">
        <f t="shared" si="26"/>
        <v>Requiere plan de acción para fortalecer el control</v>
      </c>
      <c r="Y28" s="170" t="str">
        <f t="shared" si="7"/>
        <v/>
      </c>
      <c r="Z28" s="466">
        <f>IFERROR(ROUND(AVERAGE(Y28:Y39),0),0)</f>
        <v>2</v>
      </c>
      <c r="AA28" s="166">
        <f>IF(OR(W28="Débil",Z28=0),0,IF(Z28=1,1,IF(AND(U28="Fuerte",Z28=2),2,1)))</f>
        <v>0</v>
      </c>
      <c r="AB28" s="172" t="str">
        <f t="shared" si="8"/>
        <v/>
      </c>
      <c r="AC28" s="466">
        <f>IFERROR(ROUND(AVERAGE(AB28:AB39),0),0)</f>
        <v>2</v>
      </c>
      <c r="AD28" s="166">
        <f>IF(OR(W28="Débil",AC28=0),0,IF(AC28=1,1,IF(AND(U28="Fuerte",AC28=2),2,1)))</f>
        <v>0</v>
      </c>
      <c r="AE28" s="141"/>
      <c r="AF28" s="186"/>
      <c r="AG28" s="197"/>
      <c r="AH28" s="197"/>
      <c r="AI28" s="197"/>
      <c r="AJ28" s="198"/>
      <c r="AK28" s="71"/>
      <c r="AL28" s="199"/>
      <c r="AM28" s="199"/>
      <c r="AN28" s="197"/>
      <c r="AO28" s="197"/>
      <c r="AP28" s="197"/>
      <c r="AQ28" s="198"/>
    </row>
    <row r="29" spans="1:43" s="173" customFormat="1" ht="66" x14ac:dyDescent="0.25">
      <c r="A29" s="362"/>
      <c r="B29" s="362"/>
      <c r="C29" s="390" t="s">
        <v>444</v>
      </c>
      <c r="D29" s="352" t="s">
        <v>443</v>
      </c>
      <c r="E29" s="161" t="s">
        <v>46</v>
      </c>
      <c r="F29" s="178">
        <v>15</v>
      </c>
      <c r="G29" s="178">
        <v>15</v>
      </c>
      <c r="H29" s="178">
        <v>15</v>
      </c>
      <c r="I29" s="178">
        <v>15</v>
      </c>
      <c r="J29" s="178">
        <v>15</v>
      </c>
      <c r="K29" s="178">
        <v>15</v>
      </c>
      <c r="L29" s="178">
        <v>10</v>
      </c>
      <c r="M29" s="378" t="s">
        <v>153</v>
      </c>
      <c r="N29" s="368"/>
      <c r="O29" s="163">
        <f t="shared" si="13"/>
        <v>90</v>
      </c>
      <c r="P29" s="417">
        <f t="shared" si="1"/>
        <v>1</v>
      </c>
      <c r="Q29" s="164" t="str">
        <f t="shared" si="2"/>
        <v>Fuerte</v>
      </c>
      <c r="R29" s="179"/>
      <c r="S29" s="180"/>
      <c r="T29" s="181"/>
      <c r="U29" s="168" t="str">
        <f t="shared" si="23"/>
        <v>Fuerte</v>
      </c>
      <c r="V29" s="168" t="str">
        <f t="shared" si="24"/>
        <v/>
      </c>
      <c r="W29" s="168" t="str">
        <f t="shared" si="25"/>
        <v/>
      </c>
      <c r="X29" s="169" t="str">
        <f t="shared" si="26"/>
        <v>Control fuerte pero si el riesgo residual lo requiere y según la opción de manejo escogida, cada responsable involucrado debe liderar acciones adicionales</v>
      </c>
      <c r="Y29" s="170">
        <f t="shared" si="7"/>
        <v>2</v>
      </c>
      <c r="Z29" s="182"/>
      <c r="AA29" s="183"/>
      <c r="AB29" s="172" t="str">
        <f t="shared" si="8"/>
        <v/>
      </c>
      <c r="AC29" s="184"/>
      <c r="AD29" s="185"/>
      <c r="AE29" s="141"/>
      <c r="AF29" s="186"/>
      <c r="AG29" s="197"/>
      <c r="AH29" s="197"/>
      <c r="AI29" s="197"/>
      <c r="AJ29" s="198"/>
      <c r="AK29" s="71"/>
      <c r="AL29" s="199"/>
      <c r="AM29" s="199"/>
      <c r="AN29" s="197"/>
      <c r="AO29" s="197"/>
      <c r="AP29" s="197"/>
      <c r="AQ29" s="198"/>
    </row>
    <row r="30" spans="1:43" ht="145.19999999999999" x14ac:dyDescent="0.25">
      <c r="A30" s="362"/>
      <c r="B30" s="362"/>
      <c r="C30" s="393" t="s">
        <v>346</v>
      </c>
      <c r="D30" s="352" t="s">
        <v>347</v>
      </c>
      <c r="E30" s="161" t="s">
        <v>46</v>
      </c>
      <c r="F30" s="178">
        <v>15</v>
      </c>
      <c r="G30" s="178">
        <v>15</v>
      </c>
      <c r="H30" s="178">
        <v>15</v>
      </c>
      <c r="I30" s="178">
        <v>15</v>
      </c>
      <c r="J30" s="178">
        <v>15</v>
      </c>
      <c r="K30" s="178">
        <v>15</v>
      </c>
      <c r="L30" s="178">
        <v>10</v>
      </c>
      <c r="M30" s="378" t="s">
        <v>153</v>
      </c>
      <c r="N30" s="368"/>
      <c r="O30" s="163">
        <f t="shared" si="13"/>
        <v>90</v>
      </c>
      <c r="P30" s="417">
        <f t="shared" si="1"/>
        <v>1</v>
      </c>
      <c r="Q30" s="164" t="str">
        <f t="shared" si="2"/>
        <v>Fuerte</v>
      </c>
      <c r="R30" s="179"/>
      <c r="S30" s="180"/>
      <c r="T30" s="181"/>
      <c r="U30" s="168" t="str">
        <f t="shared" si="23"/>
        <v>Fuerte</v>
      </c>
      <c r="V30" s="168" t="str">
        <f t="shared" si="24"/>
        <v/>
      </c>
      <c r="W30" s="168" t="str">
        <f t="shared" si="25"/>
        <v/>
      </c>
      <c r="X30" s="169" t="str">
        <f t="shared" si="26"/>
        <v>Control fuerte pero si el riesgo residual lo requiere y según la opción de manejo escogida, cada responsable involucrado debe liderar acciones adicionales</v>
      </c>
      <c r="Y30" s="170">
        <f t="shared" si="7"/>
        <v>2</v>
      </c>
      <c r="Z30" s="191"/>
      <c r="AA30" s="192"/>
      <c r="AB30" s="172" t="str">
        <f t="shared" si="8"/>
        <v/>
      </c>
      <c r="AC30" s="172"/>
      <c r="AD30" s="193"/>
      <c r="AF30" s="174"/>
      <c r="AG30" s="197"/>
      <c r="AH30" s="197"/>
      <c r="AI30" s="197"/>
      <c r="AJ30" s="198"/>
      <c r="AK30" s="71"/>
      <c r="AL30" s="199"/>
      <c r="AM30" s="199"/>
      <c r="AN30" s="197"/>
      <c r="AO30" s="197"/>
      <c r="AP30" s="197"/>
      <c r="AQ30" s="198"/>
    </row>
    <row r="31" spans="1:43" ht="45" customHeight="1" x14ac:dyDescent="0.25">
      <c r="A31" s="362"/>
      <c r="B31" s="362"/>
      <c r="C31" s="393" t="s">
        <v>414</v>
      </c>
      <c r="D31" s="352" t="s">
        <v>453</v>
      </c>
      <c r="E31" s="161" t="s">
        <v>46</v>
      </c>
      <c r="F31" s="178">
        <v>15</v>
      </c>
      <c r="G31" s="178">
        <v>15</v>
      </c>
      <c r="H31" s="178">
        <v>15</v>
      </c>
      <c r="I31" s="178">
        <v>15</v>
      </c>
      <c r="J31" s="178">
        <v>15</v>
      </c>
      <c r="K31" s="178">
        <v>15</v>
      </c>
      <c r="L31" s="178">
        <v>10</v>
      </c>
      <c r="M31" s="378" t="s">
        <v>153</v>
      </c>
      <c r="N31" s="368"/>
      <c r="O31" s="163">
        <f t="shared" si="13"/>
        <v>90</v>
      </c>
      <c r="P31" s="417">
        <f t="shared" si="1"/>
        <v>1</v>
      </c>
      <c r="Q31" s="164" t="str">
        <f t="shared" si="2"/>
        <v>Fuerte</v>
      </c>
      <c r="R31" s="179"/>
      <c r="S31" s="180"/>
      <c r="T31" s="181"/>
      <c r="U31" s="168" t="str">
        <f t="shared" si="23"/>
        <v>Fuerte</v>
      </c>
      <c r="V31" s="168" t="str">
        <f t="shared" si="24"/>
        <v/>
      </c>
      <c r="W31" s="168" t="str">
        <f t="shared" si="25"/>
        <v/>
      </c>
      <c r="X31" s="169" t="str">
        <f t="shared" si="26"/>
        <v>Control fuerte pero si el riesgo residual lo requiere y según la opción de manejo escogida, cada responsable involucrado debe liderar acciones adicionales</v>
      </c>
      <c r="Y31" s="170">
        <f t="shared" si="7"/>
        <v>2</v>
      </c>
      <c r="Z31" s="182"/>
      <c r="AA31" s="183"/>
      <c r="AB31" s="172" t="str">
        <f t="shared" si="8"/>
        <v/>
      </c>
      <c r="AC31" s="184"/>
      <c r="AD31" s="185"/>
      <c r="AF31" s="174"/>
      <c r="AG31" s="197"/>
      <c r="AH31" s="197"/>
      <c r="AI31" s="197"/>
      <c r="AJ31" s="198"/>
      <c r="AK31" s="71"/>
      <c r="AL31" s="199"/>
      <c r="AM31" s="199"/>
      <c r="AN31" s="197"/>
      <c r="AO31" s="197"/>
      <c r="AP31" s="197"/>
      <c r="AQ31" s="198"/>
    </row>
    <row r="32" spans="1:43" ht="45" customHeight="1" x14ac:dyDescent="0.25">
      <c r="A32" s="362"/>
      <c r="B32" s="362"/>
      <c r="C32" s="393" t="s">
        <v>499</v>
      </c>
      <c r="D32" s="350" t="s">
        <v>503</v>
      </c>
      <c r="E32" s="161" t="s">
        <v>71</v>
      </c>
      <c r="F32" s="178">
        <v>15</v>
      </c>
      <c r="G32" s="178">
        <v>15</v>
      </c>
      <c r="H32" s="178">
        <v>15</v>
      </c>
      <c r="I32" s="178">
        <v>15</v>
      </c>
      <c r="J32" s="178">
        <v>15</v>
      </c>
      <c r="K32" s="178">
        <v>15</v>
      </c>
      <c r="L32" s="178">
        <v>10</v>
      </c>
      <c r="M32" s="378" t="s">
        <v>153</v>
      </c>
      <c r="N32" s="368"/>
      <c r="O32" s="163">
        <f t="shared" ref="O32" si="30">SUM(F32:K32)</f>
        <v>90</v>
      </c>
      <c r="P32" s="417">
        <f t="shared" ref="P32" si="31">(O32*1)/90</f>
        <v>1</v>
      </c>
      <c r="Q32" s="164" t="str">
        <f t="shared" ref="Q32" si="32">IF(P32&gt;=96%,"Fuerte",(IF(P32&lt;=85%,"Débil","Moderado")))</f>
        <v>Fuerte</v>
      </c>
      <c r="R32" s="179"/>
      <c r="S32" s="180"/>
      <c r="T32" s="181"/>
      <c r="U32" s="168" t="str">
        <f t="shared" ref="U32" si="33">IF(AND(Q32="Fuerte",M32="Fuerte"),"Fuerte","")</f>
        <v>Fuerte</v>
      </c>
      <c r="V32" s="168" t="str">
        <f t="shared" ref="V32" si="34">IF(U32="Fuerte","",IF(OR(Q32="Débil",M32="Débil"),"","Moderada"))</f>
        <v/>
      </c>
      <c r="W32" s="168" t="str">
        <f t="shared" ref="W32" si="35">IF(OR(U32="Fuerte",V32="Moderada"),"","Débil")</f>
        <v/>
      </c>
      <c r="X32" s="169" t="str">
        <f t="shared" si="26"/>
        <v>Control fuerte pero si el riesgo residual lo requiere y según la opción de manejo escogida, cada responsable involucrado debe liderar acciones adicionales</v>
      </c>
      <c r="Y32" s="170" t="str">
        <f t="shared" ref="Y32:Y33" si="36">IF(E32="Preventivo",IF(U32="Fuerte",2,IF(V32="Moderada",1,"")),"")</f>
        <v/>
      </c>
      <c r="Z32" s="182"/>
      <c r="AA32" s="183"/>
      <c r="AB32" s="172">
        <f t="shared" ref="AB32:AB33" si="37">IF(E32="Detectivo",IF(U32="Fuerte",2,IF(V32="Moderada",1,"")),"")</f>
        <v>2</v>
      </c>
      <c r="AC32" s="184"/>
      <c r="AD32" s="185"/>
      <c r="AF32" s="174"/>
      <c r="AG32" s="197"/>
      <c r="AH32" s="197"/>
      <c r="AI32" s="197"/>
      <c r="AJ32" s="198"/>
      <c r="AK32" s="71"/>
      <c r="AL32" s="199"/>
      <c r="AM32" s="199"/>
      <c r="AN32" s="197"/>
      <c r="AO32" s="197"/>
      <c r="AP32" s="197"/>
      <c r="AQ32" s="198"/>
    </row>
    <row r="33" spans="1:43" ht="66" x14ac:dyDescent="0.25">
      <c r="A33" s="360"/>
      <c r="B33" s="360"/>
      <c r="C33" s="392" t="s">
        <v>384</v>
      </c>
      <c r="D33" s="352" t="s">
        <v>385</v>
      </c>
      <c r="E33" s="161" t="s">
        <v>46</v>
      </c>
      <c r="F33" s="178">
        <v>15</v>
      </c>
      <c r="G33" s="178">
        <v>15</v>
      </c>
      <c r="H33" s="178">
        <v>15</v>
      </c>
      <c r="I33" s="178">
        <v>15</v>
      </c>
      <c r="J33" s="178">
        <v>15</v>
      </c>
      <c r="K33" s="178">
        <v>15</v>
      </c>
      <c r="L33" s="178">
        <v>10</v>
      </c>
      <c r="M33" s="378" t="s">
        <v>153</v>
      </c>
      <c r="N33" s="368"/>
      <c r="O33" s="163">
        <f t="shared" si="13"/>
        <v>90</v>
      </c>
      <c r="P33" s="417">
        <f t="shared" si="1"/>
        <v>1</v>
      </c>
      <c r="Q33" s="164" t="str">
        <f t="shared" si="2"/>
        <v>Fuerte</v>
      </c>
      <c r="R33" s="179"/>
      <c r="S33" s="180"/>
      <c r="T33" s="181"/>
      <c r="U33" s="168" t="str">
        <f t="shared" si="23"/>
        <v>Fuerte</v>
      </c>
      <c r="V33" s="168" t="str">
        <f t="shared" si="24"/>
        <v/>
      </c>
      <c r="W33" s="168" t="str">
        <f t="shared" si="25"/>
        <v/>
      </c>
      <c r="X33" s="169" t="str">
        <f t="shared" si="26"/>
        <v>Control fuerte pero si el riesgo residual lo requiere y según la opción de manejo escogida, cada responsable involucrado debe liderar acciones adicionales</v>
      </c>
      <c r="Y33" s="170">
        <f t="shared" si="36"/>
        <v>2</v>
      </c>
      <c r="Z33" s="182"/>
      <c r="AA33" s="183"/>
      <c r="AB33" s="172" t="str">
        <f t="shared" si="37"/>
        <v/>
      </c>
      <c r="AC33" s="184"/>
      <c r="AD33" s="166">
        <f>IF(OR(W33="Débil",AC33=0),0,IF(AC33=1,1,IF(AND(U33="Fuerte",AC33=2),2,1)))</f>
        <v>0</v>
      </c>
      <c r="AF33" s="174"/>
      <c r="AG33" s="197"/>
      <c r="AH33" s="197"/>
      <c r="AI33" s="197"/>
      <c r="AJ33" s="198"/>
      <c r="AK33" s="71"/>
      <c r="AL33" s="199"/>
      <c r="AM33" s="199"/>
      <c r="AN33" s="197"/>
      <c r="AO33" s="197"/>
      <c r="AP33" s="197"/>
      <c r="AQ33" s="198"/>
    </row>
    <row r="34" spans="1:43" ht="39.6" x14ac:dyDescent="0.25">
      <c r="A34" s="360"/>
      <c r="B34" s="468"/>
      <c r="C34" s="141" t="s">
        <v>445</v>
      </c>
      <c r="D34" s="349" t="s">
        <v>446</v>
      </c>
      <c r="E34" s="161" t="s">
        <v>46</v>
      </c>
      <c r="F34" s="187">
        <v>15</v>
      </c>
      <c r="G34" s="187">
        <v>15</v>
      </c>
      <c r="H34" s="187">
        <v>15</v>
      </c>
      <c r="I34" s="187">
        <v>15</v>
      </c>
      <c r="J34" s="187">
        <v>15</v>
      </c>
      <c r="K34" s="187">
        <v>15</v>
      </c>
      <c r="L34" s="187">
        <v>10</v>
      </c>
      <c r="M34" s="378" t="s">
        <v>153</v>
      </c>
      <c r="N34" s="368"/>
      <c r="O34" s="163">
        <f t="shared" si="13"/>
        <v>90</v>
      </c>
      <c r="P34" s="417">
        <f t="shared" si="1"/>
        <v>1</v>
      </c>
      <c r="Q34" s="164" t="str">
        <f t="shared" si="2"/>
        <v>Fuerte</v>
      </c>
      <c r="R34" s="179"/>
      <c r="S34" s="180"/>
      <c r="T34" s="181"/>
      <c r="U34" s="168" t="str">
        <f t="shared" si="23"/>
        <v>Fuerte</v>
      </c>
      <c r="V34" s="168" t="str">
        <f t="shared" si="24"/>
        <v/>
      </c>
      <c r="W34" s="168" t="str">
        <f t="shared" si="25"/>
        <v/>
      </c>
      <c r="X34" s="169" t="str">
        <f t="shared" si="26"/>
        <v>Control fuerte pero si el riesgo residual lo requiere y según la opción de manejo escogida, cada responsable involucrado debe liderar acciones adicionales</v>
      </c>
      <c r="Y34" s="170">
        <f t="shared" si="7"/>
        <v>2</v>
      </c>
      <c r="Z34" s="182"/>
      <c r="AA34" s="183"/>
      <c r="AB34" s="172" t="str">
        <f t="shared" si="8"/>
        <v/>
      </c>
      <c r="AC34" s="184"/>
      <c r="AD34" s="185"/>
      <c r="AF34" s="403"/>
      <c r="AG34" s="404"/>
      <c r="AH34" s="404"/>
      <c r="AI34" s="404"/>
      <c r="AJ34" s="405"/>
      <c r="AK34" s="194"/>
      <c r="AL34" s="406"/>
      <c r="AM34" s="406"/>
      <c r="AN34" s="404"/>
      <c r="AO34" s="404"/>
      <c r="AP34" s="404"/>
      <c r="AQ34" s="405"/>
    </row>
    <row r="35" spans="1:43" ht="15.6" x14ac:dyDescent="0.25">
      <c r="A35" s="360"/>
      <c r="B35" s="360"/>
      <c r="C35" s="392" t="s">
        <v>399</v>
      </c>
      <c r="D35" s="349"/>
      <c r="E35" s="161"/>
      <c r="F35" s="187"/>
      <c r="G35" s="187"/>
      <c r="H35" s="187"/>
      <c r="I35" s="187"/>
      <c r="J35" s="187"/>
      <c r="K35" s="187"/>
      <c r="L35" s="187"/>
      <c r="M35" s="378"/>
      <c r="N35" s="368"/>
      <c r="O35" s="163">
        <f t="shared" si="13"/>
        <v>0</v>
      </c>
      <c r="P35" s="417">
        <f t="shared" si="1"/>
        <v>0</v>
      </c>
      <c r="Q35" s="164" t="str">
        <f t="shared" si="2"/>
        <v>Débil</v>
      </c>
      <c r="R35" s="179"/>
      <c r="S35" s="180"/>
      <c r="T35" s="181"/>
      <c r="U35" s="168" t="str">
        <f t="shared" si="23"/>
        <v/>
      </c>
      <c r="V35" s="168" t="str">
        <f t="shared" si="24"/>
        <v/>
      </c>
      <c r="W35" s="168" t="str">
        <f t="shared" si="25"/>
        <v>Débil</v>
      </c>
      <c r="X35" s="169" t="str">
        <f t="shared" si="26"/>
        <v>Requiere plan de acción para fortalecer el control</v>
      </c>
      <c r="Y35" s="170" t="str">
        <f t="shared" si="7"/>
        <v/>
      </c>
      <c r="Z35" s="182"/>
      <c r="AA35" s="183"/>
      <c r="AB35" s="172" t="str">
        <f t="shared" si="8"/>
        <v/>
      </c>
      <c r="AC35" s="184"/>
      <c r="AD35" s="185"/>
      <c r="AF35" s="403"/>
      <c r="AG35" s="404"/>
      <c r="AH35" s="404"/>
      <c r="AI35" s="404"/>
      <c r="AJ35" s="405"/>
      <c r="AK35" s="194"/>
      <c r="AL35" s="406"/>
      <c r="AM35" s="406"/>
      <c r="AN35" s="404"/>
      <c r="AO35" s="404"/>
      <c r="AP35" s="404"/>
      <c r="AQ35" s="405"/>
    </row>
    <row r="36" spans="1:43" ht="39.6" x14ac:dyDescent="0.25">
      <c r="A36" s="359"/>
      <c r="B36" s="359"/>
      <c r="C36" s="391" t="s">
        <v>432</v>
      </c>
      <c r="D36" s="352" t="s">
        <v>454</v>
      </c>
      <c r="E36" s="161" t="s">
        <v>46</v>
      </c>
      <c r="F36" s="187">
        <v>15</v>
      </c>
      <c r="G36" s="187">
        <v>15</v>
      </c>
      <c r="H36" s="187">
        <v>15</v>
      </c>
      <c r="I36" s="187">
        <v>15</v>
      </c>
      <c r="J36" s="187">
        <v>15</v>
      </c>
      <c r="K36" s="187">
        <v>15</v>
      </c>
      <c r="L36" s="187">
        <v>10</v>
      </c>
      <c r="M36" s="378" t="s">
        <v>153</v>
      </c>
      <c r="N36" s="368"/>
      <c r="O36" s="163">
        <f t="shared" si="13"/>
        <v>90</v>
      </c>
      <c r="P36" s="417">
        <f t="shared" si="1"/>
        <v>1</v>
      </c>
      <c r="Q36" s="164" t="str">
        <f t="shared" si="2"/>
        <v>Fuerte</v>
      </c>
      <c r="R36" s="179"/>
      <c r="S36" s="180"/>
      <c r="T36" s="181"/>
      <c r="U36" s="168" t="str">
        <f t="shared" si="23"/>
        <v>Fuerte</v>
      </c>
      <c r="V36" s="168" t="str">
        <f t="shared" si="24"/>
        <v/>
      </c>
      <c r="W36" s="168" t="str">
        <f t="shared" si="25"/>
        <v/>
      </c>
      <c r="X36" s="169" t="str">
        <f t="shared" si="26"/>
        <v>Control fuerte pero si el riesgo residual lo requiere y según la opción de manejo escogida, cada responsable involucrado debe liderar acciones adicionales</v>
      </c>
      <c r="Y36" s="170">
        <f t="shared" si="7"/>
        <v>2</v>
      </c>
      <c r="Z36" s="182"/>
      <c r="AA36" s="183"/>
      <c r="AB36" s="172" t="str">
        <f t="shared" si="8"/>
        <v/>
      </c>
      <c r="AC36" s="184"/>
      <c r="AD36" s="185"/>
    </row>
    <row r="37" spans="1:43" ht="66" x14ac:dyDescent="0.25">
      <c r="A37" s="361"/>
      <c r="B37" s="361"/>
      <c r="C37" s="391" t="s">
        <v>348</v>
      </c>
      <c r="D37" s="352" t="s">
        <v>349</v>
      </c>
      <c r="E37" s="161" t="s">
        <v>71</v>
      </c>
      <c r="F37" s="187">
        <v>15</v>
      </c>
      <c r="G37" s="187">
        <v>15</v>
      </c>
      <c r="H37" s="187">
        <v>15</v>
      </c>
      <c r="I37" s="187">
        <v>10</v>
      </c>
      <c r="J37" s="187">
        <v>15</v>
      </c>
      <c r="K37" s="187">
        <v>15</v>
      </c>
      <c r="L37" s="187">
        <v>10</v>
      </c>
      <c r="M37" s="378" t="s">
        <v>153</v>
      </c>
      <c r="N37" s="368"/>
      <c r="O37" s="163">
        <f t="shared" si="13"/>
        <v>85</v>
      </c>
      <c r="P37" s="417">
        <f t="shared" si="1"/>
        <v>0.94444444444444442</v>
      </c>
      <c r="Q37" s="164" t="str">
        <f t="shared" si="2"/>
        <v>Moderado</v>
      </c>
      <c r="R37" s="179"/>
      <c r="S37" s="180"/>
      <c r="T37" s="181"/>
      <c r="U37" s="168" t="str">
        <f t="shared" si="23"/>
        <v/>
      </c>
      <c r="V37" s="168" t="str">
        <f t="shared" si="24"/>
        <v>Moderada</v>
      </c>
      <c r="W37" s="168" t="str">
        <f t="shared" si="25"/>
        <v/>
      </c>
      <c r="X37" s="169" t="str">
        <f t="shared" si="26"/>
        <v>Requiere plan de acción para fortalecer el control</v>
      </c>
      <c r="Y37" s="170" t="str">
        <f t="shared" si="7"/>
        <v/>
      </c>
      <c r="Z37" s="182"/>
      <c r="AA37" s="183"/>
      <c r="AB37" s="172">
        <f t="shared" si="8"/>
        <v>1</v>
      </c>
      <c r="AC37" s="184"/>
      <c r="AD37" s="185"/>
      <c r="AF37" s="186"/>
      <c r="AG37" s="175"/>
      <c r="AH37" s="175"/>
      <c r="AI37" s="175"/>
      <c r="AJ37" s="176"/>
      <c r="AK37" s="71"/>
      <c r="AL37" s="71"/>
      <c r="AM37" s="71"/>
      <c r="AN37" s="175"/>
      <c r="AO37" s="175"/>
      <c r="AP37" s="175"/>
      <c r="AQ37" s="176"/>
    </row>
    <row r="38" spans="1:43" ht="39.6" x14ac:dyDescent="0.25">
      <c r="A38" s="359"/>
      <c r="B38" s="359"/>
      <c r="C38" s="390">
        <v>7</v>
      </c>
      <c r="D38" s="352" t="s">
        <v>416</v>
      </c>
      <c r="E38" s="161" t="s">
        <v>71</v>
      </c>
      <c r="F38" s="178">
        <v>15</v>
      </c>
      <c r="G38" s="178">
        <v>15</v>
      </c>
      <c r="H38" s="178">
        <v>15</v>
      </c>
      <c r="I38" s="178">
        <v>15</v>
      </c>
      <c r="J38" s="178">
        <v>15</v>
      </c>
      <c r="K38" s="178">
        <v>15</v>
      </c>
      <c r="L38" s="178">
        <v>10</v>
      </c>
      <c r="M38" s="378" t="s">
        <v>153</v>
      </c>
      <c r="N38" s="368"/>
      <c r="O38" s="163">
        <f t="shared" si="13"/>
        <v>90</v>
      </c>
      <c r="P38" s="417">
        <f t="shared" si="1"/>
        <v>1</v>
      </c>
      <c r="Q38" s="164" t="str">
        <f t="shared" si="2"/>
        <v>Fuerte</v>
      </c>
      <c r="R38" s="179"/>
      <c r="S38" s="180"/>
      <c r="T38" s="181"/>
      <c r="U38" s="168" t="str">
        <f t="shared" si="23"/>
        <v>Fuerte</v>
      </c>
      <c r="V38" s="168" t="str">
        <f t="shared" si="24"/>
        <v/>
      </c>
      <c r="W38" s="168" t="str">
        <f t="shared" si="25"/>
        <v/>
      </c>
      <c r="X38" s="169" t="str">
        <f t="shared" si="26"/>
        <v>Control fuerte pero si el riesgo residual lo requiere y según la opción de manejo escogida, cada responsable involucrado debe liderar acciones adicionales</v>
      </c>
      <c r="Y38" s="170" t="str">
        <f t="shared" si="7"/>
        <v/>
      </c>
      <c r="Z38" s="182"/>
      <c r="AA38" s="183"/>
      <c r="AB38" s="172">
        <f t="shared" si="8"/>
        <v>2</v>
      </c>
      <c r="AC38" s="184"/>
      <c r="AD38" s="185"/>
      <c r="AF38" s="411"/>
      <c r="AG38" s="412"/>
      <c r="AH38" s="412"/>
      <c r="AI38" s="412"/>
      <c r="AJ38" s="413"/>
      <c r="AK38" s="194"/>
      <c r="AL38" s="194"/>
      <c r="AM38" s="194"/>
      <c r="AN38" s="412"/>
      <c r="AO38" s="412"/>
      <c r="AP38" s="412"/>
      <c r="AQ38" s="413"/>
    </row>
    <row r="39" spans="1:43" ht="105.6" x14ac:dyDescent="0.25">
      <c r="A39" s="359"/>
      <c r="B39" s="359"/>
      <c r="C39" s="391">
        <v>8</v>
      </c>
      <c r="D39" s="351" t="s">
        <v>386</v>
      </c>
      <c r="E39" s="161" t="s">
        <v>71</v>
      </c>
      <c r="F39" s="187">
        <v>15</v>
      </c>
      <c r="G39" s="187">
        <v>15</v>
      </c>
      <c r="H39" s="187">
        <v>15</v>
      </c>
      <c r="I39" s="187">
        <v>10</v>
      </c>
      <c r="J39" s="187">
        <v>15</v>
      </c>
      <c r="K39" s="187">
        <v>15</v>
      </c>
      <c r="L39" s="187">
        <v>10</v>
      </c>
      <c r="M39" s="378" t="s">
        <v>153</v>
      </c>
      <c r="N39" s="368"/>
      <c r="O39" s="163">
        <f t="shared" si="13"/>
        <v>85</v>
      </c>
      <c r="P39" s="417">
        <f t="shared" si="1"/>
        <v>0.94444444444444442</v>
      </c>
      <c r="Q39" s="164" t="str">
        <f t="shared" si="2"/>
        <v>Moderado</v>
      </c>
      <c r="R39" s="179"/>
      <c r="S39" s="180"/>
      <c r="T39" s="181"/>
      <c r="U39" s="168" t="str">
        <f t="shared" si="23"/>
        <v/>
      </c>
      <c r="V39" s="168" t="str">
        <f t="shared" si="24"/>
        <v>Moderada</v>
      </c>
      <c r="W39" s="168" t="str">
        <f t="shared" si="25"/>
        <v/>
      </c>
      <c r="X39" s="169" t="str">
        <f t="shared" si="26"/>
        <v>Requiere plan de acción para fortalecer el control</v>
      </c>
      <c r="Y39" s="170" t="str">
        <f t="shared" si="7"/>
        <v/>
      </c>
      <c r="Z39" s="182"/>
      <c r="AA39" s="183"/>
      <c r="AB39" s="172">
        <f t="shared" si="8"/>
        <v>1</v>
      </c>
      <c r="AC39" s="184"/>
      <c r="AD39" s="185"/>
      <c r="AF39" s="411"/>
      <c r="AG39" s="412"/>
      <c r="AH39" s="412"/>
      <c r="AI39" s="412"/>
      <c r="AJ39" s="413"/>
      <c r="AK39" s="194"/>
      <c r="AL39" s="194"/>
      <c r="AM39" s="194"/>
      <c r="AN39" s="412"/>
      <c r="AO39" s="412"/>
      <c r="AP39" s="412"/>
      <c r="AQ39" s="413"/>
    </row>
    <row r="40" spans="1:43" s="430" customFormat="1" ht="79.2" x14ac:dyDescent="0.25">
      <c r="A40" s="418" t="str">
        <f>'2. MAPA DE RIESGOS '!C15</f>
        <v>4. Efectuar la rendición de cuentas sin dar cumplimiento a la normativa y metodologia aplicable</v>
      </c>
      <c r="B40" s="418"/>
      <c r="C40" s="453">
        <v>1</v>
      </c>
      <c r="D40" s="420" t="s">
        <v>370</v>
      </c>
      <c r="E40" s="421" t="s">
        <v>46</v>
      </c>
      <c r="F40" s="422">
        <v>15</v>
      </c>
      <c r="G40" s="422">
        <v>15</v>
      </c>
      <c r="H40" s="422">
        <v>15</v>
      </c>
      <c r="I40" s="422">
        <v>15</v>
      </c>
      <c r="J40" s="422">
        <v>15</v>
      </c>
      <c r="K40" s="422">
        <v>15</v>
      </c>
      <c r="L40" s="422">
        <v>10</v>
      </c>
      <c r="M40" s="423" t="s">
        <v>153</v>
      </c>
      <c r="N40" s="424"/>
      <c r="O40" s="425">
        <f t="shared" si="13"/>
        <v>90</v>
      </c>
      <c r="P40" s="426">
        <f t="shared" si="1"/>
        <v>1</v>
      </c>
      <c r="Q40" s="164" t="str">
        <f t="shared" si="2"/>
        <v>Fuerte</v>
      </c>
      <c r="R40" s="464">
        <f>ROUNDUP(AVERAGEIF(P40:P55,"&gt;0"),1)</f>
        <v>1</v>
      </c>
      <c r="S40" s="166" t="str">
        <f>IF(R40&gt;96%,"Fuerte",IF(R40&lt;50%,"Débil","Moderada"))</f>
        <v>Fuerte</v>
      </c>
      <c r="T40" s="167" t="str">
        <f>IF(R40&lt;96%,"Se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40" s="168" t="str">
        <f t="shared" si="23"/>
        <v>Fuerte</v>
      </c>
      <c r="V40" s="168" t="str">
        <f t="shared" si="24"/>
        <v/>
      </c>
      <c r="W40" s="168" t="str">
        <f t="shared" si="25"/>
        <v/>
      </c>
      <c r="X40" s="169" t="str">
        <f t="shared" si="26"/>
        <v>Control fuerte pero si el riesgo residual lo requiere y según la opción de manejo escogida, cada responsable involucrado debe liderar acciones adicionales</v>
      </c>
      <c r="Y40" s="170">
        <f t="shared" si="7"/>
        <v>2</v>
      </c>
      <c r="Z40" s="466">
        <f>IFERROR(ROUND(AVERAGE(Y40:Y55),0),0)</f>
        <v>2</v>
      </c>
      <c r="AA40" s="427">
        <f>IF(OR(W40="Débil",Z40=0),0,IF(Z40=1,1,IF(AND(U40="Fuerte",Z40=2),2,1)))</f>
        <v>2</v>
      </c>
      <c r="AB40" s="172" t="str">
        <f t="shared" si="8"/>
        <v/>
      </c>
      <c r="AC40" s="466">
        <f>IFERROR(ROUND(AVERAGE(AB40:AB55),0),0)</f>
        <v>2</v>
      </c>
      <c r="AD40" s="427">
        <f>IF(OR(W40="Débil",AC40=0),0,IF(AC40=1,1,IF(AND(U40="Fuerte",AC40=2),2,1)))</f>
        <v>2</v>
      </c>
    </row>
    <row r="41" spans="1:43" s="430" customFormat="1" ht="118.8" x14ac:dyDescent="0.25">
      <c r="A41" s="436"/>
      <c r="B41" s="436"/>
      <c r="C41" s="454" t="s">
        <v>483</v>
      </c>
      <c r="D41" s="420" t="s">
        <v>350</v>
      </c>
      <c r="E41" s="421" t="s">
        <v>46</v>
      </c>
      <c r="F41" s="422">
        <v>15</v>
      </c>
      <c r="G41" s="422">
        <v>15</v>
      </c>
      <c r="H41" s="422">
        <v>15</v>
      </c>
      <c r="I41" s="422">
        <v>15</v>
      </c>
      <c r="J41" s="422">
        <v>15</v>
      </c>
      <c r="K41" s="422">
        <v>15</v>
      </c>
      <c r="L41" s="422">
        <v>10</v>
      </c>
      <c r="M41" s="423" t="s">
        <v>154</v>
      </c>
      <c r="N41" s="424"/>
      <c r="O41" s="425">
        <f t="shared" si="13"/>
        <v>90</v>
      </c>
      <c r="P41" s="426">
        <f t="shared" si="1"/>
        <v>1</v>
      </c>
      <c r="Q41" s="164" t="str">
        <f t="shared" si="2"/>
        <v>Fuerte</v>
      </c>
      <c r="R41" s="438"/>
      <c r="S41" s="439"/>
      <c r="T41" s="440"/>
      <c r="U41" s="168" t="str">
        <f t="shared" si="23"/>
        <v/>
      </c>
      <c r="V41" s="168" t="str">
        <f t="shared" si="24"/>
        <v>Moderada</v>
      </c>
      <c r="W41" s="168" t="str">
        <f t="shared" si="25"/>
        <v/>
      </c>
      <c r="X41" s="169" t="str">
        <f t="shared" si="26"/>
        <v>Requiere plan de acción para fortalecer el control</v>
      </c>
      <c r="Y41" s="170">
        <f t="shared" si="7"/>
        <v>1</v>
      </c>
      <c r="Z41" s="441"/>
      <c r="AA41" s="438"/>
      <c r="AB41" s="172" t="str">
        <f t="shared" si="8"/>
        <v/>
      </c>
      <c r="AC41" s="442"/>
      <c r="AD41" s="439"/>
    </row>
    <row r="42" spans="1:43" s="430" customFormat="1" ht="39.6" x14ac:dyDescent="0.25">
      <c r="A42" s="436"/>
      <c r="B42" s="436"/>
      <c r="C42" s="419">
        <v>1.3</v>
      </c>
      <c r="D42" s="420" t="s">
        <v>417</v>
      </c>
      <c r="E42" s="421" t="s">
        <v>46</v>
      </c>
      <c r="F42" s="422">
        <v>15</v>
      </c>
      <c r="G42" s="422">
        <v>15</v>
      </c>
      <c r="H42" s="422">
        <v>15</v>
      </c>
      <c r="I42" s="422">
        <v>15</v>
      </c>
      <c r="J42" s="422">
        <v>15</v>
      </c>
      <c r="K42" s="422">
        <v>15</v>
      </c>
      <c r="L42" s="422">
        <v>10</v>
      </c>
      <c r="M42" s="423" t="s">
        <v>153</v>
      </c>
      <c r="N42" s="424"/>
      <c r="O42" s="425">
        <f t="shared" si="13"/>
        <v>90</v>
      </c>
      <c r="P42" s="426">
        <f t="shared" si="1"/>
        <v>1</v>
      </c>
      <c r="Q42" s="164" t="str">
        <f t="shared" si="2"/>
        <v>Fuerte</v>
      </c>
      <c r="R42" s="438"/>
      <c r="S42" s="439"/>
      <c r="T42" s="440"/>
      <c r="U42" s="168" t="str">
        <f t="shared" si="23"/>
        <v>Fuerte</v>
      </c>
      <c r="V42" s="168" t="str">
        <f t="shared" si="24"/>
        <v/>
      </c>
      <c r="W42" s="168" t="str">
        <f t="shared" si="25"/>
        <v/>
      </c>
      <c r="X42" s="169" t="str">
        <f t="shared" si="26"/>
        <v>Control fuerte pero si el riesgo residual lo requiere y según la opción de manejo escogida, cada responsable involucrado debe liderar acciones adicionales</v>
      </c>
      <c r="Y42" s="170">
        <f t="shared" si="7"/>
        <v>2</v>
      </c>
      <c r="Z42" s="441"/>
      <c r="AA42" s="438"/>
      <c r="AB42" s="172" t="str">
        <f t="shared" si="8"/>
        <v/>
      </c>
      <c r="AC42" s="442"/>
      <c r="AD42" s="439"/>
    </row>
    <row r="43" spans="1:43" s="430" customFormat="1" ht="52.8" x14ac:dyDescent="0.25">
      <c r="A43" s="436"/>
      <c r="B43" s="436"/>
      <c r="C43" s="419" t="s">
        <v>418</v>
      </c>
      <c r="D43" s="420" t="s">
        <v>490</v>
      </c>
      <c r="E43" s="518" t="s">
        <v>46</v>
      </c>
      <c r="F43" s="519">
        <v>15</v>
      </c>
      <c r="G43" s="519">
        <v>15</v>
      </c>
      <c r="H43" s="519">
        <v>15</v>
      </c>
      <c r="I43" s="519">
        <v>10</v>
      </c>
      <c r="J43" s="519">
        <v>15</v>
      </c>
      <c r="K43" s="519">
        <v>15</v>
      </c>
      <c r="L43" s="519">
        <v>10</v>
      </c>
      <c r="M43" s="520" t="s">
        <v>153</v>
      </c>
      <c r="N43" s="424"/>
      <c r="O43" s="425">
        <f t="shared" si="13"/>
        <v>85</v>
      </c>
      <c r="P43" s="426">
        <f t="shared" si="1"/>
        <v>0.94444444444444442</v>
      </c>
      <c r="Q43" s="164" t="str">
        <f t="shared" si="2"/>
        <v>Moderado</v>
      </c>
      <c r="R43" s="438"/>
      <c r="S43" s="439"/>
      <c r="T43" s="440"/>
      <c r="U43" s="168" t="str">
        <f t="shared" si="23"/>
        <v/>
      </c>
      <c r="V43" s="168" t="str">
        <f t="shared" si="24"/>
        <v>Moderada</v>
      </c>
      <c r="W43" s="168"/>
      <c r="X43" s="169" t="str">
        <f t="shared" si="26"/>
        <v>Requiere plan de acción para fortalecer el control</v>
      </c>
      <c r="Y43" s="170">
        <f t="shared" si="7"/>
        <v>1</v>
      </c>
      <c r="Z43" s="441"/>
      <c r="AA43" s="438"/>
      <c r="AB43" s="172"/>
      <c r="AC43" s="442"/>
      <c r="AD43" s="439"/>
    </row>
    <row r="44" spans="1:43" s="430" customFormat="1" ht="39.6" x14ac:dyDescent="0.25">
      <c r="A44" s="436"/>
      <c r="B44" s="436"/>
      <c r="C44" s="419" t="s">
        <v>345</v>
      </c>
      <c r="D44" s="420" t="s">
        <v>506</v>
      </c>
      <c r="E44" s="421" t="s">
        <v>46</v>
      </c>
      <c r="F44" s="422">
        <v>15</v>
      </c>
      <c r="G44" s="422">
        <v>15</v>
      </c>
      <c r="H44" s="422">
        <v>15</v>
      </c>
      <c r="I44" s="422">
        <v>15</v>
      </c>
      <c r="J44" s="422">
        <v>15</v>
      </c>
      <c r="K44" s="422">
        <v>15</v>
      </c>
      <c r="L44" s="422">
        <v>10</v>
      </c>
      <c r="M44" s="423" t="s">
        <v>153</v>
      </c>
      <c r="N44" s="424"/>
      <c r="O44" s="425">
        <f t="shared" si="13"/>
        <v>90</v>
      </c>
      <c r="P44" s="426">
        <f t="shared" si="1"/>
        <v>1</v>
      </c>
      <c r="Q44" s="164" t="str">
        <f t="shared" si="2"/>
        <v>Fuerte</v>
      </c>
      <c r="R44" s="438"/>
      <c r="S44" s="439"/>
      <c r="T44" s="440"/>
      <c r="U44" s="168" t="str">
        <f t="shared" si="23"/>
        <v>Fuerte</v>
      </c>
      <c r="V44" s="168" t="str">
        <f t="shared" si="24"/>
        <v/>
      </c>
      <c r="W44" s="168" t="str">
        <f t="shared" si="25"/>
        <v/>
      </c>
      <c r="X44" s="169" t="str">
        <f t="shared" si="26"/>
        <v>Control fuerte pero si el riesgo residual lo requiere y según la opción de manejo escogida, cada responsable involucrado debe liderar acciones adicionales</v>
      </c>
      <c r="Y44" s="170">
        <f t="shared" si="7"/>
        <v>2</v>
      </c>
      <c r="Z44" s="441"/>
      <c r="AA44" s="438"/>
      <c r="AB44" s="172" t="str">
        <f t="shared" si="8"/>
        <v/>
      </c>
      <c r="AC44" s="442"/>
      <c r="AD44" s="439"/>
    </row>
    <row r="45" spans="1:43" s="430" customFormat="1" ht="39.6" x14ac:dyDescent="0.25">
      <c r="A45" s="436"/>
      <c r="B45" s="436"/>
      <c r="C45" s="419" t="s">
        <v>504</v>
      </c>
      <c r="D45" s="522" t="s">
        <v>505</v>
      </c>
      <c r="E45" s="518" t="s">
        <v>46</v>
      </c>
      <c r="F45" s="519">
        <v>15</v>
      </c>
      <c r="G45" s="519">
        <v>15</v>
      </c>
      <c r="H45" s="519">
        <v>15</v>
      </c>
      <c r="I45" s="519">
        <v>15</v>
      </c>
      <c r="J45" s="519">
        <v>15</v>
      </c>
      <c r="K45" s="519">
        <v>15</v>
      </c>
      <c r="L45" s="519">
        <v>10</v>
      </c>
      <c r="M45" s="520" t="s">
        <v>153</v>
      </c>
      <c r="N45" s="424"/>
      <c r="O45" s="425">
        <f t="shared" ref="O45" si="38">SUM(F45:K45)</f>
        <v>90</v>
      </c>
      <c r="P45" s="426">
        <f t="shared" ref="P45" si="39">(O45*1)/90</f>
        <v>1</v>
      </c>
      <c r="Q45" s="164" t="str">
        <f t="shared" ref="Q45" si="40">IF(P45&gt;=96%,"Fuerte",(IF(P45&lt;=85%,"Débil","Moderado")))</f>
        <v>Fuerte</v>
      </c>
      <c r="R45" s="438"/>
      <c r="S45" s="439"/>
      <c r="T45" s="440"/>
      <c r="U45" s="168" t="str">
        <f t="shared" ref="U45" si="41">IF(AND(Q45="Fuerte",M45="Fuerte"),"Fuerte","")</f>
        <v>Fuerte</v>
      </c>
      <c r="V45" s="168" t="str">
        <f t="shared" ref="V45" si="42">IF(U45="Fuerte","",IF(OR(Q45="Débil",M45="Débil"),"","Moderada"))</f>
        <v/>
      </c>
      <c r="W45" s="168" t="str">
        <f t="shared" ref="W45" si="43">IF(OR(U45="Fuerte",V45="Moderada"),"","Débil")</f>
        <v/>
      </c>
      <c r="X45" s="169" t="str">
        <f t="shared" ref="X45" si="44">IF(AND(Q45="Fuerte",M45="Fuerte"),"Control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45" s="170">
        <f t="shared" ref="Y45" si="45">IF(E45="Preventivo",IF(U45="Fuerte",2,IF(V45="Moderada",1,"")),"")</f>
        <v>2</v>
      </c>
      <c r="Z45" s="441"/>
      <c r="AA45" s="438"/>
      <c r="AB45" s="172" t="str">
        <f t="shared" si="8"/>
        <v/>
      </c>
      <c r="AC45" s="442"/>
      <c r="AD45" s="439"/>
    </row>
    <row r="46" spans="1:43" s="430" customFormat="1" ht="52.8" x14ac:dyDescent="0.25">
      <c r="A46" s="436"/>
      <c r="B46" s="436"/>
      <c r="C46" s="437" t="s">
        <v>377</v>
      </c>
      <c r="D46" s="444" t="s">
        <v>411</v>
      </c>
      <c r="E46" s="421" t="s">
        <v>46</v>
      </c>
      <c r="F46" s="422">
        <v>15</v>
      </c>
      <c r="G46" s="422">
        <v>15</v>
      </c>
      <c r="H46" s="422">
        <v>15</v>
      </c>
      <c r="I46" s="422">
        <v>15</v>
      </c>
      <c r="J46" s="422">
        <v>15</v>
      </c>
      <c r="K46" s="422">
        <v>15</v>
      </c>
      <c r="L46" s="422">
        <v>10</v>
      </c>
      <c r="M46" s="423" t="s">
        <v>153</v>
      </c>
      <c r="N46" s="424"/>
      <c r="O46" s="425">
        <f t="shared" si="13"/>
        <v>90</v>
      </c>
      <c r="P46" s="426">
        <f t="shared" si="1"/>
        <v>1</v>
      </c>
      <c r="Q46" s="164" t="str">
        <f t="shared" si="2"/>
        <v>Fuerte</v>
      </c>
      <c r="R46" s="438"/>
      <c r="S46" s="439"/>
      <c r="T46" s="440"/>
      <c r="U46" s="168" t="str">
        <f t="shared" si="23"/>
        <v>Fuerte</v>
      </c>
      <c r="V46" s="168" t="str">
        <f t="shared" si="24"/>
        <v/>
      </c>
      <c r="W46" s="168" t="str">
        <f t="shared" si="25"/>
        <v/>
      </c>
      <c r="X46" s="169" t="str">
        <f t="shared" si="26"/>
        <v>Control fuerte pero si el riesgo residual lo requiere y según la opción de manejo escogida, cada responsable involucrado debe liderar acciones adicionales</v>
      </c>
      <c r="Y46" s="170">
        <f t="shared" si="7"/>
        <v>2</v>
      </c>
      <c r="Z46" s="441"/>
      <c r="AA46" s="438"/>
      <c r="AB46" s="172" t="str">
        <f t="shared" si="8"/>
        <v/>
      </c>
      <c r="AC46" s="442"/>
      <c r="AD46" s="439"/>
    </row>
    <row r="47" spans="1:43" s="430" customFormat="1" ht="39.6" x14ac:dyDescent="0.25">
      <c r="A47" s="436"/>
      <c r="B47" s="436"/>
      <c r="C47" s="437" t="s">
        <v>378</v>
      </c>
      <c r="D47" s="444" t="s">
        <v>416</v>
      </c>
      <c r="E47" s="421" t="s">
        <v>71</v>
      </c>
      <c r="F47" s="422">
        <v>15</v>
      </c>
      <c r="G47" s="422">
        <v>15</v>
      </c>
      <c r="H47" s="422">
        <v>15</v>
      </c>
      <c r="I47" s="422">
        <v>15</v>
      </c>
      <c r="J47" s="422">
        <v>15</v>
      </c>
      <c r="K47" s="422">
        <v>15</v>
      </c>
      <c r="L47" s="422">
        <v>10</v>
      </c>
      <c r="M47" s="423" t="s">
        <v>153</v>
      </c>
      <c r="N47" s="424"/>
      <c r="O47" s="425">
        <f t="shared" si="13"/>
        <v>90</v>
      </c>
      <c r="P47" s="426">
        <f t="shared" si="1"/>
        <v>1</v>
      </c>
      <c r="Q47" s="164" t="str">
        <f t="shared" si="2"/>
        <v>Fuerte</v>
      </c>
      <c r="R47" s="438"/>
      <c r="S47" s="439"/>
      <c r="T47" s="440"/>
      <c r="U47" s="168" t="str">
        <f t="shared" si="23"/>
        <v>Fuerte</v>
      </c>
      <c r="V47" s="168" t="str">
        <f t="shared" si="24"/>
        <v/>
      </c>
      <c r="W47" s="168" t="str">
        <f t="shared" si="25"/>
        <v/>
      </c>
      <c r="X47" s="169" t="str">
        <f t="shared" si="26"/>
        <v>Control fuerte pero si el riesgo residual lo requiere y según la opción de manejo escogida, cada responsable involucrado debe liderar acciones adicionales</v>
      </c>
      <c r="Y47" s="170" t="str">
        <f t="shared" si="7"/>
        <v/>
      </c>
      <c r="Z47" s="441"/>
      <c r="AA47" s="438"/>
      <c r="AB47" s="172">
        <f t="shared" si="8"/>
        <v>2</v>
      </c>
      <c r="AC47" s="442"/>
      <c r="AD47" s="439"/>
    </row>
    <row r="48" spans="1:43" s="430" customFormat="1" ht="52.8" x14ac:dyDescent="0.25">
      <c r="A48" s="436"/>
      <c r="B48" s="436"/>
      <c r="C48" s="437" t="s">
        <v>509</v>
      </c>
      <c r="D48" s="523" t="s">
        <v>510</v>
      </c>
      <c r="E48" s="518" t="s">
        <v>71</v>
      </c>
      <c r="F48" s="519">
        <v>15</v>
      </c>
      <c r="G48" s="519">
        <v>15</v>
      </c>
      <c r="H48" s="519">
        <v>15</v>
      </c>
      <c r="I48" s="519">
        <v>15</v>
      </c>
      <c r="J48" s="519">
        <v>15</v>
      </c>
      <c r="K48" s="519">
        <v>15</v>
      </c>
      <c r="L48" s="519">
        <v>10</v>
      </c>
      <c r="M48" s="520" t="s">
        <v>153</v>
      </c>
      <c r="N48" s="424"/>
      <c r="O48" s="425">
        <f t="shared" ref="O48" si="46">SUM(F48:K48)</f>
        <v>90</v>
      </c>
      <c r="P48" s="426">
        <f t="shared" ref="P48" si="47">(O48*1)/90</f>
        <v>1</v>
      </c>
      <c r="Q48" s="164" t="str">
        <f t="shared" ref="Q48" si="48">IF(P48&gt;=96%,"Fuerte",(IF(P48&lt;=85%,"Débil","Moderado")))</f>
        <v>Fuerte</v>
      </c>
      <c r="R48" s="438"/>
      <c r="S48" s="439"/>
      <c r="T48" s="440"/>
      <c r="U48" s="168" t="str">
        <f t="shared" ref="U48:U49" si="49">IF(AND(Q48="Fuerte",M48="Fuerte"),"Fuerte","")</f>
        <v>Fuerte</v>
      </c>
      <c r="V48" s="168" t="str">
        <f t="shared" ref="V48:V49" si="50">IF(U48="Fuerte","",IF(OR(Q48="Débil",M48="Débil"),"","Moderada"))</f>
        <v/>
      </c>
      <c r="W48" s="168" t="str">
        <f t="shared" ref="W48:W49" si="51">IF(OR(U48="Fuerte",V48="Moderada"),"","Débil")</f>
        <v/>
      </c>
      <c r="X48" s="169" t="str">
        <f t="shared" ref="X48:X49" si="52">IF(AND(Q48="Fuerte",M48="Fuerte"),"Control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48" s="170" t="str">
        <f t="shared" ref="Y48:Y49" si="53">IF(E48="Preventivo",IF(U48="Fuerte",2,IF(V48="Moderada",1,"")),"")</f>
        <v/>
      </c>
      <c r="Z48" s="441"/>
      <c r="AA48" s="438"/>
      <c r="AB48" s="172">
        <f t="shared" si="8"/>
        <v>2</v>
      </c>
      <c r="AC48" s="442"/>
      <c r="AD48" s="439"/>
    </row>
    <row r="49" spans="1:43" s="430" customFormat="1" ht="26.4" x14ac:dyDescent="0.25">
      <c r="A49" s="436"/>
      <c r="B49" s="436"/>
      <c r="C49" s="437" t="s">
        <v>425</v>
      </c>
      <c r="D49" s="444" t="s">
        <v>501</v>
      </c>
      <c r="E49" s="421" t="s">
        <v>46</v>
      </c>
      <c r="F49" s="519">
        <v>15</v>
      </c>
      <c r="G49" s="519">
        <v>15</v>
      </c>
      <c r="H49" s="519">
        <v>0</v>
      </c>
      <c r="I49" s="519">
        <v>15</v>
      </c>
      <c r="J49" s="519">
        <v>15</v>
      </c>
      <c r="K49" s="519">
        <v>0</v>
      </c>
      <c r="L49" s="519">
        <v>10</v>
      </c>
      <c r="M49" s="520" t="s">
        <v>153</v>
      </c>
      <c r="N49" s="424"/>
      <c r="O49" s="425">
        <f t="shared" si="13"/>
        <v>60</v>
      </c>
      <c r="P49" s="426">
        <f t="shared" si="1"/>
        <v>0.66666666666666663</v>
      </c>
      <c r="Q49" s="164" t="str">
        <f t="shared" si="2"/>
        <v>Débil</v>
      </c>
      <c r="R49" s="438"/>
      <c r="S49" s="439"/>
      <c r="T49" s="440"/>
      <c r="U49" s="168" t="str">
        <f t="shared" si="49"/>
        <v/>
      </c>
      <c r="V49" s="168" t="str">
        <f t="shared" si="50"/>
        <v/>
      </c>
      <c r="W49" s="168" t="str">
        <f t="shared" si="51"/>
        <v>Débil</v>
      </c>
      <c r="X49" s="169" t="str">
        <f t="shared" si="52"/>
        <v>Requiere plan de acción para fortalecer el control</v>
      </c>
      <c r="Y49" s="170" t="str">
        <f t="shared" si="53"/>
        <v/>
      </c>
      <c r="Z49" s="441"/>
      <c r="AA49" s="438"/>
      <c r="AB49" s="172" t="str">
        <f t="shared" si="8"/>
        <v/>
      </c>
      <c r="AC49" s="442"/>
      <c r="AD49" s="439"/>
    </row>
    <row r="50" spans="1:43" s="430" customFormat="1" ht="39.6" x14ac:dyDescent="0.25">
      <c r="A50" s="436"/>
      <c r="B50" s="436"/>
      <c r="C50" s="437" t="s">
        <v>426</v>
      </c>
      <c r="D50" s="445" t="s">
        <v>502</v>
      </c>
      <c r="E50" s="518" t="s">
        <v>46</v>
      </c>
      <c r="F50" s="519">
        <v>15</v>
      </c>
      <c r="G50" s="519">
        <v>15</v>
      </c>
      <c r="H50" s="519">
        <v>15</v>
      </c>
      <c r="I50" s="519">
        <v>15</v>
      </c>
      <c r="J50" s="519">
        <v>15</v>
      </c>
      <c r="K50" s="519">
        <v>15</v>
      </c>
      <c r="L50" s="519">
        <v>10</v>
      </c>
      <c r="M50" s="520" t="s">
        <v>153</v>
      </c>
      <c r="N50" s="424"/>
      <c r="O50" s="425">
        <f t="shared" si="13"/>
        <v>90</v>
      </c>
      <c r="P50" s="426">
        <f t="shared" si="1"/>
        <v>1</v>
      </c>
      <c r="Q50" s="164" t="str">
        <f t="shared" si="2"/>
        <v>Fuerte</v>
      </c>
      <c r="R50" s="438"/>
      <c r="S50" s="439"/>
      <c r="T50" s="440"/>
      <c r="U50" s="168" t="str">
        <f t="shared" si="23"/>
        <v>Fuerte</v>
      </c>
      <c r="V50" s="168" t="str">
        <f t="shared" si="24"/>
        <v/>
      </c>
      <c r="W50" s="168" t="str">
        <f t="shared" si="25"/>
        <v/>
      </c>
      <c r="X50" s="169" t="str">
        <f t="shared" si="26"/>
        <v>Control fuerte pero si el riesgo residual lo requiere y según la opción de manejo escogida, cada responsable involucrado debe liderar acciones adicionales</v>
      </c>
      <c r="Y50" s="170">
        <f t="shared" si="7"/>
        <v>2</v>
      </c>
      <c r="Z50" s="441"/>
      <c r="AA50" s="438"/>
      <c r="AB50" s="172" t="str">
        <f t="shared" si="8"/>
        <v/>
      </c>
      <c r="AC50" s="442"/>
      <c r="AD50" s="439"/>
    </row>
    <row r="51" spans="1:43" s="430" customFormat="1" x14ac:dyDescent="0.25">
      <c r="A51" s="436"/>
      <c r="B51" s="436"/>
      <c r="C51" s="437"/>
      <c r="D51" s="445"/>
      <c r="E51" s="421"/>
      <c r="F51" s="422"/>
      <c r="G51" s="422"/>
      <c r="H51" s="422"/>
      <c r="I51" s="422"/>
      <c r="J51" s="422"/>
      <c r="K51" s="422"/>
      <c r="L51" s="422"/>
      <c r="M51" s="423"/>
      <c r="N51" s="424"/>
      <c r="O51" s="425">
        <f t="shared" si="13"/>
        <v>0</v>
      </c>
      <c r="P51" s="426">
        <f t="shared" si="1"/>
        <v>0</v>
      </c>
      <c r="Q51" s="164" t="str">
        <f t="shared" si="2"/>
        <v>Débil</v>
      </c>
      <c r="R51" s="438"/>
      <c r="S51" s="439"/>
      <c r="T51" s="440"/>
      <c r="U51" s="168" t="str">
        <f t="shared" si="23"/>
        <v/>
      </c>
      <c r="V51" s="168" t="str">
        <f t="shared" si="24"/>
        <v/>
      </c>
      <c r="W51" s="168" t="str">
        <f t="shared" si="25"/>
        <v>Débil</v>
      </c>
      <c r="X51" s="169" t="str">
        <f t="shared" si="26"/>
        <v>Requiere plan de acción para fortalecer el control</v>
      </c>
      <c r="Y51" s="170" t="str">
        <f t="shared" si="7"/>
        <v/>
      </c>
      <c r="Z51" s="441"/>
      <c r="AA51" s="438"/>
      <c r="AB51" s="172" t="str">
        <f t="shared" si="8"/>
        <v/>
      </c>
      <c r="AC51" s="442"/>
      <c r="AD51" s="439"/>
    </row>
    <row r="52" spans="1:43" s="430" customFormat="1" x14ac:dyDescent="0.25">
      <c r="A52" s="436"/>
      <c r="B52" s="436"/>
      <c r="C52" s="437"/>
      <c r="D52" s="445"/>
      <c r="E52" s="421"/>
      <c r="F52" s="422"/>
      <c r="G52" s="422"/>
      <c r="H52" s="422"/>
      <c r="I52" s="422"/>
      <c r="J52" s="422"/>
      <c r="K52" s="422"/>
      <c r="L52" s="422"/>
      <c r="M52" s="423"/>
      <c r="N52" s="424"/>
      <c r="O52" s="425">
        <f t="shared" si="13"/>
        <v>0</v>
      </c>
      <c r="P52" s="426">
        <f t="shared" si="1"/>
        <v>0</v>
      </c>
      <c r="Q52" s="164" t="str">
        <f t="shared" si="2"/>
        <v>Débil</v>
      </c>
      <c r="R52" s="438"/>
      <c r="S52" s="439"/>
      <c r="T52" s="455"/>
      <c r="U52" s="168" t="str">
        <f t="shared" si="23"/>
        <v/>
      </c>
      <c r="V52" s="168" t="str">
        <f t="shared" si="24"/>
        <v/>
      </c>
      <c r="W52" s="168" t="str">
        <f t="shared" si="25"/>
        <v>Débil</v>
      </c>
      <c r="X52" s="169" t="str">
        <f t="shared" si="26"/>
        <v>Requiere plan de acción para fortalecer el control</v>
      </c>
      <c r="Y52" s="170" t="str">
        <f t="shared" si="7"/>
        <v/>
      </c>
      <c r="Z52" s="446"/>
      <c r="AA52" s="447"/>
      <c r="AB52" s="172" t="str">
        <f t="shared" si="8"/>
        <v/>
      </c>
      <c r="AC52" s="429"/>
      <c r="AD52" s="448"/>
    </row>
    <row r="53" spans="1:43" s="430" customFormat="1" ht="15.6" x14ac:dyDescent="0.25">
      <c r="A53" s="449"/>
      <c r="B53" s="449"/>
      <c r="C53" s="450"/>
      <c r="D53" s="451"/>
      <c r="E53" s="421"/>
      <c r="F53" s="422"/>
      <c r="G53" s="422"/>
      <c r="H53" s="422"/>
      <c r="I53" s="422"/>
      <c r="J53" s="422"/>
      <c r="K53" s="422"/>
      <c r="L53" s="422"/>
      <c r="M53" s="423"/>
      <c r="N53" s="424"/>
      <c r="O53" s="425">
        <f t="shared" si="13"/>
        <v>0</v>
      </c>
      <c r="P53" s="426">
        <f t="shared" si="1"/>
        <v>0</v>
      </c>
      <c r="Q53" s="164" t="str">
        <f t="shared" si="2"/>
        <v>Débil</v>
      </c>
      <c r="R53" s="438"/>
      <c r="S53" s="439"/>
      <c r="T53" s="440"/>
      <c r="U53" s="168" t="str">
        <f t="shared" si="23"/>
        <v/>
      </c>
      <c r="V53" s="168" t="str">
        <f t="shared" si="24"/>
        <v/>
      </c>
      <c r="W53" s="168" t="str">
        <f t="shared" si="25"/>
        <v>Débil</v>
      </c>
      <c r="X53" s="169" t="str">
        <f t="shared" si="26"/>
        <v>Requiere plan de acción para fortalecer el control</v>
      </c>
      <c r="Y53" s="170" t="str">
        <f t="shared" si="7"/>
        <v/>
      </c>
      <c r="Z53" s="428"/>
      <c r="AA53" s="427">
        <f>IF(OR(W53="Débil",Z53=0),0,IF(Z53=1,1,IF(AND(U53="Fuerte",Z53=2),2,1)))</f>
        <v>0</v>
      </c>
      <c r="AB53" s="172" t="str">
        <f t="shared" si="8"/>
        <v/>
      </c>
      <c r="AC53" s="428"/>
      <c r="AD53" s="427">
        <f>IF(OR(W53="Débil",AC53=0),0,IF(AC53=1,1,IF(AND(U53="Fuerte",AC53=2),2,1)))</f>
        <v>0</v>
      </c>
      <c r="AF53" s="431"/>
      <c r="AG53" s="443"/>
      <c r="AH53" s="443"/>
      <c r="AI53" s="443"/>
      <c r="AJ53" s="456"/>
      <c r="AK53" s="434"/>
      <c r="AL53" s="434"/>
      <c r="AM53" s="434"/>
      <c r="AN53" s="443"/>
      <c r="AO53" s="443"/>
      <c r="AP53" s="443"/>
      <c r="AQ53" s="456"/>
    </row>
    <row r="54" spans="1:43" s="430" customFormat="1" ht="15.6" x14ac:dyDescent="0.25">
      <c r="A54" s="436"/>
      <c r="B54" s="436"/>
      <c r="C54" s="437"/>
      <c r="D54" s="451"/>
      <c r="E54" s="421"/>
      <c r="F54" s="422"/>
      <c r="G54" s="422"/>
      <c r="H54" s="422"/>
      <c r="I54" s="422"/>
      <c r="J54" s="422"/>
      <c r="K54" s="422"/>
      <c r="L54" s="422"/>
      <c r="M54" s="423"/>
      <c r="N54" s="424"/>
      <c r="O54" s="425">
        <f t="shared" si="13"/>
        <v>0</v>
      </c>
      <c r="P54" s="426">
        <f t="shared" si="1"/>
        <v>0</v>
      </c>
      <c r="Q54" s="164" t="str">
        <f t="shared" si="2"/>
        <v>Débil</v>
      </c>
      <c r="R54" s="438"/>
      <c r="S54" s="439"/>
      <c r="T54" s="440"/>
      <c r="U54" s="168" t="str">
        <f t="shared" si="23"/>
        <v/>
      </c>
      <c r="V54" s="168" t="str">
        <f t="shared" si="24"/>
        <v/>
      </c>
      <c r="W54" s="168" t="str">
        <f t="shared" si="25"/>
        <v>Débil</v>
      </c>
      <c r="X54" s="169" t="str">
        <f t="shared" si="26"/>
        <v>Requiere plan de acción para fortalecer el control</v>
      </c>
      <c r="Y54" s="170" t="str">
        <f t="shared" si="7"/>
        <v/>
      </c>
      <c r="Z54" s="441"/>
      <c r="AA54" s="438"/>
      <c r="AB54" s="172" t="str">
        <f t="shared" si="8"/>
        <v/>
      </c>
      <c r="AC54" s="442"/>
      <c r="AD54" s="439"/>
      <c r="AF54" s="431"/>
      <c r="AG54" s="443"/>
      <c r="AH54" s="443"/>
      <c r="AI54" s="443"/>
      <c r="AJ54" s="456"/>
      <c r="AK54" s="434"/>
      <c r="AL54" s="434"/>
      <c r="AM54" s="434"/>
      <c r="AN54" s="443"/>
      <c r="AO54" s="443"/>
      <c r="AP54" s="443"/>
      <c r="AQ54" s="456"/>
    </row>
    <row r="55" spans="1:43" s="430" customFormat="1" ht="15.6" x14ac:dyDescent="0.25">
      <c r="A55" s="452"/>
      <c r="B55" s="452"/>
      <c r="C55" s="437"/>
      <c r="D55" s="451"/>
      <c r="E55" s="421"/>
      <c r="F55" s="422"/>
      <c r="G55" s="422"/>
      <c r="H55" s="422"/>
      <c r="I55" s="422"/>
      <c r="J55" s="422"/>
      <c r="K55" s="422"/>
      <c r="L55" s="422"/>
      <c r="M55" s="423"/>
      <c r="N55" s="424"/>
      <c r="O55" s="425">
        <f t="shared" si="13"/>
        <v>0</v>
      </c>
      <c r="P55" s="426">
        <f t="shared" si="1"/>
        <v>0</v>
      </c>
      <c r="Q55" s="164" t="str">
        <f t="shared" si="2"/>
        <v>Débil</v>
      </c>
      <c r="R55" s="438"/>
      <c r="S55" s="439"/>
      <c r="T55" s="440"/>
      <c r="U55" s="168" t="str">
        <f t="shared" si="23"/>
        <v/>
      </c>
      <c r="V55" s="168" t="str">
        <f t="shared" si="24"/>
        <v/>
      </c>
      <c r="W55" s="168" t="str">
        <f t="shared" si="25"/>
        <v>Débil</v>
      </c>
      <c r="X55" s="169" t="str">
        <f t="shared" si="26"/>
        <v>Requiere plan de acción para fortalecer el control</v>
      </c>
      <c r="Y55" s="170" t="str">
        <f t="shared" si="7"/>
        <v/>
      </c>
      <c r="Z55" s="441"/>
      <c r="AA55" s="438"/>
      <c r="AB55" s="172" t="str">
        <f t="shared" si="8"/>
        <v/>
      </c>
      <c r="AC55" s="442"/>
      <c r="AD55" s="439"/>
      <c r="AF55" s="431"/>
      <c r="AG55" s="443"/>
      <c r="AH55" s="443"/>
      <c r="AI55" s="443"/>
      <c r="AJ55" s="456"/>
      <c r="AK55" s="434"/>
      <c r="AL55" s="434"/>
      <c r="AM55" s="434"/>
      <c r="AN55" s="443"/>
      <c r="AO55" s="443"/>
      <c r="AP55" s="443"/>
      <c r="AQ55" s="456"/>
    </row>
    <row r="56" spans="1:43" s="173" customFormat="1" ht="96.6" x14ac:dyDescent="0.25">
      <c r="A56" s="358" t="str">
        <f>'2. MAPA DE RIESGOS '!C16</f>
        <v xml:space="preserve">5: Desviación en el uso de los bienes y servicios de la Entidad con la intención de favorecer intereses propios o de terceros.
</v>
      </c>
      <c r="B56" s="358"/>
      <c r="C56" s="390" t="s">
        <v>371</v>
      </c>
      <c r="D56" s="490" t="s">
        <v>375</v>
      </c>
      <c r="E56" s="161" t="s">
        <v>46</v>
      </c>
      <c r="F56" s="162">
        <v>15</v>
      </c>
      <c r="G56" s="162">
        <v>15</v>
      </c>
      <c r="H56" s="162">
        <v>15</v>
      </c>
      <c r="I56" s="162">
        <v>15</v>
      </c>
      <c r="J56" s="162">
        <v>15</v>
      </c>
      <c r="K56" s="162">
        <v>15</v>
      </c>
      <c r="L56" s="162">
        <v>10</v>
      </c>
      <c r="M56" s="377" t="s">
        <v>153</v>
      </c>
      <c r="N56" s="368"/>
      <c r="O56" s="163">
        <f t="shared" si="13"/>
        <v>90</v>
      </c>
      <c r="P56" s="417">
        <f t="shared" si="1"/>
        <v>1</v>
      </c>
      <c r="Q56" s="164" t="str">
        <f t="shared" si="2"/>
        <v>Fuerte</v>
      </c>
      <c r="R56" s="464">
        <f>ROUNDUP(AVERAGEIF(P56:P67,"&gt;0"),1)</f>
        <v>1</v>
      </c>
      <c r="S56" s="166" t="str">
        <f>IF(R56&gt;96%,"Fuerte",IF(R56&lt;50%,"Débil","Moderada"))</f>
        <v>Fuerte</v>
      </c>
      <c r="T56" s="167" t="str">
        <f>IF(R56&lt;96%,"Se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6" s="168" t="str">
        <f t="shared" si="23"/>
        <v>Fuerte</v>
      </c>
      <c r="V56" s="168" t="str">
        <f t="shared" si="24"/>
        <v/>
      </c>
      <c r="W56" s="168" t="str">
        <f t="shared" si="25"/>
        <v/>
      </c>
      <c r="X56" s="169" t="str">
        <f t="shared" si="26"/>
        <v>Control fuerte pero si el riesgo residual lo requiere y según la opción de manejo escogida, cada responsable involucrado debe liderar acciones adicionales</v>
      </c>
      <c r="Y56" s="170">
        <f t="shared" si="7"/>
        <v>2</v>
      </c>
      <c r="Z56" s="466">
        <f>IFERROR(ROUND(AVERAGE(Y56:Y67),0),0)</f>
        <v>2</v>
      </c>
      <c r="AA56" s="166">
        <f>IF(OR(W56="Débil",Z56=0),0,IF(Z56=1,1,IF(AND(U56="Fuerte",Z56=2),2,1)))</f>
        <v>2</v>
      </c>
      <c r="AB56" s="172" t="str">
        <f t="shared" si="8"/>
        <v/>
      </c>
      <c r="AC56" s="466">
        <f>IFERROR(ROUND(AVERAGE(AB56:AB67),0),0)</f>
        <v>1</v>
      </c>
      <c r="AD56" s="166">
        <f>IF(OR(W56="Débil",AC56=0),0,IF(AC56=1,1,IF(AND(U56="Fuerte",AC56=2),2,1)))</f>
        <v>1</v>
      </c>
    </row>
    <row r="57" spans="1:43" ht="66" x14ac:dyDescent="0.25">
      <c r="A57" s="408"/>
      <c r="B57" s="408"/>
      <c r="C57" s="390" t="s">
        <v>372</v>
      </c>
      <c r="D57" s="189" t="s">
        <v>351</v>
      </c>
      <c r="E57" s="161" t="s">
        <v>46</v>
      </c>
      <c r="F57" s="187">
        <v>15</v>
      </c>
      <c r="G57" s="187">
        <v>15</v>
      </c>
      <c r="H57" s="187">
        <v>15</v>
      </c>
      <c r="I57" s="187">
        <v>15</v>
      </c>
      <c r="J57" s="187">
        <v>15</v>
      </c>
      <c r="K57" s="187">
        <v>15</v>
      </c>
      <c r="L57" s="187">
        <v>10</v>
      </c>
      <c r="M57" s="378" t="s">
        <v>153</v>
      </c>
      <c r="N57" s="368"/>
      <c r="O57" s="163">
        <f t="shared" si="13"/>
        <v>90</v>
      </c>
      <c r="P57" s="417">
        <f t="shared" si="1"/>
        <v>1</v>
      </c>
      <c r="Q57" s="164" t="str">
        <f t="shared" si="2"/>
        <v>Fuerte</v>
      </c>
      <c r="R57" s="179"/>
      <c r="S57" s="185"/>
      <c r="T57" s="195"/>
      <c r="U57" s="168" t="str">
        <f t="shared" si="23"/>
        <v>Fuerte</v>
      </c>
      <c r="V57" s="168" t="str">
        <f t="shared" si="24"/>
        <v/>
      </c>
      <c r="W57" s="168" t="str">
        <f t="shared" si="25"/>
        <v/>
      </c>
      <c r="X57" s="169" t="str">
        <f t="shared" si="26"/>
        <v>Control fuerte pero si el riesgo residual lo requiere y según la opción de manejo escogida, cada responsable involucrado debe liderar acciones adicionales</v>
      </c>
      <c r="Y57" s="170">
        <f t="shared" si="7"/>
        <v>2</v>
      </c>
      <c r="Z57" s="182"/>
      <c r="AA57" s="183"/>
      <c r="AB57" s="172" t="str">
        <f t="shared" si="8"/>
        <v/>
      </c>
      <c r="AC57" s="184"/>
      <c r="AD57" s="185"/>
    </row>
    <row r="58" spans="1:43" ht="92.4" x14ac:dyDescent="0.25">
      <c r="A58" s="408"/>
      <c r="B58" s="408"/>
      <c r="C58" s="390" t="s">
        <v>388</v>
      </c>
      <c r="D58" s="407" t="s">
        <v>389</v>
      </c>
      <c r="E58" s="161" t="s">
        <v>46</v>
      </c>
      <c r="F58" s="187">
        <v>15</v>
      </c>
      <c r="G58" s="187">
        <v>15</v>
      </c>
      <c r="H58" s="187">
        <v>15</v>
      </c>
      <c r="I58" s="187">
        <v>15</v>
      </c>
      <c r="J58" s="187">
        <v>15</v>
      </c>
      <c r="K58" s="187">
        <v>15</v>
      </c>
      <c r="L58" s="187">
        <v>10</v>
      </c>
      <c r="M58" s="378" t="s">
        <v>153</v>
      </c>
      <c r="N58" s="368"/>
      <c r="O58" s="163">
        <f t="shared" si="13"/>
        <v>90</v>
      </c>
      <c r="P58" s="417">
        <f t="shared" si="1"/>
        <v>1</v>
      </c>
      <c r="Q58" s="164" t="str">
        <f t="shared" si="2"/>
        <v>Fuerte</v>
      </c>
      <c r="R58" s="179"/>
      <c r="S58" s="185"/>
      <c r="T58" s="195"/>
      <c r="U58" s="168" t="str">
        <f t="shared" si="23"/>
        <v>Fuerte</v>
      </c>
      <c r="V58" s="168" t="str">
        <f t="shared" si="24"/>
        <v/>
      </c>
      <c r="W58" s="168" t="str">
        <f t="shared" si="25"/>
        <v/>
      </c>
      <c r="X58" s="169" t="str">
        <f t="shared" si="26"/>
        <v>Control fuerte pero si el riesgo residual lo requiere y según la opción de manejo escogida, cada responsable involucrado debe liderar acciones adicionales</v>
      </c>
      <c r="Y58" s="170">
        <f t="shared" si="7"/>
        <v>2</v>
      </c>
      <c r="Z58" s="182"/>
      <c r="AA58" s="183"/>
      <c r="AB58" s="172" t="str">
        <f t="shared" si="8"/>
        <v/>
      </c>
      <c r="AC58" s="184"/>
      <c r="AD58" s="185"/>
    </row>
    <row r="59" spans="1:43" ht="36" customHeight="1" x14ac:dyDescent="0.25">
      <c r="A59" s="408"/>
      <c r="B59" s="408"/>
      <c r="C59" s="390" t="s">
        <v>418</v>
      </c>
      <c r="D59" s="189" t="s">
        <v>419</v>
      </c>
      <c r="E59" s="161" t="s">
        <v>71</v>
      </c>
      <c r="F59" s="187">
        <v>15</v>
      </c>
      <c r="G59" s="187">
        <v>15</v>
      </c>
      <c r="H59" s="187">
        <v>15</v>
      </c>
      <c r="I59" s="187">
        <v>15</v>
      </c>
      <c r="J59" s="187">
        <v>15</v>
      </c>
      <c r="K59" s="187">
        <v>15</v>
      </c>
      <c r="L59" s="187">
        <v>10</v>
      </c>
      <c r="M59" s="378" t="s">
        <v>153</v>
      </c>
      <c r="N59" s="368"/>
      <c r="O59" s="163">
        <f t="shared" si="13"/>
        <v>90</v>
      </c>
      <c r="P59" s="417">
        <f t="shared" si="1"/>
        <v>1</v>
      </c>
      <c r="Q59" s="164" t="str">
        <f t="shared" si="2"/>
        <v>Fuerte</v>
      </c>
      <c r="R59" s="179"/>
      <c r="S59" s="185"/>
      <c r="T59" s="195"/>
      <c r="U59" s="168" t="str">
        <f t="shared" si="23"/>
        <v>Fuerte</v>
      </c>
      <c r="V59" s="168" t="str">
        <f t="shared" si="24"/>
        <v/>
      </c>
      <c r="W59" s="168" t="str">
        <f t="shared" si="25"/>
        <v/>
      </c>
      <c r="X59" s="169" t="str">
        <f t="shared" si="26"/>
        <v>Control fuerte pero si el riesgo residual lo requiere y según la opción de manejo escogida, cada responsable involucrado debe liderar acciones adicionales</v>
      </c>
      <c r="Y59" s="170" t="str">
        <f t="shared" si="7"/>
        <v/>
      </c>
      <c r="Z59" s="182"/>
      <c r="AA59" s="183"/>
      <c r="AB59" s="172">
        <f t="shared" si="8"/>
        <v>2</v>
      </c>
      <c r="AC59" s="184"/>
      <c r="AD59" s="185"/>
    </row>
    <row r="60" spans="1:43" ht="39.6" x14ac:dyDescent="0.25">
      <c r="A60" s="408"/>
      <c r="B60" s="408"/>
      <c r="C60" s="390" t="s">
        <v>447</v>
      </c>
      <c r="D60" s="189" t="s">
        <v>455</v>
      </c>
      <c r="E60" s="161" t="s">
        <v>46</v>
      </c>
      <c r="F60" s="187">
        <v>15</v>
      </c>
      <c r="G60" s="187">
        <v>15</v>
      </c>
      <c r="H60" s="187">
        <v>15</v>
      </c>
      <c r="I60" s="187">
        <v>15</v>
      </c>
      <c r="J60" s="187">
        <v>15</v>
      </c>
      <c r="K60" s="187">
        <v>15</v>
      </c>
      <c r="L60" s="187">
        <v>10</v>
      </c>
      <c r="M60" s="378" t="s">
        <v>153</v>
      </c>
      <c r="N60" s="368"/>
      <c r="O60" s="163">
        <f t="shared" si="13"/>
        <v>90</v>
      </c>
      <c r="P60" s="417">
        <f t="shared" si="1"/>
        <v>1</v>
      </c>
      <c r="Q60" s="164" t="str">
        <f t="shared" si="2"/>
        <v>Fuerte</v>
      </c>
      <c r="R60" s="179"/>
      <c r="S60" s="185"/>
      <c r="T60" s="195"/>
      <c r="U60" s="168" t="str">
        <f t="shared" si="23"/>
        <v>Fuerte</v>
      </c>
      <c r="V60" s="168" t="str">
        <f t="shared" si="24"/>
        <v/>
      </c>
      <c r="W60" s="168" t="str">
        <f t="shared" si="25"/>
        <v/>
      </c>
      <c r="X60" s="169" t="str">
        <f t="shared" si="26"/>
        <v>Control fuerte pero si el riesgo residual lo requiere y según la opción de manejo escogida, cada responsable involucrado debe liderar acciones adicionales</v>
      </c>
      <c r="Y60" s="170">
        <f t="shared" si="7"/>
        <v>2</v>
      </c>
      <c r="Z60" s="182"/>
      <c r="AA60" s="183"/>
      <c r="AB60" s="172" t="str">
        <f t="shared" si="8"/>
        <v/>
      </c>
      <c r="AC60" s="184"/>
      <c r="AD60" s="185"/>
    </row>
    <row r="61" spans="1:43" ht="39.6" x14ac:dyDescent="0.25">
      <c r="A61" s="408"/>
      <c r="B61" s="408"/>
      <c r="C61" s="390" t="s">
        <v>387</v>
      </c>
      <c r="D61" s="189" t="s">
        <v>470</v>
      </c>
      <c r="E61" s="161" t="s">
        <v>71</v>
      </c>
      <c r="F61" s="187">
        <v>15</v>
      </c>
      <c r="G61" s="187">
        <v>15</v>
      </c>
      <c r="H61" s="187">
        <v>15</v>
      </c>
      <c r="I61" s="187">
        <v>10</v>
      </c>
      <c r="J61" s="187">
        <v>15</v>
      </c>
      <c r="K61" s="187">
        <v>15</v>
      </c>
      <c r="L61" s="187">
        <v>10</v>
      </c>
      <c r="M61" s="378" t="s">
        <v>153</v>
      </c>
      <c r="N61" s="368"/>
      <c r="O61" s="163">
        <f t="shared" si="13"/>
        <v>85</v>
      </c>
      <c r="P61" s="417">
        <f t="shared" si="1"/>
        <v>0.94444444444444442</v>
      </c>
      <c r="Q61" s="164" t="str">
        <f t="shared" si="2"/>
        <v>Moderado</v>
      </c>
      <c r="R61" s="179"/>
      <c r="S61" s="185"/>
      <c r="T61" s="195"/>
      <c r="U61" s="168" t="str">
        <f t="shared" si="23"/>
        <v/>
      </c>
      <c r="V61" s="168" t="str">
        <f t="shared" si="24"/>
        <v>Moderada</v>
      </c>
      <c r="W61" s="168" t="str">
        <f t="shared" si="25"/>
        <v/>
      </c>
      <c r="X61" s="169" t="str">
        <f t="shared" si="26"/>
        <v>Requiere plan de acción para fortalecer el control</v>
      </c>
      <c r="Y61" s="170" t="str">
        <f t="shared" si="7"/>
        <v/>
      </c>
      <c r="Z61" s="182"/>
      <c r="AA61" s="183"/>
      <c r="AB61" s="172">
        <f t="shared" si="8"/>
        <v>1</v>
      </c>
      <c r="AC61" s="184"/>
      <c r="AD61" s="185"/>
    </row>
    <row r="62" spans="1:43" ht="52.8" x14ac:dyDescent="0.25">
      <c r="A62" s="408"/>
      <c r="B62" s="408"/>
      <c r="C62" s="390" t="s">
        <v>382</v>
      </c>
      <c r="D62" s="189" t="s">
        <v>511</v>
      </c>
      <c r="E62" s="161" t="s">
        <v>46</v>
      </c>
      <c r="F62" s="187">
        <v>15</v>
      </c>
      <c r="G62" s="187">
        <v>15</v>
      </c>
      <c r="H62" s="187">
        <v>15</v>
      </c>
      <c r="I62" s="187">
        <v>15</v>
      </c>
      <c r="J62" s="187">
        <v>15</v>
      </c>
      <c r="K62" s="187">
        <v>15</v>
      </c>
      <c r="L62" s="187">
        <v>10</v>
      </c>
      <c r="M62" s="378" t="s">
        <v>153</v>
      </c>
      <c r="N62" s="368"/>
      <c r="O62" s="163">
        <f t="shared" ref="O62" si="54">SUM(F62:K62)</f>
        <v>90</v>
      </c>
      <c r="P62" s="417">
        <f t="shared" ref="P62" si="55">(O62*1)/90</f>
        <v>1</v>
      </c>
      <c r="Q62" s="164" t="str">
        <f t="shared" ref="Q62" si="56">IF(P62&gt;=96%,"Fuerte",(IF(P62&lt;=85%,"Débil","Moderado")))</f>
        <v>Fuerte</v>
      </c>
      <c r="R62" s="179"/>
      <c r="S62" s="185"/>
      <c r="T62" s="195"/>
      <c r="U62" s="168" t="str">
        <f t="shared" ref="U62" si="57">IF(AND(Q62="Fuerte",M62="Fuerte"),"Fuerte","")</f>
        <v>Fuerte</v>
      </c>
      <c r="V62" s="168" t="str">
        <f t="shared" ref="V62" si="58">IF(U62="Fuerte","",IF(OR(Q62="Débil",M62="Débil"),"","Moderada"))</f>
        <v/>
      </c>
      <c r="W62" s="168" t="str">
        <f t="shared" ref="W62" si="59">IF(OR(U62="Fuerte",V62="Moderada"),"","Débil")</f>
        <v/>
      </c>
      <c r="X62" s="169" t="str">
        <f t="shared" ref="X62" si="60">IF(AND(Q62="Fuerte",M62="Fuerte"),"Control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2" s="170">
        <f t="shared" si="7"/>
        <v>2</v>
      </c>
      <c r="Z62" s="182"/>
      <c r="AA62" s="183"/>
      <c r="AB62" s="172" t="str">
        <f t="shared" si="8"/>
        <v/>
      </c>
      <c r="AC62" s="184"/>
      <c r="AD62" s="185"/>
    </row>
    <row r="63" spans="1:43" ht="52.8" x14ac:dyDescent="0.25">
      <c r="A63" s="408"/>
      <c r="B63" s="408"/>
      <c r="C63" s="390">
        <v>3</v>
      </c>
      <c r="D63" s="523" t="s">
        <v>510</v>
      </c>
      <c r="E63" s="518" t="s">
        <v>71</v>
      </c>
      <c r="F63" s="519">
        <v>15</v>
      </c>
      <c r="G63" s="519">
        <v>15</v>
      </c>
      <c r="H63" s="519">
        <v>15</v>
      </c>
      <c r="I63" s="519">
        <v>10</v>
      </c>
      <c r="J63" s="519">
        <v>15</v>
      </c>
      <c r="K63" s="519">
        <v>15</v>
      </c>
      <c r="L63" s="519">
        <v>10</v>
      </c>
      <c r="M63" s="520" t="s">
        <v>153</v>
      </c>
      <c r="N63" s="368"/>
      <c r="O63" s="163">
        <f t="shared" ref="O63" si="61">SUM(F63:K63)</f>
        <v>85</v>
      </c>
      <c r="P63" s="417">
        <f t="shared" ref="P63" si="62">(O63*1)/90</f>
        <v>0.94444444444444442</v>
      </c>
      <c r="Q63" s="164" t="str">
        <f t="shared" ref="Q63" si="63">IF(P63&gt;=96%,"Fuerte",(IF(P63&lt;=85%,"Débil","Moderado")))</f>
        <v>Moderado</v>
      </c>
      <c r="R63" s="179"/>
      <c r="S63" s="185"/>
      <c r="T63" s="195"/>
      <c r="U63" s="168" t="str">
        <f t="shared" ref="U63" si="64">IF(AND(Q63="Fuerte",M63="Fuerte"),"Fuerte","")</f>
        <v/>
      </c>
      <c r="V63" s="168" t="str">
        <f t="shared" ref="V63" si="65">IF(U63="Fuerte","",IF(OR(Q63="Débil",M63="Débil"),"","Moderada"))</f>
        <v>Moderada</v>
      </c>
      <c r="W63" s="168" t="str">
        <f t="shared" ref="W63" si="66">IF(OR(U63="Fuerte",V63="Moderada"),"","Débil")</f>
        <v/>
      </c>
      <c r="X63" s="169" t="str">
        <f t="shared" ref="X63" si="67">IF(AND(Q63="Fuerte",M63="Fuerte"),"Control fuerte pero si el riesgo residual lo requiere y según la opción de manejo escogida, cada responsable involucrado debe liderar acciones adicionales","Requiere plan de acción para fortalecer el control")</f>
        <v>Requiere plan de acción para fortalecer el control</v>
      </c>
      <c r="Y63" s="170" t="str">
        <f t="shared" ref="Y63" si="68">IF(E63="Preventivo",IF(U63="Fuerte",2,IF(V63="Moderada",1,"")),"")</f>
        <v/>
      </c>
      <c r="Z63" s="182"/>
      <c r="AA63" s="183"/>
      <c r="AB63" s="172">
        <f t="shared" si="8"/>
        <v>1</v>
      </c>
      <c r="AC63" s="184"/>
      <c r="AD63" s="185"/>
    </row>
    <row r="64" spans="1:43" s="173" customFormat="1" ht="39.6" x14ac:dyDescent="0.25">
      <c r="A64" s="190"/>
      <c r="B64" s="190"/>
      <c r="C64" s="393" t="s">
        <v>373</v>
      </c>
      <c r="D64" s="177" t="s">
        <v>375</v>
      </c>
      <c r="E64" s="161" t="s">
        <v>46</v>
      </c>
      <c r="F64" s="187">
        <v>15</v>
      </c>
      <c r="G64" s="187">
        <v>15</v>
      </c>
      <c r="H64" s="187">
        <v>15</v>
      </c>
      <c r="I64" s="187">
        <v>15</v>
      </c>
      <c r="J64" s="187">
        <v>15</v>
      </c>
      <c r="K64" s="187">
        <v>15</v>
      </c>
      <c r="L64" s="187">
        <v>10</v>
      </c>
      <c r="M64" s="378" t="s">
        <v>153</v>
      </c>
      <c r="N64" s="368"/>
      <c r="O64" s="163">
        <f t="shared" si="13"/>
        <v>90</v>
      </c>
      <c r="P64" s="417">
        <f t="shared" si="1"/>
        <v>1</v>
      </c>
      <c r="Q64" s="164" t="str">
        <f t="shared" si="2"/>
        <v>Fuerte</v>
      </c>
      <c r="R64" s="179"/>
      <c r="S64" s="180"/>
      <c r="T64" s="181"/>
      <c r="U64" s="168" t="str">
        <f t="shared" si="23"/>
        <v>Fuerte</v>
      </c>
      <c r="V64" s="168" t="str">
        <f t="shared" si="24"/>
        <v/>
      </c>
      <c r="W64" s="168" t="str">
        <f t="shared" si="25"/>
        <v/>
      </c>
      <c r="X64" s="169" t="str">
        <f t="shared" si="26"/>
        <v>Control fuerte pero si el riesgo residual lo requiere y según la opción de manejo escogida, cada responsable involucrado debe liderar acciones adicionales</v>
      </c>
      <c r="Y64" s="170">
        <f t="shared" si="7"/>
        <v>2</v>
      </c>
      <c r="Z64" s="182"/>
      <c r="AA64" s="183"/>
      <c r="AB64" s="172" t="str">
        <f t="shared" si="8"/>
        <v/>
      </c>
      <c r="AC64" s="184"/>
      <c r="AD64" s="185"/>
      <c r="AE64" s="141"/>
      <c r="AF64" s="141"/>
      <c r="AG64" s="141"/>
      <c r="AH64" s="141"/>
      <c r="AI64" s="141"/>
      <c r="AJ64" s="141"/>
      <c r="AK64" s="141"/>
      <c r="AL64" s="141"/>
      <c r="AM64" s="141"/>
      <c r="AN64" s="141"/>
      <c r="AO64" s="141"/>
      <c r="AP64" s="141"/>
      <c r="AQ64" s="141"/>
    </row>
    <row r="65" spans="1:43" s="173" customFormat="1" ht="105.6" x14ac:dyDescent="0.25">
      <c r="A65" s="190"/>
      <c r="B65" s="190"/>
      <c r="C65" s="390" t="s">
        <v>374</v>
      </c>
      <c r="D65" s="407" t="s">
        <v>353</v>
      </c>
      <c r="E65" s="161" t="s">
        <v>46</v>
      </c>
      <c r="F65" s="187">
        <v>15</v>
      </c>
      <c r="G65" s="187">
        <v>15</v>
      </c>
      <c r="H65" s="187">
        <v>15</v>
      </c>
      <c r="I65" s="187">
        <v>15</v>
      </c>
      <c r="J65" s="187">
        <v>15</v>
      </c>
      <c r="K65" s="187">
        <v>15</v>
      </c>
      <c r="L65" s="187">
        <v>10</v>
      </c>
      <c r="M65" s="378" t="s">
        <v>153</v>
      </c>
      <c r="N65" s="368"/>
      <c r="O65" s="163">
        <f t="shared" si="13"/>
        <v>90</v>
      </c>
      <c r="P65" s="417">
        <f t="shared" si="1"/>
        <v>1</v>
      </c>
      <c r="Q65" s="164" t="str">
        <f t="shared" si="2"/>
        <v>Fuerte</v>
      </c>
      <c r="R65" s="179"/>
      <c r="S65" s="180"/>
      <c r="T65" s="181"/>
      <c r="U65" s="168" t="str">
        <f t="shared" si="23"/>
        <v>Fuerte</v>
      </c>
      <c r="V65" s="168" t="str">
        <f t="shared" si="24"/>
        <v/>
      </c>
      <c r="W65" s="168" t="str">
        <f t="shared" si="25"/>
        <v/>
      </c>
      <c r="X65" s="169" t="str">
        <f t="shared" si="26"/>
        <v>Control fuerte pero si el riesgo residual lo requiere y según la opción de manejo escogida, cada responsable involucrado debe liderar acciones adicionales</v>
      </c>
      <c r="Y65" s="170">
        <f t="shared" si="7"/>
        <v>2</v>
      </c>
      <c r="Z65" s="182"/>
      <c r="AA65" s="183"/>
      <c r="AB65" s="172" t="str">
        <f t="shared" si="8"/>
        <v/>
      </c>
      <c r="AC65" s="184"/>
      <c r="AD65" s="185"/>
      <c r="AE65" s="141"/>
      <c r="AF65" s="141"/>
      <c r="AG65" s="141"/>
      <c r="AH65" s="141"/>
      <c r="AI65" s="141"/>
      <c r="AJ65" s="141"/>
      <c r="AK65" s="141"/>
      <c r="AL65" s="141"/>
      <c r="AM65" s="141"/>
      <c r="AN65" s="141"/>
      <c r="AO65" s="141"/>
      <c r="AP65" s="141"/>
      <c r="AQ65" s="141"/>
    </row>
    <row r="66" spans="1:43" s="173" customFormat="1" ht="79.2" x14ac:dyDescent="0.25">
      <c r="A66" s="190"/>
      <c r="B66" s="190"/>
      <c r="C66" s="393" t="s">
        <v>390</v>
      </c>
      <c r="D66" s="407" t="s">
        <v>391</v>
      </c>
      <c r="E66" s="161" t="s">
        <v>46</v>
      </c>
      <c r="F66" s="187">
        <v>15</v>
      </c>
      <c r="G66" s="187">
        <v>15</v>
      </c>
      <c r="H66" s="187">
        <v>15</v>
      </c>
      <c r="I66" s="187">
        <v>15</v>
      </c>
      <c r="J66" s="187">
        <v>15</v>
      </c>
      <c r="K66" s="187">
        <v>15</v>
      </c>
      <c r="L66" s="187">
        <v>10</v>
      </c>
      <c r="M66" s="378" t="s">
        <v>153</v>
      </c>
      <c r="N66" s="368"/>
      <c r="O66" s="163">
        <f t="shared" si="13"/>
        <v>90</v>
      </c>
      <c r="P66" s="417">
        <f t="shared" si="1"/>
        <v>1</v>
      </c>
      <c r="Q66" s="164" t="str">
        <f t="shared" si="2"/>
        <v>Fuerte</v>
      </c>
      <c r="R66" s="179"/>
      <c r="S66" s="180"/>
      <c r="T66" s="188"/>
      <c r="U66" s="168" t="str">
        <f t="shared" si="23"/>
        <v>Fuerte</v>
      </c>
      <c r="V66" s="168" t="str">
        <f t="shared" si="24"/>
        <v/>
      </c>
      <c r="W66" s="168" t="str">
        <f t="shared" si="25"/>
        <v/>
      </c>
      <c r="X66" s="169" t="str">
        <f t="shared" si="26"/>
        <v>Control fuerte pero si el riesgo residual lo requiere y según la opción de manejo escogida, cada responsable involucrado debe liderar acciones adicionales</v>
      </c>
      <c r="Y66" s="170">
        <f t="shared" si="7"/>
        <v>2</v>
      </c>
      <c r="Z66" s="191"/>
      <c r="AA66" s="192"/>
      <c r="AB66" s="172" t="str">
        <f t="shared" si="8"/>
        <v/>
      </c>
      <c r="AC66" s="172"/>
      <c r="AD66" s="193"/>
      <c r="AE66" s="141"/>
      <c r="AF66" s="141"/>
      <c r="AG66" s="141"/>
      <c r="AH66" s="141"/>
      <c r="AI66" s="141"/>
      <c r="AJ66" s="141"/>
      <c r="AK66" s="141"/>
      <c r="AL66" s="141"/>
      <c r="AM66" s="141"/>
      <c r="AN66" s="141"/>
      <c r="AO66" s="141"/>
      <c r="AP66" s="141"/>
      <c r="AQ66" s="141"/>
    </row>
    <row r="67" spans="1:43" s="173" customFormat="1" ht="26.4" x14ac:dyDescent="0.25">
      <c r="A67" s="190"/>
      <c r="B67" s="190"/>
      <c r="C67" s="393" t="s">
        <v>392</v>
      </c>
      <c r="D67" s="177" t="s">
        <v>393</v>
      </c>
      <c r="E67" s="161" t="s">
        <v>71</v>
      </c>
      <c r="F67" s="187">
        <v>15</v>
      </c>
      <c r="G67" s="187">
        <v>15</v>
      </c>
      <c r="H67" s="187">
        <v>15</v>
      </c>
      <c r="I67" s="187">
        <v>10</v>
      </c>
      <c r="J67" s="187">
        <v>15</v>
      </c>
      <c r="K67" s="187">
        <v>15</v>
      </c>
      <c r="L67" s="187">
        <v>5</v>
      </c>
      <c r="M67" s="378" t="s">
        <v>153</v>
      </c>
      <c r="N67" s="368"/>
      <c r="O67" s="163">
        <f t="shared" si="13"/>
        <v>85</v>
      </c>
      <c r="P67" s="417">
        <f t="shared" si="1"/>
        <v>0.94444444444444442</v>
      </c>
      <c r="Q67" s="164" t="str">
        <f t="shared" si="2"/>
        <v>Moderado</v>
      </c>
      <c r="R67" s="179"/>
      <c r="S67" s="180"/>
      <c r="T67" s="181"/>
      <c r="U67" s="168" t="str">
        <f t="shared" si="23"/>
        <v/>
      </c>
      <c r="V67" s="168" t="str">
        <f t="shared" si="24"/>
        <v>Moderada</v>
      </c>
      <c r="W67" s="168" t="str">
        <f t="shared" si="25"/>
        <v/>
      </c>
      <c r="X67" s="169" t="str">
        <f t="shared" si="26"/>
        <v>Requiere plan de acción para fortalecer el control</v>
      </c>
      <c r="Y67" s="170" t="str">
        <f t="shared" si="7"/>
        <v/>
      </c>
      <c r="Z67" s="182"/>
      <c r="AA67" s="183"/>
      <c r="AB67" s="172">
        <f t="shared" si="8"/>
        <v>1</v>
      </c>
      <c r="AC67" s="184"/>
      <c r="AD67" s="185"/>
      <c r="AE67" s="141"/>
      <c r="AF67" s="141"/>
      <c r="AG67" s="141"/>
      <c r="AH67" s="141"/>
      <c r="AI67" s="141"/>
      <c r="AJ67" s="141"/>
      <c r="AK67" s="141"/>
      <c r="AL67" s="141"/>
      <c r="AM67" s="141"/>
      <c r="AN67" s="141"/>
      <c r="AO67" s="141"/>
      <c r="AP67" s="141"/>
      <c r="AQ67" s="141"/>
    </row>
    <row r="68" spans="1:43" s="430" customFormat="1" ht="79.2" x14ac:dyDescent="0.25">
      <c r="A68" s="418" t="str">
        <f>'2. MAPA DE RIESGOS '!C17</f>
        <v>6: Manipulación de información pública que favorezca intereses particulares  o beneficie a terceros</v>
      </c>
      <c r="B68" s="418"/>
      <c r="C68" s="419" t="s">
        <v>371</v>
      </c>
      <c r="D68" s="420" t="s">
        <v>356</v>
      </c>
      <c r="E68" s="421" t="s">
        <v>46</v>
      </c>
      <c r="F68" s="422">
        <v>15</v>
      </c>
      <c r="G68" s="422">
        <v>15</v>
      </c>
      <c r="H68" s="422">
        <v>15</v>
      </c>
      <c r="I68" s="422">
        <v>15</v>
      </c>
      <c r="J68" s="422">
        <v>15</v>
      </c>
      <c r="K68" s="422">
        <v>15</v>
      </c>
      <c r="L68" s="422">
        <v>10</v>
      </c>
      <c r="M68" s="423" t="s">
        <v>153</v>
      </c>
      <c r="N68" s="424"/>
      <c r="O68" s="425">
        <f t="shared" si="13"/>
        <v>90</v>
      </c>
      <c r="P68" s="426">
        <f t="shared" si="1"/>
        <v>1</v>
      </c>
      <c r="Q68" s="164" t="str">
        <f t="shared" si="2"/>
        <v>Fuerte</v>
      </c>
      <c r="R68" s="464">
        <f>ROUNDUP(AVERAGEIF(P68:P83,"&gt;0"),1)</f>
        <v>1</v>
      </c>
      <c r="S68" s="166" t="str">
        <f>IF(R68&gt;96%,"Fuerte",IF(R68&lt;50%,"Débil","Moderada"))</f>
        <v>Fuerte</v>
      </c>
      <c r="T68" s="167" t="str">
        <f>IF(R68&lt;96%,"Se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68" s="168" t="str">
        <f t="shared" si="23"/>
        <v>Fuerte</v>
      </c>
      <c r="V68" s="168" t="str">
        <f t="shared" si="24"/>
        <v/>
      </c>
      <c r="W68" s="168" t="str">
        <f t="shared" si="25"/>
        <v/>
      </c>
      <c r="X68" s="169" t="str">
        <f t="shared" si="26"/>
        <v>Control fuerte pero si el riesgo residual lo requiere y según la opción de manejo escogida, cada responsable involucrado debe liderar acciones adicionales</v>
      </c>
      <c r="Y68" s="170">
        <f t="shared" si="7"/>
        <v>2</v>
      </c>
      <c r="Z68" s="466">
        <f>IFERROR(ROUND(AVERAGE(Y68:Y83),0),0)</f>
        <v>2</v>
      </c>
      <c r="AA68" s="427">
        <f>IF(OR(W68="Débil",Z68=0),0,IF(Z68=1,1,IF(AND(U68="Fuerte",Z68=2),2,1)))</f>
        <v>2</v>
      </c>
      <c r="AB68" s="172" t="str">
        <f t="shared" si="8"/>
        <v/>
      </c>
      <c r="AC68" s="466">
        <f>IFERROR(ROUND(AVERAGE(AB68:AB83),0),0)</f>
        <v>1</v>
      </c>
      <c r="AD68" s="427">
        <f>IF(OR(W68="Débil",AC68=0),0,IF(AC68=1,1,IF(AND(U68="Fuerte",AC68=2),2,1)))</f>
        <v>1</v>
      </c>
    </row>
    <row r="69" spans="1:43" s="430" customFormat="1" ht="66" x14ac:dyDescent="0.25">
      <c r="A69" s="457"/>
      <c r="B69" s="457"/>
      <c r="C69" s="419" t="s">
        <v>394</v>
      </c>
      <c r="D69" s="458" t="s">
        <v>395</v>
      </c>
      <c r="E69" s="421" t="s">
        <v>46</v>
      </c>
      <c r="F69" s="422">
        <v>15</v>
      </c>
      <c r="G69" s="422">
        <v>15</v>
      </c>
      <c r="H69" s="422">
        <v>15</v>
      </c>
      <c r="I69" s="422">
        <v>15</v>
      </c>
      <c r="J69" s="422">
        <v>15</v>
      </c>
      <c r="K69" s="422">
        <v>15</v>
      </c>
      <c r="L69" s="422">
        <v>10</v>
      </c>
      <c r="M69" s="423" t="s">
        <v>153</v>
      </c>
      <c r="N69" s="424"/>
      <c r="O69" s="425">
        <f t="shared" si="13"/>
        <v>90</v>
      </c>
      <c r="P69" s="426">
        <f t="shared" si="1"/>
        <v>1</v>
      </c>
      <c r="Q69" s="164" t="str">
        <f t="shared" si="2"/>
        <v>Fuerte</v>
      </c>
      <c r="R69" s="438"/>
      <c r="S69" s="439"/>
      <c r="T69" s="440"/>
      <c r="U69" s="168" t="str">
        <f t="shared" si="23"/>
        <v>Fuerte</v>
      </c>
      <c r="V69" s="168" t="str">
        <f t="shared" si="24"/>
        <v/>
      </c>
      <c r="W69" s="168" t="str">
        <f t="shared" si="25"/>
        <v/>
      </c>
      <c r="X69" s="169" t="str">
        <f t="shared" si="26"/>
        <v>Control fuerte pero si el riesgo residual lo requiere y según la opción de manejo escogida, cada responsable involucrado debe liderar acciones adicionales</v>
      </c>
      <c r="Y69" s="170">
        <f t="shared" si="7"/>
        <v>2</v>
      </c>
      <c r="Z69" s="441"/>
      <c r="AA69" s="438"/>
      <c r="AB69" s="172" t="str">
        <f t="shared" si="8"/>
        <v/>
      </c>
      <c r="AC69" s="442"/>
      <c r="AD69" s="439"/>
    </row>
    <row r="70" spans="1:43" s="430" customFormat="1" ht="105.6" x14ac:dyDescent="0.25">
      <c r="A70" s="457"/>
      <c r="B70" s="457"/>
      <c r="C70" s="419" t="s">
        <v>396</v>
      </c>
      <c r="D70" s="444" t="s">
        <v>397</v>
      </c>
      <c r="E70" s="421" t="s">
        <v>46</v>
      </c>
      <c r="F70" s="422">
        <v>15</v>
      </c>
      <c r="G70" s="422">
        <v>15</v>
      </c>
      <c r="H70" s="422">
        <v>15</v>
      </c>
      <c r="I70" s="422">
        <v>15</v>
      </c>
      <c r="J70" s="422">
        <v>15</v>
      </c>
      <c r="K70" s="422">
        <v>15</v>
      </c>
      <c r="L70" s="422">
        <v>10</v>
      </c>
      <c r="M70" s="423" t="s">
        <v>153</v>
      </c>
      <c r="N70" s="424"/>
      <c r="O70" s="425">
        <f t="shared" si="13"/>
        <v>90</v>
      </c>
      <c r="P70" s="426">
        <f t="shared" si="1"/>
        <v>1</v>
      </c>
      <c r="Q70" s="164" t="str">
        <f t="shared" si="2"/>
        <v>Fuerte</v>
      </c>
      <c r="R70" s="438"/>
      <c r="S70" s="439"/>
      <c r="T70" s="440"/>
      <c r="U70" s="168" t="str">
        <f t="shared" si="23"/>
        <v>Fuerte</v>
      </c>
      <c r="V70" s="168" t="str">
        <f t="shared" si="24"/>
        <v/>
      </c>
      <c r="W70" s="168" t="str">
        <f t="shared" si="25"/>
        <v/>
      </c>
      <c r="X70" s="169" t="str">
        <f t="shared" si="26"/>
        <v>Control fuerte pero si el riesgo residual lo requiere y según la opción de manejo escogida, cada responsable involucrado debe liderar acciones adicionales</v>
      </c>
      <c r="Y70" s="170">
        <f t="shared" si="7"/>
        <v>2</v>
      </c>
      <c r="Z70" s="441"/>
      <c r="AA70" s="438"/>
      <c r="AB70" s="172" t="str">
        <f t="shared" si="8"/>
        <v/>
      </c>
      <c r="AC70" s="442"/>
      <c r="AD70" s="439"/>
    </row>
    <row r="71" spans="1:43" s="430" customFormat="1" ht="39.6" x14ac:dyDescent="0.25">
      <c r="A71" s="457"/>
      <c r="B71" s="457"/>
      <c r="C71" s="437">
        <v>1.4</v>
      </c>
      <c r="D71" s="459" t="s">
        <v>420</v>
      </c>
      <c r="E71" s="421" t="s">
        <v>46</v>
      </c>
      <c r="F71" s="422">
        <v>15</v>
      </c>
      <c r="G71" s="422">
        <v>15</v>
      </c>
      <c r="H71" s="422">
        <v>15</v>
      </c>
      <c r="I71" s="422">
        <v>15</v>
      </c>
      <c r="J71" s="422">
        <v>15</v>
      </c>
      <c r="K71" s="422">
        <v>15</v>
      </c>
      <c r="L71" s="422">
        <v>10</v>
      </c>
      <c r="M71" s="423" t="s">
        <v>153</v>
      </c>
      <c r="N71" s="424"/>
      <c r="O71" s="425">
        <f t="shared" si="13"/>
        <v>90</v>
      </c>
      <c r="P71" s="426">
        <f t="shared" si="1"/>
        <v>1</v>
      </c>
      <c r="Q71" s="164" t="str">
        <f t="shared" si="2"/>
        <v>Fuerte</v>
      </c>
      <c r="R71" s="438"/>
      <c r="S71" s="439"/>
      <c r="T71" s="440"/>
      <c r="U71" s="168" t="str">
        <f t="shared" si="23"/>
        <v>Fuerte</v>
      </c>
      <c r="V71" s="168" t="str">
        <f t="shared" si="24"/>
        <v/>
      </c>
      <c r="W71" s="168" t="str">
        <f t="shared" si="25"/>
        <v/>
      </c>
      <c r="X71" s="169" t="str">
        <f t="shared" si="26"/>
        <v>Control fuerte pero si el riesgo residual lo requiere y según la opción de manejo escogida, cada responsable involucrado debe liderar acciones adicionales</v>
      </c>
      <c r="Y71" s="170">
        <f t="shared" si="7"/>
        <v>2</v>
      </c>
      <c r="Z71" s="441"/>
      <c r="AA71" s="438"/>
      <c r="AB71" s="172" t="str">
        <f t="shared" si="8"/>
        <v/>
      </c>
      <c r="AC71" s="442"/>
      <c r="AD71" s="439"/>
    </row>
    <row r="72" spans="1:43" s="430" customFormat="1" ht="52.8" x14ac:dyDescent="0.25">
      <c r="A72" s="457"/>
      <c r="B72" s="457"/>
      <c r="C72" s="437" t="s">
        <v>447</v>
      </c>
      <c r="D72" s="451" t="s">
        <v>448</v>
      </c>
      <c r="E72" s="421" t="s">
        <v>46</v>
      </c>
      <c r="F72" s="422">
        <v>15</v>
      </c>
      <c r="G72" s="422">
        <v>15</v>
      </c>
      <c r="H72" s="422">
        <v>15</v>
      </c>
      <c r="I72" s="422">
        <v>15</v>
      </c>
      <c r="J72" s="422">
        <v>15</v>
      </c>
      <c r="K72" s="422">
        <v>15</v>
      </c>
      <c r="L72" s="422">
        <v>10</v>
      </c>
      <c r="M72" s="423" t="s">
        <v>153</v>
      </c>
      <c r="N72" s="424"/>
      <c r="O72" s="425">
        <f t="shared" si="13"/>
        <v>90</v>
      </c>
      <c r="P72" s="426">
        <f t="shared" si="1"/>
        <v>1</v>
      </c>
      <c r="Q72" s="164" t="str">
        <f t="shared" si="2"/>
        <v>Fuerte</v>
      </c>
      <c r="R72" s="438"/>
      <c r="S72" s="439"/>
      <c r="T72" s="440"/>
      <c r="U72" s="168" t="str">
        <f t="shared" si="23"/>
        <v>Fuerte</v>
      </c>
      <c r="V72" s="168" t="str">
        <f t="shared" si="24"/>
        <v/>
      </c>
      <c r="W72" s="168" t="str">
        <f t="shared" si="25"/>
        <v/>
      </c>
      <c r="X72" s="169" t="str">
        <f t="shared" si="26"/>
        <v>Control fuerte pero si el riesgo residual lo requiere y según la opción de manejo escogida, cada responsable involucrado debe liderar acciones adicionales</v>
      </c>
      <c r="Y72" s="170">
        <f t="shared" si="7"/>
        <v>2</v>
      </c>
      <c r="Z72" s="441"/>
      <c r="AA72" s="438"/>
      <c r="AB72" s="172" t="str">
        <f t="shared" si="8"/>
        <v/>
      </c>
      <c r="AC72" s="442"/>
      <c r="AD72" s="439"/>
    </row>
    <row r="73" spans="1:43" s="430" customFormat="1" ht="66" x14ac:dyDescent="0.25">
      <c r="A73" s="457"/>
      <c r="B73" s="457"/>
      <c r="C73" s="437" t="s">
        <v>491</v>
      </c>
      <c r="D73" s="451" t="s">
        <v>492</v>
      </c>
      <c r="E73" s="518" t="s">
        <v>46</v>
      </c>
      <c r="F73" s="519">
        <v>15</v>
      </c>
      <c r="G73" s="519">
        <v>15</v>
      </c>
      <c r="H73" s="519">
        <v>15</v>
      </c>
      <c r="I73" s="519">
        <v>10</v>
      </c>
      <c r="J73" s="519">
        <v>15</v>
      </c>
      <c r="K73" s="519">
        <v>15</v>
      </c>
      <c r="L73" s="519">
        <v>10</v>
      </c>
      <c r="M73" s="520" t="s">
        <v>153</v>
      </c>
      <c r="N73" s="424"/>
      <c r="O73" s="425">
        <f t="shared" ref="O73" si="69">SUM(F73:K73)</f>
        <v>85</v>
      </c>
      <c r="P73" s="426">
        <f t="shared" ref="P73" si="70">(O73*1)/90</f>
        <v>0.94444444444444442</v>
      </c>
      <c r="Q73" s="164" t="str">
        <f t="shared" ref="Q73" si="71">IF(P73&gt;=96%,"Fuerte",(IF(P73&lt;=85%,"Débil","Moderado")))</f>
        <v>Moderado</v>
      </c>
      <c r="R73" s="438"/>
      <c r="S73" s="439"/>
      <c r="T73" s="440"/>
      <c r="U73" s="168" t="str">
        <f t="shared" ref="U73" si="72">IF(AND(Q73="Fuerte",M73="Fuerte"),"Fuerte","")</f>
        <v/>
      </c>
      <c r="V73" s="168" t="str">
        <f t="shared" ref="V73" si="73">IF(U73="Fuerte","",IF(OR(Q73="Débil",M73="Débil"),"","Moderada"))</f>
        <v>Moderada</v>
      </c>
      <c r="W73" s="168" t="str">
        <f t="shared" ref="W73" si="74">IF(OR(U73="Fuerte",V73="Moderada"),"","Débil")</f>
        <v/>
      </c>
      <c r="X73" s="169" t="str">
        <f t="shared" ref="X73" si="75">IF(AND(Q73="Fuerte",M73="Fuerte"),"Control fuerte pero si el riesgo residual lo requiere y según la opción de manejo escogida, cada responsable involucrado debe liderar acciones adicionales","Requiere plan de acción para fortalecer el control")</f>
        <v>Requiere plan de acción para fortalecer el control</v>
      </c>
      <c r="Y73" s="170">
        <f t="shared" ref="Y73" si="76">IF(E73="Preventivo",IF(U73="Fuerte",2,IF(V73="Moderada",1,"")),"")</f>
        <v>1</v>
      </c>
      <c r="Z73" s="441"/>
      <c r="AA73" s="438"/>
      <c r="AB73" s="172" t="str">
        <f t="shared" si="8"/>
        <v/>
      </c>
      <c r="AC73" s="442"/>
      <c r="AD73" s="439"/>
    </row>
    <row r="74" spans="1:43" s="430" customFormat="1" ht="79.2" x14ac:dyDescent="0.25">
      <c r="A74" s="436"/>
      <c r="B74" s="436"/>
      <c r="C74" s="437" t="s">
        <v>354</v>
      </c>
      <c r="D74" s="420" t="s">
        <v>355</v>
      </c>
      <c r="E74" s="421" t="s">
        <v>46</v>
      </c>
      <c r="F74" s="422">
        <v>15</v>
      </c>
      <c r="G74" s="422">
        <v>15</v>
      </c>
      <c r="H74" s="422">
        <v>15</v>
      </c>
      <c r="I74" s="422">
        <v>15</v>
      </c>
      <c r="J74" s="422">
        <v>15</v>
      </c>
      <c r="K74" s="422">
        <v>15</v>
      </c>
      <c r="L74" s="422">
        <v>10</v>
      </c>
      <c r="M74" s="423" t="s">
        <v>153</v>
      </c>
      <c r="N74" s="424"/>
      <c r="O74" s="425">
        <f t="shared" si="13"/>
        <v>90</v>
      </c>
      <c r="P74" s="426">
        <f t="shared" si="1"/>
        <v>1</v>
      </c>
      <c r="Q74" s="164" t="str">
        <f t="shared" si="2"/>
        <v>Fuerte</v>
      </c>
      <c r="R74" s="438"/>
      <c r="S74" s="439"/>
      <c r="T74" s="440"/>
      <c r="U74" s="168" t="str">
        <f t="shared" si="23"/>
        <v>Fuerte</v>
      </c>
      <c r="V74" s="168" t="str">
        <f t="shared" si="24"/>
        <v/>
      </c>
      <c r="W74" s="168" t="str">
        <f t="shared" si="25"/>
        <v/>
      </c>
      <c r="X74" s="169" t="str">
        <f t="shared" si="26"/>
        <v>Control fuerte pero si el riesgo residual lo requiere y según la opción de manejo escogida, cada responsable involucrado debe liderar acciones adicionales</v>
      </c>
      <c r="Y74" s="170">
        <f t="shared" si="7"/>
        <v>2</v>
      </c>
      <c r="Z74" s="441"/>
      <c r="AA74" s="438"/>
      <c r="AB74" s="172" t="str">
        <f t="shared" si="8"/>
        <v/>
      </c>
      <c r="AC74" s="442"/>
      <c r="AD74" s="439"/>
    </row>
    <row r="75" spans="1:43" s="430" customFormat="1" ht="92.4" x14ac:dyDescent="0.25">
      <c r="A75" s="436"/>
      <c r="B75" s="436"/>
      <c r="C75" s="437" t="s">
        <v>382</v>
      </c>
      <c r="D75" s="420" t="s">
        <v>449</v>
      </c>
      <c r="E75" s="421" t="s">
        <v>46</v>
      </c>
      <c r="F75" s="422">
        <v>15</v>
      </c>
      <c r="G75" s="422">
        <v>15</v>
      </c>
      <c r="H75" s="422">
        <v>0</v>
      </c>
      <c r="I75" s="422">
        <v>15</v>
      </c>
      <c r="J75" s="422">
        <v>15</v>
      </c>
      <c r="K75" s="422">
        <v>15</v>
      </c>
      <c r="L75" s="422">
        <v>10</v>
      </c>
      <c r="M75" s="423" t="s">
        <v>153</v>
      </c>
      <c r="N75" s="424"/>
      <c r="O75" s="425">
        <f t="shared" si="13"/>
        <v>75</v>
      </c>
      <c r="P75" s="426">
        <f t="shared" si="1"/>
        <v>0.83333333333333337</v>
      </c>
      <c r="Q75" s="164" t="str">
        <f t="shared" si="2"/>
        <v>Débil</v>
      </c>
      <c r="R75" s="438"/>
      <c r="S75" s="439"/>
      <c r="T75" s="440"/>
      <c r="U75" s="168" t="str">
        <f t="shared" si="23"/>
        <v/>
      </c>
      <c r="V75" s="168" t="str">
        <f t="shared" si="24"/>
        <v/>
      </c>
      <c r="W75" s="168" t="str">
        <f t="shared" si="25"/>
        <v>Débil</v>
      </c>
      <c r="X75" s="169" t="str">
        <f t="shared" si="26"/>
        <v>Requiere plan de acción para fortalecer el control</v>
      </c>
      <c r="Y75" s="170" t="str">
        <f t="shared" si="7"/>
        <v/>
      </c>
      <c r="Z75" s="441"/>
      <c r="AA75" s="438"/>
      <c r="AB75" s="172" t="str">
        <f t="shared" si="8"/>
        <v/>
      </c>
      <c r="AC75" s="442"/>
      <c r="AD75" s="439"/>
    </row>
    <row r="76" spans="1:43" s="430" customFormat="1" ht="105.6" x14ac:dyDescent="0.25">
      <c r="A76" s="436"/>
      <c r="B76" s="436"/>
      <c r="C76" s="437" t="s">
        <v>384</v>
      </c>
      <c r="D76" s="445" t="s">
        <v>398</v>
      </c>
      <c r="E76" s="421" t="s">
        <v>46</v>
      </c>
      <c r="F76" s="422">
        <v>15</v>
      </c>
      <c r="G76" s="422">
        <v>15</v>
      </c>
      <c r="H76" s="422">
        <v>15</v>
      </c>
      <c r="I76" s="422">
        <v>15</v>
      </c>
      <c r="J76" s="422">
        <v>15</v>
      </c>
      <c r="K76" s="422">
        <v>15</v>
      </c>
      <c r="L76" s="422">
        <v>10</v>
      </c>
      <c r="M76" s="423" t="s">
        <v>153</v>
      </c>
      <c r="N76" s="424"/>
      <c r="O76" s="425">
        <f t="shared" si="13"/>
        <v>90</v>
      </c>
      <c r="P76" s="426">
        <f t="shared" si="1"/>
        <v>1</v>
      </c>
      <c r="Q76" s="164" t="str">
        <f t="shared" si="2"/>
        <v>Fuerte</v>
      </c>
      <c r="R76" s="438"/>
      <c r="S76" s="439"/>
      <c r="T76" s="440"/>
      <c r="U76" s="168" t="str">
        <f t="shared" si="23"/>
        <v>Fuerte</v>
      </c>
      <c r="V76" s="168" t="str">
        <f t="shared" si="24"/>
        <v/>
      </c>
      <c r="W76" s="168" t="str">
        <f t="shared" si="25"/>
        <v/>
      </c>
      <c r="X76" s="169" t="str">
        <f t="shared" si="26"/>
        <v>Control fuerte pero si el riesgo residual lo requiere y según la opción de manejo escogida, cada responsable involucrado debe liderar acciones adicionales</v>
      </c>
      <c r="Y76" s="170">
        <f t="shared" si="7"/>
        <v>2</v>
      </c>
      <c r="Z76" s="441"/>
      <c r="AA76" s="438"/>
      <c r="AB76" s="172" t="str">
        <f t="shared" si="8"/>
        <v/>
      </c>
      <c r="AC76" s="442"/>
      <c r="AD76" s="439"/>
    </row>
    <row r="77" spans="1:43" s="430" customFormat="1" ht="39.6" x14ac:dyDescent="0.25">
      <c r="A77" s="436"/>
      <c r="B77" s="436"/>
      <c r="C77" s="437" t="s">
        <v>378</v>
      </c>
      <c r="D77" s="445" t="s">
        <v>514</v>
      </c>
      <c r="E77" s="518" t="s">
        <v>46</v>
      </c>
      <c r="F77" s="519">
        <v>15</v>
      </c>
      <c r="G77" s="519">
        <v>15</v>
      </c>
      <c r="H77" s="519">
        <v>15</v>
      </c>
      <c r="I77" s="519">
        <v>15</v>
      </c>
      <c r="J77" s="519">
        <v>15</v>
      </c>
      <c r="K77" s="519">
        <v>15</v>
      </c>
      <c r="L77" s="519">
        <v>10</v>
      </c>
      <c r="M77" s="520" t="s">
        <v>153</v>
      </c>
      <c r="N77" s="424"/>
      <c r="O77" s="425">
        <f t="shared" ref="O77:O78" si="77">SUM(F77:K77)</f>
        <v>90</v>
      </c>
      <c r="P77" s="426">
        <f t="shared" ref="P77:P78" si="78">(O77*1)/90</f>
        <v>1</v>
      </c>
      <c r="Q77" s="164" t="str">
        <f t="shared" si="2"/>
        <v>Fuerte</v>
      </c>
      <c r="R77" s="438"/>
      <c r="S77" s="439"/>
      <c r="T77" s="440"/>
      <c r="U77" s="168" t="str">
        <f t="shared" ref="U77" si="79">IF(AND(Q77="Fuerte",M77="Fuerte"),"Fuerte","")</f>
        <v>Fuerte</v>
      </c>
      <c r="V77" s="168" t="str">
        <f t="shared" ref="V77" si="80">IF(U77="Fuerte","",IF(OR(Q77="Débil",M77="Débil"),"","Moderada"))</f>
        <v/>
      </c>
      <c r="W77" s="168" t="str">
        <f t="shared" ref="W77" si="81">IF(OR(U77="Fuerte",V77="Moderada"),"","Débil")</f>
        <v/>
      </c>
      <c r="X77" s="169" t="str">
        <f t="shared" ref="X77" si="82">IF(AND(Q77="Fuerte",M77="Fuerte"),"Control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77" s="170">
        <f t="shared" si="7"/>
        <v>2</v>
      </c>
      <c r="Z77" s="441"/>
      <c r="AA77" s="438"/>
      <c r="AB77" s="172" t="str">
        <f t="shared" si="8"/>
        <v/>
      </c>
      <c r="AC77" s="442"/>
      <c r="AD77" s="439"/>
    </row>
    <row r="78" spans="1:43" s="430" customFormat="1" ht="52.8" x14ac:dyDescent="0.25">
      <c r="A78" s="436"/>
      <c r="B78" s="436"/>
      <c r="C78" s="437" t="s">
        <v>509</v>
      </c>
      <c r="D78" s="445" t="s">
        <v>515</v>
      </c>
      <c r="E78" s="518" t="s">
        <v>71</v>
      </c>
      <c r="F78" s="519">
        <v>15</v>
      </c>
      <c r="G78" s="519">
        <v>15</v>
      </c>
      <c r="H78" s="519">
        <v>15</v>
      </c>
      <c r="I78" s="519">
        <v>10</v>
      </c>
      <c r="J78" s="519">
        <v>15</v>
      </c>
      <c r="K78" s="519">
        <v>15</v>
      </c>
      <c r="L78" s="519">
        <v>10</v>
      </c>
      <c r="M78" s="520" t="s">
        <v>153</v>
      </c>
      <c r="N78" s="424"/>
      <c r="O78" s="425">
        <f t="shared" si="77"/>
        <v>85</v>
      </c>
      <c r="P78" s="426">
        <f t="shared" si="78"/>
        <v>0.94444444444444442</v>
      </c>
      <c r="Q78" s="164" t="str">
        <f t="shared" si="2"/>
        <v>Moderado</v>
      </c>
      <c r="R78" s="438"/>
      <c r="S78" s="439"/>
      <c r="T78" s="440"/>
      <c r="U78" s="168" t="str">
        <f t="shared" ref="U78" si="83">IF(AND(Q78="Fuerte",M78="Fuerte"),"Fuerte","")</f>
        <v/>
      </c>
      <c r="V78" s="168" t="str">
        <f t="shared" ref="V78" si="84">IF(U78="Fuerte","",IF(OR(Q78="Débil",M78="Débil"),"","Moderada"))</f>
        <v>Moderada</v>
      </c>
      <c r="W78" s="168" t="str">
        <f t="shared" ref="W78" si="85">IF(OR(U78="Fuerte",V78="Moderada"),"","Débil")</f>
        <v/>
      </c>
      <c r="X78" s="169" t="str">
        <f t="shared" ref="X78" si="86">IF(AND(Q78="Fuerte",M78="Fuerte"),"Control fuerte pero si el riesgo residual lo requiere y según la opción de manejo escogida, cada responsable involucrado debe liderar acciones adicionales","Requiere plan de acción para fortalecer el control")</f>
        <v>Requiere plan de acción para fortalecer el control</v>
      </c>
      <c r="Y78" s="170" t="str">
        <f t="shared" si="7"/>
        <v/>
      </c>
      <c r="Z78" s="441"/>
      <c r="AA78" s="438"/>
      <c r="AB78" s="172">
        <f t="shared" si="8"/>
        <v>1</v>
      </c>
      <c r="AC78" s="442"/>
      <c r="AD78" s="439"/>
    </row>
    <row r="79" spans="1:43" s="430" customFormat="1" ht="92.4" x14ac:dyDescent="0.25">
      <c r="A79" s="436"/>
      <c r="B79" s="436"/>
      <c r="C79" s="437" t="s">
        <v>399</v>
      </c>
      <c r="D79" s="445" t="s">
        <v>400</v>
      </c>
      <c r="E79" s="421" t="s">
        <v>46</v>
      </c>
      <c r="F79" s="422">
        <v>15</v>
      </c>
      <c r="G79" s="422">
        <v>15</v>
      </c>
      <c r="H79" s="422">
        <v>15</v>
      </c>
      <c r="I79" s="422">
        <v>0</v>
      </c>
      <c r="J79" s="422">
        <v>15</v>
      </c>
      <c r="K79" s="422">
        <v>0</v>
      </c>
      <c r="L79" s="422">
        <v>0</v>
      </c>
      <c r="M79" s="423" t="s">
        <v>153</v>
      </c>
      <c r="N79" s="424"/>
      <c r="O79" s="425">
        <f t="shared" si="13"/>
        <v>60</v>
      </c>
      <c r="P79" s="426">
        <f t="shared" si="1"/>
        <v>0.66666666666666663</v>
      </c>
      <c r="Q79" s="164" t="str">
        <f t="shared" si="2"/>
        <v>Débil</v>
      </c>
      <c r="R79" s="438"/>
      <c r="S79" s="439"/>
      <c r="T79" s="440"/>
      <c r="U79" s="168" t="str">
        <f t="shared" si="23"/>
        <v/>
      </c>
      <c r="V79" s="168" t="str">
        <f t="shared" si="24"/>
        <v/>
      </c>
      <c r="W79" s="168" t="str">
        <f t="shared" si="25"/>
        <v>Débil</v>
      </c>
      <c r="X79" s="169" t="str">
        <f t="shared" si="26"/>
        <v>Requiere plan de acción para fortalecer el control</v>
      </c>
      <c r="Y79" s="170" t="str">
        <f t="shared" si="7"/>
        <v/>
      </c>
      <c r="Z79" s="441"/>
      <c r="AA79" s="438"/>
      <c r="AB79" s="172" t="str">
        <f t="shared" si="8"/>
        <v/>
      </c>
      <c r="AC79" s="442"/>
      <c r="AD79" s="439"/>
    </row>
    <row r="80" spans="1:43" s="430" customFormat="1" x14ac:dyDescent="0.25">
      <c r="A80" s="436"/>
      <c r="B80" s="436"/>
      <c r="C80" s="437"/>
      <c r="D80" s="444"/>
      <c r="E80" s="421"/>
      <c r="F80" s="422"/>
      <c r="G80" s="422"/>
      <c r="H80" s="422"/>
      <c r="I80" s="422"/>
      <c r="J80" s="422"/>
      <c r="K80" s="422"/>
      <c r="L80" s="422"/>
      <c r="M80" s="423"/>
      <c r="N80" s="424"/>
      <c r="O80" s="425">
        <f t="shared" si="13"/>
        <v>0</v>
      </c>
      <c r="P80" s="426">
        <f t="shared" si="1"/>
        <v>0</v>
      </c>
      <c r="Q80" s="164" t="str">
        <f t="shared" si="2"/>
        <v>Débil</v>
      </c>
      <c r="R80" s="438"/>
      <c r="S80" s="439"/>
      <c r="T80" s="455"/>
      <c r="U80" s="168" t="str">
        <f t="shared" si="23"/>
        <v/>
      </c>
      <c r="V80" s="168" t="str">
        <f t="shared" si="24"/>
        <v/>
      </c>
      <c r="W80" s="168" t="str">
        <f t="shared" si="25"/>
        <v>Débil</v>
      </c>
      <c r="X80" s="169" t="str">
        <f t="shared" si="26"/>
        <v>Requiere plan de acción para fortalecer el control</v>
      </c>
      <c r="Y80" s="170" t="str">
        <f t="shared" si="7"/>
        <v/>
      </c>
      <c r="Z80" s="446"/>
      <c r="AA80" s="447"/>
      <c r="AB80" s="172" t="str">
        <f t="shared" si="8"/>
        <v/>
      </c>
      <c r="AC80" s="429"/>
      <c r="AD80" s="448"/>
    </row>
    <row r="81" spans="1:43" s="430" customFormat="1" ht="15.6" x14ac:dyDescent="0.25">
      <c r="A81" s="449"/>
      <c r="B81" s="449"/>
      <c r="C81" s="450"/>
      <c r="D81" s="451"/>
      <c r="E81" s="421"/>
      <c r="F81" s="422"/>
      <c r="G81" s="422"/>
      <c r="H81" s="422"/>
      <c r="I81" s="422"/>
      <c r="J81" s="422"/>
      <c r="K81" s="422"/>
      <c r="L81" s="422"/>
      <c r="M81" s="423"/>
      <c r="N81" s="424"/>
      <c r="O81" s="425">
        <f t="shared" si="13"/>
        <v>0</v>
      </c>
      <c r="P81" s="426">
        <f t="shared" si="1"/>
        <v>0</v>
      </c>
      <c r="Q81" s="164" t="str">
        <f t="shared" si="2"/>
        <v>Débil</v>
      </c>
      <c r="R81" s="438"/>
      <c r="S81" s="439"/>
      <c r="T81" s="440"/>
      <c r="U81" s="168" t="str">
        <f t="shared" si="23"/>
        <v/>
      </c>
      <c r="V81" s="168" t="str">
        <f t="shared" si="24"/>
        <v/>
      </c>
      <c r="W81" s="168" t="str">
        <f t="shared" si="25"/>
        <v>Débil</v>
      </c>
      <c r="X81" s="169" t="str">
        <f t="shared" si="26"/>
        <v>Requiere plan de acción para fortalecer el control</v>
      </c>
      <c r="Y81" s="170" t="str">
        <f t="shared" si="7"/>
        <v/>
      </c>
      <c r="Z81" s="428"/>
      <c r="AA81" s="427">
        <f>IF(OR(W81="Débil",Z81=0),0,IF(Z81=1,1,IF(AND(U81="Fuerte",Z81=2),2,1)))</f>
        <v>0</v>
      </c>
      <c r="AB81" s="172" t="str">
        <f t="shared" si="8"/>
        <v/>
      </c>
      <c r="AC81" s="428"/>
      <c r="AD81" s="427">
        <f>IF(OR(W81="Débil",AC81=0),0,IF(AC81=1,1,IF(AND(U81="Fuerte",AC81=2),2,1)))</f>
        <v>0</v>
      </c>
      <c r="AF81" s="431"/>
      <c r="AG81" s="443"/>
      <c r="AH81" s="443"/>
      <c r="AI81" s="443"/>
      <c r="AJ81" s="456"/>
      <c r="AK81" s="434"/>
      <c r="AL81" s="434"/>
      <c r="AM81" s="434"/>
      <c r="AN81" s="443"/>
      <c r="AO81" s="443"/>
      <c r="AP81" s="443"/>
      <c r="AQ81" s="456"/>
    </row>
    <row r="82" spans="1:43" s="430" customFormat="1" ht="15.6" x14ac:dyDescent="0.25">
      <c r="A82" s="436"/>
      <c r="B82" s="436"/>
      <c r="C82" s="437"/>
      <c r="D82" s="451"/>
      <c r="E82" s="421"/>
      <c r="F82" s="422"/>
      <c r="G82" s="422"/>
      <c r="H82" s="422"/>
      <c r="I82" s="422"/>
      <c r="J82" s="422"/>
      <c r="K82" s="422"/>
      <c r="L82" s="422"/>
      <c r="M82" s="423"/>
      <c r="N82" s="424"/>
      <c r="O82" s="425">
        <f t="shared" si="13"/>
        <v>0</v>
      </c>
      <c r="P82" s="426">
        <f t="shared" si="1"/>
        <v>0</v>
      </c>
      <c r="Q82" s="164" t="str">
        <f t="shared" si="2"/>
        <v>Débil</v>
      </c>
      <c r="R82" s="438"/>
      <c r="S82" s="439"/>
      <c r="T82" s="440"/>
      <c r="U82" s="168" t="str">
        <f t="shared" si="23"/>
        <v/>
      </c>
      <c r="V82" s="168" t="str">
        <f t="shared" si="24"/>
        <v/>
      </c>
      <c r="W82" s="168" t="str">
        <f t="shared" si="25"/>
        <v>Débil</v>
      </c>
      <c r="X82" s="169" t="str">
        <f t="shared" si="26"/>
        <v>Requiere plan de acción para fortalecer el control</v>
      </c>
      <c r="Y82" s="170" t="str">
        <f t="shared" si="7"/>
        <v/>
      </c>
      <c r="Z82" s="441"/>
      <c r="AA82" s="438"/>
      <c r="AB82" s="172" t="str">
        <f t="shared" si="8"/>
        <v/>
      </c>
      <c r="AC82" s="442"/>
      <c r="AD82" s="439"/>
      <c r="AF82" s="431"/>
      <c r="AG82" s="443"/>
      <c r="AH82" s="443"/>
      <c r="AI82" s="443"/>
      <c r="AJ82" s="456"/>
      <c r="AK82" s="434"/>
      <c r="AL82" s="434"/>
      <c r="AM82" s="434"/>
      <c r="AN82" s="443"/>
      <c r="AO82" s="443"/>
      <c r="AP82" s="443"/>
      <c r="AQ82" s="456"/>
    </row>
    <row r="83" spans="1:43" s="430" customFormat="1" ht="15.6" x14ac:dyDescent="0.25">
      <c r="A83" s="452"/>
      <c r="B83" s="452"/>
      <c r="C83" s="437"/>
      <c r="D83" s="451"/>
      <c r="E83" s="421"/>
      <c r="F83" s="422"/>
      <c r="G83" s="422"/>
      <c r="H83" s="422"/>
      <c r="I83" s="422"/>
      <c r="J83" s="422"/>
      <c r="K83" s="422"/>
      <c r="L83" s="422"/>
      <c r="M83" s="423"/>
      <c r="N83" s="424"/>
      <c r="O83" s="425">
        <f t="shared" ref="O83:O87" si="87">SUM(F83:K83)</f>
        <v>0</v>
      </c>
      <c r="P83" s="426">
        <f t="shared" ref="P83:P149" si="88">(O83*1)/90</f>
        <v>0</v>
      </c>
      <c r="Q83" s="164" t="str">
        <f t="shared" ref="Q83:Q149" si="89">IF(P83&gt;=96%,"Fuerte",(IF(P83&lt;=85%,"Débil","Moderado")))</f>
        <v>Débil</v>
      </c>
      <c r="R83" s="438"/>
      <c r="S83" s="439"/>
      <c r="T83" s="440"/>
      <c r="U83" s="168" t="str">
        <f t="shared" ref="U83:U87" si="90">IF(AND(Q83="Fuerte",M83="Fuerte"),"Fuerte","")</f>
        <v/>
      </c>
      <c r="V83" s="168" t="str">
        <f t="shared" ref="V83:V86" si="91">IF(U83="Fuerte","",IF(OR(Q83="Débil",M83="Débil"),"","Moderada"))</f>
        <v/>
      </c>
      <c r="W83" s="168" t="str">
        <f t="shared" ref="W83:W149" si="92">IF(OR(U83="Fuerte",V83="Moderada"),"","Débil")</f>
        <v>Débil</v>
      </c>
      <c r="X83" s="169" t="str">
        <f t="shared" ref="X83:X86" si="93">IF(AND(Q83="Fuerte",M83="Fuerte"),"Control fuerte pero si el riesgo residual lo requiere y según la opción de manejo escogida, cada responsable involucrado debe liderar acciones adicionales","Requiere plan de acción para fortalecer el control")</f>
        <v>Requiere plan de acción para fortalecer el control</v>
      </c>
      <c r="Y83" s="170" t="str">
        <f t="shared" ref="Y83" si="94">IF(E83="Preventivo",IF(U83="Fuerte",2,IF(V83="Moderada",1,"")),"")</f>
        <v/>
      </c>
      <c r="Z83" s="441"/>
      <c r="AA83" s="438"/>
      <c r="AB83" s="172" t="str">
        <f t="shared" ref="AB83" si="95">IF(E83="Detectivo",IF(U83="Fuerte",2,IF(V83="Moderada",1,"")),"")</f>
        <v/>
      </c>
      <c r="AC83" s="442"/>
      <c r="AD83" s="439"/>
      <c r="AF83" s="431"/>
      <c r="AG83" s="443"/>
      <c r="AH83" s="443"/>
      <c r="AI83" s="443"/>
      <c r="AJ83" s="456"/>
      <c r="AK83" s="434"/>
      <c r="AL83" s="434"/>
      <c r="AM83" s="434"/>
      <c r="AN83" s="443"/>
      <c r="AO83" s="443"/>
      <c r="AP83" s="443"/>
      <c r="AQ83" s="456"/>
    </row>
    <row r="84" spans="1:43" s="173" customFormat="1" ht="82.8" x14ac:dyDescent="0.25">
      <c r="A84" s="358" t="str">
        <f>'2. MAPA DE RIESGOS '!C18</f>
        <v>7: Inadecuada gestión contractual, incluida la celebración indebida de contratos, para favorecimiento propio o de terceros</v>
      </c>
      <c r="B84" s="358"/>
      <c r="C84" s="527" t="s">
        <v>401</v>
      </c>
      <c r="D84" s="355" t="s">
        <v>402</v>
      </c>
      <c r="E84" s="161" t="s">
        <v>46</v>
      </c>
      <c r="F84" s="162">
        <v>15</v>
      </c>
      <c r="G84" s="162">
        <v>15</v>
      </c>
      <c r="H84" s="162">
        <v>15</v>
      </c>
      <c r="I84" s="162">
        <v>15</v>
      </c>
      <c r="J84" s="162">
        <v>15</v>
      </c>
      <c r="K84" s="162">
        <v>15</v>
      </c>
      <c r="L84" s="162">
        <v>10</v>
      </c>
      <c r="M84" s="377" t="s">
        <v>153</v>
      </c>
      <c r="N84" s="368"/>
      <c r="O84" s="163">
        <f t="shared" si="87"/>
        <v>90</v>
      </c>
      <c r="P84" s="417">
        <f t="shared" si="88"/>
        <v>1</v>
      </c>
      <c r="Q84" s="164" t="str">
        <f t="shared" si="89"/>
        <v>Fuerte</v>
      </c>
      <c r="R84" s="464">
        <f>ROUNDUP(AVERAGEIF(P84:P96,"&gt;0"),1)</f>
        <v>1</v>
      </c>
      <c r="S84" s="166" t="str">
        <f>IF(R84&gt;96%,"Fuerte",IF(R84&lt;50%,"Débil","Moderada"))</f>
        <v>Fuerte</v>
      </c>
      <c r="T84" s="167" t="str">
        <f>IF(R84&lt;96%,"Se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84" s="168" t="str">
        <f t="shared" si="90"/>
        <v>Fuerte</v>
      </c>
      <c r="V84" s="168" t="str">
        <f t="shared" si="91"/>
        <v/>
      </c>
      <c r="W84" s="168" t="str">
        <f t="shared" si="92"/>
        <v/>
      </c>
      <c r="X84" s="169" t="str">
        <f t="shared" si="93"/>
        <v>Control fuerte pero si el riesgo residual lo requiere y según la opción de manejo escogida, cada responsable involucrado debe liderar acciones adicionales</v>
      </c>
      <c r="Y84" s="170">
        <f t="shared" ref="Y84:Y85" si="96">IF(E84="Preventivo",IF(U84="Fuerte",2,IF(V84="Moderada",1,"")),"")</f>
        <v>2</v>
      </c>
      <c r="Z84" s="466">
        <f>IFERROR(ROUND(AVERAGE(Y84:Y96),0),0)</f>
        <v>2</v>
      </c>
      <c r="AA84" s="166">
        <f>IF(OR(W84="Débil",Z84=0),0,IF(Z84=1,1,IF(AND(U84="Fuerte",Z84=2),2,1)))</f>
        <v>2</v>
      </c>
      <c r="AB84" s="172" t="str">
        <f t="shared" ref="AB84:AB85" si="97">IF(E84="Detectivo",IF(U84="Fuerte",2,IF(V84="Moderada",1,"")),"")</f>
        <v/>
      </c>
      <c r="AC84" s="466">
        <f>IFERROR(ROUND(AVERAGE(AB84:AB96),0),0)</f>
        <v>2</v>
      </c>
      <c r="AD84" s="166">
        <f>IF(OR(W84="Débil",AC84=0),0,IF(AC84=1,1,IF(AND(U84="Fuerte",AC84=2),2,1)))</f>
        <v>2</v>
      </c>
    </row>
    <row r="85" spans="1:43" s="173" customFormat="1" ht="55.2" x14ac:dyDescent="0.25">
      <c r="A85" s="362"/>
      <c r="B85" s="362"/>
      <c r="C85" s="526" t="s">
        <v>394</v>
      </c>
      <c r="D85" s="414" t="s">
        <v>450</v>
      </c>
      <c r="E85" s="161" t="s">
        <v>46</v>
      </c>
      <c r="F85" s="162">
        <v>15</v>
      </c>
      <c r="G85" s="162">
        <v>15</v>
      </c>
      <c r="H85" s="162">
        <v>15</v>
      </c>
      <c r="I85" s="162">
        <v>15</v>
      </c>
      <c r="J85" s="162">
        <v>15</v>
      </c>
      <c r="K85" s="162">
        <v>15</v>
      </c>
      <c r="L85" s="162">
        <v>10</v>
      </c>
      <c r="M85" s="377" t="s">
        <v>153</v>
      </c>
      <c r="N85" s="368"/>
      <c r="O85" s="163">
        <f t="shared" si="87"/>
        <v>90</v>
      </c>
      <c r="P85" s="417">
        <f t="shared" si="88"/>
        <v>1</v>
      </c>
      <c r="Q85" s="164" t="str">
        <f t="shared" si="89"/>
        <v>Fuerte</v>
      </c>
      <c r="R85" s="183"/>
      <c r="S85" s="185"/>
      <c r="T85" s="195"/>
      <c r="U85" s="168" t="str">
        <f t="shared" si="90"/>
        <v>Fuerte</v>
      </c>
      <c r="V85" s="168" t="str">
        <f t="shared" si="91"/>
        <v/>
      </c>
      <c r="W85" s="168" t="str">
        <f t="shared" si="92"/>
        <v/>
      </c>
      <c r="X85" s="531" t="str">
        <f t="shared" si="93"/>
        <v>Control fuerte pero si el riesgo residual lo requiere y según la opción de manejo escogida, cada responsable involucrado debe liderar acciones adicionales</v>
      </c>
      <c r="Y85" s="170">
        <f t="shared" si="96"/>
        <v>2</v>
      </c>
      <c r="Z85" s="182"/>
      <c r="AA85" s="183"/>
      <c r="AB85" s="172" t="str">
        <f t="shared" si="97"/>
        <v/>
      </c>
      <c r="AC85" s="184"/>
      <c r="AD85" s="185"/>
    </row>
    <row r="86" spans="1:43" s="173" customFormat="1" ht="52.8" x14ac:dyDescent="0.25">
      <c r="A86" s="362"/>
      <c r="B86" s="362"/>
      <c r="C86" s="526" t="s">
        <v>461</v>
      </c>
      <c r="D86" s="350" t="s">
        <v>460</v>
      </c>
      <c r="E86" s="161" t="s">
        <v>46</v>
      </c>
      <c r="F86" s="162">
        <v>15</v>
      </c>
      <c r="G86" s="162">
        <v>15</v>
      </c>
      <c r="H86" s="162">
        <v>15</v>
      </c>
      <c r="I86" s="162">
        <v>10</v>
      </c>
      <c r="J86" s="162">
        <v>15</v>
      </c>
      <c r="K86" s="162">
        <v>15</v>
      </c>
      <c r="L86" s="162">
        <v>10</v>
      </c>
      <c r="M86" s="377" t="s">
        <v>154</v>
      </c>
      <c r="N86" s="368"/>
      <c r="O86" s="163">
        <f t="shared" si="87"/>
        <v>85</v>
      </c>
      <c r="P86" s="417">
        <f t="shared" si="88"/>
        <v>0.94444444444444442</v>
      </c>
      <c r="Q86" s="164" t="str">
        <f t="shared" si="89"/>
        <v>Moderado</v>
      </c>
      <c r="R86" s="183"/>
      <c r="S86" s="185"/>
      <c r="T86" s="195"/>
      <c r="U86" s="168" t="str">
        <f t="shared" si="90"/>
        <v/>
      </c>
      <c r="V86" s="168" t="str">
        <f t="shared" si="91"/>
        <v>Moderada</v>
      </c>
      <c r="W86" s="168" t="str">
        <f t="shared" si="92"/>
        <v/>
      </c>
      <c r="X86" s="531" t="str">
        <f t="shared" si="93"/>
        <v>Requiere plan de acción para fortalecer el control</v>
      </c>
      <c r="Y86" s="170">
        <f>IF(E86="Preventivo",IF(U86="Fuerte",2,IF(V86="Moderada",1,"")),"")</f>
        <v>1</v>
      </c>
      <c r="Z86" s="182"/>
      <c r="AA86" s="183"/>
      <c r="AB86" s="172" t="str">
        <f>IF(E86="Detectivo",IF(U86="Fuerte",2,IF(V86="Moderada",1,"")),"")</f>
        <v/>
      </c>
      <c r="AC86" s="184"/>
      <c r="AD86" s="185"/>
    </row>
    <row r="87" spans="1:43" s="173" customFormat="1" ht="67.5" customHeight="1" x14ac:dyDescent="0.25">
      <c r="A87" s="362"/>
      <c r="B87" s="362"/>
      <c r="C87" s="527" t="s">
        <v>418</v>
      </c>
      <c r="D87" s="530" t="s">
        <v>522</v>
      </c>
      <c r="E87" s="161" t="s">
        <v>46</v>
      </c>
      <c r="F87" s="353">
        <v>15</v>
      </c>
      <c r="G87" s="353">
        <v>15</v>
      </c>
      <c r="H87" s="353">
        <v>15</v>
      </c>
      <c r="I87" s="353">
        <v>15</v>
      </c>
      <c r="J87" s="353">
        <v>15</v>
      </c>
      <c r="K87" s="353">
        <v>15</v>
      </c>
      <c r="L87" s="353">
        <v>10</v>
      </c>
      <c r="M87" s="528" t="s">
        <v>153</v>
      </c>
      <c r="N87" s="368"/>
      <c r="O87" s="163">
        <f t="shared" si="87"/>
        <v>90</v>
      </c>
      <c r="P87" s="417">
        <f t="shared" si="88"/>
        <v>1</v>
      </c>
      <c r="Q87" s="164" t="str">
        <f t="shared" si="89"/>
        <v>Fuerte</v>
      </c>
      <c r="R87" s="183"/>
      <c r="S87" s="185"/>
      <c r="T87" s="195"/>
      <c r="U87" s="168" t="str">
        <f t="shared" si="90"/>
        <v>Fuerte</v>
      </c>
      <c r="V87" s="168"/>
      <c r="W87" s="168"/>
      <c r="X87" s="531" t="str">
        <f t="shared" ref="X87:X118" si="98">IF(AND(Q87="Fuerte",M87="Fuerte"),"Control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87" s="170">
        <v>2</v>
      </c>
      <c r="Z87" s="182"/>
      <c r="AA87" s="183"/>
      <c r="AB87" s="172"/>
      <c r="AC87" s="184"/>
      <c r="AD87" s="185"/>
    </row>
    <row r="88" spans="1:43" s="173" customFormat="1" ht="39.6" x14ac:dyDescent="0.25">
      <c r="A88" s="529"/>
      <c r="B88" s="362"/>
      <c r="C88" s="527">
        <v>2</v>
      </c>
      <c r="D88" s="350" t="s">
        <v>416</v>
      </c>
      <c r="E88" s="161" t="s">
        <v>71</v>
      </c>
      <c r="F88" s="162">
        <v>15</v>
      </c>
      <c r="G88" s="162">
        <v>15</v>
      </c>
      <c r="H88" s="162">
        <v>15</v>
      </c>
      <c r="I88" s="162">
        <v>15</v>
      </c>
      <c r="J88" s="162">
        <v>15</v>
      </c>
      <c r="K88" s="162">
        <v>15</v>
      </c>
      <c r="L88" s="162">
        <v>10</v>
      </c>
      <c r="M88" s="377" t="s">
        <v>153</v>
      </c>
      <c r="N88" s="368"/>
      <c r="O88" s="163">
        <f t="shared" ref="O88:O119" si="99">SUM(F88:K88)</f>
        <v>90</v>
      </c>
      <c r="P88" s="417">
        <f t="shared" ref="P88:P89" si="100">(O88*1)/90</f>
        <v>1</v>
      </c>
      <c r="Q88" s="164" t="str">
        <f t="shared" ref="Q88:Q89" si="101">IF(P88&gt;=96%,"Fuerte",(IF(P88&lt;=85%,"Débil","Moderado")))</f>
        <v>Fuerte</v>
      </c>
      <c r="R88" s="183"/>
      <c r="S88" s="185"/>
      <c r="T88" s="195"/>
      <c r="U88" s="168" t="str">
        <f t="shared" ref="U88:U119" si="102">IF(AND(Q88="Fuerte",M88="Fuerte"),"Fuerte","")</f>
        <v>Fuerte</v>
      </c>
      <c r="V88" s="168" t="str">
        <f>IF(U88="Fuerte","",IF(OR(Q88="Débil",M88="Débil"),"","Moderada"))</f>
        <v/>
      </c>
      <c r="W88" s="168" t="str">
        <f t="shared" ref="W88" si="103">IF(OR(U88="Fuerte",V88="Moderada"),"","Débil")</f>
        <v/>
      </c>
      <c r="X88" s="531" t="str">
        <f t="shared" si="98"/>
        <v>Control fuerte pero si el riesgo residual lo requiere y según la opción de manejo escogida, cada responsable involucrado debe liderar acciones adicionales</v>
      </c>
      <c r="Y88" s="170" t="str">
        <f>IF(E88="Preventivo",IF(U88="Fuerte",2,IF(V88="Moderada",1,"")),"")</f>
        <v/>
      </c>
      <c r="Z88" s="182"/>
      <c r="AA88" s="183"/>
      <c r="AB88" s="172">
        <f t="shared" ref="AB88:AB101" si="104">IF(E88="Detectivo",IF(U88="Fuerte",2,IF(V88="Moderada",1,"")),"")</f>
        <v>2</v>
      </c>
      <c r="AC88" s="184"/>
      <c r="AD88" s="185"/>
    </row>
    <row r="89" spans="1:43" s="173" customFormat="1" ht="45.75" customHeight="1" x14ac:dyDescent="0.25">
      <c r="A89" s="362"/>
      <c r="B89" s="362"/>
      <c r="C89" s="526" t="s">
        <v>345</v>
      </c>
      <c r="D89" s="355" t="s">
        <v>523</v>
      </c>
      <c r="E89" s="161" t="s">
        <v>46</v>
      </c>
      <c r="F89" s="162">
        <v>15</v>
      </c>
      <c r="G89" s="162">
        <v>15</v>
      </c>
      <c r="H89" s="162">
        <v>15</v>
      </c>
      <c r="I89" s="162">
        <v>15</v>
      </c>
      <c r="J89" s="162">
        <v>15</v>
      </c>
      <c r="K89" s="162">
        <v>15</v>
      </c>
      <c r="L89" s="162">
        <v>10</v>
      </c>
      <c r="M89" s="377" t="s">
        <v>153</v>
      </c>
      <c r="N89" s="368"/>
      <c r="O89" s="163">
        <f t="shared" si="99"/>
        <v>90</v>
      </c>
      <c r="P89" s="417">
        <f t="shared" si="100"/>
        <v>1</v>
      </c>
      <c r="Q89" s="164" t="str">
        <f t="shared" si="101"/>
        <v>Fuerte</v>
      </c>
      <c r="R89" s="183"/>
      <c r="S89" s="185"/>
      <c r="T89" s="195"/>
      <c r="U89" s="168" t="str">
        <f t="shared" si="102"/>
        <v>Fuerte</v>
      </c>
      <c r="V89" s="168"/>
      <c r="W89" s="168"/>
      <c r="X89" s="531" t="str">
        <f t="shared" si="98"/>
        <v>Control fuerte pero si el riesgo residual lo requiere y según la opción de manejo escogida, cada responsable involucrado debe liderar acciones adicionales</v>
      </c>
      <c r="Y89" s="170">
        <v>2</v>
      </c>
      <c r="Z89" s="182"/>
      <c r="AA89" s="183"/>
      <c r="AB89" s="172" t="str">
        <f t="shared" si="104"/>
        <v/>
      </c>
      <c r="AC89" s="184"/>
      <c r="AD89" s="185"/>
    </row>
    <row r="90" spans="1:43" s="173" customFormat="1" ht="39.6" x14ac:dyDescent="0.25">
      <c r="A90" s="362"/>
      <c r="B90" s="362"/>
      <c r="C90" s="526" t="s">
        <v>358</v>
      </c>
      <c r="D90" s="189" t="s">
        <v>357</v>
      </c>
      <c r="E90" s="161" t="s">
        <v>46</v>
      </c>
      <c r="F90" s="187">
        <v>15</v>
      </c>
      <c r="G90" s="187">
        <v>15</v>
      </c>
      <c r="H90" s="187">
        <v>15</v>
      </c>
      <c r="I90" s="187">
        <v>15</v>
      </c>
      <c r="J90" s="187">
        <v>15</v>
      </c>
      <c r="K90" s="187">
        <v>15</v>
      </c>
      <c r="L90" s="187">
        <v>10</v>
      </c>
      <c r="M90" s="378" t="s">
        <v>153</v>
      </c>
      <c r="N90" s="368"/>
      <c r="O90" s="163">
        <f t="shared" si="99"/>
        <v>90</v>
      </c>
      <c r="P90" s="417">
        <f t="shared" ref="P90:P92" si="105">(O90*1)/90</f>
        <v>1</v>
      </c>
      <c r="Q90" s="164" t="str">
        <f t="shared" ref="Q90:Q93" si="106">IF(P90&gt;=96%,"Fuerte",(IF(P90&lt;=85%,"Débil","Moderado")))</f>
        <v>Fuerte</v>
      </c>
      <c r="R90" s="183"/>
      <c r="S90" s="185"/>
      <c r="T90" s="195"/>
      <c r="U90" s="168" t="str">
        <f t="shared" si="102"/>
        <v>Fuerte</v>
      </c>
      <c r="V90" s="168" t="str">
        <f t="shared" ref="V90:V121" si="107">IF(U90="Fuerte","",IF(OR(Q90="Débil",M90="Débil"),"","Moderada"))</f>
        <v/>
      </c>
      <c r="W90" s="168" t="str">
        <f t="shared" ref="W90:W92" si="108">IF(OR(U90="Fuerte",V90="Moderada"),"","Débil")</f>
        <v/>
      </c>
      <c r="X90" s="531" t="str">
        <f t="shared" si="98"/>
        <v>Control fuerte pero si el riesgo residual lo requiere y según la opción de manejo escogida, cada responsable involucrado debe liderar acciones adicionales</v>
      </c>
      <c r="Y90" s="170">
        <f t="shared" ref="Y90:Y121" si="109">IF(E90="Preventivo",IF(U90="Fuerte",2,IF(V90="Moderada",1,"")),"")</f>
        <v>2</v>
      </c>
      <c r="Z90" s="182"/>
      <c r="AA90" s="183"/>
      <c r="AB90" s="172" t="str">
        <f t="shared" si="104"/>
        <v/>
      </c>
      <c r="AC90" s="184"/>
      <c r="AD90" s="185"/>
    </row>
    <row r="91" spans="1:43" s="173" customFormat="1" ht="52.8" x14ac:dyDescent="0.25">
      <c r="A91" s="362"/>
      <c r="B91" s="362"/>
      <c r="C91" s="526" t="s">
        <v>360</v>
      </c>
      <c r="D91" s="177" t="s">
        <v>359</v>
      </c>
      <c r="E91" s="161" t="s">
        <v>46</v>
      </c>
      <c r="F91" s="187">
        <v>15</v>
      </c>
      <c r="G91" s="187">
        <v>15</v>
      </c>
      <c r="H91" s="187">
        <v>15</v>
      </c>
      <c r="I91" s="187">
        <v>15</v>
      </c>
      <c r="J91" s="187">
        <v>15</v>
      </c>
      <c r="K91" s="187">
        <v>15</v>
      </c>
      <c r="L91" s="187">
        <v>10</v>
      </c>
      <c r="M91" s="378" t="s">
        <v>153</v>
      </c>
      <c r="N91" s="368"/>
      <c r="O91" s="163">
        <f t="shared" si="99"/>
        <v>90</v>
      </c>
      <c r="P91" s="417">
        <f t="shared" si="105"/>
        <v>1</v>
      </c>
      <c r="Q91" s="164" t="str">
        <f t="shared" si="106"/>
        <v>Fuerte</v>
      </c>
      <c r="R91" s="183"/>
      <c r="S91" s="185"/>
      <c r="T91" s="195"/>
      <c r="U91" s="168" t="str">
        <f t="shared" si="102"/>
        <v>Fuerte</v>
      </c>
      <c r="V91" s="168" t="str">
        <f t="shared" si="107"/>
        <v/>
      </c>
      <c r="W91" s="168" t="str">
        <f t="shared" si="108"/>
        <v/>
      </c>
      <c r="X91" s="531" t="str">
        <f t="shared" si="98"/>
        <v>Control fuerte pero si el riesgo residual lo requiere y según la opción de manejo escogida, cada responsable involucrado debe liderar acciones adicionales</v>
      </c>
      <c r="Y91" s="170">
        <f t="shared" si="109"/>
        <v>2</v>
      </c>
      <c r="Z91" s="182"/>
      <c r="AA91" s="183"/>
      <c r="AB91" s="172" t="str">
        <f t="shared" si="104"/>
        <v/>
      </c>
      <c r="AC91" s="184"/>
      <c r="AD91" s="185"/>
    </row>
    <row r="92" spans="1:43" s="173" customFormat="1" ht="66" x14ac:dyDescent="0.25">
      <c r="A92" s="362"/>
      <c r="B92" s="362"/>
      <c r="C92" s="526" t="s">
        <v>403</v>
      </c>
      <c r="D92" s="355" t="s">
        <v>404</v>
      </c>
      <c r="E92" s="161" t="s">
        <v>46</v>
      </c>
      <c r="F92" s="162">
        <v>15</v>
      </c>
      <c r="G92" s="162">
        <v>15</v>
      </c>
      <c r="H92" s="162">
        <v>15</v>
      </c>
      <c r="I92" s="162">
        <v>15</v>
      </c>
      <c r="J92" s="162">
        <v>15</v>
      </c>
      <c r="K92" s="162">
        <v>15</v>
      </c>
      <c r="L92" s="162">
        <v>10</v>
      </c>
      <c r="M92" s="377" t="s">
        <v>153</v>
      </c>
      <c r="N92" s="368"/>
      <c r="O92" s="163">
        <f t="shared" si="99"/>
        <v>90</v>
      </c>
      <c r="P92" s="417">
        <f t="shared" si="105"/>
        <v>1</v>
      </c>
      <c r="Q92" s="164" t="str">
        <f t="shared" si="106"/>
        <v>Fuerte</v>
      </c>
      <c r="R92" s="183"/>
      <c r="S92" s="185"/>
      <c r="T92" s="195"/>
      <c r="U92" s="168" t="str">
        <f t="shared" si="102"/>
        <v>Fuerte</v>
      </c>
      <c r="V92" s="168" t="str">
        <f t="shared" si="107"/>
        <v/>
      </c>
      <c r="W92" s="168" t="str">
        <f t="shared" si="108"/>
        <v/>
      </c>
      <c r="X92" s="531" t="str">
        <f t="shared" si="98"/>
        <v>Control fuerte pero si el riesgo residual lo requiere y según la opción de manejo escogida, cada responsable involucrado debe liderar acciones adicionales</v>
      </c>
      <c r="Y92" s="170">
        <f t="shared" si="109"/>
        <v>2</v>
      </c>
      <c r="Z92" s="182"/>
      <c r="AA92" s="183"/>
      <c r="AB92" s="172" t="str">
        <f t="shared" si="104"/>
        <v/>
      </c>
      <c r="AC92" s="184"/>
      <c r="AD92" s="185"/>
    </row>
    <row r="93" spans="1:43" s="173" customFormat="1" x14ac:dyDescent="0.25">
      <c r="A93" s="362"/>
      <c r="B93" s="362"/>
      <c r="C93" s="393"/>
      <c r="D93" s="355"/>
      <c r="E93" s="161"/>
      <c r="F93" s="162"/>
      <c r="G93" s="162"/>
      <c r="H93" s="162"/>
      <c r="I93" s="162"/>
      <c r="J93" s="162"/>
      <c r="K93" s="162"/>
      <c r="L93" s="162"/>
      <c r="M93" s="377"/>
      <c r="N93" s="368"/>
      <c r="O93" s="163">
        <f t="shared" si="99"/>
        <v>0</v>
      </c>
      <c r="P93" s="417"/>
      <c r="Q93" s="164" t="str">
        <f t="shared" si="106"/>
        <v>Débil</v>
      </c>
      <c r="R93" s="183"/>
      <c r="S93" s="185"/>
      <c r="T93" s="196"/>
      <c r="U93" s="168" t="str">
        <f t="shared" si="102"/>
        <v/>
      </c>
      <c r="V93" s="168" t="str">
        <f t="shared" si="107"/>
        <v/>
      </c>
      <c r="W93" s="168" t="str">
        <f t="shared" si="92"/>
        <v>Débil</v>
      </c>
      <c r="X93" s="169" t="str">
        <f t="shared" si="98"/>
        <v>Requiere plan de acción para fortalecer el control</v>
      </c>
      <c r="Y93" s="170" t="str">
        <f t="shared" si="109"/>
        <v/>
      </c>
      <c r="Z93" s="191"/>
      <c r="AA93" s="192"/>
      <c r="AB93" s="172" t="str">
        <f t="shared" si="104"/>
        <v/>
      </c>
      <c r="AC93" s="172"/>
      <c r="AD93" s="193"/>
    </row>
    <row r="94" spans="1:43" s="173" customFormat="1" ht="15.6" x14ac:dyDescent="0.25">
      <c r="A94" s="360"/>
      <c r="B94" s="360"/>
      <c r="C94" s="392"/>
      <c r="D94" s="354"/>
      <c r="E94" s="161"/>
      <c r="F94" s="162"/>
      <c r="G94" s="162"/>
      <c r="H94" s="162"/>
      <c r="I94" s="162"/>
      <c r="J94" s="162"/>
      <c r="K94" s="162"/>
      <c r="L94" s="162"/>
      <c r="M94" s="377"/>
      <c r="N94" s="368"/>
      <c r="O94" s="163">
        <f t="shared" si="99"/>
        <v>0</v>
      </c>
      <c r="P94" s="417"/>
      <c r="Q94" s="164"/>
      <c r="R94" s="183"/>
      <c r="S94" s="185"/>
      <c r="T94" s="195"/>
      <c r="U94" s="168" t="str">
        <f t="shared" si="102"/>
        <v/>
      </c>
      <c r="V94" s="168" t="str">
        <f t="shared" si="107"/>
        <v>Moderada</v>
      </c>
      <c r="W94" s="168" t="str">
        <f t="shared" si="92"/>
        <v/>
      </c>
      <c r="X94" s="169" t="str">
        <f t="shared" si="98"/>
        <v>Requiere plan de acción para fortalecer el control</v>
      </c>
      <c r="Y94" s="170" t="str">
        <f t="shared" si="109"/>
        <v/>
      </c>
      <c r="Z94" s="171"/>
      <c r="AA94" s="166">
        <f>IF(OR(W94="Débil",Z94=0),0,IF(Z94=1,1,IF(AND(U94="Fuerte",Z94=2),2,1)))</f>
        <v>0</v>
      </c>
      <c r="AB94" s="172" t="str">
        <f t="shared" si="104"/>
        <v/>
      </c>
      <c r="AC94" s="171"/>
      <c r="AD94" s="166">
        <f>IF(OR(W94="Débil",AC94=0),0,IF(AC94=1,1,IF(AND(U94="Fuerte",AC94=2),2,1)))</f>
        <v>0</v>
      </c>
      <c r="AF94" s="174"/>
      <c r="AG94" s="175"/>
      <c r="AH94" s="175"/>
      <c r="AI94" s="175"/>
      <c r="AJ94" s="176"/>
      <c r="AK94" s="71"/>
      <c r="AL94" s="71"/>
      <c r="AM94" s="71"/>
      <c r="AN94" s="175"/>
      <c r="AO94" s="175"/>
      <c r="AP94" s="175"/>
      <c r="AQ94" s="176"/>
    </row>
    <row r="95" spans="1:43" s="173" customFormat="1" ht="15.6" x14ac:dyDescent="0.25">
      <c r="A95" s="362"/>
      <c r="B95" s="362"/>
      <c r="C95" s="393"/>
      <c r="D95" s="354"/>
      <c r="E95" s="161"/>
      <c r="F95" s="162"/>
      <c r="G95" s="162"/>
      <c r="H95" s="162"/>
      <c r="I95" s="162"/>
      <c r="J95" s="162"/>
      <c r="K95" s="162"/>
      <c r="L95" s="162"/>
      <c r="M95" s="377"/>
      <c r="N95" s="368"/>
      <c r="O95" s="163">
        <f t="shared" si="99"/>
        <v>0</v>
      </c>
      <c r="P95" s="417"/>
      <c r="Q95" s="164"/>
      <c r="R95" s="183"/>
      <c r="S95" s="185"/>
      <c r="T95" s="195"/>
      <c r="U95" s="168" t="str">
        <f t="shared" si="102"/>
        <v/>
      </c>
      <c r="V95" s="168" t="str">
        <f t="shared" si="107"/>
        <v>Moderada</v>
      </c>
      <c r="W95" s="168" t="str">
        <f t="shared" si="92"/>
        <v/>
      </c>
      <c r="X95" s="169" t="str">
        <f t="shared" si="98"/>
        <v>Requiere plan de acción para fortalecer el control</v>
      </c>
      <c r="Y95" s="170" t="str">
        <f t="shared" si="109"/>
        <v/>
      </c>
      <c r="Z95" s="182"/>
      <c r="AA95" s="183"/>
      <c r="AB95" s="172" t="str">
        <f t="shared" si="104"/>
        <v/>
      </c>
      <c r="AC95" s="184"/>
      <c r="AD95" s="185"/>
      <c r="AF95" s="174"/>
      <c r="AG95" s="175"/>
      <c r="AH95" s="175"/>
      <c r="AI95" s="175"/>
      <c r="AJ95" s="176"/>
      <c r="AK95" s="71"/>
      <c r="AL95" s="71"/>
      <c r="AM95" s="71"/>
      <c r="AN95" s="175"/>
      <c r="AO95" s="175"/>
      <c r="AP95" s="175"/>
      <c r="AQ95" s="176"/>
    </row>
    <row r="96" spans="1:43" s="173" customFormat="1" ht="15.6" x14ac:dyDescent="0.25">
      <c r="A96" s="363"/>
      <c r="B96" s="363"/>
      <c r="C96" s="393"/>
      <c r="D96" s="354"/>
      <c r="E96" s="161"/>
      <c r="F96" s="162"/>
      <c r="G96" s="162"/>
      <c r="H96" s="162"/>
      <c r="I96" s="162"/>
      <c r="J96" s="162"/>
      <c r="K96" s="162"/>
      <c r="L96" s="162"/>
      <c r="M96" s="377"/>
      <c r="N96" s="368"/>
      <c r="O96" s="163">
        <f t="shared" si="99"/>
        <v>0</v>
      </c>
      <c r="P96" s="417"/>
      <c r="Q96" s="164"/>
      <c r="R96" s="183"/>
      <c r="S96" s="185"/>
      <c r="T96" s="195"/>
      <c r="U96" s="168" t="str">
        <f t="shared" si="102"/>
        <v/>
      </c>
      <c r="V96" s="168" t="str">
        <f t="shared" si="107"/>
        <v>Moderada</v>
      </c>
      <c r="W96" s="168" t="str">
        <f t="shared" si="92"/>
        <v/>
      </c>
      <c r="X96" s="169" t="str">
        <f t="shared" si="98"/>
        <v>Requiere plan de acción para fortalecer el control</v>
      </c>
      <c r="Y96" s="170" t="str">
        <f t="shared" si="109"/>
        <v/>
      </c>
      <c r="Z96" s="182"/>
      <c r="AA96" s="183"/>
      <c r="AB96" s="172" t="str">
        <f t="shared" si="104"/>
        <v/>
      </c>
      <c r="AC96" s="184"/>
      <c r="AD96" s="185"/>
      <c r="AF96" s="174"/>
      <c r="AG96" s="175"/>
      <c r="AH96" s="175"/>
      <c r="AI96" s="175"/>
      <c r="AJ96" s="176"/>
      <c r="AK96" s="71"/>
      <c r="AL96" s="71"/>
      <c r="AM96" s="71"/>
      <c r="AN96" s="175"/>
      <c r="AO96" s="175"/>
      <c r="AP96" s="175"/>
      <c r="AQ96" s="176"/>
    </row>
    <row r="97" spans="1:43" s="430" customFormat="1" ht="79.2" x14ac:dyDescent="0.25">
      <c r="A97" s="418" t="str">
        <f>'2. MAPA DE RIESGOS '!C19</f>
        <v>8: Presencia de actos de cohecho (dar o recibir dádivas) para favorecimiento propio o de un tercero.</v>
      </c>
      <c r="B97" s="418"/>
      <c r="C97" s="419" t="s">
        <v>434</v>
      </c>
      <c r="D97" s="420" t="s">
        <v>375</v>
      </c>
      <c r="E97" s="421" t="s">
        <v>46</v>
      </c>
      <c r="F97" s="422">
        <v>15</v>
      </c>
      <c r="G97" s="422">
        <v>15</v>
      </c>
      <c r="H97" s="422">
        <v>15</v>
      </c>
      <c r="I97" s="422">
        <v>15</v>
      </c>
      <c r="J97" s="422">
        <v>15</v>
      </c>
      <c r="K97" s="422">
        <v>15</v>
      </c>
      <c r="L97" s="422">
        <v>10</v>
      </c>
      <c r="M97" s="423" t="s">
        <v>153</v>
      </c>
      <c r="N97" s="424"/>
      <c r="O97" s="425">
        <f t="shared" si="99"/>
        <v>90</v>
      </c>
      <c r="P97" s="426">
        <f t="shared" si="88"/>
        <v>1</v>
      </c>
      <c r="Q97" s="164" t="str">
        <f t="shared" si="89"/>
        <v>Fuerte</v>
      </c>
      <c r="R97" s="464">
        <f>ROUNDUP(AVERAGEIF(P97:P113,"&gt;0"),1)</f>
        <v>1</v>
      </c>
      <c r="S97" s="166" t="str">
        <f>IF(R97&gt;96%,"Fuerte",IF(R97&lt;50%,"Débil","Moderada"))</f>
        <v>Fuerte</v>
      </c>
      <c r="T97" s="167" t="str">
        <f>IF(R97&lt;96%,"Se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97" s="168" t="str">
        <f t="shared" si="102"/>
        <v>Fuerte</v>
      </c>
      <c r="V97" s="168" t="str">
        <f t="shared" si="107"/>
        <v/>
      </c>
      <c r="W97" s="168" t="str">
        <f t="shared" si="92"/>
        <v/>
      </c>
      <c r="X97" s="169" t="str">
        <f t="shared" si="98"/>
        <v>Control fuerte pero si el riesgo residual lo requiere y según la opción de manejo escogida, cada responsable involucrado debe liderar acciones adicionales</v>
      </c>
      <c r="Y97" s="170">
        <f t="shared" si="109"/>
        <v>2</v>
      </c>
      <c r="Z97" s="466">
        <f>IFERROR(ROUND(AVERAGE(Y97:Y113),0),0)</f>
        <v>2</v>
      </c>
      <c r="AA97" s="427">
        <f>IF(OR(W97="Débil",Z97=0),0,IF(Z97=1,1,IF(AND(U97="Fuerte",Z97=2),2,1)))</f>
        <v>2</v>
      </c>
      <c r="AB97" s="172" t="str">
        <f t="shared" si="104"/>
        <v/>
      </c>
      <c r="AC97" s="466">
        <f>IFERROR(ROUND(AVERAGE(AB97:AB113),0),0)</f>
        <v>2</v>
      </c>
      <c r="AD97" s="427">
        <f>IF(OR(W97="Débil",AC97=0),0,IF(AC97=1,1,IF(AND(U97="Fuerte",AC97=2),2,1)))</f>
        <v>2</v>
      </c>
    </row>
    <row r="98" spans="1:43" s="430" customFormat="1" ht="66" x14ac:dyDescent="0.25">
      <c r="A98" s="457"/>
      <c r="B98" s="457"/>
      <c r="C98" s="419" t="s">
        <v>433</v>
      </c>
      <c r="D98" s="420" t="s">
        <v>361</v>
      </c>
      <c r="E98" s="421" t="s">
        <v>46</v>
      </c>
      <c r="F98" s="422">
        <v>15</v>
      </c>
      <c r="G98" s="422">
        <v>15</v>
      </c>
      <c r="H98" s="422">
        <v>15</v>
      </c>
      <c r="I98" s="422">
        <v>15</v>
      </c>
      <c r="J98" s="422">
        <v>15</v>
      </c>
      <c r="K98" s="422">
        <v>15</v>
      </c>
      <c r="L98" s="422">
        <v>10</v>
      </c>
      <c r="M98" s="423" t="s">
        <v>153</v>
      </c>
      <c r="N98" s="424"/>
      <c r="O98" s="425">
        <f t="shared" si="99"/>
        <v>90</v>
      </c>
      <c r="P98" s="426">
        <f t="shared" si="88"/>
        <v>1</v>
      </c>
      <c r="Q98" s="164" t="str">
        <f t="shared" si="89"/>
        <v>Fuerte</v>
      </c>
      <c r="R98" s="438"/>
      <c r="S98" s="439"/>
      <c r="T98" s="440"/>
      <c r="U98" s="168" t="str">
        <f t="shared" si="102"/>
        <v>Fuerte</v>
      </c>
      <c r="V98" s="168" t="str">
        <f t="shared" si="107"/>
        <v/>
      </c>
      <c r="W98" s="168" t="str">
        <f t="shared" si="92"/>
        <v/>
      </c>
      <c r="X98" s="169" t="str">
        <f t="shared" si="98"/>
        <v>Control fuerte pero si el riesgo residual lo requiere y según la opción de manejo escogida, cada responsable involucrado debe liderar acciones adicionales</v>
      </c>
      <c r="Y98" s="170">
        <f t="shared" si="109"/>
        <v>2</v>
      </c>
      <c r="Z98" s="441"/>
      <c r="AA98" s="438"/>
      <c r="AB98" s="172" t="str">
        <f t="shared" si="104"/>
        <v/>
      </c>
      <c r="AC98" s="442"/>
      <c r="AD98" s="439"/>
    </row>
    <row r="99" spans="1:43" s="430" customFormat="1" ht="69" customHeight="1" x14ac:dyDescent="0.25">
      <c r="A99" s="457"/>
      <c r="B99" s="457"/>
      <c r="C99" s="419" t="s">
        <v>396</v>
      </c>
      <c r="D99" s="460" t="s">
        <v>405</v>
      </c>
      <c r="E99" s="421" t="s">
        <v>46</v>
      </c>
      <c r="F99" s="422">
        <v>15</v>
      </c>
      <c r="G99" s="422">
        <v>15</v>
      </c>
      <c r="H99" s="422">
        <v>15</v>
      </c>
      <c r="I99" s="422">
        <v>15</v>
      </c>
      <c r="J99" s="422">
        <v>15</v>
      </c>
      <c r="K99" s="422">
        <v>15</v>
      </c>
      <c r="L99" s="422">
        <v>10</v>
      </c>
      <c r="M99" s="423" t="s">
        <v>153</v>
      </c>
      <c r="N99" s="424"/>
      <c r="O99" s="425">
        <f t="shared" si="99"/>
        <v>90</v>
      </c>
      <c r="P99" s="426">
        <f t="shared" si="88"/>
        <v>1</v>
      </c>
      <c r="Q99" s="164" t="str">
        <f t="shared" si="89"/>
        <v>Fuerte</v>
      </c>
      <c r="R99" s="438"/>
      <c r="S99" s="439"/>
      <c r="T99" s="440"/>
      <c r="U99" s="168" t="str">
        <f t="shared" si="102"/>
        <v>Fuerte</v>
      </c>
      <c r="V99" s="168" t="str">
        <f t="shared" si="107"/>
        <v/>
      </c>
      <c r="W99" s="168" t="str">
        <f t="shared" si="92"/>
        <v/>
      </c>
      <c r="X99" s="169" t="str">
        <f t="shared" si="98"/>
        <v>Control fuerte pero si el riesgo residual lo requiere y según la opción de manejo escogida, cada responsable involucrado debe liderar acciones adicionales</v>
      </c>
      <c r="Y99" s="170">
        <f t="shared" si="109"/>
        <v>2</v>
      </c>
      <c r="Z99" s="441"/>
      <c r="AA99" s="438"/>
      <c r="AB99" s="172" t="str">
        <f t="shared" si="104"/>
        <v/>
      </c>
      <c r="AC99" s="442"/>
      <c r="AD99" s="439"/>
    </row>
    <row r="100" spans="1:43" s="430" customFormat="1" ht="69" customHeight="1" x14ac:dyDescent="0.25">
      <c r="A100" s="457"/>
      <c r="B100" s="457"/>
      <c r="C100" s="419">
        <v>1.4</v>
      </c>
      <c r="D100" s="459" t="s">
        <v>420</v>
      </c>
      <c r="E100" s="421" t="s">
        <v>46</v>
      </c>
      <c r="F100" s="422">
        <v>15</v>
      </c>
      <c r="G100" s="422">
        <v>15</v>
      </c>
      <c r="H100" s="422">
        <v>15</v>
      </c>
      <c r="I100" s="422">
        <v>15</v>
      </c>
      <c r="J100" s="422">
        <v>15</v>
      </c>
      <c r="K100" s="422">
        <v>15</v>
      </c>
      <c r="L100" s="422">
        <v>10</v>
      </c>
      <c r="M100" s="423" t="s">
        <v>153</v>
      </c>
      <c r="N100" s="424"/>
      <c r="O100" s="425">
        <f t="shared" si="99"/>
        <v>90</v>
      </c>
      <c r="P100" s="426">
        <f t="shared" si="88"/>
        <v>1</v>
      </c>
      <c r="Q100" s="164" t="str">
        <f t="shared" si="89"/>
        <v>Fuerte</v>
      </c>
      <c r="R100" s="438"/>
      <c r="S100" s="439"/>
      <c r="T100" s="440"/>
      <c r="U100" s="168" t="str">
        <f t="shared" si="102"/>
        <v>Fuerte</v>
      </c>
      <c r="V100" s="168" t="str">
        <f t="shared" si="107"/>
        <v/>
      </c>
      <c r="W100" s="168" t="str">
        <f t="shared" si="92"/>
        <v/>
      </c>
      <c r="X100" s="169" t="str">
        <f t="shared" si="98"/>
        <v>Control fuerte pero si el riesgo residual lo requiere y según la opción de manejo escogida, cada responsable involucrado debe liderar acciones adicionales</v>
      </c>
      <c r="Y100" s="170">
        <f t="shared" si="109"/>
        <v>2</v>
      </c>
      <c r="Z100" s="441"/>
      <c r="AA100" s="438"/>
      <c r="AB100" s="172" t="str">
        <f t="shared" si="104"/>
        <v/>
      </c>
      <c r="AC100" s="442"/>
      <c r="AD100" s="439"/>
    </row>
    <row r="101" spans="1:43" s="430" customFormat="1" ht="69" customHeight="1" x14ac:dyDescent="0.25">
      <c r="A101" s="457"/>
      <c r="B101" s="457"/>
      <c r="C101" s="419" t="s">
        <v>457</v>
      </c>
      <c r="D101" s="451" t="s">
        <v>456</v>
      </c>
      <c r="E101" s="421" t="s">
        <v>46</v>
      </c>
      <c r="F101" s="422">
        <v>15</v>
      </c>
      <c r="G101" s="422">
        <v>15</v>
      </c>
      <c r="H101" s="422">
        <v>15</v>
      </c>
      <c r="I101" s="422">
        <v>15</v>
      </c>
      <c r="J101" s="422">
        <v>15</v>
      </c>
      <c r="K101" s="422">
        <v>15</v>
      </c>
      <c r="L101" s="422">
        <v>10</v>
      </c>
      <c r="M101" s="423" t="s">
        <v>153</v>
      </c>
      <c r="N101" s="424"/>
      <c r="O101" s="425">
        <f t="shared" si="99"/>
        <v>90</v>
      </c>
      <c r="P101" s="426">
        <f t="shared" si="88"/>
        <v>1</v>
      </c>
      <c r="Q101" s="164" t="str">
        <f t="shared" si="89"/>
        <v>Fuerte</v>
      </c>
      <c r="R101" s="438"/>
      <c r="S101" s="439"/>
      <c r="T101" s="440"/>
      <c r="U101" s="168" t="str">
        <f t="shared" si="102"/>
        <v>Fuerte</v>
      </c>
      <c r="V101" s="168" t="str">
        <f t="shared" si="107"/>
        <v/>
      </c>
      <c r="W101" s="168" t="str">
        <f t="shared" si="92"/>
        <v/>
      </c>
      <c r="X101" s="169" t="str">
        <f t="shared" si="98"/>
        <v>Control fuerte pero si el riesgo residual lo requiere y según la opción de manejo escogida, cada responsable involucrado debe liderar acciones adicionales</v>
      </c>
      <c r="Y101" s="170">
        <f t="shared" si="109"/>
        <v>2</v>
      </c>
      <c r="Z101" s="441"/>
      <c r="AA101" s="438"/>
      <c r="AB101" s="172" t="str">
        <f t="shared" si="104"/>
        <v/>
      </c>
      <c r="AC101" s="442"/>
      <c r="AD101" s="439"/>
    </row>
    <row r="102" spans="1:43" s="430" customFormat="1" ht="69" customHeight="1" x14ac:dyDescent="0.25">
      <c r="A102" s="457"/>
      <c r="B102" s="457"/>
      <c r="C102" s="419" t="s">
        <v>491</v>
      </c>
      <c r="D102" s="521" t="s">
        <v>493</v>
      </c>
      <c r="E102" s="518" t="s">
        <v>46</v>
      </c>
      <c r="F102" s="519">
        <v>15</v>
      </c>
      <c r="G102" s="519">
        <v>15</v>
      </c>
      <c r="H102" s="519">
        <v>15</v>
      </c>
      <c r="I102" s="519">
        <v>10</v>
      </c>
      <c r="J102" s="519">
        <v>15</v>
      </c>
      <c r="K102" s="519">
        <v>15</v>
      </c>
      <c r="L102" s="519">
        <v>10</v>
      </c>
      <c r="M102" s="520" t="s">
        <v>153</v>
      </c>
      <c r="N102" s="424"/>
      <c r="O102" s="425">
        <f t="shared" si="99"/>
        <v>85</v>
      </c>
      <c r="P102" s="426">
        <f t="shared" ref="P102" si="110">(O102*1)/90</f>
        <v>0.94444444444444442</v>
      </c>
      <c r="Q102" s="164" t="str">
        <f t="shared" ref="Q102" si="111">IF(P102&gt;=96%,"Fuerte",(IF(P102&lt;=85%,"Débil","Moderado")))</f>
        <v>Moderado</v>
      </c>
      <c r="R102" s="438"/>
      <c r="S102" s="439"/>
      <c r="T102" s="440"/>
      <c r="U102" s="168" t="str">
        <f t="shared" si="102"/>
        <v/>
      </c>
      <c r="V102" s="168" t="str">
        <f t="shared" si="107"/>
        <v>Moderada</v>
      </c>
      <c r="W102" s="168" t="str">
        <f t="shared" ref="W102" si="112">IF(OR(U102="Fuerte",V102="Moderada"),"","Débil")</f>
        <v/>
      </c>
      <c r="X102" s="169" t="str">
        <f t="shared" si="98"/>
        <v>Requiere plan de acción para fortalecer el control</v>
      </c>
      <c r="Y102" s="170">
        <f t="shared" si="109"/>
        <v>1</v>
      </c>
      <c r="Z102" s="441"/>
      <c r="AA102" s="438"/>
      <c r="AB102" s="172"/>
      <c r="AC102" s="442"/>
      <c r="AD102" s="439"/>
    </row>
    <row r="103" spans="1:43" s="430" customFormat="1" ht="39.6" x14ac:dyDescent="0.25">
      <c r="A103" s="457"/>
      <c r="B103" s="457"/>
      <c r="C103" s="419">
        <v>2</v>
      </c>
      <c r="D103" s="420" t="s">
        <v>416</v>
      </c>
      <c r="E103" s="421" t="s">
        <v>71</v>
      </c>
      <c r="F103" s="422">
        <v>15</v>
      </c>
      <c r="G103" s="422">
        <v>15</v>
      </c>
      <c r="H103" s="422">
        <v>15</v>
      </c>
      <c r="I103" s="422">
        <v>15</v>
      </c>
      <c r="J103" s="422">
        <v>15</v>
      </c>
      <c r="K103" s="422">
        <v>15</v>
      </c>
      <c r="L103" s="422">
        <v>10</v>
      </c>
      <c r="M103" s="423" t="s">
        <v>153</v>
      </c>
      <c r="N103" s="424"/>
      <c r="O103" s="425">
        <f t="shared" si="99"/>
        <v>90</v>
      </c>
      <c r="P103" s="426">
        <f t="shared" si="88"/>
        <v>1</v>
      </c>
      <c r="Q103" s="164" t="str">
        <f t="shared" si="89"/>
        <v>Fuerte</v>
      </c>
      <c r="R103" s="438"/>
      <c r="S103" s="439"/>
      <c r="T103" s="440"/>
      <c r="U103" s="168" t="str">
        <f t="shared" si="102"/>
        <v>Fuerte</v>
      </c>
      <c r="V103" s="168" t="str">
        <f t="shared" si="107"/>
        <v/>
      </c>
      <c r="W103" s="168" t="str">
        <f t="shared" si="92"/>
        <v/>
      </c>
      <c r="X103" s="169" t="str">
        <f t="shared" si="98"/>
        <v>Control fuerte pero si el riesgo residual lo requiere y según la opción de manejo escogida, cada responsable involucrado debe liderar acciones adicionales</v>
      </c>
      <c r="Y103" s="170" t="str">
        <f t="shared" si="109"/>
        <v/>
      </c>
      <c r="Z103" s="441"/>
      <c r="AA103" s="438"/>
      <c r="AB103" s="172">
        <f t="shared" ref="AB103:AB130" si="113">IF(E103="Detectivo",IF(U103="Fuerte",2,IF(V103="Moderada",1,"")),"")</f>
        <v>2</v>
      </c>
      <c r="AC103" s="442"/>
      <c r="AD103" s="439"/>
    </row>
    <row r="104" spans="1:43" s="430" customFormat="1" ht="79.2" x14ac:dyDescent="0.25">
      <c r="A104" s="457"/>
      <c r="B104" s="457"/>
      <c r="C104" s="419" t="s">
        <v>377</v>
      </c>
      <c r="D104" s="445" t="s">
        <v>437</v>
      </c>
      <c r="E104" s="421" t="s">
        <v>46</v>
      </c>
      <c r="F104" s="422">
        <v>15</v>
      </c>
      <c r="G104" s="422">
        <v>15</v>
      </c>
      <c r="H104" s="422">
        <v>15</v>
      </c>
      <c r="I104" s="422">
        <v>15</v>
      </c>
      <c r="J104" s="422">
        <v>15</v>
      </c>
      <c r="K104" s="422">
        <v>15</v>
      </c>
      <c r="L104" s="422">
        <v>10</v>
      </c>
      <c r="M104" s="423" t="s">
        <v>153</v>
      </c>
      <c r="N104" s="424"/>
      <c r="O104" s="425">
        <f t="shared" si="99"/>
        <v>90</v>
      </c>
      <c r="P104" s="426">
        <f t="shared" si="88"/>
        <v>1</v>
      </c>
      <c r="Q104" s="164" t="str">
        <f t="shared" si="89"/>
        <v>Fuerte</v>
      </c>
      <c r="R104" s="438"/>
      <c r="S104" s="439"/>
      <c r="T104" s="440"/>
      <c r="U104" s="168" t="str">
        <f t="shared" si="102"/>
        <v>Fuerte</v>
      </c>
      <c r="V104" s="168" t="str">
        <f t="shared" si="107"/>
        <v/>
      </c>
      <c r="W104" s="168" t="str">
        <f t="shared" si="92"/>
        <v/>
      </c>
      <c r="X104" s="169" t="str">
        <f t="shared" si="98"/>
        <v>Control fuerte pero si el riesgo residual lo requiere y según la opción de manejo escogida, cada responsable involucrado debe liderar acciones adicionales</v>
      </c>
      <c r="Y104" s="170">
        <f t="shared" si="109"/>
        <v>2</v>
      </c>
      <c r="Z104" s="441"/>
      <c r="AA104" s="438"/>
      <c r="AB104" s="172" t="str">
        <f t="shared" si="113"/>
        <v/>
      </c>
      <c r="AC104" s="442"/>
      <c r="AD104" s="439"/>
    </row>
    <row r="105" spans="1:43" s="430" customFormat="1" ht="52.8" x14ac:dyDescent="0.25">
      <c r="A105" s="436"/>
      <c r="B105" s="436"/>
      <c r="C105" s="437" t="s">
        <v>378</v>
      </c>
      <c r="D105" s="420" t="s">
        <v>438</v>
      </c>
      <c r="E105" s="421" t="s">
        <v>71</v>
      </c>
      <c r="F105" s="422">
        <v>15</v>
      </c>
      <c r="G105" s="422">
        <v>15</v>
      </c>
      <c r="H105" s="422">
        <v>15</v>
      </c>
      <c r="I105" s="422">
        <v>15</v>
      </c>
      <c r="J105" s="422">
        <v>15</v>
      </c>
      <c r="K105" s="422">
        <v>15</v>
      </c>
      <c r="L105" s="422">
        <v>10</v>
      </c>
      <c r="M105" s="423" t="s">
        <v>153</v>
      </c>
      <c r="N105" s="424"/>
      <c r="O105" s="425">
        <f t="shared" si="99"/>
        <v>90</v>
      </c>
      <c r="P105" s="426">
        <f t="shared" si="88"/>
        <v>1</v>
      </c>
      <c r="Q105" s="164" t="str">
        <f t="shared" si="89"/>
        <v>Fuerte</v>
      </c>
      <c r="R105" s="438"/>
      <c r="S105" s="439"/>
      <c r="T105" s="440"/>
      <c r="U105" s="168" t="str">
        <f t="shared" si="102"/>
        <v>Fuerte</v>
      </c>
      <c r="V105" s="168" t="str">
        <f t="shared" si="107"/>
        <v/>
      </c>
      <c r="W105" s="168" t="str">
        <f t="shared" si="92"/>
        <v/>
      </c>
      <c r="X105" s="169" t="str">
        <f t="shared" si="98"/>
        <v>Control fuerte pero si el riesgo residual lo requiere y según la opción de manejo escogida, cada responsable involucrado debe liderar acciones adicionales</v>
      </c>
      <c r="Y105" s="170" t="str">
        <f t="shared" si="109"/>
        <v/>
      </c>
      <c r="Z105" s="441"/>
      <c r="AA105" s="438"/>
      <c r="AB105" s="172">
        <f t="shared" si="113"/>
        <v>2</v>
      </c>
      <c r="AC105" s="442"/>
      <c r="AD105" s="439"/>
    </row>
    <row r="106" spans="1:43" s="430" customFormat="1" ht="92.4" x14ac:dyDescent="0.25">
      <c r="A106" s="436"/>
      <c r="B106" s="436"/>
      <c r="C106" s="437" t="s">
        <v>435</v>
      </c>
      <c r="D106" s="420" t="s">
        <v>439</v>
      </c>
      <c r="E106" s="421" t="s">
        <v>46</v>
      </c>
      <c r="F106" s="422">
        <v>15</v>
      </c>
      <c r="G106" s="422">
        <v>15</v>
      </c>
      <c r="H106" s="422">
        <v>15</v>
      </c>
      <c r="I106" s="422">
        <v>15</v>
      </c>
      <c r="J106" s="422">
        <v>15</v>
      </c>
      <c r="K106" s="422">
        <v>15</v>
      </c>
      <c r="L106" s="422">
        <v>10</v>
      </c>
      <c r="M106" s="423" t="s">
        <v>153</v>
      </c>
      <c r="N106" s="424"/>
      <c r="O106" s="425">
        <f t="shared" si="99"/>
        <v>90</v>
      </c>
      <c r="P106" s="426">
        <f t="shared" si="88"/>
        <v>1</v>
      </c>
      <c r="Q106" s="164" t="str">
        <f t="shared" si="89"/>
        <v>Fuerte</v>
      </c>
      <c r="R106" s="438"/>
      <c r="S106" s="439"/>
      <c r="T106" s="440"/>
      <c r="U106" s="168" t="str">
        <f t="shared" si="102"/>
        <v>Fuerte</v>
      </c>
      <c r="V106" s="168" t="str">
        <f t="shared" si="107"/>
        <v/>
      </c>
      <c r="W106" s="168" t="str">
        <f t="shared" si="92"/>
        <v/>
      </c>
      <c r="X106" s="169" t="str">
        <f t="shared" si="98"/>
        <v>Control fuerte pero si el riesgo residual lo requiere y según la opción de manejo escogida, cada responsable involucrado debe liderar acciones adicionales</v>
      </c>
      <c r="Y106" s="170">
        <f t="shared" si="109"/>
        <v>2</v>
      </c>
      <c r="Z106" s="441"/>
      <c r="AA106" s="438"/>
      <c r="AB106" s="172" t="str">
        <f t="shared" si="113"/>
        <v/>
      </c>
      <c r="AC106" s="442"/>
      <c r="AD106" s="439"/>
    </row>
    <row r="107" spans="1:43" s="430" customFormat="1" ht="66" x14ac:dyDescent="0.25">
      <c r="A107" s="436"/>
      <c r="B107" s="436"/>
      <c r="C107" s="437" t="s">
        <v>436</v>
      </c>
      <c r="D107" s="420" t="s">
        <v>440</v>
      </c>
      <c r="E107" s="421" t="s">
        <v>71</v>
      </c>
      <c r="F107" s="422">
        <v>15</v>
      </c>
      <c r="G107" s="422">
        <v>15</v>
      </c>
      <c r="H107" s="422">
        <v>15</v>
      </c>
      <c r="I107" s="422">
        <v>10</v>
      </c>
      <c r="J107" s="422">
        <v>15</v>
      </c>
      <c r="K107" s="422">
        <v>15</v>
      </c>
      <c r="L107" s="422">
        <v>10</v>
      </c>
      <c r="M107" s="423" t="s">
        <v>154</v>
      </c>
      <c r="N107" s="424"/>
      <c r="O107" s="425">
        <f t="shared" si="99"/>
        <v>85</v>
      </c>
      <c r="P107" s="426">
        <f t="shared" si="88"/>
        <v>0.94444444444444442</v>
      </c>
      <c r="Q107" s="164" t="str">
        <f t="shared" si="89"/>
        <v>Moderado</v>
      </c>
      <c r="R107" s="438"/>
      <c r="S107" s="439"/>
      <c r="T107" s="440"/>
      <c r="U107" s="168" t="str">
        <f t="shared" si="102"/>
        <v/>
      </c>
      <c r="V107" s="168" t="str">
        <f t="shared" si="107"/>
        <v>Moderada</v>
      </c>
      <c r="W107" s="168" t="str">
        <f t="shared" si="92"/>
        <v/>
      </c>
      <c r="X107" s="169" t="str">
        <f t="shared" si="98"/>
        <v>Requiere plan de acción para fortalecer el control</v>
      </c>
      <c r="Y107" s="170" t="str">
        <f t="shared" si="109"/>
        <v/>
      </c>
      <c r="Z107" s="441"/>
      <c r="AA107" s="438"/>
      <c r="AB107" s="172">
        <f t="shared" si="113"/>
        <v>1</v>
      </c>
      <c r="AC107" s="442"/>
      <c r="AD107" s="439"/>
    </row>
    <row r="108" spans="1:43" s="430" customFormat="1" x14ac:dyDescent="0.25">
      <c r="A108" s="457"/>
      <c r="B108" s="457"/>
      <c r="C108" s="419"/>
      <c r="N108" s="424"/>
      <c r="O108" s="425">
        <f t="shared" si="99"/>
        <v>0</v>
      </c>
      <c r="P108" s="426">
        <f t="shared" si="88"/>
        <v>0</v>
      </c>
      <c r="Q108" s="164" t="str">
        <f t="shared" si="89"/>
        <v>Débil</v>
      </c>
      <c r="R108" s="438"/>
      <c r="S108" s="439"/>
      <c r="T108" s="440"/>
      <c r="U108" s="168" t="str">
        <f t="shared" si="102"/>
        <v/>
      </c>
      <c r="V108" s="168" t="str">
        <f t="shared" si="107"/>
        <v/>
      </c>
      <c r="W108" s="168" t="str">
        <f t="shared" si="92"/>
        <v>Débil</v>
      </c>
      <c r="X108" s="169" t="str">
        <f t="shared" si="98"/>
        <v>Requiere plan de acción para fortalecer el control</v>
      </c>
      <c r="Y108" s="170" t="str">
        <f t="shared" si="109"/>
        <v/>
      </c>
      <c r="Z108" s="441"/>
      <c r="AA108" s="438"/>
      <c r="AB108" s="172" t="str">
        <f t="shared" si="113"/>
        <v/>
      </c>
      <c r="AC108" s="442"/>
      <c r="AD108" s="439"/>
    </row>
    <row r="109" spans="1:43" s="430" customFormat="1" x14ac:dyDescent="0.25">
      <c r="A109" s="436"/>
      <c r="B109" s="436"/>
      <c r="C109" s="437"/>
      <c r="D109" s="445"/>
      <c r="E109" s="421"/>
      <c r="F109" s="422"/>
      <c r="G109" s="422"/>
      <c r="H109" s="422"/>
      <c r="I109" s="422"/>
      <c r="J109" s="422"/>
      <c r="K109" s="422"/>
      <c r="L109" s="422"/>
      <c r="M109" s="423"/>
      <c r="N109" s="424"/>
      <c r="O109" s="425">
        <f t="shared" si="99"/>
        <v>0</v>
      </c>
      <c r="P109" s="426">
        <f t="shared" si="88"/>
        <v>0</v>
      </c>
      <c r="Q109" s="164" t="str">
        <f t="shared" si="89"/>
        <v>Débil</v>
      </c>
      <c r="R109" s="438"/>
      <c r="S109" s="439"/>
      <c r="T109" s="440"/>
      <c r="U109" s="168" t="str">
        <f t="shared" si="102"/>
        <v/>
      </c>
      <c r="V109" s="168" t="str">
        <f t="shared" si="107"/>
        <v/>
      </c>
      <c r="W109" s="168" t="str">
        <f t="shared" si="92"/>
        <v>Débil</v>
      </c>
      <c r="X109" s="169" t="str">
        <f t="shared" si="98"/>
        <v>Requiere plan de acción para fortalecer el control</v>
      </c>
      <c r="Y109" s="170" t="str">
        <f t="shared" si="109"/>
        <v/>
      </c>
      <c r="Z109" s="441"/>
      <c r="AA109" s="438"/>
      <c r="AB109" s="172" t="str">
        <f t="shared" si="113"/>
        <v/>
      </c>
      <c r="AC109" s="442"/>
      <c r="AD109" s="439"/>
    </row>
    <row r="110" spans="1:43" s="430" customFormat="1" ht="52.8" x14ac:dyDescent="0.25">
      <c r="A110" s="436"/>
      <c r="B110" s="436"/>
      <c r="C110" s="437" t="s">
        <v>348</v>
      </c>
      <c r="D110" s="445" t="s">
        <v>362</v>
      </c>
      <c r="E110" s="421" t="s">
        <v>46</v>
      </c>
      <c r="F110" s="422">
        <v>15</v>
      </c>
      <c r="G110" s="422">
        <v>15</v>
      </c>
      <c r="H110" s="422">
        <v>15</v>
      </c>
      <c r="I110" s="422">
        <v>15</v>
      </c>
      <c r="J110" s="422">
        <v>15</v>
      </c>
      <c r="K110" s="422">
        <v>15</v>
      </c>
      <c r="L110" s="461">
        <v>10</v>
      </c>
      <c r="M110" s="423" t="s">
        <v>153</v>
      </c>
      <c r="N110" s="424"/>
      <c r="O110" s="425">
        <f t="shared" si="99"/>
        <v>90</v>
      </c>
      <c r="P110" s="426">
        <f t="shared" si="88"/>
        <v>1</v>
      </c>
      <c r="Q110" s="164" t="str">
        <f t="shared" si="89"/>
        <v>Fuerte</v>
      </c>
      <c r="R110" s="438"/>
      <c r="S110" s="439"/>
      <c r="T110" s="455"/>
      <c r="U110" s="168" t="str">
        <f t="shared" si="102"/>
        <v>Fuerte</v>
      </c>
      <c r="V110" s="168" t="str">
        <f t="shared" si="107"/>
        <v/>
      </c>
      <c r="W110" s="168" t="str">
        <f t="shared" si="92"/>
        <v/>
      </c>
      <c r="X110" s="169" t="str">
        <f t="shared" si="98"/>
        <v>Control fuerte pero si el riesgo residual lo requiere y según la opción de manejo escogida, cada responsable involucrado debe liderar acciones adicionales</v>
      </c>
      <c r="Y110" s="170">
        <f t="shared" si="109"/>
        <v>2</v>
      </c>
      <c r="Z110" s="446"/>
      <c r="AA110" s="447"/>
      <c r="AB110" s="172" t="str">
        <f t="shared" si="113"/>
        <v/>
      </c>
      <c r="AC110" s="429"/>
      <c r="AD110" s="448"/>
    </row>
    <row r="111" spans="1:43" s="430" customFormat="1" ht="15.6" x14ac:dyDescent="0.25">
      <c r="A111" s="449"/>
      <c r="B111" s="449"/>
      <c r="C111" s="450"/>
      <c r="D111" s="451"/>
      <c r="E111" s="421"/>
      <c r="F111" s="422"/>
      <c r="G111" s="422"/>
      <c r="H111" s="422"/>
      <c r="I111" s="422"/>
      <c r="J111" s="422"/>
      <c r="K111" s="422"/>
      <c r="L111" s="422"/>
      <c r="M111" s="423"/>
      <c r="N111" s="424"/>
      <c r="O111" s="425">
        <f t="shared" si="99"/>
        <v>0</v>
      </c>
      <c r="P111" s="426">
        <f t="shared" si="88"/>
        <v>0</v>
      </c>
      <c r="Q111" s="164" t="str">
        <f t="shared" si="89"/>
        <v>Débil</v>
      </c>
      <c r="R111" s="438"/>
      <c r="S111" s="439"/>
      <c r="T111" s="440"/>
      <c r="U111" s="168" t="str">
        <f t="shared" si="102"/>
        <v/>
      </c>
      <c r="V111" s="168" t="str">
        <f t="shared" si="107"/>
        <v/>
      </c>
      <c r="W111" s="168" t="str">
        <f t="shared" si="92"/>
        <v>Débil</v>
      </c>
      <c r="X111" s="169" t="str">
        <f t="shared" si="98"/>
        <v>Requiere plan de acción para fortalecer el control</v>
      </c>
      <c r="Y111" s="170" t="str">
        <f t="shared" si="109"/>
        <v/>
      </c>
      <c r="Z111" s="428"/>
      <c r="AA111" s="427">
        <f>IF(OR(W111="Débil",Z111=0),0,IF(Z111=1,1,IF(AND(U111="Fuerte",Z111=2),2,1)))</f>
        <v>0</v>
      </c>
      <c r="AB111" s="172" t="str">
        <f t="shared" si="113"/>
        <v/>
      </c>
      <c r="AC111" s="428"/>
      <c r="AD111" s="427">
        <f>IF(OR(W111="Débil",AC111=0),0,IF(AC111=1,1,IF(AND(U111="Fuerte",AC111=2),2,1)))</f>
        <v>0</v>
      </c>
      <c r="AF111" s="431"/>
      <c r="AG111" s="443"/>
      <c r="AH111" s="443"/>
      <c r="AI111" s="443"/>
      <c r="AJ111" s="456"/>
      <c r="AK111" s="434"/>
      <c r="AL111" s="434"/>
      <c r="AM111" s="434"/>
      <c r="AN111" s="443"/>
      <c r="AO111" s="443"/>
      <c r="AP111" s="443"/>
      <c r="AQ111" s="456"/>
    </row>
    <row r="112" spans="1:43" s="430" customFormat="1" ht="15.6" x14ac:dyDescent="0.25">
      <c r="A112" s="436"/>
      <c r="B112" s="436"/>
      <c r="C112" s="437"/>
      <c r="D112" s="451"/>
      <c r="E112" s="421"/>
      <c r="F112" s="422"/>
      <c r="G112" s="422"/>
      <c r="H112" s="422"/>
      <c r="I112" s="422"/>
      <c r="J112" s="422"/>
      <c r="K112" s="422"/>
      <c r="L112" s="422"/>
      <c r="M112" s="423"/>
      <c r="N112" s="424"/>
      <c r="O112" s="425">
        <f t="shared" si="99"/>
        <v>0</v>
      </c>
      <c r="P112" s="426">
        <f t="shared" si="88"/>
        <v>0</v>
      </c>
      <c r="Q112" s="164" t="str">
        <f t="shared" si="89"/>
        <v>Débil</v>
      </c>
      <c r="R112" s="438"/>
      <c r="S112" s="439"/>
      <c r="T112" s="440"/>
      <c r="U112" s="168" t="str">
        <f t="shared" si="102"/>
        <v/>
      </c>
      <c r="V112" s="168" t="str">
        <f t="shared" si="107"/>
        <v/>
      </c>
      <c r="W112" s="168" t="str">
        <f t="shared" si="92"/>
        <v>Débil</v>
      </c>
      <c r="X112" s="169" t="str">
        <f t="shared" si="98"/>
        <v>Requiere plan de acción para fortalecer el control</v>
      </c>
      <c r="Y112" s="170" t="str">
        <f t="shared" si="109"/>
        <v/>
      </c>
      <c r="Z112" s="441"/>
      <c r="AA112" s="438"/>
      <c r="AB112" s="172" t="str">
        <f t="shared" si="113"/>
        <v/>
      </c>
      <c r="AC112" s="442"/>
      <c r="AD112" s="439"/>
      <c r="AF112" s="431"/>
      <c r="AG112" s="443"/>
      <c r="AH112" s="443"/>
      <c r="AI112" s="443"/>
      <c r="AJ112" s="456"/>
      <c r="AK112" s="434"/>
      <c r="AL112" s="434"/>
      <c r="AM112" s="434"/>
      <c r="AN112" s="443"/>
      <c r="AO112" s="443"/>
      <c r="AP112" s="443"/>
      <c r="AQ112" s="456"/>
    </row>
    <row r="113" spans="1:43" s="430" customFormat="1" ht="15.6" x14ac:dyDescent="0.25">
      <c r="A113" s="452"/>
      <c r="B113" s="452"/>
      <c r="C113" s="437"/>
      <c r="D113" s="451"/>
      <c r="E113" s="421"/>
      <c r="F113" s="422"/>
      <c r="G113" s="422"/>
      <c r="H113" s="422"/>
      <c r="I113" s="422"/>
      <c r="J113" s="422"/>
      <c r="K113" s="422"/>
      <c r="L113" s="422"/>
      <c r="M113" s="423"/>
      <c r="N113" s="424"/>
      <c r="O113" s="425">
        <f t="shared" si="99"/>
        <v>0</v>
      </c>
      <c r="P113" s="426">
        <f t="shared" si="88"/>
        <v>0</v>
      </c>
      <c r="Q113" s="164" t="str">
        <f t="shared" si="89"/>
        <v>Débil</v>
      </c>
      <c r="R113" s="438"/>
      <c r="S113" s="439"/>
      <c r="T113" s="440"/>
      <c r="U113" s="168" t="str">
        <f t="shared" si="102"/>
        <v/>
      </c>
      <c r="V113" s="168" t="str">
        <f t="shared" si="107"/>
        <v/>
      </c>
      <c r="W113" s="168" t="str">
        <f t="shared" si="92"/>
        <v>Débil</v>
      </c>
      <c r="X113" s="169" t="str">
        <f t="shared" si="98"/>
        <v>Requiere plan de acción para fortalecer el control</v>
      </c>
      <c r="Y113" s="170" t="str">
        <f t="shared" si="109"/>
        <v/>
      </c>
      <c r="Z113" s="441"/>
      <c r="AA113" s="438"/>
      <c r="AB113" s="172" t="str">
        <f t="shared" si="113"/>
        <v/>
      </c>
      <c r="AC113" s="442"/>
      <c r="AD113" s="439"/>
      <c r="AF113" s="431"/>
      <c r="AG113" s="443"/>
      <c r="AH113" s="443"/>
      <c r="AI113" s="443"/>
      <c r="AJ113" s="456"/>
      <c r="AK113" s="434"/>
      <c r="AL113" s="434"/>
      <c r="AM113" s="434"/>
      <c r="AN113" s="443"/>
      <c r="AO113" s="443"/>
      <c r="AP113" s="443"/>
      <c r="AQ113" s="456"/>
    </row>
    <row r="114" spans="1:43" s="173" customFormat="1" ht="118.8" x14ac:dyDescent="0.25">
      <c r="A114" s="358" t="str">
        <f>'2. MAPA DE RIESGOS '!C20</f>
        <v>9. Discriminación y restricción a la participación de los ciudadanos que requieren atención y respuesta por parte de la SDM.</v>
      </c>
      <c r="B114" s="358"/>
      <c r="C114" s="390" t="s">
        <v>352</v>
      </c>
      <c r="D114" s="350" t="s">
        <v>363</v>
      </c>
      <c r="E114" s="161" t="s">
        <v>46</v>
      </c>
      <c r="F114" s="162">
        <v>15</v>
      </c>
      <c r="G114" s="162">
        <v>15</v>
      </c>
      <c r="H114" s="162">
        <v>15</v>
      </c>
      <c r="I114" s="162">
        <v>15</v>
      </c>
      <c r="J114" s="162">
        <v>15</v>
      </c>
      <c r="K114" s="162">
        <v>15</v>
      </c>
      <c r="L114" s="162">
        <v>10</v>
      </c>
      <c r="M114" s="377" t="s">
        <v>154</v>
      </c>
      <c r="N114" s="368"/>
      <c r="O114" s="163">
        <f t="shared" si="99"/>
        <v>90</v>
      </c>
      <c r="P114" s="417">
        <f t="shared" si="88"/>
        <v>1</v>
      </c>
      <c r="Q114" s="164" t="str">
        <f t="shared" si="89"/>
        <v>Fuerte</v>
      </c>
      <c r="R114" s="464">
        <f>ROUNDUP(AVERAGEIF(P114:P125,"&gt;0"),1)</f>
        <v>1</v>
      </c>
      <c r="S114" s="166" t="str">
        <f>IF(R114&gt;96%,"Fuerte",IF(R114&lt;50%,"Débil","Moderada"))</f>
        <v>Fuerte</v>
      </c>
      <c r="T114" s="167" t="str">
        <f>IF(R114&lt;96%,"Se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14" s="168" t="str">
        <f t="shared" si="102"/>
        <v/>
      </c>
      <c r="V114" s="168" t="str">
        <f t="shared" si="107"/>
        <v>Moderada</v>
      </c>
      <c r="W114" s="168" t="str">
        <f t="shared" si="92"/>
        <v/>
      </c>
      <c r="X114" s="169" t="str">
        <f t="shared" si="98"/>
        <v>Requiere plan de acción para fortalecer el control</v>
      </c>
      <c r="Y114" s="170">
        <f t="shared" si="109"/>
        <v>1</v>
      </c>
      <c r="Z114" s="466">
        <f>IFERROR(ROUND(AVERAGE(Y114:Y125),0),0)</f>
        <v>1</v>
      </c>
      <c r="AA114" s="166">
        <f>IF(OR(W114="Débil",Z114=0),0,IF(Z114=1,1,IF(AND(U114="Fuerte",Z114=2),2,1)))</f>
        <v>1</v>
      </c>
      <c r="AB114" s="172" t="str">
        <f t="shared" si="113"/>
        <v/>
      </c>
      <c r="AC114" s="466">
        <f>IFERROR(ROUND(AVERAGE(AB114:AB125),0),0)</f>
        <v>2</v>
      </c>
      <c r="AD114" s="166">
        <f>IF(OR(W114="Débil",AC114=0),0,IF(AC114=1,1,IF(AND(U114="Fuerte",AC114=2),2,1)))</f>
        <v>1</v>
      </c>
    </row>
    <row r="115" spans="1:43" s="173" customFormat="1" ht="39.6" x14ac:dyDescent="0.25">
      <c r="A115" s="364"/>
      <c r="B115" s="364"/>
      <c r="C115" s="390" t="s">
        <v>394</v>
      </c>
      <c r="D115" s="350" t="s">
        <v>421</v>
      </c>
      <c r="E115" s="161" t="s">
        <v>71</v>
      </c>
      <c r="F115" s="162">
        <v>15</v>
      </c>
      <c r="G115" s="162">
        <v>15</v>
      </c>
      <c r="H115" s="162">
        <v>15</v>
      </c>
      <c r="I115" s="162">
        <v>15</v>
      </c>
      <c r="J115" s="162">
        <v>15</v>
      </c>
      <c r="K115" s="162">
        <v>15</v>
      </c>
      <c r="L115" s="162">
        <v>10</v>
      </c>
      <c r="M115" s="377" t="s">
        <v>153</v>
      </c>
      <c r="N115" s="368"/>
      <c r="O115" s="163">
        <f t="shared" si="99"/>
        <v>90</v>
      </c>
      <c r="P115" s="417">
        <f t="shared" si="88"/>
        <v>1</v>
      </c>
      <c r="Q115" s="164" t="str">
        <f t="shared" si="89"/>
        <v>Fuerte</v>
      </c>
      <c r="R115" s="183"/>
      <c r="S115" s="185"/>
      <c r="T115" s="195"/>
      <c r="U115" s="168" t="str">
        <f t="shared" si="102"/>
        <v>Fuerte</v>
      </c>
      <c r="V115" s="168" t="str">
        <f t="shared" si="107"/>
        <v/>
      </c>
      <c r="W115" s="168" t="str">
        <f t="shared" si="92"/>
        <v/>
      </c>
      <c r="X115" s="169" t="str">
        <f t="shared" si="98"/>
        <v>Control fuerte pero si el riesgo residual lo requiere y según la opción de manejo escogida, cada responsable involucrado debe liderar acciones adicionales</v>
      </c>
      <c r="Y115" s="170" t="str">
        <f t="shared" si="109"/>
        <v/>
      </c>
      <c r="Z115" s="182"/>
      <c r="AA115" s="183"/>
      <c r="AB115" s="172">
        <f t="shared" si="113"/>
        <v>2</v>
      </c>
      <c r="AC115" s="184"/>
      <c r="AD115" s="185"/>
    </row>
    <row r="116" spans="1:43" s="173" customFormat="1" ht="92.4" x14ac:dyDescent="0.25">
      <c r="A116" s="362"/>
      <c r="B116" s="362"/>
      <c r="C116" s="393" t="s">
        <v>354</v>
      </c>
      <c r="D116" s="350" t="s">
        <v>406</v>
      </c>
      <c r="E116" s="161" t="s">
        <v>71</v>
      </c>
      <c r="F116" s="162">
        <v>15</v>
      </c>
      <c r="G116" s="162">
        <v>15</v>
      </c>
      <c r="H116" s="162">
        <v>15</v>
      </c>
      <c r="I116" s="162">
        <v>10</v>
      </c>
      <c r="J116" s="162">
        <v>15</v>
      </c>
      <c r="K116" s="162">
        <v>15</v>
      </c>
      <c r="L116" s="162">
        <v>10</v>
      </c>
      <c r="M116" s="377" t="s">
        <v>153</v>
      </c>
      <c r="N116" s="368"/>
      <c r="O116" s="163">
        <f t="shared" si="99"/>
        <v>85</v>
      </c>
      <c r="P116" s="417">
        <f t="shared" si="88"/>
        <v>0.94444444444444442</v>
      </c>
      <c r="Q116" s="164" t="str">
        <f t="shared" si="89"/>
        <v>Moderado</v>
      </c>
      <c r="R116" s="183"/>
      <c r="S116" s="185"/>
      <c r="T116" s="195"/>
      <c r="U116" s="168" t="str">
        <f t="shared" si="102"/>
        <v/>
      </c>
      <c r="V116" s="168" t="str">
        <f t="shared" si="107"/>
        <v>Moderada</v>
      </c>
      <c r="W116" s="168" t="str">
        <f t="shared" si="92"/>
        <v/>
      </c>
      <c r="X116" s="169" t="str">
        <f t="shared" si="98"/>
        <v>Requiere plan de acción para fortalecer el control</v>
      </c>
      <c r="Y116" s="170" t="str">
        <f t="shared" si="109"/>
        <v/>
      </c>
      <c r="Z116" s="182"/>
      <c r="AA116" s="183"/>
      <c r="AB116" s="172">
        <f t="shared" si="113"/>
        <v>1</v>
      </c>
      <c r="AC116" s="184"/>
      <c r="AD116" s="185"/>
    </row>
    <row r="117" spans="1:43" s="173" customFormat="1" x14ac:dyDescent="0.25">
      <c r="A117" s="362"/>
      <c r="B117" s="362"/>
      <c r="C117" s="393"/>
      <c r="D117" s="356"/>
      <c r="E117" s="161"/>
      <c r="F117" s="162"/>
      <c r="G117" s="162"/>
      <c r="H117" s="162"/>
      <c r="I117" s="162"/>
      <c r="J117" s="162"/>
      <c r="K117" s="162"/>
      <c r="L117" s="162"/>
      <c r="M117" s="377"/>
      <c r="N117" s="368"/>
      <c r="O117" s="163">
        <f t="shared" si="99"/>
        <v>0</v>
      </c>
      <c r="P117" s="417">
        <f t="shared" si="88"/>
        <v>0</v>
      </c>
      <c r="Q117" s="164" t="str">
        <f t="shared" si="89"/>
        <v>Débil</v>
      </c>
      <c r="R117" s="183"/>
      <c r="S117" s="185"/>
      <c r="T117" s="195"/>
      <c r="U117" s="168" t="str">
        <f t="shared" si="102"/>
        <v/>
      </c>
      <c r="V117" s="168" t="str">
        <f t="shared" si="107"/>
        <v/>
      </c>
      <c r="W117" s="168" t="str">
        <f t="shared" si="92"/>
        <v>Débil</v>
      </c>
      <c r="X117" s="169" t="str">
        <f t="shared" si="98"/>
        <v>Requiere plan de acción para fortalecer el control</v>
      </c>
      <c r="Y117" s="170" t="str">
        <f t="shared" si="109"/>
        <v/>
      </c>
      <c r="Z117" s="182"/>
      <c r="AA117" s="183"/>
      <c r="AB117" s="172" t="str">
        <f t="shared" si="113"/>
        <v/>
      </c>
      <c r="AC117" s="184"/>
      <c r="AD117" s="185"/>
    </row>
    <row r="118" spans="1:43" s="173" customFormat="1" x14ac:dyDescent="0.25">
      <c r="A118" s="362"/>
      <c r="B118" s="362"/>
      <c r="C118" s="393"/>
      <c r="D118" s="356"/>
      <c r="E118" s="161"/>
      <c r="F118" s="162"/>
      <c r="G118" s="162"/>
      <c r="H118" s="162"/>
      <c r="I118" s="162"/>
      <c r="J118" s="162"/>
      <c r="K118" s="162"/>
      <c r="L118" s="162"/>
      <c r="M118" s="377"/>
      <c r="N118" s="368"/>
      <c r="O118" s="163">
        <f t="shared" si="99"/>
        <v>0</v>
      </c>
      <c r="P118" s="417">
        <f t="shared" si="88"/>
        <v>0</v>
      </c>
      <c r="Q118" s="164" t="str">
        <f t="shared" si="89"/>
        <v>Débil</v>
      </c>
      <c r="R118" s="183"/>
      <c r="S118" s="185"/>
      <c r="T118" s="195"/>
      <c r="U118" s="168" t="str">
        <f t="shared" si="102"/>
        <v/>
      </c>
      <c r="V118" s="168" t="str">
        <f t="shared" si="107"/>
        <v/>
      </c>
      <c r="W118" s="168" t="str">
        <f t="shared" si="92"/>
        <v>Débil</v>
      </c>
      <c r="X118" s="169" t="str">
        <f t="shared" si="98"/>
        <v>Requiere plan de acción para fortalecer el control</v>
      </c>
      <c r="Y118" s="170" t="str">
        <f t="shared" si="109"/>
        <v/>
      </c>
      <c r="Z118" s="182"/>
      <c r="AA118" s="183"/>
      <c r="AB118" s="172" t="str">
        <f t="shared" si="113"/>
        <v/>
      </c>
      <c r="AC118" s="184"/>
      <c r="AD118" s="185"/>
    </row>
    <row r="119" spans="1:43" s="173" customFormat="1" x14ac:dyDescent="0.25">
      <c r="A119" s="362"/>
      <c r="B119" s="362"/>
      <c r="C119" s="393"/>
      <c r="D119" s="356"/>
      <c r="E119" s="161"/>
      <c r="F119" s="162"/>
      <c r="G119" s="162"/>
      <c r="H119" s="162"/>
      <c r="I119" s="162"/>
      <c r="J119" s="162"/>
      <c r="K119" s="162"/>
      <c r="L119" s="162"/>
      <c r="M119" s="377"/>
      <c r="N119" s="368"/>
      <c r="O119" s="163">
        <f t="shared" si="99"/>
        <v>0</v>
      </c>
      <c r="P119" s="417">
        <f t="shared" si="88"/>
        <v>0</v>
      </c>
      <c r="Q119" s="164" t="str">
        <f t="shared" si="89"/>
        <v>Débil</v>
      </c>
      <c r="R119" s="183"/>
      <c r="S119" s="185"/>
      <c r="T119" s="195"/>
      <c r="U119" s="168" t="str">
        <f t="shared" si="102"/>
        <v/>
      </c>
      <c r="V119" s="168" t="str">
        <f t="shared" si="107"/>
        <v/>
      </c>
      <c r="W119" s="168" t="str">
        <f t="shared" si="92"/>
        <v>Débil</v>
      </c>
      <c r="X119" s="169" t="str">
        <f t="shared" ref="X119:X145" si="114">IF(AND(Q119="Fuerte",M119="Fuerte"),"Control fuerte pero si el riesgo residual lo requiere y según la opción de manejo escogida, cada responsable involucrado debe liderar acciones adicionales","Requiere plan de acción para fortalecer el control")</f>
        <v>Requiere plan de acción para fortalecer el control</v>
      </c>
      <c r="Y119" s="170" t="str">
        <f t="shared" si="109"/>
        <v/>
      </c>
      <c r="Z119" s="182"/>
      <c r="AA119" s="183"/>
      <c r="AB119" s="172" t="str">
        <f t="shared" si="113"/>
        <v/>
      </c>
      <c r="AC119" s="184"/>
      <c r="AD119" s="185"/>
    </row>
    <row r="120" spans="1:43" s="173" customFormat="1" x14ac:dyDescent="0.25">
      <c r="A120" s="362"/>
      <c r="B120" s="362"/>
      <c r="C120" s="393"/>
      <c r="D120" s="356"/>
      <c r="E120" s="161"/>
      <c r="F120" s="162"/>
      <c r="G120" s="162"/>
      <c r="H120" s="162"/>
      <c r="I120" s="162"/>
      <c r="J120" s="162"/>
      <c r="K120" s="162"/>
      <c r="L120" s="162"/>
      <c r="M120" s="377"/>
      <c r="N120" s="368"/>
      <c r="O120" s="163">
        <f t="shared" ref="O120:O145" si="115">SUM(F120:K120)</f>
        <v>0</v>
      </c>
      <c r="P120" s="417">
        <f t="shared" si="88"/>
        <v>0</v>
      </c>
      <c r="Q120" s="164" t="str">
        <f t="shared" si="89"/>
        <v>Débil</v>
      </c>
      <c r="R120" s="183"/>
      <c r="S120" s="185"/>
      <c r="T120" s="195"/>
      <c r="U120" s="168" t="str">
        <f t="shared" ref="U120:U145" si="116">IF(AND(Q120="Fuerte",M120="Fuerte"),"Fuerte","")</f>
        <v/>
      </c>
      <c r="V120" s="168" t="str">
        <f t="shared" si="107"/>
        <v/>
      </c>
      <c r="W120" s="168" t="str">
        <f t="shared" si="92"/>
        <v>Débil</v>
      </c>
      <c r="X120" s="169" t="str">
        <f t="shared" si="114"/>
        <v>Requiere plan de acción para fortalecer el control</v>
      </c>
      <c r="Y120" s="170" t="str">
        <f t="shared" si="109"/>
        <v/>
      </c>
      <c r="Z120" s="182"/>
      <c r="AA120" s="183"/>
      <c r="AB120" s="172" t="str">
        <f t="shared" si="113"/>
        <v/>
      </c>
      <c r="AC120" s="184"/>
      <c r="AD120" s="185"/>
    </row>
    <row r="121" spans="1:43" s="173" customFormat="1" x14ac:dyDescent="0.25">
      <c r="A121" s="362"/>
      <c r="B121" s="362"/>
      <c r="C121" s="393"/>
      <c r="D121" s="356"/>
      <c r="E121" s="161"/>
      <c r="F121" s="162"/>
      <c r="G121" s="162"/>
      <c r="H121" s="162"/>
      <c r="I121" s="162"/>
      <c r="J121" s="162"/>
      <c r="K121" s="162"/>
      <c r="L121" s="162"/>
      <c r="M121" s="377"/>
      <c r="N121" s="368"/>
      <c r="O121" s="163">
        <f t="shared" si="115"/>
        <v>0</v>
      </c>
      <c r="P121" s="417">
        <f t="shared" si="88"/>
        <v>0</v>
      </c>
      <c r="Q121" s="164" t="str">
        <f t="shared" si="89"/>
        <v>Débil</v>
      </c>
      <c r="R121" s="183"/>
      <c r="S121" s="185"/>
      <c r="T121" s="195"/>
      <c r="U121" s="168" t="str">
        <f t="shared" si="116"/>
        <v/>
      </c>
      <c r="V121" s="168" t="str">
        <f t="shared" si="107"/>
        <v/>
      </c>
      <c r="W121" s="168" t="str">
        <f t="shared" si="92"/>
        <v>Débil</v>
      </c>
      <c r="X121" s="169" t="str">
        <f t="shared" si="114"/>
        <v>Requiere plan de acción para fortalecer el control</v>
      </c>
      <c r="Y121" s="170" t="str">
        <f t="shared" si="109"/>
        <v/>
      </c>
      <c r="Z121" s="182"/>
      <c r="AA121" s="183"/>
      <c r="AB121" s="172" t="str">
        <f t="shared" si="113"/>
        <v/>
      </c>
      <c r="AC121" s="184"/>
      <c r="AD121" s="185"/>
    </row>
    <row r="122" spans="1:43" s="173" customFormat="1" x14ac:dyDescent="0.25">
      <c r="A122" s="362"/>
      <c r="B122" s="362"/>
      <c r="C122" s="393"/>
      <c r="D122" s="356"/>
      <c r="E122" s="161"/>
      <c r="F122" s="162"/>
      <c r="G122" s="162"/>
      <c r="H122" s="162"/>
      <c r="I122" s="162"/>
      <c r="J122" s="162"/>
      <c r="K122" s="162"/>
      <c r="L122" s="162"/>
      <c r="M122" s="377"/>
      <c r="N122" s="368"/>
      <c r="O122" s="163">
        <f t="shared" si="115"/>
        <v>0</v>
      </c>
      <c r="P122" s="417">
        <f t="shared" si="88"/>
        <v>0</v>
      </c>
      <c r="Q122" s="164" t="str">
        <f t="shared" si="89"/>
        <v>Débil</v>
      </c>
      <c r="R122" s="183"/>
      <c r="S122" s="185"/>
      <c r="T122" s="196"/>
      <c r="U122" s="168" t="str">
        <f t="shared" si="116"/>
        <v/>
      </c>
      <c r="V122" s="168" t="str">
        <f t="shared" ref="V122:V145" si="117">IF(U122="Fuerte","",IF(OR(Q122="Débil",M122="Débil"),"","Moderada"))</f>
        <v/>
      </c>
      <c r="W122" s="168" t="str">
        <f t="shared" si="92"/>
        <v>Débil</v>
      </c>
      <c r="X122" s="169" t="str">
        <f t="shared" si="114"/>
        <v>Requiere plan de acción para fortalecer el control</v>
      </c>
      <c r="Y122" s="170" t="str">
        <f t="shared" ref="Y122:Y145" si="118">IF(E122="Preventivo",IF(U122="Fuerte",2,IF(V122="Moderada",1,"")),"")</f>
        <v/>
      </c>
      <c r="Z122" s="191"/>
      <c r="AA122" s="192"/>
      <c r="AB122" s="172" t="str">
        <f t="shared" si="113"/>
        <v/>
      </c>
      <c r="AC122" s="172"/>
      <c r="AD122" s="193"/>
    </row>
    <row r="123" spans="1:43" s="173" customFormat="1" ht="15.6" x14ac:dyDescent="0.25">
      <c r="A123" s="360"/>
      <c r="B123" s="360"/>
      <c r="C123" s="392"/>
      <c r="D123" s="354"/>
      <c r="E123" s="161"/>
      <c r="F123" s="162"/>
      <c r="G123" s="162"/>
      <c r="H123" s="162"/>
      <c r="I123" s="162"/>
      <c r="J123" s="162"/>
      <c r="K123" s="162"/>
      <c r="L123" s="162"/>
      <c r="M123" s="377"/>
      <c r="N123" s="368"/>
      <c r="O123" s="163">
        <f t="shared" si="115"/>
        <v>0</v>
      </c>
      <c r="P123" s="417">
        <f t="shared" si="88"/>
        <v>0</v>
      </c>
      <c r="Q123" s="164" t="str">
        <f t="shared" si="89"/>
        <v>Débil</v>
      </c>
      <c r="R123" s="183"/>
      <c r="S123" s="185"/>
      <c r="T123" s="195"/>
      <c r="U123" s="168" t="str">
        <f t="shared" si="116"/>
        <v/>
      </c>
      <c r="V123" s="168" t="str">
        <f t="shared" si="117"/>
        <v/>
      </c>
      <c r="W123" s="168" t="str">
        <f t="shared" si="92"/>
        <v>Débil</v>
      </c>
      <c r="X123" s="169" t="str">
        <f t="shared" si="114"/>
        <v>Requiere plan de acción para fortalecer el control</v>
      </c>
      <c r="Y123" s="170" t="str">
        <f t="shared" si="118"/>
        <v/>
      </c>
      <c r="Z123" s="171"/>
      <c r="AA123" s="166">
        <f>IF(OR(W123="Débil",Z123=0),0,IF(Z123=1,1,IF(AND(U123="Fuerte",Z123=2),2,1)))</f>
        <v>0</v>
      </c>
      <c r="AB123" s="172" t="str">
        <f t="shared" si="113"/>
        <v/>
      </c>
      <c r="AC123" s="171"/>
      <c r="AD123" s="166">
        <f>IF(OR(W123="Débil",AC123=0),0,IF(AC123=1,1,IF(AND(U123="Fuerte",AC123=2),2,1)))</f>
        <v>0</v>
      </c>
      <c r="AF123" s="174"/>
      <c r="AG123" s="175"/>
      <c r="AH123" s="175"/>
      <c r="AI123" s="175"/>
      <c r="AJ123" s="176"/>
      <c r="AK123" s="71"/>
      <c r="AL123" s="71"/>
      <c r="AM123" s="71"/>
      <c r="AN123" s="175"/>
      <c r="AO123" s="175"/>
      <c r="AP123" s="175"/>
      <c r="AQ123" s="176"/>
    </row>
    <row r="124" spans="1:43" s="173" customFormat="1" ht="15.6" x14ac:dyDescent="0.25">
      <c r="A124" s="362"/>
      <c r="B124" s="362"/>
      <c r="C124" s="393"/>
      <c r="D124" s="354"/>
      <c r="E124" s="161"/>
      <c r="F124" s="162"/>
      <c r="G124" s="162"/>
      <c r="H124" s="162"/>
      <c r="I124" s="162"/>
      <c r="J124" s="162"/>
      <c r="K124" s="162"/>
      <c r="L124" s="162"/>
      <c r="M124" s="377"/>
      <c r="N124" s="368"/>
      <c r="O124" s="163">
        <f t="shared" si="115"/>
        <v>0</v>
      </c>
      <c r="P124" s="417">
        <f t="shared" si="88"/>
        <v>0</v>
      </c>
      <c r="Q124" s="164" t="str">
        <f t="shared" si="89"/>
        <v>Débil</v>
      </c>
      <c r="R124" s="183"/>
      <c r="S124" s="185"/>
      <c r="T124" s="195"/>
      <c r="U124" s="168" t="str">
        <f t="shared" si="116"/>
        <v/>
      </c>
      <c r="V124" s="168" t="str">
        <f t="shared" si="117"/>
        <v/>
      </c>
      <c r="W124" s="168" t="str">
        <f t="shared" si="92"/>
        <v>Débil</v>
      </c>
      <c r="X124" s="169" t="str">
        <f t="shared" si="114"/>
        <v>Requiere plan de acción para fortalecer el control</v>
      </c>
      <c r="Y124" s="170" t="str">
        <f t="shared" si="118"/>
        <v/>
      </c>
      <c r="Z124" s="182"/>
      <c r="AA124" s="183"/>
      <c r="AB124" s="172" t="str">
        <f t="shared" si="113"/>
        <v/>
      </c>
      <c r="AC124" s="184"/>
      <c r="AD124" s="185"/>
      <c r="AF124" s="174"/>
      <c r="AG124" s="175"/>
      <c r="AH124" s="175"/>
      <c r="AI124" s="175"/>
      <c r="AJ124" s="176"/>
      <c r="AK124" s="71"/>
      <c r="AL124" s="71"/>
      <c r="AM124" s="71"/>
      <c r="AN124" s="175"/>
      <c r="AO124" s="175"/>
      <c r="AP124" s="175"/>
      <c r="AQ124" s="176"/>
    </row>
    <row r="125" spans="1:43" s="173" customFormat="1" ht="15.6" x14ac:dyDescent="0.25">
      <c r="A125" s="363"/>
      <c r="B125" s="363"/>
      <c r="C125" s="393"/>
      <c r="D125" s="354"/>
      <c r="E125" s="161"/>
      <c r="F125" s="162"/>
      <c r="G125" s="162"/>
      <c r="H125" s="162"/>
      <c r="I125" s="162"/>
      <c r="J125" s="162"/>
      <c r="K125" s="162"/>
      <c r="L125" s="162"/>
      <c r="M125" s="377"/>
      <c r="N125" s="368"/>
      <c r="O125" s="163">
        <f t="shared" si="115"/>
        <v>0</v>
      </c>
      <c r="P125" s="417">
        <f t="shared" si="88"/>
        <v>0</v>
      </c>
      <c r="Q125" s="164" t="str">
        <f t="shared" si="89"/>
        <v>Débil</v>
      </c>
      <c r="R125" s="183"/>
      <c r="S125" s="185"/>
      <c r="T125" s="195"/>
      <c r="U125" s="168" t="str">
        <f t="shared" si="116"/>
        <v/>
      </c>
      <c r="V125" s="168" t="str">
        <f t="shared" si="117"/>
        <v/>
      </c>
      <c r="W125" s="168" t="str">
        <f t="shared" si="92"/>
        <v>Débil</v>
      </c>
      <c r="X125" s="169" t="str">
        <f t="shared" si="114"/>
        <v>Requiere plan de acción para fortalecer el control</v>
      </c>
      <c r="Y125" s="170" t="str">
        <f t="shared" si="118"/>
        <v/>
      </c>
      <c r="Z125" s="182"/>
      <c r="AA125" s="183"/>
      <c r="AB125" s="172" t="str">
        <f t="shared" si="113"/>
        <v/>
      </c>
      <c r="AC125" s="184"/>
      <c r="AD125" s="185"/>
      <c r="AF125" s="174"/>
      <c r="AG125" s="175"/>
      <c r="AH125" s="175"/>
      <c r="AI125" s="175"/>
      <c r="AJ125" s="176"/>
      <c r="AK125" s="71"/>
      <c r="AL125" s="71"/>
      <c r="AM125" s="71"/>
      <c r="AN125" s="175"/>
      <c r="AO125" s="175"/>
      <c r="AP125" s="175"/>
      <c r="AQ125" s="176"/>
    </row>
    <row r="126" spans="1:43" s="430" customFormat="1" ht="132" x14ac:dyDescent="0.25">
      <c r="A126" s="418" t="str">
        <f>'2. MAPA DE RIESGOS '!C21</f>
        <v>10. Implementación de la Política de Seguridad Digital deficiente e ineficaz para las características y condiciones de la Entidad.</v>
      </c>
      <c r="B126" s="418"/>
      <c r="C126" s="419">
        <v>1</v>
      </c>
      <c r="D126" s="445" t="s">
        <v>423</v>
      </c>
      <c r="E126" s="421" t="s">
        <v>46</v>
      </c>
      <c r="F126" s="422">
        <v>15</v>
      </c>
      <c r="G126" s="422">
        <v>15</v>
      </c>
      <c r="H126" s="422">
        <v>15</v>
      </c>
      <c r="I126" s="422">
        <v>15</v>
      </c>
      <c r="J126" s="422">
        <v>15</v>
      </c>
      <c r="K126" s="422">
        <v>15</v>
      </c>
      <c r="L126" s="422">
        <v>10</v>
      </c>
      <c r="M126" s="423" t="s">
        <v>153</v>
      </c>
      <c r="N126" s="424"/>
      <c r="O126" s="425">
        <f t="shared" si="115"/>
        <v>90</v>
      </c>
      <c r="P126" s="426">
        <f t="shared" si="88"/>
        <v>1</v>
      </c>
      <c r="Q126" s="164" t="str">
        <f t="shared" si="89"/>
        <v>Fuerte</v>
      </c>
      <c r="R126" s="464">
        <f>ROUNDUP(AVERAGEIF(P126:P137,"&gt;0"),1)</f>
        <v>1</v>
      </c>
      <c r="S126" s="166" t="str">
        <f>IF(R126&gt;96%,"Fuerte",IF(R126&lt;50%,"Débil","Moderada"))</f>
        <v>Fuerte</v>
      </c>
      <c r="T126" s="167" t="str">
        <f>IF(R126&lt;96%,"Se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26" s="168" t="str">
        <f t="shared" si="116"/>
        <v>Fuerte</v>
      </c>
      <c r="V126" s="168" t="str">
        <f t="shared" si="117"/>
        <v/>
      </c>
      <c r="W126" s="168" t="str">
        <f t="shared" si="92"/>
        <v/>
      </c>
      <c r="X126" s="169" t="str">
        <f t="shared" si="114"/>
        <v>Control fuerte pero si el riesgo residual lo requiere y según la opción de manejo escogida, cada responsable involucrado debe liderar acciones adicionales</v>
      </c>
      <c r="Y126" s="170">
        <f t="shared" si="118"/>
        <v>2</v>
      </c>
      <c r="Z126" s="466">
        <f>IFERROR(ROUND(AVERAGE(Y126:Y137),0),0)</f>
        <v>2</v>
      </c>
      <c r="AA126" s="427">
        <f>IF(OR(W126="Débil",Z126=0),0,IF(Z126=1,1,IF(AND(U126="Fuerte",Z126=2),2,1)))</f>
        <v>2</v>
      </c>
      <c r="AB126" s="172" t="str">
        <f t="shared" si="113"/>
        <v/>
      </c>
      <c r="AC126" s="466">
        <f>IFERROR(ROUND(AVERAGE(AB126:AB137),0),0)</f>
        <v>2</v>
      </c>
      <c r="AD126" s="427">
        <f>IF(OR(W126="Débil",AC126=0),0,IF(AC126=1,1,IF(AND(U126="Fuerte",AC126=2),2,1)))</f>
        <v>2</v>
      </c>
    </row>
    <row r="127" spans="1:43" s="430" customFormat="1" ht="92.4" x14ac:dyDescent="0.25">
      <c r="A127" s="436"/>
      <c r="B127" s="436"/>
      <c r="C127" s="462" t="s">
        <v>424</v>
      </c>
      <c r="D127" s="444" t="s">
        <v>422</v>
      </c>
      <c r="E127" s="421" t="s">
        <v>71</v>
      </c>
      <c r="F127" s="422">
        <v>15</v>
      </c>
      <c r="G127" s="422">
        <v>15</v>
      </c>
      <c r="H127" s="422">
        <v>15</v>
      </c>
      <c r="I127" s="422">
        <v>15</v>
      </c>
      <c r="J127" s="422">
        <v>15</v>
      </c>
      <c r="K127" s="422">
        <v>15</v>
      </c>
      <c r="L127" s="422">
        <v>0</v>
      </c>
      <c r="M127" s="423" t="s">
        <v>153</v>
      </c>
      <c r="N127" s="424"/>
      <c r="O127" s="425">
        <f t="shared" si="115"/>
        <v>90</v>
      </c>
      <c r="P127" s="426">
        <f t="shared" si="88"/>
        <v>1</v>
      </c>
      <c r="Q127" s="164" t="str">
        <f t="shared" si="89"/>
        <v>Fuerte</v>
      </c>
      <c r="R127" s="438"/>
      <c r="S127" s="439"/>
      <c r="T127" s="440"/>
      <c r="U127" s="168" t="str">
        <f t="shared" si="116"/>
        <v>Fuerte</v>
      </c>
      <c r="V127" s="168" t="str">
        <f t="shared" si="117"/>
        <v/>
      </c>
      <c r="W127" s="168" t="str">
        <f t="shared" si="92"/>
        <v/>
      </c>
      <c r="X127" s="169" t="str">
        <f t="shared" si="114"/>
        <v>Control fuerte pero si el riesgo residual lo requiere y según la opción de manejo escogida, cada responsable involucrado debe liderar acciones adicionales</v>
      </c>
      <c r="Y127" s="170" t="str">
        <f t="shared" si="118"/>
        <v/>
      </c>
      <c r="Z127" s="441"/>
      <c r="AA127" s="438"/>
      <c r="AB127" s="172">
        <f t="shared" si="113"/>
        <v>2</v>
      </c>
      <c r="AC127" s="442"/>
      <c r="AD127" s="439"/>
    </row>
    <row r="128" spans="1:43" s="430" customFormat="1" ht="86.25" customHeight="1" x14ac:dyDescent="0.25">
      <c r="A128" s="436"/>
      <c r="B128" s="436"/>
      <c r="C128" s="462">
        <v>2</v>
      </c>
      <c r="D128" s="445" t="s">
        <v>427</v>
      </c>
      <c r="E128" s="421" t="s">
        <v>46</v>
      </c>
      <c r="F128" s="422">
        <v>15</v>
      </c>
      <c r="G128" s="422">
        <v>15</v>
      </c>
      <c r="H128" s="422">
        <v>15</v>
      </c>
      <c r="I128" s="422">
        <v>15</v>
      </c>
      <c r="J128" s="422">
        <v>15</v>
      </c>
      <c r="K128" s="422">
        <v>15</v>
      </c>
      <c r="L128" s="422">
        <v>10</v>
      </c>
      <c r="M128" s="423" t="s">
        <v>153</v>
      </c>
      <c r="N128" s="424"/>
      <c r="O128" s="425">
        <f t="shared" si="115"/>
        <v>90</v>
      </c>
      <c r="P128" s="426">
        <f t="shared" si="88"/>
        <v>1</v>
      </c>
      <c r="Q128" s="164" t="str">
        <f t="shared" si="89"/>
        <v>Fuerte</v>
      </c>
      <c r="R128" s="438"/>
      <c r="S128" s="439"/>
      <c r="T128" s="440"/>
      <c r="U128" s="168" t="str">
        <f t="shared" si="116"/>
        <v>Fuerte</v>
      </c>
      <c r="V128" s="168" t="str">
        <f t="shared" si="117"/>
        <v/>
      </c>
      <c r="W128" s="168" t="str">
        <f t="shared" si="92"/>
        <v/>
      </c>
      <c r="X128" s="169" t="str">
        <f t="shared" si="114"/>
        <v>Control fuerte pero si el riesgo residual lo requiere y según la opción de manejo escogida, cada responsable involucrado debe liderar acciones adicionales</v>
      </c>
      <c r="Y128" s="170">
        <f t="shared" si="118"/>
        <v>2</v>
      </c>
      <c r="Z128" s="441"/>
      <c r="AA128" s="438"/>
      <c r="AB128" s="172" t="str">
        <f t="shared" si="113"/>
        <v/>
      </c>
      <c r="AC128" s="442"/>
      <c r="AD128" s="439"/>
    </row>
    <row r="129" spans="1:43" s="430" customFormat="1" ht="66" x14ac:dyDescent="0.25">
      <c r="A129" s="436"/>
      <c r="B129" s="436"/>
      <c r="C129" s="437" t="s">
        <v>377</v>
      </c>
      <c r="D129" s="445" t="s">
        <v>340</v>
      </c>
      <c r="E129" s="421" t="s">
        <v>46</v>
      </c>
      <c r="F129" s="422">
        <v>15</v>
      </c>
      <c r="G129" s="422">
        <v>15</v>
      </c>
      <c r="H129" s="422">
        <v>15</v>
      </c>
      <c r="I129" s="422">
        <v>15</v>
      </c>
      <c r="J129" s="422">
        <v>15</v>
      </c>
      <c r="K129" s="422">
        <v>15</v>
      </c>
      <c r="L129" s="422">
        <v>10</v>
      </c>
      <c r="M129" s="423" t="s">
        <v>153</v>
      </c>
      <c r="N129" s="424"/>
      <c r="O129" s="425">
        <f t="shared" si="115"/>
        <v>90</v>
      </c>
      <c r="P129" s="426">
        <f t="shared" si="88"/>
        <v>1</v>
      </c>
      <c r="Q129" s="164" t="str">
        <f t="shared" si="89"/>
        <v>Fuerte</v>
      </c>
      <c r="R129" s="438"/>
      <c r="S129" s="439"/>
      <c r="T129" s="440"/>
      <c r="U129" s="168" t="str">
        <f t="shared" si="116"/>
        <v>Fuerte</v>
      </c>
      <c r="V129" s="168" t="str">
        <f t="shared" si="117"/>
        <v/>
      </c>
      <c r="W129" s="168" t="str">
        <f t="shared" si="92"/>
        <v/>
      </c>
      <c r="X129" s="169" t="str">
        <f t="shared" si="114"/>
        <v>Control fuerte pero si el riesgo residual lo requiere y según la opción de manejo escogida, cada responsable involucrado debe liderar acciones adicionales</v>
      </c>
      <c r="Y129" s="170">
        <f t="shared" si="118"/>
        <v>2</v>
      </c>
      <c r="Z129" s="441"/>
      <c r="AA129" s="438"/>
      <c r="AB129" s="172" t="str">
        <f t="shared" si="113"/>
        <v/>
      </c>
      <c r="AC129" s="442"/>
      <c r="AD129" s="439"/>
    </row>
    <row r="130" spans="1:43" s="430" customFormat="1" ht="79.2" x14ac:dyDescent="0.25">
      <c r="A130" s="436"/>
      <c r="B130" s="436"/>
      <c r="C130" s="437" t="s">
        <v>378</v>
      </c>
      <c r="D130" s="445" t="s">
        <v>428</v>
      </c>
      <c r="E130" s="421" t="s">
        <v>46</v>
      </c>
      <c r="F130" s="422">
        <v>15</v>
      </c>
      <c r="G130" s="422">
        <v>15</v>
      </c>
      <c r="H130" s="422">
        <v>15</v>
      </c>
      <c r="I130" s="422">
        <v>15</v>
      </c>
      <c r="J130" s="422">
        <v>15</v>
      </c>
      <c r="K130" s="422">
        <v>15</v>
      </c>
      <c r="L130" s="422">
        <v>10</v>
      </c>
      <c r="M130" s="423" t="s">
        <v>153</v>
      </c>
      <c r="N130" s="424"/>
      <c r="O130" s="425">
        <f t="shared" si="115"/>
        <v>90</v>
      </c>
      <c r="P130" s="426">
        <f t="shared" si="88"/>
        <v>1</v>
      </c>
      <c r="Q130" s="164" t="str">
        <f t="shared" si="89"/>
        <v>Fuerte</v>
      </c>
      <c r="R130" s="438"/>
      <c r="S130" s="439"/>
      <c r="T130" s="440"/>
      <c r="U130" s="168" t="str">
        <f t="shared" si="116"/>
        <v>Fuerte</v>
      </c>
      <c r="V130" s="168" t="str">
        <f t="shared" si="117"/>
        <v/>
      </c>
      <c r="W130" s="168" t="str">
        <f t="shared" si="92"/>
        <v/>
      </c>
      <c r="X130" s="169" t="str">
        <f t="shared" si="114"/>
        <v>Control fuerte pero si el riesgo residual lo requiere y según la opción de manejo escogida, cada responsable involucrado debe liderar acciones adicionales</v>
      </c>
      <c r="Y130" s="170">
        <f t="shared" si="118"/>
        <v>2</v>
      </c>
      <c r="Z130" s="441"/>
      <c r="AA130" s="438"/>
      <c r="AB130" s="172" t="str">
        <f t="shared" si="113"/>
        <v/>
      </c>
      <c r="AC130" s="442"/>
      <c r="AD130" s="439"/>
    </row>
    <row r="131" spans="1:43" s="430" customFormat="1" ht="52.8" x14ac:dyDescent="0.25">
      <c r="A131" s="436"/>
      <c r="B131" s="436"/>
      <c r="C131" s="462" t="s">
        <v>403</v>
      </c>
      <c r="D131" s="521" t="s">
        <v>494</v>
      </c>
      <c r="E131" s="518" t="s">
        <v>46</v>
      </c>
      <c r="F131" s="519">
        <v>15</v>
      </c>
      <c r="G131" s="519">
        <v>15</v>
      </c>
      <c r="H131" s="519">
        <v>15</v>
      </c>
      <c r="I131" s="519">
        <v>10</v>
      </c>
      <c r="J131" s="519">
        <v>15</v>
      </c>
      <c r="K131" s="519">
        <v>15</v>
      </c>
      <c r="L131" s="519">
        <v>10</v>
      </c>
      <c r="M131" s="520" t="s">
        <v>153</v>
      </c>
      <c r="N131" s="424"/>
      <c r="O131" s="425">
        <f t="shared" si="115"/>
        <v>85</v>
      </c>
      <c r="P131" s="426">
        <f t="shared" ref="P131" si="119">(O131*1)/90</f>
        <v>0.94444444444444442</v>
      </c>
      <c r="Q131" s="164" t="str">
        <f t="shared" ref="Q131" si="120">IF(P131&gt;=96%,"Fuerte",(IF(P131&lt;=85%,"Débil","Moderado")))</f>
        <v>Moderado</v>
      </c>
      <c r="R131" s="438"/>
      <c r="S131" s="439"/>
      <c r="T131" s="440"/>
      <c r="U131" s="168" t="str">
        <f t="shared" si="116"/>
        <v/>
      </c>
      <c r="V131" s="168" t="str">
        <f t="shared" si="117"/>
        <v>Moderada</v>
      </c>
      <c r="W131" s="168" t="str">
        <f t="shared" ref="W131" si="121">IF(OR(U131="Fuerte",V131="Moderada"),"","Débil")</f>
        <v/>
      </c>
      <c r="X131" s="169" t="str">
        <f t="shared" si="114"/>
        <v>Requiere plan de acción para fortalecer el control</v>
      </c>
      <c r="Y131" s="170">
        <f t="shared" si="118"/>
        <v>1</v>
      </c>
      <c r="Z131" s="441"/>
      <c r="AA131" s="438"/>
      <c r="AB131" s="172"/>
      <c r="AC131" s="442"/>
      <c r="AD131" s="439"/>
    </row>
    <row r="132" spans="1:43" s="430" customFormat="1" ht="39.6" x14ac:dyDescent="0.25">
      <c r="A132" s="436"/>
      <c r="B132" s="436"/>
      <c r="C132" s="437" t="s">
        <v>425</v>
      </c>
      <c r="D132" s="445" t="s">
        <v>421</v>
      </c>
      <c r="E132" s="421" t="s">
        <v>71</v>
      </c>
      <c r="F132" s="422">
        <v>15</v>
      </c>
      <c r="G132" s="422">
        <v>15</v>
      </c>
      <c r="H132" s="422">
        <v>15</v>
      </c>
      <c r="I132" s="422">
        <v>15</v>
      </c>
      <c r="J132" s="422">
        <v>15</v>
      </c>
      <c r="K132" s="422">
        <v>15</v>
      </c>
      <c r="L132" s="422">
        <v>10</v>
      </c>
      <c r="M132" s="423" t="s">
        <v>153</v>
      </c>
      <c r="N132" s="424"/>
      <c r="O132" s="425">
        <f t="shared" si="115"/>
        <v>90</v>
      </c>
      <c r="P132" s="426">
        <f t="shared" si="88"/>
        <v>1</v>
      </c>
      <c r="Q132" s="164" t="str">
        <f t="shared" si="89"/>
        <v>Fuerte</v>
      </c>
      <c r="R132" s="438"/>
      <c r="S132" s="439"/>
      <c r="T132" s="440"/>
      <c r="U132" s="168" t="str">
        <f t="shared" si="116"/>
        <v>Fuerte</v>
      </c>
      <c r="V132" s="168" t="str">
        <f t="shared" si="117"/>
        <v/>
      </c>
      <c r="W132" s="168" t="str">
        <f t="shared" si="92"/>
        <v/>
      </c>
      <c r="X132" s="169" t="str">
        <f t="shared" si="114"/>
        <v>Control fuerte pero si el riesgo residual lo requiere y según la opción de manejo escogida, cada responsable involucrado debe liderar acciones adicionales</v>
      </c>
      <c r="Y132" s="170" t="str">
        <f t="shared" si="118"/>
        <v/>
      </c>
      <c r="Z132" s="441"/>
      <c r="AA132" s="438"/>
      <c r="AB132" s="172">
        <f t="shared" ref="AB132:AB145" si="122">IF(E132="Detectivo",IF(U132="Fuerte",2,IF(V132="Moderada",1,"")),"")</f>
        <v>2</v>
      </c>
      <c r="AC132" s="442"/>
      <c r="AD132" s="439"/>
    </row>
    <row r="133" spans="1:43" s="430" customFormat="1" ht="52.8" x14ac:dyDescent="0.25">
      <c r="A133" s="436"/>
      <c r="B133" s="436"/>
      <c r="C133" s="437" t="s">
        <v>426</v>
      </c>
      <c r="D133" s="445" t="s">
        <v>429</v>
      </c>
      <c r="E133" s="421" t="s">
        <v>71</v>
      </c>
      <c r="F133" s="422">
        <v>15</v>
      </c>
      <c r="G133" s="422">
        <v>15</v>
      </c>
      <c r="H133" s="422">
        <v>15</v>
      </c>
      <c r="I133" s="422">
        <v>15</v>
      </c>
      <c r="J133" s="422">
        <v>15</v>
      </c>
      <c r="K133" s="422">
        <v>15</v>
      </c>
      <c r="L133" s="422">
        <v>0</v>
      </c>
      <c r="M133" s="423" t="s">
        <v>153</v>
      </c>
      <c r="N133" s="424"/>
      <c r="O133" s="425">
        <f t="shared" si="115"/>
        <v>90</v>
      </c>
      <c r="P133" s="426">
        <f t="shared" si="88"/>
        <v>1</v>
      </c>
      <c r="Q133" s="164" t="str">
        <f t="shared" si="89"/>
        <v>Fuerte</v>
      </c>
      <c r="R133" s="438"/>
      <c r="S133" s="439"/>
      <c r="T133" s="440"/>
      <c r="U133" s="168" t="str">
        <f t="shared" si="116"/>
        <v>Fuerte</v>
      </c>
      <c r="V133" s="168" t="str">
        <f t="shared" si="117"/>
        <v/>
      </c>
      <c r="W133" s="168" t="str">
        <f t="shared" si="92"/>
        <v/>
      </c>
      <c r="X133" s="169" t="str">
        <f t="shared" si="114"/>
        <v>Control fuerte pero si el riesgo residual lo requiere y según la opción de manejo escogida, cada responsable involucrado debe liderar acciones adicionales</v>
      </c>
      <c r="Y133" s="170" t="str">
        <f t="shared" si="118"/>
        <v/>
      </c>
      <c r="Z133" s="441"/>
      <c r="AA133" s="438"/>
      <c r="AB133" s="172">
        <f t="shared" si="122"/>
        <v>2</v>
      </c>
      <c r="AC133" s="442"/>
      <c r="AD133" s="439"/>
    </row>
    <row r="134" spans="1:43" s="430" customFormat="1" ht="66" x14ac:dyDescent="0.25">
      <c r="A134" s="436"/>
      <c r="B134" s="436"/>
      <c r="C134" s="437">
        <v>5</v>
      </c>
      <c r="D134" s="445" t="s">
        <v>430</v>
      </c>
      <c r="E134" s="421" t="s">
        <v>46</v>
      </c>
      <c r="F134" s="422">
        <v>15</v>
      </c>
      <c r="G134" s="422">
        <v>15</v>
      </c>
      <c r="H134" s="422">
        <v>15</v>
      </c>
      <c r="I134" s="422">
        <v>15</v>
      </c>
      <c r="J134" s="422">
        <v>15</v>
      </c>
      <c r="K134" s="422">
        <v>15</v>
      </c>
      <c r="L134" s="422">
        <v>10</v>
      </c>
      <c r="M134" s="423" t="s">
        <v>153</v>
      </c>
      <c r="N134" s="424"/>
      <c r="O134" s="425">
        <f t="shared" si="115"/>
        <v>90</v>
      </c>
      <c r="P134" s="426">
        <f t="shared" si="88"/>
        <v>1</v>
      </c>
      <c r="Q134" s="164" t="str">
        <f t="shared" si="89"/>
        <v>Fuerte</v>
      </c>
      <c r="R134" s="438"/>
      <c r="S134" s="439"/>
      <c r="T134" s="440"/>
      <c r="U134" s="168" t="str">
        <f t="shared" si="116"/>
        <v>Fuerte</v>
      </c>
      <c r="V134" s="168" t="str">
        <f t="shared" si="117"/>
        <v/>
      </c>
      <c r="W134" s="168" t="str">
        <f t="shared" si="92"/>
        <v/>
      </c>
      <c r="X134" s="169" t="str">
        <f t="shared" si="114"/>
        <v>Control fuerte pero si el riesgo residual lo requiere y según la opción de manejo escogida, cada responsable involucrado debe liderar acciones adicionales</v>
      </c>
      <c r="Y134" s="170">
        <f t="shared" si="118"/>
        <v>2</v>
      </c>
      <c r="Z134" s="446"/>
      <c r="AA134" s="447"/>
      <c r="AB134" s="172" t="str">
        <f t="shared" si="122"/>
        <v/>
      </c>
      <c r="AC134" s="429"/>
      <c r="AD134" s="448"/>
    </row>
    <row r="135" spans="1:43" s="430" customFormat="1" ht="15.6" x14ac:dyDescent="0.25">
      <c r="A135" s="436"/>
      <c r="B135" s="436"/>
      <c r="C135" s="437"/>
      <c r="D135" s="463"/>
      <c r="E135" s="421"/>
      <c r="F135" s="422"/>
      <c r="G135" s="422"/>
      <c r="H135" s="422"/>
      <c r="I135" s="422"/>
      <c r="J135" s="422"/>
      <c r="K135" s="422"/>
      <c r="L135" s="422"/>
      <c r="M135" s="423"/>
      <c r="N135" s="424"/>
      <c r="O135" s="425">
        <f t="shared" si="115"/>
        <v>0</v>
      </c>
      <c r="P135" s="426">
        <f t="shared" si="88"/>
        <v>0</v>
      </c>
      <c r="Q135" s="164" t="str">
        <f t="shared" si="89"/>
        <v>Débil</v>
      </c>
      <c r="R135" s="438"/>
      <c r="S135" s="439"/>
      <c r="T135" s="440"/>
      <c r="U135" s="168" t="str">
        <f t="shared" si="116"/>
        <v/>
      </c>
      <c r="V135" s="168" t="str">
        <f t="shared" si="117"/>
        <v/>
      </c>
      <c r="W135" s="168" t="str">
        <f t="shared" si="92"/>
        <v>Débil</v>
      </c>
      <c r="X135" s="169" t="str">
        <f t="shared" si="114"/>
        <v>Requiere plan de acción para fortalecer el control</v>
      </c>
      <c r="Y135" s="170" t="str">
        <f t="shared" si="118"/>
        <v/>
      </c>
      <c r="Z135" s="441"/>
      <c r="AA135" s="438"/>
      <c r="AB135" s="172" t="str">
        <f t="shared" si="122"/>
        <v/>
      </c>
      <c r="AC135" s="442"/>
      <c r="AD135" s="439"/>
      <c r="AF135" s="431"/>
      <c r="AG135" s="443"/>
      <c r="AH135" s="443"/>
      <c r="AI135" s="443"/>
      <c r="AJ135" s="456"/>
      <c r="AK135" s="434"/>
      <c r="AL135" s="434"/>
      <c r="AM135" s="434"/>
      <c r="AN135" s="443"/>
      <c r="AO135" s="443"/>
      <c r="AP135" s="443"/>
      <c r="AQ135" s="456"/>
    </row>
    <row r="136" spans="1:43" s="430" customFormat="1" ht="15.6" x14ac:dyDescent="0.25">
      <c r="A136" s="449"/>
      <c r="B136" s="449"/>
      <c r="C136" s="450"/>
      <c r="D136" s="451"/>
      <c r="E136" s="421"/>
      <c r="F136" s="422"/>
      <c r="G136" s="422"/>
      <c r="H136" s="422"/>
      <c r="I136" s="422"/>
      <c r="J136" s="422"/>
      <c r="K136" s="422"/>
      <c r="L136" s="422"/>
      <c r="M136" s="423"/>
      <c r="N136" s="424"/>
      <c r="O136" s="425">
        <f t="shared" si="115"/>
        <v>0</v>
      </c>
      <c r="P136" s="426">
        <f t="shared" si="88"/>
        <v>0</v>
      </c>
      <c r="Q136" s="164" t="str">
        <f t="shared" si="89"/>
        <v>Débil</v>
      </c>
      <c r="R136" s="438"/>
      <c r="S136" s="439"/>
      <c r="T136" s="440"/>
      <c r="U136" s="168" t="str">
        <f t="shared" si="116"/>
        <v/>
      </c>
      <c r="V136" s="168" t="str">
        <f t="shared" si="117"/>
        <v/>
      </c>
      <c r="W136" s="168" t="str">
        <f t="shared" si="92"/>
        <v>Débil</v>
      </c>
      <c r="X136" s="169" t="str">
        <f t="shared" si="114"/>
        <v>Requiere plan de acción para fortalecer el control</v>
      </c>
      <c r="Y136" s="170" t="str">
        <f t="shared" si="118"/>
        <v/>
      </c>
      <c r="Z136" s="428"/>
      <c r="AA136" s="427">
        <f>IF(OR(W136="Débil",Z136=0),0,IF(Z136=1,1,IF(AND(U136="Fuerte",Z136=2),2,1)))</f>
        <v>0</v>
      </c>
      <c r="AB136" s="172" t="str">
        <f t="shared" si="122"/>
        <v/>
      </c>
      <c r="AC136" s="428"/>
      <c r="AD136" s="427">
        <f>IF(OR(W136="Débil",AC136=0),0,IF(AC136=1,1,IF(AND(U136="Fuerte",AC136=2),2,1)))</f>
        <v>0</v>
      </c>
      <c r="AF136" s="431"/>
      <c r="AG136" s="443"/>
      <c r="AH136" s="443"/>
      <c r="AI136" s="443"/>
      <c r="AJ136" s="456"/>
      <c r="AK136" s="434"/>
      <c r="AL136" s="434"/>
      <c r="AM136" s="434"/>
      <c r="AN136" s="443"/>
      <c r="AO136" s="443"/>
      <c r="AP136" s="443"/>
      <c r="AQ136" s="456"/>
    </row>
    <row r="137" spans="1:43" s="430" customFormat="1" ht="15.6" x14ac:dyDescent="0.25">
      <c r="A137" s="452"/>
      <c r="B137" s="452"/>
      <c r="C137" s="437"/>
      <c r="D137" s="451"/>
      <c r="E137" s="421"/>
      <c r="F137" s="422"/>
      <c r="G137" s="422"/>
      <c r="H137" s="422"/>
      <c r="I137" s="422"/>
      <c r="J137" s="422"/>
      <c r="K137" s="422"/>
      <c r="L137" s="422"/>
      <c r="M137" s="423"/>
      <c r="N137" s="424"/>
      <c r="O137" s="425">
        <f t="shared" si="115"/>
        <v>0</v>
      </c>
      <c r="P137" s="426">
        <f t="shared" si="88"/>
        <v>0</v>
      </c>
      <c r="Q137" s="164" t="str">
        <f t="shared" si="89"/>
        <v>Débil</v>
      </c>
      <c r="R137" s="438"/>
      <c r="S137" s="439"/>
      <c r="T137" s="440"/>
      <c r="U137" s="168" t="str">
        <f t="shared" si="116"/>
        <v/>
      </c>
      <c r="V137" s="168" t="str">
        <f t="shared" si="117"/>
        <v/>
      </c>
      <c r="W137" s="168" t="str">
        <f t="shared" si="92"/>
        <v>Débil</v>
      </c>
      <c r="X137" s="169" t="str">
        <f t="shared" si="114"/>
        <v>Requiere plan de acción para fortalecer el control</v>
      </c>
      <c r="Y137" s="170" t="str">
        <f t="shared" si="118"/>
        <v/>
      </c>
      <c r="Z137" s="441"/>
      <c r="AA137" s="438"/>
      <c r="AB137" s="172" t="str">
        <f t="shared" si="122"/>
        <v/>
      </c>
      <c r="AC137" s="442"/>
      <c r="AD137" s="439"/>
      <c r="AF137" s="431"/>
      <c r="AG137" s="443"/>
      <c r="AH137" s="443"/>
      <c r="AI137" s="443"/>
      <c r="AJ137" s="456"/>
      <c r="AK137" s="434"/>
      <c r="AL137" s="434"/>
      <c r="AM137" s="434"/>
      <c r="AN137" s="443"/>
      <c r="AO137" s="443"/>
      <c r="AP137" s="443"/>
      <c r="AQ137" s="456"/>
    </row>
    <row r="138" spans="1:43" s="173" customFormat="1" ht="303.60000000000002" x14ac:dyDescent="0.25">
      <c r="A138" s="358" t="str">
        <f>'2. MAPA DE RIESGOS '!C22</f>
        <v xml:space="preserve">11. Incumplimiento de requisitos al ejecutar un trámite o prestar un servicio a la ciudadanía con el propósito de obtener un beneficio propio o para un tercero.
</v>
      </c>
      <c r="B138" s="358"/>
      <c r="C138" s="390">
        <v>1</v>
      </c>
      <c r="D138" s="355" t="s">
        <v>375</v>
      </c>
      <c r="E138" s="161" t="s">
        <v>46</v>
      </c>
      <c r="F138" s="187">
        <v>15</v>
      </c>
      <c r="G138" s="187">
        <v>15</v>
      </c>
      <c r="H138" s="187">
        <v>15</v>
      </c>
      <c r="I138" s="187">
        <v>15</v>
      </c>
      <c r="J138" s="187">
        <v>15</v>
      </c>
      <c r="K138" s="187">
        <v>15</v>
      </c>
      <c r="L138" s="187">
        <v>10</v>
      </c>
      <c r="M138" s="378" t="s">
        <v>153</v>
      </c>
      <c r="N138" s="368"/>
      <c r="O138" s="163">
        <f t="shared" si="115"/>
        <v>90</v>
      </c>
      <c r="P138" s="417">
        <f t="shared" si="88"/>
        <v>1</v>
      </c>
      <c r="Q138" s="164" t="str">
        <f t="shared" si="89"/>
        <v>Fuerte</v>
      </c>
      <c r="R138" s="464">
        <f>ROUNDUP(AVERAGEIF(P138:P151,"&gt;0"),1)</f>
        <v>1</v>
      </c>
      <c r="S138" s="166" t="str">
        <f>IF(R138&gt;96%,"Fuerte",IF(R138&lt;50%,"Débil","Moderada"))</f>
        <v>Fuerte</v>
      </c>
      <c r="T138" s="167" t="str">
        <f>IF(R138&lt;96%,"Se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38" s="168" t="str">
        <f t="shared" si="116"/>
        <v>Fuerte</v>
      </c>
      <c r="V138" s="168" t="str">
        <f t="shared" si="117"/>
        <v/>
      </c>
      <c r="W138" s="168" t="str">
        <f t="shared" si="92"/>
        <v/>
      </c>
      <c r="X138" s="169" t="str">
        <f t="shared" si="114"/>
        <v>Control fuerte pero si el riesgo residual lo requiere y según la opción de manejo escogida, cada responsable involucrado debe liderar acciones adicionales</v>
      </c>
      <c r="Y138" s="170">
        <f t="shared" si="118"/>
        <v>2</v>
      </c>
      <c r="Z138" s="466">
        <f>IFERROR(ROUND(AVERAGE(Y138:Y151),0),0)</f>
        <v>2</v>
      </c>
      <c r="AA138" s="166">
        <f>IF(OR(W138="Débil",Z138=0),0,IF(Z138=1,1,IF(AND(U138="Fuerte",Z138=2),2,1)))</f>
        <v>2</v>
      </c>
      <c r="AB138" s="172" t="str">
        <f t="shared" si="122"/>
        <v/>
      </c>
      <c r="AC138" s="466">
        <f>IFERROR(ROUND(AVERAGE(AB138:AB151),0),0)</f>
        <v>1</v>
      </c>
      <c r="AD138" s="166">
        <f>IF(OR(W138="Débil",AC138=0),0,IF(AC138=1,1,IF(AND(U138="Fuerte",AC138=2),2,1)))</f>
        <v>1</v>
      </c>
    </row>
    <row r="139" spans="1:43" s="173" customFormat="1" ht="39.6" x14ac:dyDescent="0.25">
      <c r="A139" s="364"/>
      <c r="B139" s="364"/>
      <c r="C139" s="415" t="s">
        <v>458</v>
      </c>
      <c r="D139" s="350" t="s">
        <v>456</v>
      </c>
      <c r="E139" s="161" t="s">
        <v>46</v>
      </c>
      <c r="F139" s="162">
        <v>15</v>
      </c>
      <c r="G139" s="162">
        <v>15</v>
      </c>
      <c r="H139" s="162">
        <v>15</v>
      </c>
      <c r="I139" s="162">
        <v>15</v>
      </c>
      <c r="J139" s="162">
        <v>15</v>
      </c>
      <c r="K139" s="162">
        <v>15</v>
      </c>
      <c r="L139" s="162">
        <v>10</v>
      </c>
      <c r="M139" s="377" t="s">
        <v>153</v>
      </c>
      <c r="N139" s="368"/>
      <c r="O139" s="163">
        <f t="shared" si="115"/>
        <v>90</v>
      </c>
      <c r="P139" s="417">
        <f t="shared" si="88"/>
        <v>1</v>
      </c>
      <c r="Q139" s="164" t="str">
        <f t="shared" si="89"/>
        <v>Fuerte</v>
      </c>
      <c r="R139" s="183"/>
      <c r="S139" s="185"/>
      <c r="T139" s="195"/>
      <c r="U139" s="168" t="str">
        <f t="shared" si="116"/>
        <v>Fuerte</v>
      </c>
      <c r="V139" s="168" t="str">
        <f t="shared" si="117"/>
        <v/>
      </c>
      <c r="W139" s="168" t="str">
        <f t="shared" si="92"/>
        <v/>
      </c>
      <c r="X139" s="169" t="str">
        <f t="shared" si="114"/>
        <v>Control fuerte pero si el riesgo residual lo requiere y según la opción de manejo escogida, cada responsable involucrado debe liderar acciones adicionales</v>
      </c>
      <c r="Y139" s="170">
        <f t="shared" si="118"/>
        <v>2</v>
      </c>
      <c r="Z139" s="182"/>
      <c r="AA139" s="183"/>
      <c r="AB139" s="172" t="str">
        <f t="shared" si="122"/>
        <v/>
      </c>
      <c r="AC139" s="184"/>
      <c r="AD139" s="185"/>
    </row>
    <row r="140" spans="1:43" s="173" customFormat="1" ht="26.4" x14ac:dyDescent="0.25">
      <c r="A140" s="364"/>
      <c r="B140" s="364"/>
      <c r="C140" s="415" t="s">
        <v>463</v>
      </c>
      <c r="D140" s="350" t="s">
        <v>462</v>
      </c>
      <c r="E140" s="161" t="s">
        <v>71</v>
      </c>
      <c r="F140" s="162">
        <v>15</v>
      </c>
      <c r="G140" s="162">
        <v>15</v>
      </c>
      <c r="H140" s="162">
        <v>15</v>
      </c>
      <c r="I140" s="162">
        <v>10</v>
      </c>
      <c r="J140" s="162">
        <v>15</v>
      </c>
      <c r="K140" s="162">
        <v>15</v>
      </c>
      <c r="L140" s="162">
        <v>5</v>
      </c>
      <c r="M140" s="377" t="s">
        <v>154</v>
      </c>
      <c r="N140" s="368"/>
      <c r="O140" s="163">
        <f t="shared" si="115"/>
        <v>85</v>
      </c>
      <c r="P140" s="417">
        <f t="shared" si="88"/>
        <v>0.94444444444444442</v>
      </c>
      <c r="Q140" s="164" t="str">
        <f t="shared" si="89"/>
        <v>Moderado</v>
      </c>
      <c r="R140" s="183"/>
      <c r="S140" s="185"/>
      <c r="T140" s="195"/>
      <c r="U140" s="168" t="str">
        <f t="shared" si="116"/>
        <v/>
      </c>
      <c r="V140" s="168" t="str">
        <f t="shared" si="117"/>
        <v>Moderada</v>
      </c>
      <c r="W140" s="168" t="str">
        <f t="shared" si="92"/>
        <v/>
      </c>
      <c r="X140" s="169" t="str">
        <f t="shared" si="114"/>
        <v>Requiere plan de acción para fortalecer el control</v>
      </c>
      <c r="Y140" s="170" t="str">
        <f t="shared" si="118"/>
        <v/>
      </c>
      <c r="Z140" s="182"/>
      <c r="AA140" s="183"/>
      <c r="AB140" s="172">
        <f t="shared" si="122"/>
        <v>1</v>
      </c>
      <c r="AC140" s="184"/>
      <c r="AD140" s="185"/>
    </row>
    <row r="141" spans="1:43" s="173" customFormat="1" ht="39.6" x14ac:dyDescent="0.25">
      <c r="A141" s="364"/>
      <c r="B141" s="364"/>
      <c r="C141" s="390">
        <v>2</v>
      </c>
      <c r="D141" s="350" t="s">
        <v>421</v>
      </c>
      <c r="E141" s="161" t="s">
        <v>71</v>
      </c>
      <c r="F141" s="162">
        <v>15</v>
      </c>
      <c r="G141" s="162">
        <v>15</v>
      </c>
      <c r="H141" s="162">
        <v>15</v>
      </c>
      <c r="I141" s="162">
        <v>15</v>
      </c>
      <c r="J141" s="162">
        <v>15</v>
      </c>
      <c r="K141" s="162">
        <v>15</v>
      </c>
      <c r="L141" s="162">
        <v>10</v>
      </c>
      <c r="M141" s="377" t="s">
        <v>153</v>
      </c>
      <c r="N141" s="368"/>
      <c r="O141" s="163">
        <f t="shared" si="115"/>
        <v>90</v>
      </c>
      <c r="P141" s="417">
        <f t="shared" si="88"/>
        <v>1</v>
      </c>
      <c r="Q141" s="164" t="str">
        <f t="shared" si="89"/>
        <v>Fuerte</v>
      </c>
      <c r="R141" s="183"/>
      <c r="S141" s="185"/>
      <c r="T141" s="195"/>
      <c r="U141" s="168" t="str">
        <f t="shared" si="116"/>
        <v>Fuerte</v>
      </c>
      <c r="V141" s="168" t="str">
        <f t="shared" si="117"/>
        <v/>
      </c>
      <c r="W141" s="168" t="str">
        <f t="shared" si="92"/>
        <v/>
      </c>
      <c r="X141" s="169" t="str">
        <f t="shared" si="114"/>
        <v>Control fuerte pero si el riesgo residual lo requiere y según la opción de manejo escogida, cada responsable involucrado debe liderar acciones adicionales</v>
      </c>
      <c r="Y141" s="170" t="str">
        <f t="shared" si="118"/>
        <v/>
      </c>
      <c r="Z141" s="182"/>
      <c r="AA141" s="183"/>
      <c r="AB141" s="172">
        <f t="shared" si="122"/>
        <v>2</v>
      </c>
      <c r="AC141" s="184"/>
      <c r="AD141" s="185"/>
    </row>
    <row r="142" spans="1:43" s="173" customFormat="1" ht="39.6" x14ac:dyDescent="0.25">
      <c r="A142" s="364"/>
      <c r="B142" s="364"/>
      <c r="C142" s="390" t="s">
        <v>377</v>
      </c>
      <c r="D142" s="355" t="s">
        <v>380</v>
      </c>
      <c r="E142" s="161" t="s">
        <v>376</v>
      </c>
      <c r="F142" s="162">
        <v>15</v>
      </c>
      <c r="G142" s="162">
        <v>15</v>
      </c>
      <c r="H142" s="162">
        <v>15</v>
      </c>
      <c r="I142" s="162">
        <v>15</v>
      </c>
      <c r="J142" s="162">
        <v>15</v>
      </c>
      <c r="K142" s="162">
        <v>15</v>
      </c>
      <c r="L142" s="162">
        <v>10</v>
      </c>
      <c r="M142" s="377" t="s">
        <v>153</v>
      </c>
      <c r="N142" s="368"/>
      <c r="O142" s="163">
        <f t="shared" si="115"/>
        <v>90</v>
      </c>
      <c r="P142" s="417">
        <f t="shared" si="88"/>
        <v>1</v>
      </c>
      <c r="Q142" s="164" t="str">
        <f t="shared" si="89"/>
        <v>Fuerte</v>
      </c>
      <c r="R142" s="183"/>
      <c r="S142" s="185"/>
      <c r="T142" s="195"/>
      <c r="U142" s="168" t="str">
        <f t="shared" si="116"/>
        <v>Fuerte</v>
      </c>
      <c r="V142" s="168" t="str">
        <f t="shared" si="117"/>
        <v/>
      </c>
      <c r="W142" s="168" t="str">
        <f t="shared" si="92"/>
        <v/>
      </c>
      <c r="X142" s="169" t="str">
        <f t="shared" si="114"/>
        <v>Control fuerte pero si el riesgo residual lo requiere y según la opción de manejo escogida, cada responsable involucrado debe liderar acciones adicionales</v>
      </c>
      <c r="Y142" s="170">
        <f t="shared" si="118"/>
        <v>2</v>
      </c>
      <c r="Z142" s="182"/>
      <c r="AA142" s="183"/>
      <c r="AB142" s="172" t="str">
        <f t="shared" si="122"/>
        <v/>
      </c>
      <c r="AC142" s="184"/>
      <c r="AD142" s="185"/>
    </row>
    <row r="143" spans="1:43" s="173" customFormat="1" ht="43.5" customHeight="1" x14ac:dyDescent="0.25">
      <c r="A143" s="364"/>
      <c r="B143" s="364"/>
      <c r="C143" s="390" t="s">
        <v>378</v>
      </c>
      <c r="D143" s="350" t="s">
        <v>379</v>
      </c>
      <c r="E143" s="161" t="s">
        <v>46</v>
      </c>
      <c r="F143" s="162">
        <v>15</v>
      </c>
      <c r="G143" s="162">
        <v>15</v>
      </c>
      <c r="H143" s="162">
        <v>15</v>
      </c>
      <c r="I143" s="162">
        <v>15</v>
      </c>
      <c r="J143" s="162">
        <v>15</v>
      </c>
      <c r="K143" s="162">
        <v>15</v>
      </c>
      <c r="L143" s="162">
        <v>10</v>
      </c>
      <c r="M143" s="377" t="s">
        <v>153</v>
      </c>
      <c r="N143" s="368"/>
      <c r="O143" s="163">
        <f t="shared" si="115"/>
        <v>90</v>
      </c>
      <c r="P143" s="417">
        <f t="shared" si="88"/>
        <v>1</v>
      </c>
      <c r="Q143" s="164" t="str">
        <f t="shared" si="89"/>
        <v>Fuerte</v>
      </c>
      <c r="R143" s="183"/>
      <c r="S143" s="185"/>
      <c r="T143" s="195"/>
      <c r="U143" s="168" t="str">
        <f t="shared" si="116"/>
        <v>Fuerte</v>
      </c>
      <c r="V143" s="168" t="str">
        <f t="shared" si="117"/>
        <v/>
      </c>
      <c r="W143" s="168" t="str">
        <f t="shared" si="92"/>
        <v/>
      </c>
      <c r="X143" s="169" t="str">
        <f t="shared" si="114"/>
        <v>Control fuerte pero si el riesgo residual lo requiere y según la opción de manejo escogida, cada responsable involucrado debe liderar acciones adicionales</v>
      </c>
      <c r="Y143" s="170">
        <f t="shared" si="118"/>
        <v>2</v>
      </c>
      <c r="Z143" s="182"/>
      <c r="AA143" s="183"/>
      <c r="AB143" s="172" t="str">
        <f t="shared" si="122"/>
        <v/>
      </c>
      <c r="AC143" s="184"/>
      <c r="AD143" s="185"/>
    </row>
    <row r="144" spans="1:43" s="173" customFormat="1" ht="79.2" x14ac:dyDescent="0.25">
      <c r="A144" s="362"/>
      <c r="B144" s="362"/>
      <c r="C144" s="393" t="s">
        <v>403</v>
      </c>
      <c r="D144" s="189" t="s">
        <v>441</v>
      </c>
      <c r="E144" s="161" t="s">
        <v>71</v>
      </c>
      <c r="F144" s="187">
        <v>15</v>
      </c>
      <c r="G144" s="187">
        <v>15</v>
      </c>
      <c r="H144" s="187">
        <v>15</v>
      </c>
      <c r="I144" s="187">
        <v>10</v>
      </c>
      <c r="J144" s="187">
        <v>15</v>
      </c>
      <c r="K144" s="187">
        <v>15</v>
      </c>
      <c r="L144" s="187">
        <v>10</v>
      </c>
      <c r="M144" s="377" t="s">
        <v>153</v>
      </c>
      <c r="N144" s="368"/>
      <c r="O144" s="163">
        <f t="shared" si="115"/>
        <v>85</v>
      </c>
      <c r="P144" s="417">
        <f t="shared" si="88"/>
        <v>0.94444444444444442</v>
      </c>
      <c r="Q144" s="164" t="str">
        <f t="shared" si="89"/>
        <v>Moderado</v>
      </c>
      <c r="R144" s="183"/>
      <c r="S144" s="185"/>
      <c r="T144" s="195"/>
      <c r="U144" s="168" t="str">
        <f t="shared" si="116"/>
        <v/>
      </c>
      <c r="V144" s="168" t="str">
        <f t="shared" si="117"/>
        <v>Moderada</v>
      </c>
      <c r="W144" s="168" t="str">
        <f t="shared" si="92"/>
        <v/>
      </c>
      <c r="X144" s="169" t="str">
        <f t="shared" si="114"/>
        <v>Requiere plan de acción para fortalecer el control</v>
      </c>
      <c r="Y144" s="170" t="str">
        <f t="shared" si="118"/>
        <v/>
      </c>
      <c r="Z144" s="182"/>
      <c r="AA144" s="183"/>
      <c r="AB144" s="172">
        <f t="shared" si="122"/>
        <v>1</v>
      </c>
      <c r="AC144" s="184"/>
      <c r="AD144" s="185"/>
    </row>
    <row r="145" spans="1:43" s="173" customFormat="1" x14ac:dyDescent="0.25">
      <c r="A145" s="362"/>
      <c r="B145" s="362"/>
      <c r="C145" s="393"/>
      <c r="D145" s="352"/>
      <c r="E145" s="161"/>
      <c r="F145" s="187"/>
      <c r="G145" s="187"/>
      <c r="H145" s="187"/>
      <c r="I145" s="187"/>
      <c r="J145" s="187"/>
      <c r="K145" s="187"/>
      <c r="L145" s="187"/>
      <c r="M145" s="377"/>
      <c r="N145" s="368"/>
      <c r="O145" s="163">
        <f t="shared" si="115"/>
        <v>0</v>
      </c>
      <c r="P145" s="417">
        <f t="shared" si="88"/>
        <v>0</v>
      </c>
      <c r="Q145" s="164" t="str">
        <f t="shared" si="89"/>
        <v>Débil</v>
      </c>
      <c r="R145" s="183"/>
      <c r="S145" s="185"/>
      <c r="T145" s="195"/>
      <c r="U145" s="168" t="str">
        <f t="shared" si="116"/>
        <v/>
      </c>
      <c r="V145" s="168" t="str">
        <f t="shared" si="117"/>
        <v/>
      </c>
      <c r="W145" s="168" t="str">
        <f t="shared" si="92"/>
        <v>Débil</v>
      </c>
      <c r="X145" s="169" t="str">
        <f t="shared" si="114"/>
        <v>Requiere plan de acción para fortalecer el control</v>
      </c>
      <c r="Y145" s="170" t="str">
        <f t="shared" si="118"/>
        <v/>
      </c>
      <c r="Z145" s="182"/>
      <c r="AA145" s="183"/>
      <c r="AB145" s="172" t="str">
        <f t="shared" si="122"/>
        <v/>
      </c>
      <c r="AC145" s="184"/>
      <c r="AD145" s="185"/>
    </row>
    <row r="146" spans="1:43" s="173" customFormat="1" x14ac:dyDescent="0.25">
      <c r="A146" s="362"/>
      <c r="B146" s="362"/>
      <c r="C146" s="393"/>
      <c r="D146" s="352"/>
      <c r="E146" s="161"/>
      <c r="F146" s="187"/>
      <c r="G146" s="187"/>
      <c r="H146" s="187"/>
      <c r="I146" s="187"/>
      <c r="J146" s="187"/>
      <c r="K146" s="187"/>
      <c r="L146" s="187"/>
      <c r="M146" s="377"/>
      <c r="N146" s="368"/>
      <c r="O146" s="163"/>
      <c r="P146" s="417"/>
      <c r="Q146" s="164"/>
      <c r="R146" s="183"/>
      <c r="S146" s="185"/>
      <c r="T146" s="195"/>
      <c r="U146" s="168"/>
      <c r="V146" s="168"/>
      <c r="W146" s="168"/>
      <c r="X146" s="169"/>
      <c r="Y146" s="170"/>
      <c r="Z146" s="182"/>
      <c r="AA146" s="183"/>
      <c r="AB146" s="172"/>
      <c r="AC146" s="184"/>
      <c r="AD146" s="185"/>
    </row>
    <row r="147" spans="1:43" s="173" customFormat="1" ht="66" x14ac:dyDescent="0.25">
      <c r="A147" s="362"/>
      <c r="B147" s="362"/>
      <c r="C147" s="393" t="s">
        <v>392</v>
      </c>
      <c r="D147" s="350" t="s">
        <v>407</v>
      </c>
      <c r="E147" s="161" t="s">
        <v>71</v>
      </c>
      <c r="F147" s="162">
        <v>15</v>
      </c>
      <c r="G147" s="162">
        <v>15</v>
      </c>
      <c r="H147" s="162">
        <v>15</v>
      </c>
      <c r="I147" s="162">
        <v>15</v>
      </c>
      <c r="J147" s="162">
        <v>15</v>
      </c>
      <c r="K147" s="162">
        <v>15</v>
      </c>
      <c r="L147" s="162">
        <v>10</v>
      </c>
      <c r="M147" s="377" t="s">
        <v>153</v>
      </c>
      <c r="N147" s="368"/>
      <c r="O147" s="163">
        <f t="shared" ref="O147:O183" si="123">SUM(F147:K147)</f>
        <v>90</v>
      </c>
      <c r="P147" s="417">
        <f t="shared" si="88"/>
        <v>1</v>
      </c>
      <c r="Q147" s="164" t="str">
        <f t="shared" si="89"/>
        <v>Fuerte</v>
      </c>
      <c r="R147" s="183"/>
      <c r="S147" s="185"/>
      <c r="T147" s="195"/>
      <c r="U147" s="168" t="str">
        <f t="shared" ref="U147:U183" si="124">IF(AND(Q147="Fuerte",M147="Fuerte"),"Fuerte","")</f>
        <v>Fuerte</v>
      </c>
      <c r="V147" s="168" t="str">
        <f t="shared" ref="V147:V183" si="125">IF(U147="Fuerte","",IF(OR(Q147="Débil",M147="Débil"),"","Moderada"))</f>
        <v/>
      </c>
      <c r="W147" s="168" t="str">
        <f t="shared" si="92"/>
        <v/>
      </c>
      <c r="X147" s="169" t="str">
        <f t="shared" ref="X147:X183" si="126">IF(AND(Q147="Fuerte",M147="Fuerte"),"Control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47" s="170" t="str">
        <f t="shared" ref="Y147:Y183" si="127">IF(E147="Preventivo",IF(U147="Fuerte",2,IF(V147="Moderada",1,"")),"")</f>
        <v/>
      </c>
      <c r="Z147" s="191"/>
      <c r="AA147" s="192"/>
      <c r="AB147" s="172">
        <f t="shared" ref="AB147:AB183" si="128">IF(E147="Detectivo",IF(U147="Fuerte",2,IF(V147="Moderada",1,"")),"")</f>
        <v>2</v>
      </c>
      <c r="AC147" s="172"/>
      <c r="AD147" s="193"/>
    </row>
    <row r="148" spans="1:43" s="173" customFormat="1" ht="39.6" x14ac:dyDescent="0.25">
      <c r="A148" s="362"/>
      <c r="B148" s="362"/>
      <c r="C148" s="393" t="s">
        <v>348</v>
      </c>
      <c r="D148" s="177" t="s">
        <v>408</v>
      </c>
      <c r="E148" s="161" t="s">
        <v>71</v>
      </c>
      <c r="F148" s="187">
        <v>15</v>
      </c>
      <c r="G148" s="187">
        <v>15</v>
      </c>
      <c r="H148" s="187">
        <v>15</v>
      </c>
      <c r="I148" s="187">
        <v>10</v>
      </c>
      <c r="J148" s="187">
        <v>15</v>
      </c>
      <c r="K148" s="187">
        <v>15</v>
      </c>
      <c r="L148" s="187">
        <v>5</v>
      </c>
      <c r="M148" s="377" t="s">
        <v>153</v>
      </c>
      <c r="N148" s="368"/>
      <c r="O148" s="163">
        <f t="shared" si="123"/>
        <v>85</v>
      </c>
      <c r="P148" s="417">
        <f t="shared" si="88"/>
        <v>0.94444444444444442</v>
      </c>
      <c r="Q148" s="164" t="str">
        <f t="shared" si="89"/>
        <v>Moderado</v>
      </c>
      <c r="R148" s="183"/>
      <c r="S148" s="185"/>
      <c r="T148" s="195"/>
      <c r="U148" s="168" t="str">
        <f t="shared" si="124"/>
        <v/>
      </c>
      <c r="V148" s="168" t="str">
        <f t="shared" si="125"/>
        <v>Moderada</v>
      </c>
      <c r="W148" s="168" t="str">
        <f t="shared" si="92"/>
        <v/>
      </c>
      <c r="X148" s="169" t="str">
        <f t="shared" si="126"/>
        <v>Requiere plan de acción para fortalecer el control</v>
      </c>
      <c r="Y148" s="170" t="str">
        <f t="shared" si="127"/>
        <v/>
      </c>
      <c r="Z148" s="191"/>
      <c r="AA148" s="192"/>
      <c r="AB148" s="172">
        <f t="shared" si="128"/>
        <v>1</v>
      </c>
      <c r="AC148" s="184"/>
      <c r="AD148" s="185"/>
    </row>
    <row r="149" spans="1:43" s="173" customFormat="1" ht="92.4" x14ac:dyDescent="0.25">
      <c r="A149" s="360"/>
      <c r="B149" s="360"/>
      <c r="C149" s="392" t="s">
        <v>365</v>
      </c>
      <c r="D149" s="355" t="s">
        <v>364</v>
      </c>
      <c r="E149" s="161" t="s">
        <v>46</v>
      </c>
      <c r="F149" s="162">
        <v>15</v>
      </c>
      <c r="G149" s="162">
        <v>15</v>
      </c>
      <c r="H149" s="162">
        <v>15</v>
      </c>
      <c r="I149" s="162">
        <v>15</v>
      </c>
      <c r="J149" s="162">
        <v>15</v>
      </c>
      <c r="K149" s="162">
        <v>15</v>
      </c>
      <c r="L149" s="162">
        <v>10</v>
      </c>
      <c r="M149" s="377" t="s">
        <v>154</v>
      </c>
      <c r="N149" s="368"/>
      <c r="O149" s="163">
        <f t="shared" si="123"/>
        <v>90</v>
      </c>
      <c r="P149" s="417">
        <f t="shared" si="88"/>
        <v>1</v>
      </c>
      <c r="Q149" s="164" t="str">
        <f t="shared" si="89"/>
        <v>Fuerte</v>
      </c>
      <c r="R149" s="183"/>
      <c r="S149" s="185"/>
      <c r="T149" s="195"/>
      <c r="U149" s="168" t="str">
        <f t="shared" si="124"/>
        <v/>
      </c>
      <c r="V149" s="168" t="str">
        <f t="shared" si="125"/>
        <v>Moderada</v>
      </c>
      <c r="W149" s="168" t="str">
        <f t="shared" si="92"/>
        <v/>
      </c>
      <c r="X149" s="169" t="str">
        <f t="shared" si="126"/>
        <v>Requiere plan de acción para fortalecer el control</v>
      </c>
      <c r="Y149" s="170">
        <f t="shared" si="127"/>
        <v>1</v>
      </c>
      <c r="Z149" s="191"/>
      <c r="AA149" s="192"/>
      <c r="AB149" s="172" t="str">
        <f t="shared" si="128"/>
        <v/>
      </c>
      <c r="AC149" s="171">
        <f>IFERROR(ROUND(AVERAGE(AB149:AB155),0),0)</f>
        <v>0</v>
      </c>
      <c r="AD149" s="166">
        <f>IF(OR(W149="Débil",AC149=0),0,IF(AC149=1,1,IF(AND(U149="Fuerte",AC149=2),2,1)))</f>
        <v>0</v>
      </c>
      <c r="AF149" s="174"/>
      <c r="AG149" s="175"/>
      <c r="AH149" s="175"/>
      <c r="AI149" s="175"/>
      <c r="AJ149" s="176"/>
      <c r="AK149" s="71"/>
      <c r="AL149" s="71"/>
      <c r="AM149" s="71"/>
      <c r="AN149" s="175"/>
      <c r="AO149" s="175"/>
      <c r="AP149" s="175"/>
      <c r="AQ149" s="176"/>
    </row>
    <row r="150" spans="1:43" s="173" customFormat="1" ht="39.6" x14ac:dyDescent="0.25">
      <c r="A150" s="362"/>
      <c r="B150" s="362"/>
      <c r="C150" s="393" t="s">
        <v>367</v>
      </c>
      <c r="D150" s="350" t="s">
        <v>366</v>
      </c>
      <c r="E150" s="161" t="s">
        <v>46</v>
      </c>
      <c r="F150" s="162">
        <v>15</v>
      </c>
      <c r="G150" s="162">
        <v>15</v>
      </c>
      <c r="H150" s="162">
        <v>15</v>
      </c>
      <c r="I150" s="162">
        <v>15</v>
      </c>
      <c r="J150" s="162">
        <v>15</v>
      </c>
      <c r="K150" s="162">
        <v>15</v>
      </c>
      <c r="L150" s="162">
        <v>10</v>
      </c>
      <c r="M150" s="377" t="s">
        <v>153</v>
      </c>
      <c r="N150" s="368"/>
      <c r="O150" s="163">
        <f t="shared" si="123"/>
        <v>90</v>
      </c>
      <c r="P150" s="417">
        <f t="shared" ref="P150:P183" si="129">(O150*1)/90</f>
        <v>1</v>
      </c>
      <c r="Q150" s="164" t="str">
        <f t="shared" ref="Q150:Q183" si="130">IF(P150&gt;=96%,"Fuerte",(IF(P150&lt;=85%,"Débil","Moderado")))</f>
        <v>Fuerte</v>
      </c>
      <c r="R150" s="183"/>
      <c r="S150" s="185"/>
      <c r="T150" s="195"/>
      <c r="U150" s="168" t="str">
        <f t="shared" si="124"/>
        <v>Fuerte</v>
      </c>
      <c r="V150" s="168" t="str">
        <f t="shared" si="125"/>
        <v/>
      </c>
      <c r="W150" s="168" t="str">
        <f t="shared" ref="W150:W183" si="131">IF(OR(U150="Fuerte",V150="Moderada"),"","Débil")</f>
        <v/>
      </c>
      <c r="X150" s="169" t="str">
        <f t="shared" si="126"/>
        <v>Control fuerte pero si el riesgo residual lo requiere y según la opción de manejo escogida, cada responsable involucrado debe liderar acciones adicionales</v>
      </c>
      <c r="Y150" s="170">
        <f t="shared" si="127"/>
        <v>2</v>
      </c>
      <c r="Z150" s="182"/>
      <c r="AA150" s="183"/>
      <c r="AB150" s="172" t="str">
        <f t="shared" si="128"/>
        <v/>
      </c>
      <c r="AC150" s="184"/>
      <c r="AD150" s="185"/>
      <c r="AF150" s="174"/>
      <c r="AG150" s="175"/>
      <c r="AH150" s="175"/>
      <c r="AI150" s="175"/>
      <c r="AJ150" s="176"/>
      <c r="AK150" s="71"/>
      <c r="AL150" s="71"/>
      <c r="AM150" s="71"/>
      <c r="AN150" s="175"/>
      <c r="AO150" s="175"/>
      <c r="AP150" s="175"/>
      <c r="AQ150" s="176"/>
    </row>
    <row r="151" spans="1:43" s="173" customFormat="1" ht="15.6" x14ac:dyDescent="0.25">
      <c r="A151" s="363"/>
      <c r="B151" s="363"/>
      <c r="C151" s="393"/>
      <c r="D151" s="354"/>
      <c r="E151" s="161"/>
      <c r="F151" s="162"/>
      <c r="G151" s="162"/>
      <c r="H151" s="162"/>
      <c r="I151" s="162"/>
      <c r="J151" s="162"/>
      <c r="K151" s="162"/>
      <c r="L151" s="162"/>
      <c r="M151" s="377"/>
      <c r="N151" s="368"/>
      <c r="O151" s="163">
        <f t="shared" si="123"/>
        <v>0</v>
      </c>
      <c r="P151" s="417">
        <f t="shared" si="129"/>
        <v>0</v>
      </c>
      <c r="Q151" s="164" t="str">
        <f t="shared" si="130"/>
        <v>Débil</v>
      </c>
      <c r="R151" s="183"/>
      <c r="S151" s="185"/>
      <c r="T151" s="195"/>
      <c r="U151" s="168" t="str">
        <f t="shared" si="124"/>
        <v/>
      </c>
      <c r="V151" s="168" t="str">
        <f t="shared" si="125"/>
        <v/>
      </c>
      <c r="W151" s="168" t="str">
        <f t="shared" si="131"/>
        <v>Débil</v>
      </c>
      <c r="X151" s="169" t="str">
        <f t="shared" si="126"/>
        <v>Requiere plan de acción para fortalecer el control</v>
      </c>
      <c r="Y151" s="170" t="str">
        <f t="shared" si="127"/>
        <v/>
      </c>
      <c r="Z151" s="182"/>
      <c r="AA151" s="183"/>
      <c r="AB151" s="172" t="str">
        <f t="shared" si="128"/>
        <v/>
      </c>
      <c r="AC151" s="184"/>
      <c r="AD151" s="185"/>
      <c r="AF151" s="174"/>
      <c r="AG151" s="175"/>
      <c r="AH151" s="175"/>
      <c r="AI151" s="175"/>
      <c r="AJ151" s="176"/>
      <c r="AK151" s="71"/>
      <c r="AL151" s="71"/>
      <c r="AM151" s="71"/>
      <c r="AN151" s="175"/>
      <c r="AO151" s="175"/>
      <c r="AP151" s="175"/>
      <c r="AQ151" s="176"/>
    </row>
    <row r="152" spans="1:43" s="430" customFormat="1" ht="132" x14ac:dyDescent="0.25">
      <c r="A152" s="418" t="str">
        <f>'2. MAPA DE RIESGOS '!C23</f>
        <v>12. Designación de colaboradores no competentes o idóneos para el desarrollo de las actividades asignadas.</v>
      </c>
      <c r="B152" s="418"/>
      <c r="C152" s="419">
        <v>1</v>
      </c>
      <c r="D152" s="420" t="s">
        <v>409</v>
      </c>
      <c r="E152" s="421" t="s">
        <v>46</v>
      </c>
      <c r="F152" s="422">
        <v>15</v>
      </c>
      <c r="G152" s="422">
        <v>15</v>
      </c>
      <c r="H152" s="422">
        <v>15</v>
      </c>
      <c r="I152" s="422">
        <v>15</v>
      </c>
      <c r="J152" s="422">
        <v>15</v>
      </c>
      <c r="K152" s="422">
        <v>15</v>
      </c>
      <c r="L152" s="422">
        <v>10</v>
      </c>
      <c r="M152" s="423" t="s">
        <v>153</v>
      </c>
      <c r="N152" s="424"/>
      <c r="O152" s="425">
        <f t="shared" si="123"/>
        <v>90</v>
      </c>
      <c r="P152" s="426">
        <f t="shared" si="129"/>
        <v>1</v>
      </c>
      <c r="Q152" s="164" t="str">
        <f t="shared" si="130"/>
        <v>Fuerte</v>
      </c>
      <c r="R152" s="464">
        <f>ROUNDUP(AVERAGEIF(P152:P161,"&gt;0"),1)</f>
        <v>1</v>
      </c>
      <c r="S152" s="166" t="str">
        <f>IF(R152&gt;96%,"Fuerte",IF(R152&lt;50%,"Débil","Moderada"))</f>
        <v>Fuerte</v>
      </c>
      <c r="T152" s="167" t="str">
        <f>IF(R152&lt;96%,"Se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52" s="168" t="str">
        <f t="shared" si="124"/>
        <v>Fuerte</v>
      </c>
      <c r="V152" s="168" t="str">
        <f t="shared" si="125"/>
        <v/>
      </c>
      <c r="W152" s="168" t="str">
        <f t="shared" si="131"/>
        <v/>
      </c>
      <c r="X152" s="169" t="str">
        <f t="shared" si="126"/>
        <v>Control fuerte pero si el riesgo residual lo requiere y según la opción de manejo escogida, cada responsable involucrado debe liderar acciones adicionales</v>
      </c>
      <c r="Y152" s="170">
        <f t="shared" si="127"/>
        <v>2</v>
      </c>
      <c r="Z152" s="466">
        <f>IFERROR(ROUND(AVERAGE(Y152:Y161),0),0)</f>
        <v>2</v>
      </c>
      <c r="AA152" s="427">
        <f>IF(OR(W152="Débil",Z152=0),0,IF(Z152=1,1,IF(AND(U152="Fuerte",Z152=2),2,1)))</f>
        <v>2</v>
      </c>
      <c r="AB152" s="172" t="str">
        <f t="shared" si="128"/>
        <v/>
      </c>
      <c r="AC152" s="466">
        <f>IFERROR(ROUND(AVERAGE(AB152:AB161),0),0)</f>
        <v>0</v>
      </c>
      <c r="AD152" s="427">
        <f>IF(OR(W152="Débil",AC152=0),0,IF(AC152=1,1,IF(AND(U152="Fuerte",AC152=2),2,1)))</f>
        <v>0</v>
      </c>
    </row>
    <row r="153" spans="1:43" s="430" customFormat="1" ht="66" x14ac:dyDescent="0.25">
      <c r="A153" s="457"/>
      <c r="B153" s="457"/>
      <c r="C153" s="419" t="s">
        <v>452</v>
      </c>
      <c r="D153" s="420" t="s">
        <v>451</v>
      </c>
      <c r="E153" s="421" t="s">
        <v>46</v>
      </c>
      <c r="F153" s="422">
        <v>15</v>
      </c>
      <c r="G153" s="422">
        <v>15</v>
      </c>
      <c r="H153" s="422">
        <v>15</v>
      </c>
      <c r="I153" s="422">
        <v>15</v>
      </c>
      <c r="J153" s="422">
        <v>15</v>
      </c>
      <c r="K153" s="422">
        <v>15</v>
      </c>
      <c r="L153" s="422">
        <v>10</v>
      </c>
      <c r="M153" s="423" t="s">
        <v>153</v>
      </c>
      <c r="N153" s="424"/>
      <c r="O153" s="425">
        <f t="shared" si="123"/>
        <v>90</v>
      </c>
      <c r="P153" s="426">
        <f t="shared" si="129"/>
        <v>1</v>
      </c>
      <c r="Q153" s="164" t="str">
        <f t="shared" si="130"/>
        <v>Fuerte</v>
      </c>
      <c r="R153" s="438"/>
      <c r="S153" s="439"/>
      <c r="T153" s="440"/>
      <c r="U153" s="168" t="str">
        <f t="shared" si="124"/>
        <v>Fuerte</v>
      </c>
      <c r="V153" s="168" t="str">
        <f t="shared" si="125"/>
        <v/>
      </c>
      <c r="W153" s="168" t="str">
        <f t="shared" si="131"/>
        <v/>
      </c>
      <c r="X153" s="169" t="str">
        <f t="shared" si="126"/>
        <v>Control fuerte pero si el riesgo residual lo requiere y según la opción de manejo escogida, cada responsable involucrado debe liderar acciones adicionales</v>
      </c>
      <c r="Y153" s="170">
        <f t="shared" si="127"/>
        <v>2</v>
      </c>
      <c r="Z153" s="441"/>
      <c r="AA153" s="438"/>
      <c r="AB153" s="172" t="str">
        <f t="shared" si="128"/>
        <v/>
      </c>
      <c r="AC153" s="442"/>
      <c r="AD153" s="439"/>
    </row>
    <row r="154" spans="1:43" s="430" customFormat="1" ht="118.8" x14ac:dyDescent="0.25">
      <c r="A154" s="436"/>
      <c r="B154" s="436"/>
      <c r="C154" s="437">
        <v>3</v>
      </c>
      <c r="D154" s="445" t="s">
        <v>464</v>
      </c>
      <c r="E154" s="421" t="s">
        <v>46</v>
      </c>
      <c r="F154" s="422">
        <v>15</v>
      </c>
      <c r="G154" s="422">
        <v>15</v>
      </c>
      <c r="H154" s="422">
        <v>15</v>
      </c>
      <c r="I154" s="422">
        <v>15</v>
      </c>
      <c r="J154" s="422">
        <v>15</v>
      </c>
      <c r="K154" s="422">
        <v>15</v>
      </c>
      <c r="L154" s="422">
        <v>10</v>
      </c>
      <c r="M154" s="423" t="s">
        <v>153</v>
      </c>
      <c r="N154" s="424"/>
      <c r="O154" s="425">
        <f t="shared" si="123"/>
        <v>90</v>
      </c>
      <c r="P154" s="426">
        <f t="shared" si="129"/>
        <v>1</v>
      </c>
      <c r="Q154" s="164" t="str">
        <f t="shared" si="130"/>
        <v>Fuerte</v>
      </c>
      <c r="R154" s="438"/>
      <c r="S154" s="439"/>
      <c r="T154" s="440"/>
      <c r="U154" s="168" t="str">
        <f t="shared" si="124"/>
        <v>Fuerte</v>
      </c>
      <c r="V154" s="168" t="str">
        <f t="shared" si="125"/>
        <v/>
      </c>
      <c r="W154" s="168" t="str">
        <f t="shared" si="131"/>
        <v/>
      </c>
      <c r="X154" s="169" t="str">
        <f t="shared" si="126"/>
        <v>Control fuerte pero si el riesgo residual lo requiere y según la opción de manejo escogida, cada responsable involucrado debe liderar acciones adicionales</v>
      </c>
      <c r="Y154" s="170">
        <f t="shared" si="127"/>
        <v>2</v>
      </c>
      <c r="Z154" s="441"/>
      <c r="AA154" s="438"/>
      <c r="AB154" s="172" t="str">
        <f t="shared" si="128"/>
        <v/>
      </c>
      <c r="AC154" s="442"/>
      <c r="AD154" s="439"/>
    </row>
    <row r="155" spans="1:43" s="430" customFormat="1" x14ac:dyDescent="0.25">
      <c r="A155" s="436"/>
      <c r="B155" s="436"/>
      <c r="C155" s="437"/>
      <c r="D155" s="445"/>
      <c r="E155" s="421"/>
      <c r="F155" s="422"/>
      <c r="G155" s="422"/>
      <c r="H155" s="422"/>
      <c r="I155" s="422"/>
      <c r="J155" s="422"/>
      <c r="K155" s="422"/>
      <c r="L155" s="422"/>
      <c r="M155" s="423"/>
      <c r="N155" s="424"/>
      <c r="O155" s="425">
        <f t="shared" si="123"/>
        <v>0</v>
      </c>
      <c r="P155" s="426">
        <f t="shared" si="129"/>
        <v>0</v>
      </c>
      <c r="Q155" s="164" t="str">
        <f t="shared" si="130"/>
        <v>Débil</v>
      </c>
      <c r="R155" s="438"/>
      <c r="S155" s="439"/>
      <c r="T155" s="440"/>
      <c r="U155" s="168" t="str">
        <f t="shared" si="124"/>
        <v/>
      </c>
      <c r="V155" s="168" t="str">
        <f t="shared" si="125"/>
        <v/>
      </c>
      <c r="W155" s="168" t="str">
        <f t="shared" si="131"/>
        <v>Débil</v>
      </c>
      <c r="X155" s="169" t="str">
        <f t="shared" si="126"/>
        <v>Requiere plan de acción para fortalecer el control</v>
      </c>
      <c r="Y155" s="170" t="str">
        <f t="shared" si="127"/>
        <v/>
      </c>
      <c r="Z155" s="441"/>
      <c r="AA155" s="438"/>
      <c r="AB155" s="172" t="str">
        <f t="shared" si="128"/>
        <v/>
      </c>
      <c r="AC155" s="442"/>
      <c r="AD155" s="439"/>
    </row>
    <row r="156" spans="1:43" s="430" customFormat="1" x14ac:dyDescent="0.25">
      <c r="A156" s="436"/>
      <c r="B156" s="436"/>
      <c r="C156" s="437"/>
      <c r="D156" s="445"/>
      <c r="E156" s="421"/>
      <c r="F156" s="422"/>
      <c r="G156" s="422"/>
      <c r="H156" s="422"/>
      <c r="I156" s="422"/>
      <c r="J156" s="422"/>
      <c r="K156" s="422"/>
      <c r="L156" s="422"/>
      <c r="M156" s="423"/>
      <c r="N156" s="424"/>
      <c r="O156" s="425">
        <f t="shared" si="123"/>
        <v>0</v>
      </c>
      <c r="P156" s="426">
        <f t="shared" si="129"/>
        <v>0</v>
      </c>
      <c r="Q156" s="164" t="str">
        <f t="shared" si="130"/>
        <v>Débil</v>
      </c>
      <c r="R156" s="438"/>
      <c r="S156" s="439"/>
      <c r="T156" s="440"/>
      <c r="U156" s="168" t="str">
        <f t="shared" si="124"/>
        <v/>
      </c>
      <c r="V156" s="168" t="str">
        <f t="shared" si="125"/>
        <v/>
      </c>
      <c r="W156" s="168" t="str">
        <f t="shared" si="131"/>
        <v>Débil</v>
      </c>
      <c r="X156" s="169" t="str">
        <f t="shared" si="126"/>
        <v>Requiere plan de acción para fortalecer el control</v>
      </c>
      <c r="Y156" s="170" t="str">
        <f t="shared" si="127"/>
        <v/>
      </c>
      <c r="Z156" s="441"/>
      <c r="AA156" s="438"/>
      <c r="AB156" s="172" t="str">
        <f t="shared" si="128"/>
        <v/>
      </c>
      <c r="AC156" s="442"/>
      <c r="AD156" s="439"/>
    </row>
    <row r="157" spans="1:43" s="430" customFormat="1" x14ac:dyDescent="0.25">
      <c r="A157" s="436"/>
      <c r="B157" s="436"/>
      <c r="C157" s="437"/>
      <c r="D157" s="445"/>
      <c r="E157" s="421"/>
      <c r="F157" s="422"/>
      <c r="G157" s="422"/>
      <c r="H157" s="422"/>
      <c r="I157" s="422"/>
      <c r="J157" s="422"/>
      <c r="K157" s="422"/>
      <c r="L157" s="422"/>
      <c r="M157" s="423"/>
      <c r="N157" s="424"/>
      <c r="O157" s="425">
        <f t="shared" si="123"/>
        <v>0</v>
      </c>
      <c r="P157" s="426">
        <f t="shared" si="129"/>
        <v>0</v>
      </c>
      <c r="Q157" s="164" t="str">
        <f t="shared" si="130"/>
        <v>Débil</v>
      </c>
      <c r="R157" s="438"/>
      <c r="S157" s="439"/>
      <c r="T157" s="440"/>
      <c r="U157" s="168" t="str">
        <f t="shared" si="124"/>
        <v/>
      </c>
      <c r="V157" s="168" t="str">
        <f t="shared" si="125"/>
        <v/>
      </c>
      <c r="W157" s="168" t="str">
        <f t="shared" si="131"/>
        <v>Débil</v>
      </c>
      <c r="X157" s="169" t="str">
        <f t="shared" si="126"/>
        <v>Requiere plan de acción para fortalecer el control</v>
      </c>
      <c r="Y157" s="170" t="str">
        <f t="shared" si="127"/>
        <v/>
      </c>
      <c r="Z157" s="441"/>
      <c r="AA157" s="438"/>
      <c r="AB157" s="172" t="str">
        <f t="shared" si="128"/>
        <v/>
      </c>
      <c r="AC157" s="442"/>
      <c r="AD157" s="439"/>
    </row>
    <row r="158" spans="1:43" s="430" customFormat="1" x14ac:dyDescent="0.25">
      <c r="A158" s="436"/>
      <c r="B158" s="436"/>
      <c r="C158" s="437"/>
      <c r="D158" s="445"/>
      <c r="E158" s="421"/>
      <c r="F158" s="422"/>
      <c r="G158" s="422"/>
      <c r="H158" s="422"/>
      <c r="I158" s="422"/>
      <c r="J158" s="422"/>
      <c r="K158" s="422"/>
      <c r="L158" s="422"/>
      <c r="M158" s="423"/>
      <c r="N158" s="424"/>
      <c r="O158" s="425">
        <f t="shared" si="123"/>
        <v>0</v>
      </c>
      <c r="P158" s="426">
        <f t="shared" si="129"/>
        <v>0</v>
      </c>
      <c r="Q158" s="164" t="str">
        <f t="shared" si="130"/>
        <v>Débil</v>
      </c>
      <c r="R158" s="438"/>
      <c r="S158" s="439"/>
      <c r="T158" s="455"/>
      <c r="U158" s="168" t="str">
        <f t="shared" si="124"/>
        <v/>
      </c>
      <c r="V158" s="168" t="str">
        <f t="shared" si="125"/>
        <v/>
      </c>
      <c r="W158" s="168" t="str">
        <f t="shared" si="131"/>
        <v>Débil</v>
      </c>
      <c r="X158" s="169" t="str">
        <f t="shared" si="126"/>
        <v>Requiere plan de acción para fortalecer el control</v>
      </c>
      <c r="Y158" s="170" t="str">
        <f t="shared" si="127"/>
        <v/>
      </c>
      <c r="Z158" s="446"/>
      <c r="AA158" s="447"/>
      <c r="AB158" s="172" t="str">
        <f t="shared" si="128"/>
        <v/>
      </c>
      <c r="AC158" s="429"/>
      <c r="AD158" s="448"/>
    </row>
    <row r="159" spans="1:43" s="430" customFormat="1" ht="15.6" x14ac:dyDescent="0.25">
      <c r="A159" s="449"/>
      <c r="B159" s="449"/>
      <c r="C159" s="450"/>
      <c r="D159" s="451"/>
      <c r="E159" s="421"/>
      <c r="F159" s="422"/>
      <c r="G159" s="422"/>
      <c r="H159" s="422"/>
      <c r="I159" s="422"/>
      <c r="J159" s="422"/>
      <c r="K159" s="422"/>
      <c r="L159" s="422"/>
      <c r="M159" s="423"/>
      <c r="N159" s="424"/>
      <c r="O159" s="425">
        <f t="shared" si="123"/>
        <v>0</v>
      </c>
      <c r="P159" s="426">
        <f t="shared" si="129"/>
        <v>0</v>
      </c>
      <c r="Q159" s="164" t="str">
        <f t="shared" si="130"/>
        <v>Débil</v>
      </c>
      <c r="R159" s="438"/>
      <c r="S159" s="439"/>
      <c r="T159" s="440"/>
      <c r="U159" s="168" t="str">
        <f t="shared" si="124"/>
        <v/>
      </c>
      <c r="V159" s="168" t="str">
        <f t="shared" si="125"/>
        <v/>
      </c>
      <c r="W159" s="168" t="str">
        <f t="shared" si="131"/>
        <v>Débil</v>
      </c>
      <c r="X159" s="169" t="str">
        <f t="shared" si="126"/>
        <v>Requiere plan de acción para fortalecer el control</v>
      </c>
      <c r="Y159" s="170" t="str">
        <f t="shared" si="127"/>
        <v/>
      </c>
      <c r="Z159" s="428"/>
      <c r="AA159" s="427">
        <f>IF(OR(W159="Débil",Z159=0),0,IF(Z159=1,1,IF(AND(U159="Fuerte",Z159=2),2,1)))</f>
        <v>0</v>
      </c>
      <c r="AB159" s="172" t="str">
        <f t="shared" si="128"/>
        <v/>
      </c>
      <c r="AC159" s="428"/>
      <c r="AD159" s="427">
        <f>IF(OR(W159="Débil",AC159=0),0,IF(AC159=1,1,IF(AND(U159="Fuerte",AC159=2),2,1)))</f>
        <v>0</v>
      </c>
      <c r="AF159" s="431"/>
      <c r="AG159" s="443"/>
      <c r="AH159" s="443"/>
      <c r="AI159" s="443"/>
      <c r="AJ159" s="456"/>
      <c r="AK159" s="434"/>
      <c r="AL159" s="434"/>
      <c r="AM159" s="434"/>
      <c r="AN159" s="443"/>
      <c r="AO159" s="443"/>
      <c r="AP159" s="443"/>
      <c r="AQ159" s="456"/>
    </row>
    <row r="160" spans="1:43" s="430" customFormat="1" ht="15.6" x14ac:dyDescent="0.25">
      <c r="A160" s="436"/>
      <c r="B160" s="436"/>
      <c r="C160" s="437"/>
      <c r="D160" s="451"/>
      <c r="E160" s="421"/>
      <c r="F160" s="422"/>
      <c r="G160" s="422"/>
      <c r="H160" s="422"/>
      <c r="I160" s="422"/>
      <c r="J160" s="422"/>
      <c r="K160" s="422"/>
      <c r="L160" s="422"/>
      <c r="M160" s="423"/>
      <c r="N160" s="424"/>
      <c r="O160" s="425">
        <f t="shared" si="123"/>
        <v>0</v>
      </c>
      <c r="P160" s="426">
        <f t="shared" si="129"/>
        <v>0</v>
      </c>
      <c r="Q160" s="164" t="str">
        <f t="shared" si="130"/>
        <v>Débil</v>
      </c>
      <c r="R160" s="438"/>
      <c r="S160" s="439"/>
      <c r="T160" s="440"/>
      <c r="U160" s="168" t="str">
        <f t="shared" si="124"/>
        <v/>
      </c>
      <c r="V160" s="168" t="str">
        <f t="shared" si="125"/>
        <v/>
      </c>
      <c r="W160" s="168" t="str">
        <f t="shared" si="131"/>
        <v>Débil</v>
      </c>
      <c r="X160" s="169" t="str">
        <f t="shared" si="126"/>
        <v>Requiere plan de acción para fortalecer el control</v>
      </c>
      <c r="Y160" s="170" t="str">
        <f t="shared" si="127"/>
        <v/>
      </c>
      <c r="Z160" s="441"/>
      <c r="AA160" s="438"/>
      <c r="AB160" s="172" t="str">
        <f t="shared" si="128"/>
        <v/>
      </c>
      <c r="AC160" s="442"/>
      <c r="AD160" s="439"/>
      <c r="AF160" s="431"/>
      <c r="AG160" s="443"/>
      <c r="AH160" s="443"/>
      <c r="AI160" s="443"/>
      <c r="AJ160" s="456"/>
      <c r="AK160" s="434"/>
      <c r="AL160" s="434"/>
      <c r="AM160" s="434"/>
      <c r="AN160" s="443"/>
      <c r="AO160" s="443"/>
      <c r="AP160" s="443"/>
      <c r="AQ160" s="456"/>
    </row>
    <row r="161" spans="1:43" s="430" customFormat="1" ht="15.6" x14ac:dyDescent="0.25">
      <c r="A161" s="452"/>
      <c r="B161" s="452"/>
      <c r="C161" s="437"/>
      <c r="D161" s="451"/>
      <c r="E161" s="421"/>
      <c r="F161" s="422"/>
      <c r="G161" s="422"/>
      <c r="H161" s="422"/>
      <c r="I161" s="422"/>
      <c r="J161" s="422"/>
      <c r="K161" s="422"/>
      <c r="L161" s="422"/>
      <c r="M161" s="423"/>
      <c r="N161" s="424"/>
      <c r="O161" s="425">
        <f t="shared" si="123"/>
        <v>0</v>
      </c>
      <c r="P161" s="426">
        <f t="shared" si="129"/>
        <v>0</v>
      </c>
      <c r="Q161" s="164" t="str">
        <f t="shared" si="130"/>
        <v>Débil</v>
      </c>
      <c r="R161" s="438"/>
      <c r="S161" s="439"/>
      <c r="T161" s="440"/>
      <c r="U161" s="168" t="str">
        <f t="shared" si="124"/>
        <v/>
      </c>
      <c r="V161" s="168" t="str">
        <f t="shared" si="125"/>
        <v/>
      </c>
      <c r="W161" s="168" t="str">
        <f t="shared" si="131"/>
        <v>Débil</v>
      </c>
      <c r="X161" s="169" t="str">
        <f t="shared" si="126"/>
        <v>Requiere plan de acción para fortalecer el control</v>
      </c>
      <c r="Y161" s="170" t="str">
        <f t="shared" si="127"/>
        <v/>
      </c>
      <c r="Z161" s="441"/>
      <c r="AA161" s="438"/>
      <c r="AB161" s="172" t="str">
        <f t="shared" si="128"/>
        <v/>
      </c>
      <c r="AC161" s="442"/>
      <c r="AD161" s="439"/>
      <c r="AF161" s="431"/>
      <c r="AG161" s="443"/>
      <c r="AH161" s="443"/>
      <c r="AI161" s="443"/>
      <c r="AJ161" s="456"/>
      <c r="AK161" s="434"/>
      <c r="AL161" s="434"/>
      <c r="AM161" s="434"/>
      <c r="AN161" s="443"/>
      <c r="AO161" s="443"/>
      <c r="AP161" s="443"/>
      <c r="AQ161" s="456"/>
    </row>
    <row r="162" spans="1:43" s="173" customFormat="1" ht="75.75" customHeight="1" x14ac:dyDescent="0.25">
      <c r="A162" s="358" t="str">
        <f>'2. MAPA DE RIESGOS '!C24</f>
        <v xml:space="preserve">13. Presencia de un ambiente laboral en la SDM o alguna de sus dependencias, que no sea motivador o no estimule el desarrollo profesional de los colaboradores. </v>
      </c>
      <c r="B162" s="358"/>
      <c r="C162" s="390"/>
      <c r="D162" s="350"/>
      <c r="E162" s="161"/>
      <c r="F162" s="162"/>
      <c r="G162" s="162"/>
      <c r="H162" s="162"/>
      <c r="I162" s="162"/>
      <c r="J162" s="162"/>
      <c r="K162" s="162"/>
      <c r="L162" s="162"/>
      <c r="M162" s="377"/>
      <c r="N162" s="368"/>
      <c r="O162" s="163">
        <f t="shared" si="123"/>
        <v>0</v>
      </c>
      <c r="P162" s="417">
        <f t="shared" si="129"/>
        <v>0</v>
      </c>
      <c r="Q162" s="164" t="str">
        <f t="shared" si="130"/>
        <v>Débil</v>
      </c>
      <c r="R162" s="464">
        <f>ROUNDUP(AVERAGEIF(P162:P168,"&gt;0"),1)</f>
        <v>1</v>
      </c>
      <c r="S162" s="166" t="str">
        <f>IF(R162&gt;96%,"Fuerte",IF(R162&lt;50%,"Débil","Moderada"))</f>
        <v>Fuerte</v>
      </c>
      <c r="T162" s="167" t="str">
        <f>IF(R162&lt;96%,"Se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2" s="168" t="str">
        <f t="shared" si="124"/>
        <v/>
      </c>
      <c r="V162" s="168" t="str">
        <f t="shared" si="125"/>
        <v/>
      </c>
      <c r="W162" s="168" t="str">
        <f t="shared" si="131"/>
        <v>Débil</v>
      </c>
      <c r="X162" s="169" t="str">
        <f t="shared" si="126"/>
        <v>Requiere plan de acción para fortalecer el control</v>
      </c>
      <c r="Y162" s="170" t="str">
        <f t="shared" si="127"/>
        <v/>
      </c>
      <c r="Z162" s="466">
        <f>IFERROR(ROUND(AVERAGE(Y162:Y168),0),0)</f>
        <v>2</v>
      </c>
      <c r="AA162" s="166">
        <f>IF(OR(W162="Débil",Z162=0),0,IF(Z162=1,1,IF(AND(U162="Fuerte",Z162=2),2,1)))</f>
        <v>0</v>
      </c>
      <c r="AB162" s="172" t="str">
        <f t="shared" si="128"/>
        <v/>
      </c>
      <c r="AC162" s="466">
        <f>IFERROR(ROUND(AVERAGE(AB162:AB168),0),0)</f>
        <v>0</v>
      </c>
      <c r="AD162" s="166">
        <f>IF(OR(W162="Débil",AC162=0),0,IF(AC162=1,1,IF(AND(U162="Fuerte",AC162=2),2,1)))</f>
        <v>0</v>
      </c>
    </row>
    <row r="163" spans="1:43" s="173" customFormat="1" ht="39.6" x14ac:dyDescent="0.25">
      <c r="A163" s="362"/>
      <c r="B163" s="362"/>
      <c r="C163" s="393" t="s">
        <v>354</v>
      </c>
      <c r="D163" s="350" t="s">
        <v>381</v>
      </c>
      <c r="E163" s="161" t="s">
        <v>46</v>
      </c>
      <c r="F163" s="162">
        <v>15</v>
      </c>
      <c r="G163" s="162">
        <v>15</v>
      </c>
      <c r="H163" s="162">
        <v>15</v>
      </c>
      <c r="I163" s="162">
        <v>15</v>
      </c>
      <c r="J163" s="162">
        <v>15</v>
      </c>
      <c r="K163" s="162">
        <v>15</v>
      </c>
      <c r="L163" s="162">
        <v>10</v>
      </c>
      <c r="M163" s="377" t="s">
        <v>154</v>
      </c>
      <c r="N163" s="368"/>
      <c r="O163" s="163">
        <f t="shared" si="123"/>
        <v>90</v>
      </c>
      <c r="P163" s="417">
        <f t="shared" si="129"/>
        <v>1</v>
      </c>
      <c r="Q163" s="164" t="str">
        <f t="shared" si="130"/>
        <v>Fuerte</v>
      </c>
      <c r="R163" s="183"/>
      <c r="S163" s="185"/>
      <c r="T163" s="195"/>
      <c r="U163" s="168" t="str">
        <f t="shared" si="124"/>
        <v/>
      </c>
      <c r="V163" s="168" t="str">
        <f t="shared" si="125"/>
        <v>Moderada</v>
      </c>
      <c r="W163" s="168" t="str">
        <f t="shared" si="131"/>
        <v/>
      </c>
      <c r="X163" s="169" t="str">
        <f t="shared" si="126"/>
        <v>Requiere plan de acción para fortalecer el control</v>
      </c>
      <c r="Y163" s="170">
        <f t="shared" si="127"/>
        <v>1</v>
      </c>
      <c r="Z163" s="182"/>
      <c r="AA163" s="183"/>
      <c r="AB163" s="172" t="str">
        <f t="shared" si="128"/>
        <v/>
      </c>
      <c r="AC163" s="184"/>
      <c r="AD163" s="185"/>
    </row>
    <row r="164" spans="1:43" s="173" customFormat="1" ht="63" customHeight="1" x14ac:dyDescent="0.25">
      <c r="A164" s="362"/>
      <c r="B164" s="362"/>
      <c r="C164" s="393"/>
      <c r="D164" s="355"/>
      <c r="E164" s="161"/>
      <c r="F164" s="162"/>
      <c r="G164" s="162"/>
      <c r="H164" s="162"/>
      <c r="I164" s="162"/>
      <c r="J164" s="162"/>
      <c r="K164" s="162"/>
      <c r="L164" s="162"/>
      <c r="M164" s="377"/>
      <c r="N164" s="368"/>
      <c r="O164" s="163">
        <f t="shared" si="123"/>
        <v>0</v>
      </c>
      <c r="P164" s="417">
        <f t="shared" si="129"/>
        <v>0</v>
      </c>
      <c r="Q164" s="164" t="str">
        <f t="shared" si="130"/>
        <v>Débil</v>
      </c>
      <c r="R164" s="183"/>
      <c r="S164" s="185"/>
      <c r="T164" s="195"/>
      <c r="U164" s="168" t="str">
        <f t="shared" si="124"/>
        <v/>
      </c>
      <c r="V164" s="168" t="str">
        <f t="shared" si="125"/>
        <v/>
      </c>
      <c r="W164" s="168" t="str">
        <f t="shared" si="131"/>
        <v>Débil</v>
      </c>
      <c r="X164" s="169" t="str">
        <f t="shared" si="126"/>
        <v>Requiere plan de acción para fortalecer el control</v>
      </c>
      <c r="Y164" s="170" t="str">
        <f t="shared" si="127"/>
        <v/>
      </c>
      <c r="Z164" s="182"/>
      <c r="AA164" s="183"/>
      <c r="AB164" s="172" t="str">
        <f t="shared" si="128"/>
        <v/>
      </c>
      <c r="AC164" s="184"/>
      <c r="AD164" s="185"/>
    </row>
    <row r="165" spans="1:43" s="173" customFormat="1" x14ac:dyDescent="0.25">
      <c r="A165" s="362"/>
      <c r="B165" s="362"/>
      <c r="C165" s="393"/>
      <c r="D165" s="356"/>
      <c r="E165" s="161"/>
      <c r="F165" s="162"/>
      <c r="G165" s="162"/>
      <c r="H165" s="162"/>
      <c r="I165" s="162"/>
      <c r="J165" s="162"/>
      <c r="K165" s="162"/>
      <c r="L165" s="162"/>
      <c r="M165" s="377"/>
      <c r="N165" s="368"/>
      <c r="O165" s="163">
        <f t="shared" si="123"/>
        <v>0</v>
      </c>
      <c r="P165" s="417">
        <f t="shared" si="129"/>
        <v>0</v>
      </c>
      <c r="Q165" s="164" t="str">
        <f t="shared" si="130"/>
        <v>Débil</v>
      </c>
      <c r="R165" s="183"/>
      <c r="S165" s="185"/>
      <c r="T165" s="195"/>
      <c r="U165" s="168" t="str">
        <f t="shared" si="124"/>
        <v/>
      </c>
      <c r="V165" s="168" t="str">
        <f t="shared" si="125"/>
        <v/>
      </c>
      <c r="W165" s="168" t="str">
        <f t="shared" si="131"/>
        <v>Débil</v>
      </c>
      <c r="X165" s="169" t="str">
        <f t="shared" si="126"/>
        <v>Requiere plan de acción para fortalecer el control</v>
      </c>
      <c r="Y165" s="170" t="str">
        <f t="shared" si="127"/>
        <v/>
      </c>
      <c r="Z165" s="191"/>
      <c r="AA165" s="192"/>
      <c r="AB165" s="172" t="str">
        <f t="shared" si="128"/>
        <v/>
      </c>
      <c r="AC165" s="172"/>
      <c r="AD165" s="193"/>
    </row>
    <row r="166" spans="1:43" s="173" customFormat="1" ht="66" x14ac:dyDescent="0.25">
      <c r="A166" s="362"/>
      <c r="B166" s="362"/>
      <c r="C166" s="393">
        <v>5</v>
      </c>
      <c r="D166" s="350" t="s">
        <v>410</v>
      </c>
      <c r="E166" s="161" t="s">
        <v>46</v>
      </c>
      <c r="F166" s="162">
        <v>15</v>
      </c>
      <c r="G166" s="162">
        <v>15</v>
      </c>
      <c r="H166" s="162">
        <v>15</v>
      </c>
      <c r="I166" s="162">
        <v>15</v>
      </c>
      <c r="J166" s="162">
        <v>15</v>
      </c>
      <c r="K166" s="162">
        <v>15</v>
      </c>
      <c r="L166" s="162">
        <v>10</v>
      </c>
      <c r="M166" s="377" t="s">
        <v>153</v>
      </c>
      <c r="N166" s="368"/>
      <c r="O166" s="163">
        <f t="shared" si="123"/>
        <v>90</v>
      </c>
      <c r="P166" s="417">
        <f t="shared" si="129"/>
        <v>1</v>
      </c>
      <c r="Q166" s="164" t="str">
        <f t="shared" si="130"/>
        <v>Fuerte</v>
      </c>
      <c r="R166" s="183"/>
      <c r="S166" s="185"/>
      <c r="T166" s="195"/>
      <c r="U166" s="168" t="str">
        <f t="shared" si="124"/>
        <v>Fuerte</v>
      </c>
      <c r="V166" s="168" t="str">
        <f t="shared" si="125"/>
        <v/>
      </c>
      <c r="W166" s="168" t="str">
        <f t="shared" si="131"/>
        <v/>
      </c>
      <c r="X166" s="169" t="str">
        <f t="shared" si="126"/>
        <v>Control fuerte pero si el riesgo residual lo requiere y según la opción de manejo escogida, cada responsable involucrado debe liderar acciones adicionales</v>
      </c>
      <c r="Y166" s="170">
        <f t="shared" si="127"/>
        <v>2</v>
      </c>
      <c r="Z166" s="182"/>
      <c r="AA166" s="183"/>
      <c r="AB166" s="172" t="str">
        <f t="shared" si="128"/>
        <v/>
      </c>
      <c r="AC166" s="184"/>
      <c r="AD166" s="185"/>
      <c r="AF166" s="174"/>
      <c r="AG166" s="175"/>
      <c r="AH166" s="175"/>
      <c r="AI166" s="175"/>
      <c r="AJ166" s="176"/>
      <c r="AK166" s="71"/>
      <c r="AL166" s="71"/>
      <c r="AM166" s="71"/>
      <c r="AN166" s="175"/>
      <c r="AO166" s="175"/>
      <c r="AP166" s="175"/>
      <c r="AQ166" s="176"/>
    </row>
    <row r="167" spans="1:43" s="173" customFormat="1" ht="15.6" x14ac:dyDescent="0.25">
      <c r="A167" s="360"/>
      <c r="B167" s="360"/>
      <c r="C167" s="392"/>
      <c r="D167" s="354"/>
      <c r="E167" s="161"/>
      <c r="F167" s="162"/>
      <c r="G167" s="162"/>
      <c r="H167" s="162"/>
      <c r="I167" s="162"/>
      <c r="J167" s="162"/>
      <c r="K167" s="162"/>
      <c r="L167" s="162"/>
      <c r="M167" s="377"/>
      <c r="N167" s="368"/>
      <c r="O167" s="163">
        <f t="shared" si="123"/>
        <v>0</v>
      </c>
      <c r="P167" s="417">
        <f t="shared" si="129"/>
        <v>0</v>
      </c>
      <c r="Q167" s="164" t="str">
        <f t="shared" si="130"/>
        <v>Débil</v>
      </c>
      <c r="R167" s="183"/>
      <c r="S167" s="185"/>
      <c r="T167" s="195"/>
      <c r="U167" s="168" t="str">
        <f t="shared" si="124"/>
        <v/>
      </c>
      <c r="V167" s="168" t="str">
        <f t="shared" si="125"/>
        <v/>
      </c>
      <c r="W167" s="168" t="str">
        <f t="shared" si="131"/>
        <v>Débil</v>
      </c>
      <c r="X167" s="169" t="str">
        <f t="shared" si="126"/>
        <v>Requiere plan de acción para fortalecer el control</v>
      </c>
      <c r="Y167" s="170" t="str">
        <f t="shared" si="127"/>
        <v/>
      </c>
      <c r="Z167" s="171"/>
      <c r="AA167" s="166">
        <f>IF(OR(W167="Débil",Z167=0),0,IF(Z167=1,1,IF(AND(U167="Fuerte",Z167=2),2,1)))</f>
        <v>0</v>
      </c>
      <c r="AB167" s="172" t="str">
        <f t="shared" si="128"/>
        <v/>
      </c>
      <c r="AC167" s="171"/>
      <c r="AD167" s="166">
        <f>IF(OR(W167="Débil",AC167=0),0,IF(AC167=1,1,IF(AND(U167="Fuerte",AC167=2),2,1)))</f>
        <v>0</v>
      </c>
      <c r="AF167" s="174"/>
      <c r="AG167" s="175"/>
      <c r="AH167" s="175"/>
      <c r="AI167" s="175"/>
      <c r="AJ167" s="176"/>
      <c r="AK167" s="71"/>
      <c r="AL167" s="71"/>
      <c r="AM167" s="71"/>
      <c r="AN167" s="175"/>
      <c r="AO167" s="175"/>
      <c r="AP167" s="175"/>
      <c r="AQ167" s="176"/>
    </row>
    <row r="168" spans="1:43" s="173" customFormat="1" ht="15.6" x14ac:dyDescent="0.25">
      <c r="A168" s="363"/>
      <c r="B168" s="363"/>
      <c r="C168" s="393"/>
      <c r="D168" s="354"/>
      <c r="E168" s="161"/>
      <c r="F168" s="162"/>
      <c r="G168" s="162"/>
      <c r="H168" s="162"/>
      <c r="I168" s="162"/>
      <c r="J168" s="162"/>
      <c r="K168" s="162"/>
      <c r="L168" s="162"/>
      <c r="M168" s="377"/>
      <c r="N168" s="368"/>
      <c r="O168" s="163">
        <f t="shared" si="123"/>
        <v>0</v>
      </c>
      <c r="P168" s="417">
        <f t="shared" si="129"/>
        <v>0</v>
      </c>
      <c r="Q168" s="164" t="str">
        <f t="shared" si="130"/>
        <v>Débil</v>
      </c>
      <c r="R168" s="183"/>
      <c r="S168" s="185"/>
      <c r="T168" s="195"/>
      <c r="U168" s="168" t="str">
        <f t="shared" si="124"/>
        <v/>
      </c>
      <c r="V168" s="168" t="str">
        <f t="shared" si="125"/>
        <v/>
      </c>
      <c r="W168" s="168" t="str">
        <f t="shared" si="131"/>
        <v>Débil</v>
      </c>
      <c r="X168" s="169" t="str">
        <f t="shared" si="126"/>
        <v>Requiere plan de acción para fortalecer el control</v>
      </c>
      <c r="Y168" s="170" t="str">
        <f t="shared" si="127"/>
        <v/>
      </c>
      <c r="Z168" s="182"/>
      <c r="AA168" s="183"/>
      <c r="AB168" s="172" t="str">
        <f t="shared" si="128"/>
        <v/>
      </c>
      <c r="AC168" s="184"/>
      <c r="AD168" s="185"/>
      <c r="AF168" s="174"/>
      <c r="AG168" s="175"/>
      <c r="AH168" s="175"/>
      <c r="AI168" s="175"/>
      <c r="AJ168" s="176"/>
      <c r="AK168" s="71"/>
      <c r="AL168" s="71"/>
      <c r="AM168" s="71"/>
      <c r="AN168" s="175"/>
      <c r="AO168" s="175"/>
      <c r="AP168" s="175"/>
      <c r="AQ168" s="176"/>
    </row>
    <row r="169" spans="1:43" s="430" customFormat="1" ht="179.4" x14ac:dyDescent="0.25">
      <c r="A169" s="418" t="str">
        <f>'2. MAPA DE RIESGOS '!C25</f>
        <v xml:space="preserve">14. Formulación e implementación del Sistema de Gestión de Seguridad y Salud en el Trabajo que no garantice condiciones laborales seguras y saludables para los colaboradores.
</v>
      </c>
      <c r="B169" s="418"/>
      <c r="C169" s="419"/>
      <c r="D169" s="420"/>
      <c r="E169" s="421"/>
      <c r="F169" s="422"/>
      <c r="G169" s="422"/>
      <c r="H169" s="422"/>
      <c r="I169" s="422"/>
      <c r="J169" s="422"/>
      <c r="K169" s="422"/>
      <c r="L169" s="422"/>
      <c r="M169" s="423"/>
      <c r="N169" s="424"/>
      <c r="O169" s="425">
        <f t="shared" si="123"/>
        <v>0</v>
      </c>
      <c r="P169" s="426">
        <f t="shared" si="129"/>
        <v>0</v>
      </c>
      <c r="Q169" s="164" t="str">
        <f t="shared" si="130"/>
        <v>Débil</v>
      </c>
      <c r="R169" s="464">
        <f>ROUNDUP(AVERAGEIF(P169:P176,"&gt;0"),1)</f>
        <v>1</v>
      </c>
      <c r="S169" s="166" t="str">
        <f>IF(R169&gt;96%,"Fuerte",IF(R169&lt;50%,"Débil","Moderada"))</f>
        <v>Fuerte</v>
      </c>
      <c r="T169" s="167" t="str">
        <f>IF(R169&lt;96%,"Se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9" s="168" t="str">
        <f t="shared" si="124"/>
        <v/>
      </c>
      <c r="V169" s="168" t="str">
        <f t="shared" si="125"/>
        <v/>
      </c>
      <c r="W169" s="168" t="str">
        <f t="shared" si="131"/>
        <v>Débil</v>
      </c>
      <c r="X169" s="169" t="str">
        <f t="shared" si="126"/>
        <v>Requiere plan de acción para fortalecer el control</v>
      </c>
      <c r="Y169" s="170" t="str">
        <f t="shared" si="127"/>
        <v/>
      </c>
      <c r="Z169" s="466">
        <f>IFERROR(ROUND(AVERAGE(Y169:Y176),0),0)</f>
        <v>2</v>
      </c>
      <c r="AA169" s="427">
        <f>IF(OR(W169="Débil",Z169=0),0,IF(Z169=1,1,IF(AND(U169="Fuerte",Z169=2),2,1)))</f>
        <v>0</v>
      </c>
      <c r="AB169" s="172" t="str">
        <f t="shared" si="128"/>
        <v/>
      </c>
      <c r="AC169" s="466">
        <f>IFERROR(ROUND(AVERAGE(AB169:AB176),0),0)</f>
        <v>0</v>
      </c>
      <c r="AD169" s="427">
        <f>IF(OR(W169="Débil",AC169=0),0,IF(AC169=1,1,IF(AND(U169="Fuerte",AC169=2),2,1)))</f>
        <v>0</v>
      </c>
    </row>
    <row r="170" spans="1:43" s="430" customFormat="1" x14ac:dyDescent="0.25">
      <c r="A170" s="436"/>
      <c r="B170" s="436"/>
      <c r="C170" s="437"/>
      <c r="D170" s="444"/>
      <c r="E170" s="421"/>
      <c r="F170" s="422"/>
      <c r="G170" s="422"/>
      <c r="H170" s="422"/>
      <c r="I170" s="422"/>
      <c r="J170" s="422"/>
      <c r="K170" s="422"/>
      <c r="L170" s="422"/>
      <c r="M170" s="423"/>
      <c r="N170" s="424"/>
      <c r="O170" s="425">
        <f t="shared" si="123"/>
        <v>0</v>
      </c>
      <c r="P170" s="426">
        <f t="shared" si="129"/>
        <v>0</v>
      </c>
      <c r="Q170" s="164" t="str">
        <f t="shared" si="130"/>
        <v>Débil</v>
      </c>
      <c r="R170" s="438"/>
      <c r="S170" s="439"/>
      <c r="T170" s="440"/>
      <c r="U170" s="168" t="str">
        <f t="shared" si="124"/>
        <v/>
      </c>
      <c r="V170" s="168" t="str">
        <f t="shared" si="125"/>
        <v/>
      </c>
      <c r="W170" s="168" t="str">
        <f t="shared" si="131"/>
        <v>Débil</v>
      </c>
      <c r="X170" s="169" t="str">
        <f t="shared" si="126"/>
        <v>Requiere plan de acción para fortalecer el control</v>
      </c>
      <c r="Y170" s="170" t="str">
        <f t="shared" si="127"/>
        <v/>
      </c>
      <c r="Z170" s="441"/>
      <c r="AA170" s="438"/>
      <c r="AB170" s="172" t="str">
        <f t="shared" si="128"/>
        <v/>
      </c>
      <c r="AC170" s="442"/>
      <c r="AD170" s="439"/>
    </row>
    <row r="171" spans="1:43" s="430" customFormat="1" ht="42.75" customHeight="1" x14ac:dyDescent="0.25">
      <c r="A171" s="436"/>
      <c r="B171" s="436"/>
      <c r="C171" s="437" t="s">
        <v>466</v>
      </c>
      <c r="D171" s="444" t="s">
        <v>465</v>
      </c>
      <c r="E171" s="421" t="s">
        <v>46</v>
      </c>
      <c r="F171" s="422">
        <v>15</v>
      </c>
      <c r="G171" s="422">
        <v>15</v>
      </c>
      <c r="H171" s="422">
        <v>15</v>
      </c>
      <c r="I171" s="422">
        <v>15</v>
      </c>
      <c r="J171" s="422">
        <v>15</v>
      </c>
      <c r="K171" s="422">
        <v>15</v>
      </c>
      <c r="L171" s="422">
        <v>10</v>
      </c>
      <c r="M171" s="423" t="s">
        <v>153</v>
      </c>
      <c r="N171" s="424"/>
      <c r="O171" s="425">
        <f t="shared" si="123"/>
        <v>90</v>
      </c>
      <c r="P171" s="426">
        <f t="shared" si="129"/>
        <v>1</v>
      </c>
      <c r="Q171" s="164" t="str">
        <f t="shared" si="130"/>
        <v>Fuerte</v>
      </c>
      <c r="R171" s="438"/>
      <c r="S171" s="439"/>
      <c r="T171" s="440"/>
      <c r="U171" s="168" t="str">
        <f t="shared" si="124"/>
        <v>Fuerte</v>
      </c>
      <c r="V171" s="168" t="str">
        <f t="shared" si="125"/>
        <v/>
      </c>
      <c r="W171" s="168" t="str">
        <f t="shared" si="131"/>
        <v/>
      </c>
      <c r="X171" s="169" t="str">
        <f t="shared" si="126"/>
        <v>Control fuerte pero si el riesgo residual lo requiere y según la opción de manejo escogida, cada responsable involucrado debe liderar acciones adicionales</v>
      </c>
      <c r="Y171" s="170">
        <f t="shared" si="127"/>
        <v>2</v>
      </c>
      <c r="Z171" s="441"/>
      <c r="AA171" s="438"/>
      <c r="AB171" s="172" t="str">
        <f t="shared" si="128"/>
        <v/>
      </c>
      <c r="AC171" s="442"/>
      <c r="AD171" s="439"/>
    </row>
    <row r="172" spans="1:43" s="430" customFormat="1" ht="37.5" customHeight="1" x14ac:dyDescent="0.25">
      <c r="A172" s="436"/>
      <c r="B172" s="436"/>
      <c r="C172" s="437"/>
      <c r="D172" s="444"/>
      <c r="E172" s="421"/>
      <c r="F172" s="422"/>
      <c r="G172" s="422"/>
      <c r="H172" s="422"/>
      <c r="I172" s="422"/>
      <c r="J172" s="422"/>
      <c r="K172" s="422"/>
      <c r="L172" s="422"/>
      <c r="M172" s="423"/>
      <c r="N172" s="424"/>
      <c r="O172" s="425">
        <f t="shared" si="123"/>
        <v>0</v>
      </c>
      <c r="P172" s="426">
        <f t="shared" si="129"/>
        <v>0</v>
      </c>
      <c r="Q172" s="164" t="str">
        <f t="shared" si="130"/>
        <v>Débil</v>
      </c>
      <c r="R172" s="438"/>
      <c r="S172" s="439"/>
      <c r="T172" s="440"/>
      <c r="U172" s="168" t="str">
        <f t="shared" si="124"/>
        <v/>
      </c>
      <c r="V172" s="168" t="str">
        <f t="shared" si="125"/>
        <v/>
      </c>
      <c r="W172" s="168" t="str">
        <f t="shared" si="131"/>
        <v>Débil</v>
      </c>
      <c r="X172" s="169" t="str">
        <f t="shared" si="126"/>
        <v>Requiere plan de acción para fortalecer el control</v>
      </c>
      <c r="Y172" s="170" t="str">
        <f t="shared" si="127"/>
        <v/>
      </c>
      <c r="Z172" s="441"/>
      <c r="AA172" s="438"/>
      <c r="AB172" s="172" t="str">
        <f t="shared" si="128"/>
        <v/>
      </c>
      <c r="AC172" s="442"/>
      <c r="AD172" s="439"/>
    </row>
    <row r="173" spans="1:43" s="430" customFormat="1" ht="59.25" customHeight="1" x14ac:dyDescent="0.25">
      <c r="A173" s="436"/>
      <c r="B173" s="436"/>
      <c r="C173" s="437"/>
      <c r="D173" s="445"/>
      <c r="E173" s="421"/>
      <c r="F173" s="422"/>
      <c r="G173" s="422"/>
      <c r="H173" s="422"/>
      <c r="I173" s="422"/>
      <c r="J173" s="422"/>
      <c r="K173" s="422"/>
      <c r="L173" s="422"/>
      <c r="M173" s="423"/>
      <c r="N173" s="424"/>
      <c r="O173" s="425">
        <f t="shared" si="123"/>
        <v>0</v>
      </c>
      <c r="P173" s="426">
        <f t="shared" si="129"/>
        <v>0</v>
      </c>
      <c r="Q173" s="164" t="str">
        <f t="shared" si="130"/>
        <v>Débil</v>
      </c>
      <c r="R173" s="438"/>
      <c r="S173" s="439"/>
      <c r="T173" s="455"/>
      <c r="U173" s="168" t="str">
        <f t="shared" si="124"/>
        <v/>
      </c>
      <c r="V173" s="168" t="str">
        <f t="shared" si="125"/>
        <v/>
      </c>
      <c r="W173" s="168" t="str">
        <f t="shared" si="131"/>
        <v>Débil</v>
      </c>
      <c r="X173" s="169" t="str">
        <f t="shared" si="126"/>
        <v>Requiere plan de acción para fortalecer el control</v>
      </c>
      <c r="Y173" s="170" t="str">
        <f t="shared" si="127"/>
        <v/>
      </c>
      <c r="Z173" s="446"/>
      <c r="AA173" s="447"/>
      <c r="AB173" s="172" t="str">
        <f t="shared" si="128"/>
        <v/>
      </c>
      <c r="AC173" s="429"/>
      <c r="AD173" s="448"/>
    </row>
    <row r="174" spans="1:43" s="430" customFormat="1" ht="15.6" x14ac:dyDescent="0.25">
      <c r="A174" s="449"/>
      <c r="B174" s="449"/>
      <c r="C174" s="450"/>
      <c r="D174" s="451"/>
      <c r="E174" s="421"/>
      <c r="F174" s="422"/>
      <c r="G174" s="422"/>
      <c r="H174" s="422"/>
      <c r="I174" s="422"/>
      <c r="J174" s="422"/>
      <c r="K174" s="422"/>
      <c r="L174" s="422"/>
      <c r="M174" s="423"/>
      <c r="N174" s="424"/>
      <c r="O174" s="425">
        <f t="shared" si="123"/>
        <v>0</v>
      </c>
      <c r="P174" s="426">
        <f t="shared" si="129"/>
        <v>0</v>
      </c>
      <c r="Q174" s="164" t="str">
        <f t="shared" si="130"/>
        <v>Débil</v>
      </c>
      <c r="R174" s="438"/>
      <c r="S174" s="439"/>
      <c r="T174" s="440"/>
      <c r="U174" s="168" t="str">
        <f t="shared" si="124"/>
        <v/>
      </c>
      <c r="V174" s="168" t="str">
        <f t="shared" si="125"/>
        <v/>
      </c>
      <c r="W174" s="168" t="str">
        <f t="shared" si="131"/>
        <v>Débil</v>
      </c>
      <c r="X174" s="169" t="str">
        <f t="shared" si="126"/>
        <v>Requiere plan de acción para fortalecer el control</v>
      </c>
      <c r="Y174" s="170" t="str">
        <f t="shared" si="127"/>
        <v/>
      </c>
      <c r="Z174" s="428"/>
      <c r="AA174" s="427">
        <f>IF(OR(W174="Débil",Z174=0),0,IF(Z174=1,1,IF(AND(U174="Fuerte",Z174=2),2,1)))</f>
        <v>0</v>
      </c>
      <c r="AB174" s="172" t="str">
        <f t="shared" si="128"/>
        <v/>
      </c>
      <c r="AC174" s="428"/>
      <c r="AD174" s="427">
        <f>IF(OR(W174="Débil",AC174=0),0,IF(AC174=1,1,IF(AND(U174="Fuerte",AC174=2),2,1)))</f>
        <v>0</v>
      </c>
      <c r="AF174" s="431"/>
      <c r="AG174" s="443"/>
      <c r="AH174" s="443"/>
      <c r="AI174" s="443"/>
      <c r="AJ174" s="456"/>
      <c r="AK174" s="434"/>
      <c r="AL174" s="434"/>
      <c r="AM174" s="434"/>
      <c r="AN174" s="443"/>
      <c r="AO174" s="443"/>
      <c r="AP174" s="443"/>
      <c r="AQ174" s="456"/>
    </row>
    <row r="175" spans="1:43" s="430" customFormat="1" ht="15.6" x14ac:dyDescent="0.25">
      <c r="A175" s="436"/>
      <c r="B175" s="436"/>
      <c r="C175" s="437"/>
      <c r="D175" s="451"/>
      <c r="E175" s="421"/>
      <c r="F175" s="422"/>
      <c r="G175" s="422"/>
      <c r="H175" s="422"/>
      <c r="I175" s="422"/>
      <c r="J175" s="422"/>
      <c r="K175" s="422"/>
      <c r="L175" s="422"/>
      <c r="M175" s="423"/>
      <c r="N175" s="424"/>
      <c r="O175" s="425">
        <f t="shared" si="123"/>
        <v>0</v>
      </c>
      <c r="P175" s="426">
        <f t="shared" si="129"/>
        <v>0</v>
      </c>
      <c r="Q175" s="164" t="str">
        <f t="shared" si="130"/>
        <v>Débil</v>
      </c>
      <c r="R175" s="438"/>
      <c r="S175" s="439"/>
      <c r="T175" s="440"/>
      <c r="U175" s="168" t="str">
        <f t="shared" si="124"/>
        <v/>
      </c>
      <c r="V175" s="168" t="str">
        <f t="shared" si="125"/>
        <v/>
      </c>
      <c r="W175" s="168" t="str">
        <f t="shared" si="131"/>
        <v>Débil</v>
      </c>
      <c r="X175" s="169" t="str">
        <f t="shared" si="126"/>
        <v>Requiere plan de acción para fortalecer el control</v>
      </c>
      <c r="Y175" s="170" t="str">
        <f t="shared" si="127"/>
        <v/>
      </c>
      <c r="Z175" s="441"/>
      <c r="AA175" s="438"/>
      <c r="AB175" s="172" t="str">
        <f t="shared" si="128"/>
        <v/>
      </c>
      <c r="AC175" s="442"/>
      <c r="AD175" s="439"/>
      <c r="AF175" s="431"/>
      <c r="AG175" s="443"/>
      <c r="AH175" s="443"/>
      <c r="AI175" s="443"/>
      <c r="AJ175" s="456"/>
      <c r="AK175" s="434"/>
      <c r="AL175" s="434"/>
      <c r="AM175" s="434"/>
      <c r="AN175" s="443"/>
      <c r="AO175" s="443"/>
      <c r="AP175" s="443"/>
      <c r="AQ175" s="456"/>
    </row>
    <row r="176" spans="1:43" s="430" customFormat="1" ht="15.6" x14ac:dyDescent="0.25">
      <c r="A176" s="436"/>
      <c r="B176" s="436"/>
      <c r="C176" s="437"/>
      <c r="D176" s="451"/>
      <c r="E176" s="421"/>
      <c r="F176" s="422"/>
      <c r="G176" s="422"/>
      <c r="H176" s="422"/>
      <c r="I176" s="422"/>
      <c r="J176" s="422"/>
      <c r="K176" s="422"/>
      <c r="L176" s="422"/>
      <c r="M176" s="423"/>
      <c r="N176" s="424"/>
      <c r="O176" s="425">
        <f t="shared" si="123"/>
        <v>0</v>
      </c>
      <c r="P176" s="426">
        <f t="shared" si="129"/>
        <v>0</v>
      </c>
      <c r="Q176" s="164" t="str">
        <f t="shared" si="130"/>
        <v>Débil</v>
      </c>
      <c r="R176" s="438"/>
      <c r="S176" s="439"/>
      <c r="T176" s="440"/>
      <c r="U176" s="168" t="str">
        <f t="shared" si="124"/>
        <v/>
      </c>
      <c r="V176" s="168" t="str">
        <f t="shared" si="125"/>
        <v/>
      </c>
      <c r="W176" s="168" t="str">
        <f t="shared" si="131"/>
        <v>Débil</v>
      </c>
      <c r="X176" s="169" t="str">
        <f t="shared" si="126"/>
        <v>Requiere plan de acción para fortalecer el control</v>
      </c>
      <c r="Y176" s="170" t="str">
        <f t="shared" si="127"/>
        <v/>
      </c>
      <c r="Z176" s="441"/>
      <c r="AA176" s="438"/>
      <c r="AB176" s="172" t="str">
        <f t="shared" si="128"/>
        <v/>
      </c>
      <c r="AC176" s="442"/>
      <c r="AD176" s="439"/>
      <c r="AF176" s="431"/>
      <c r="AG176" s="443"/>
      <c r="AH176" s="443"/>
      <c r="AI176" s="443"/>
      <c r="AJ176" s="456"/>
      <c r="AK176" s="434"/>
      <c r="AL176" s="434"/>
      <c r="AM176" s="434"/>
      <c r="AN176" s="443"/>
      <c r="AO176" s="443"/>
      <c r="AP176" s="443"/>
      <c r="AQ176" s="456"/>
    </row>
    <row r="177" spans="1:43" s="173" customFormat="1" ht="82.8" x14ac:dyDescent="0.25">
      <c r="A177" s="358" t="str">
        <f>'2. MAPA DE RIESGOS '!C26</f>
        <v xml:space="preserve">15. Gestión ambiental ineficaz que afecte negativamente las condiciones laborales en la Entidad 
</v>
      </c>
      <c r="B177" s="358"/>
      <c r="C177" s="390"/>
      <c r="D177" s="350"/>
      <c r="E177" s="161"/>
      <c r="F177" s="162"/>
      <c r="G177" s="162"/>
      <c r="H177" s="162"/>
      <c r="I177" s="162"/>
      <c r="J177" s="162"/>
      <c r="K177" s="162"/>
      <c r="L177" s="162"/>
      <c r="M177" s="377"/>
      <c r="N177" s="368"/>
      <c r="O177" s="163">
        <f t="shared" si="123"/>
        <v>0</v>
      </c>
      <c r="P177" s="417">
        <f t="shared" si="129"/>
        <v>0</v>
      </c>
      <c r="Q177" s="164" t="str">
        <f t="shared" si="130"/>
        <v>Débil</v>
      </c>
      <c r="R177" s="464">
        <f>ROUNDUP(AVERAGEIF(P177:P183,"&gt;0"),1)</f>
        <v>1</v>
      </c>
      <c r="S177" s="166" t="str">
        <f>IF(R177&gt;96%,"Fuerte",IF(R177&lt;50%,"Débil","Moderada"))</f>
        <v>Fuerte</v>
      </c>
      <c r="T177" s="167" t="str">
        <f>IF(R177&lt;96%,"Se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77" s="168" t="str">
        <f t="shared" si="124"/>
        <v/>
      </c>
      <c r="V177" s="168" t="str">
        <f t="shared" si="125"/>
        <v/>
      </c>
      <c r="W177" s="168" t="str">
        <f t="shared" si="131"/>
        <v>Débil</v>
      </c>
      <c r="X177" s="169" t="str">
        <f t="shared" si="126"/>
        <v>Requiere plan de acción para fortalecer el control</v>
      </c>
      <c r="Y177" s="170" t="str">
        <f t="shared" si="127"/>
        <v/>
      </c>
      <c r="Z177" s="466">
        <f>IFERROR(ROUND(AVERAGE(Y177:Y183),0),0)</f>
        <v>2</v>
      </c>
      <c r="AA177" s="166">
        <f>IF(OR(W177="Débil",Z177=0),0,IF(Z177=1,1,IF(AND(U177="Fuerte",Z177=2),2,1)))</f>
        <v>0</v>
      </c>
      <c r="AB177" s="172" t="str">
        <f t="shared" si="128"/>
        <v/>
      </c>
      <c r="AC177" s="466">
        <f>IFERROR(ROUND(AVERAGE(AB177:AB183),0),0)</f>
        <v>0</v>
      </c>
      <c r="AD177" s="166">
        <f>IF(OR(W177="Débil",AC177=0),0,IF(AC177=1,1,IF(AND(U177="Fuerte",AC177=2),2,1)))</f>
        <v>0</v>
      </c>
    </row>
    <row r="178" spans="1:43" s="173" customFormat="1" x14ac:dyDescent="0.25">
      <c r="A178" s="364"/>
      <c r="B178" s="364"/>
      <c r="C178" s="390"/>
      <c r="D178" s="350"/>
      <c r="E178" s="161"/>
      <c r="F178" s="162"/>
      <c r="G178" s="162"/>
      <c r="H178" s="162"/>
      <c r="I178" s="162"/>
      <c r="J178" s="162"/>
      <c r="K178" s="162"/>
      <c r="L178" s="162"/>
      <c r="M178" s="377"/>
      <c r="N178" s="368"/>
      <c r="O178" s="163">
        <f t="shared" si="123"/>
        <v>0</v>
      </c>
      <c r="P178" s="417">
        <f t="shared" si="129"/>
        <v>0</v>
      </c>
      <c r="Q178" s="164" t="str">
        <f t="shared" si="130"/>
        <v>Débil</v>
      </c>
      <c r="R178" s="183"/>
      <c r="S178" s="185"/>
      <c r="T178" s="195"/>
      <c r="U178" s="168" t="str">
        <f t="shared" si="124"/>
        <v/>
      </c>
      <c r="V178" s="168" t="str">
        <f t="shared" si="125"/>
        <v/>
      </c>
      <c r="W178" s="168" t="str">
        <f t="shared" si="131"/>
        <v>Débil</v>
      </c>
      <c r="X178" s="169" t="str">
        <f t="shared" si="126"/>
        <v>Requiere plan de acción para fortalecer el control</v>
      </c>
      <c r="Y178" s="170" t="str">
        <f t="shared" si="127"/>
        <v/>
      </c>
      <c r="Z178" s="182"/>
      <c r="AA178" s="183"/>
      <c r="AB178" s="172" t="str">
        <f t="shared" si="128"/>
        <v/>
      </c>
      <c r="AC178" s="184"/>
      <c r="AD178" s="185"/>
    </row>
    <row r="179" spans="1:43" s="173" customFormat="1" x14ac:dyDescent="0.25">
      <c r="A179" s="364"/>
      <c r="B179" s="364"/>
      <c r="C179" s="390"/>
      <c r="D179" s="350"/>
      <c r="E179" s="161"/>
      <c r="F179" s="162"/>
      <c r="G179" s="162"/>
      <c r="H179" s="162"/>
      <c r="I179" s="162"/>
      <c r="J179" s="162"/>
      <c r="K179" s="162"/>
      <c r="L179" s="162"/>
      <c r="M179" s="377"/>
      <c r="N179" s="368"/>
      <c r="O179" s="163">
        <f t="shared" si="123"/>
        <v>0</v>
      </c>
      <c r="P179" s="417">
        <f t="shared" si="129"/>
        <v>0</v>
      </c>
      <c r="Q179" s="164" t="str">
        <f t="shared" si="130"/>
        <v>Débil</v>
      </c>
      <c r="R179" s="183"/>
      <c r="S179" s="185"/>
      <c r="T179" s="195"/>
      <c r="U179" s="168" t="str">
        <f t="shared" si="124"/>
        <v/>
      </c>
      <c r="V179" s="168" t="str">
        <f t="shared" si="125"/>
        <v/>
      </c>
      <c r="W179" s="168" t="str">
        <f t="shared" si="131"/>
        <v>Débil</v>
      </c>
      <c r="X179" s="169" t="str">
        <f t="shared" si="126"/>
        <v>Requiere plan de acción para fortalecer el control</v>
      </c>
      <c r="Y179" s="170" t="str">
        <f t="shared" si="127"/>
        <v/>
      </c>
      <c r="Z179" s="182"/>
      <c r="AA179" s="183"/>
      <c r="AB179" s="172" t="str">
        <f t="shared" si="128"/>
        <v/>
      </c>
      <c r="AC179" s="184"/>
      <c r="AD179" s="185"/>
    </row>
    <row r="180" spans="1:43" s="173" customFormat="1" x14ac:dyDescent="0.25">
      <c r="A180" s="364"/>
      <c r="B180" s="364"/>
      <c r="C180" s="390"/>
      <c r="D180" s="350"/>
      <c r="E180" s="161"/>
      <c r="F180" s="162"/>
      <c r="G180" s="162"/>
      <c r="H180" s="162"/>
      <c r="I180" s="162"/>
      <c r="J180" s="162"/>
      <c r="K180" s="162"/>
      <c r="L180" s="162"/>
      <c r="M180" s="377"/>
      <c r="N180" s="368"/>
      <c r="O180" s="163">
        <f t="shared" si="123"/>
        <v>0</v>
      </c>
      <c r="P180" s="417">
        <f t="shared" si="129"/>
        <v>0</v>
      </c>
      <c r="Q180" s="164" t="str">
        <f t="shared" si="130"/>
        <v>Débil</v>
      </c>
      <c r="R180" s="183"/>
      <c r="S180" s="185"/>
      <c r="T180" s="195"/>
      <c r="U180" s="168" t="str">
        <f t="shared" si="124"/>
        <v/>
      </c>
      <c r="V180" s="168" t="str">
        <f t="shared" si="125"/>
        <v/>
      </c>
      <c r="W180" s="168" t="str">
        <f t="shared" si="131"/>
        <v>Débil</v>
      </c>
      <c r="X180" s="169" t="str">
        <f t="shared" si="126"/>
        <v>Requiere plan de acción para fortalecer el control</v>
      </c>
      <c r="Y180" s="170" t="str">
        <f t="shared" si="127"/>
        <v/>
      </c>
      <c r="Z180" s="182"/>
      <c r="AA180" s="183"/>
      <c r="AB180" s="172" t="str">
        <f t="shared" si="128"/>
        <v/>
      </c>
      <c r="AC180" s="184"/>
      <c r="AD180" s="185"/>
    </row>
    <row r="181" spans="1:43" s="173" customFormat="1" ht="66" x14ac:dyDescent="0.25">
      <c r="A181" s="362"/>
      <c r="B181" s="362"/>
      <c r="C181" s="393" t="s">
        <v>392</v>
      </c>
      <c r="D181" s="356" t="s">
        <v>467</v>
      </c>
      <c r="E181" s="161" t="s">
        <v>46</v>
      </c>
      <c r="F181" s="162">
        <v>15</v>
      </c>
      <c r="G181" s="162">
        <v>15</v>
      </c>
      <c r="H181" s="162">
        <v>15</v>
      </c>
      <c r="I181" s="162">
        <v>15</v>
      </c>
      <c r="J181" s="162">
        <v>15</v>
      </c>
      <c r="K181" s="162">
        <v>15</v>
      </c>
      <c r="L181" s="162">
        <v>10</v>
      </c>
      <c r="M181" s="377" t="s">
        <v>153</v>
      </c>
      <c r="N181" s="368"/>
      <c r="O181" s="163">
        <f t="shared" si="123"/>
        <v>90</v>
      </c>
      <c r="P181" s="417">
        <f t="shared" si="129"/>
        <v>1</v>
      </c>
      <c r="Q181" s="164" t="str">
        <f t="shared" si="130"/>
        <v>Fuerte</v>
      </c>
      <c r="R181" s="183"/>
      <c r="S181" s="185"/>
      <c r="T181" s="195"/>
      <c r="U181" s="168" t="str">
        <f t="shared" si="124"/>
        <v>Fuerte</v>
      </c>
      <c r="V181" s="168" t="str">
        <f t="shared" si="125"/>
        <v/>
      </c>
      <c r="W181" s="168" t="str">
        <f t="shared" si="131"/>
        <v/>
      </c>
      <c r="X181" s="169" t="str">
        <f t="shared" si="126"/>
        <v>Control fuerte pero si el riesgo residual lo requiere y según la opción de manejo escogida, cada responsable involucrado debe liderar acciones adicionales</v>
      </c>
      <c r="Y181" s="170">
        <f t="shared" si="127"/>
        <v>2</v>
      </c>
      <c r="Z181" s="191"/>
      <c r="AA181" s="192"/>
      <c r="AB181" s="172" t="str">
        <f t="shared" si="128"/>
        <v/>
      </c>
      <c r="AC181" s="172"/>
      <c r="AD181" s="193"/>
    </row>
    <row r="182" spans="1:43" s="173" customFormat="1" ht="15.6" x14ac:dyDescent="0.25">
      <c r="A182" s="360"/>
      <c r="B182" s="360"/>
      <c r="C182" s="392"/>
      <c r="D182" s="357"/>
      <c r="E182" s="161"/>
      <c r="F182" s="353"/>
      <c r="G182" s="353"/>
      <c r="H182" s="353"/>
      <c r="I182" s="353"/>
      <c r="J182" s="353"/>
      <c r="K182" s="353"/>
      <c r="L182" s="353"/>
      <c r="M182" s="377"/>
      <c r="N182" s="368"/>
      <c r="O182" s="163">
        <f t="shared" si="123"/>
        <v>0</v>
      </c>
      <c r="P182" s="417">
        <f t="shared" si="129"/>
        <v>0</v>
      </c>
      <c r="Q182" s="164" t="str">
        <f t="shared" si="130"/>
        <v>Débil</v>
      </c>
      <c r="R182" s="183"/>
      <c r="S182" s="185"/>
      <c r="T182" s="195"/>
      <c r="U182" s="168" t="str">
        <f t="shared" si="124"/>
        <v/>
      </c>
      <c r="V182" s="168" t="str">
        <f t="shared" si="125"/>
        <v/>
      </c>
      <c r="W182" s="168" t="str">
        <f t="shared" si="131"/>
        <v>Débil</v>
      </c>
      <c r="X182" s="169" t="str">
        <f t="shared" si="126"/>
        <v>Requiere plan de acción para fortalecer el control</v>
      </c>
      <c r="Y182" s="170" t="str">
        <f t="shared" si="127"/>
        <v/>
      </c>
      <c r="Z182" s="171"/>
      <c r="AA182" s="166">
        <f>IF(OR(W182="Débil",Z182=0),0,IF(Z182=1,1,IF(AND(U182="Fuerte",Z182=2),2,1)))</f>
        <v>0</v>
      </c>
      <c r="AB182" s="172" t="str">
        <f t="shared" si="128"/>
        <v/>
      </c>
      <c r="AC182" s="171"/>
      <c r="AD182" s="166">
        <f>IF(OR(W182="Débil",AC182=0),0,IF(AC182=1,1,IF(AND(U182="Fuerte",AC182=2),2,1)))</f>
        <v>0</v>
      </c>
      <c r="AF182" s="174"/>
      <c r="AG182" s="175"/>
      <c r="AH182" s="175"/>
      <c r="AI182" s="175"/>
      <c r="AJ182" s="176"/>
      <c r="AK182" s="71"/>
      <c r="AL182" s="71"/>
      <c r="AM182" s="71"/>
      <c r="AN182" s="175"/>
      <c r="AO182" s="175"/>
      <c r="AP182" s="175"/>
      <c r="AQ182" s="176"/>
    </row>
    <row r="183" spans="1:43" s="173" customFormat="1" ht="15.6" x14ac:dyDescent="0.25">
      <c r="A183" s="363"/>
      <c r="B183" s="363"/>
      <c r="C183" s="393"/>
      <c r="D183" s="354"/>
      <c r="E183" s="161"/>
      <c r="F183" s="162"/>
      <c r="G183" s="162"/>
      <c r="H183" s="162"/>
      <c r="I183" s="162"/>
      <c r="J183" s="162"/>
      <c r="K183" s="162"/>
      <c r="L183" s="162"/>
      <c r="M183" s="377"/>
      <c r="N183" s="368"/>
      <c r="O183" s="163">
        <f t="shared" si="123"/>
        <v>0</v>
      </c>
      <c r="P183" s="417">
        <f t="shared" si="129"/>
        <v>0</v>
      </c>
      <c r="Q183" s="164" t="str">
        <f t="shared" si="130"/>
        <v>Débil</v>
      </c>
      <c r="R183" s="192"/>
      <c r="S183" s="193"/>
      <c r="T183" s="196"/>
      <c r="U183" s="168" t="str">
        <f t="shared" si="124"/>
        <v/>
      </c>
      <c r="V183" s="168" t="str">
        <f t="shared" si="125"/>
        <v/>
      </c>
      <c r="W183" s="168" t="str">
        <f t="shared" si="131"/>
        <v>Débil</v>
      </c>
      <c r="X183" s="169" t="str">
        <f t="shared" si="126"/>
        <v>Requiere plan de acción para fortalecer el control</v>
      </c>
      <c r="Y183" s="170" t="str">
        <f t="shared" si="127"/>
        <v/>
      </c>
      <c r="Z183" s="191"/>
      <c r="AA183" s="192"/>
      <c r="AB183" s="172" t="str">
        <f t="shared" si="128"/>
        <v/>
      </c>
      <c r="AC183" s="172"/>
      <c r="AD183" s="193"/>
      <c r="AF183" s="174"/>
      <c r="AG183" s="175"/>
      <c r="AH183" s="175"/>
      <c r="AI183" s="175"/>
      <c r="AJ183" s="176"/>
      <c r="AK183" s="71"/>
      <c r="AL183" s="71"/>
      <c r="AM183" s="71"/>
      <c r="AN183" s="175"/>
      <c r="AO183" s="175"/>
      <c r="AP183" s="175"/>
      <c r="AQ183" s="176"/>
    </row>
  </sheetData>
  <sheetProtection autoFilter="0"/>
  <mergeCells count="7">
    <mergeCell ref="F3:G3"/>
    <mergeCell ref="Y3:AA3"/>
    <mergeCell ref="AB3:AD3"/>
    <mergeCell ref="AF3:AQ3"/>
    <mergeCell ref="Y2:AB2"/>
    <mergeCell ref="O3:T3"/>
    <mergeCell ref="U3:W3"/>
  </mergeCells>
  <conditionalFormatting sqref="AK182:AM183 AK24:AM35 AK12:AK23 AK5:AK10">
    <cfRule type="cellIs" dxfId="231" priority="390" operator="equal">
      <formula>"EXTREMO"</formula>
    </cfRule>
    <cfRule type="cellIs" dxfId="230" priority="391" operator="equal">
      <formula>"ALTO"</formula>
    </cfRule>
    <cfRule type="cellIs" dxfId="229" priority="392" operator="equal">
      <formula>"MODERADO"</formula>
    </cfRule>
    <cfRule type="cellIs" dxfId="228" priority="393" operator="equal">
      <formula>"BAJO"</formula>
    </cfRule>
  </conditionalFormatting>
  <conditionalFormatting sqref="AK37:AM39">
    <cfRule type="cellIs" dxfId="227" priority="386" operator="equal">
      <formula>"EXTREMA"</formula>
    </cfRule>
    <cfRule type="cellIs" dxfId="226" priority="387" operator="equal">
      <formula>"ALTA"</formula>
    </cfRule>
    <cfRule type="cellIs" dxfId="225" priority="388" operator="equal">
      <formula>"MODERADA"</formula>
    </cfRule>
    <cfRule type="cellIs" dxfId="224" priority="389" operator="equal">
      <formula>"BAJA"</formula>
    </cfRule>
  </conditionalFormatting>
  <conditionalFormatting sqref="AK53:AM55">
    <cfRule type="cellIs" dxfId="223" priority="382" operator="equal">
      <formula>"EXTREMA"</formula>
    </cfRule>
    <cfRule type="cellIs" dxfId="222" priority="383" operator="equal">
      <formula>"ALTA"</formula>
    </cfRule>
    <cfRule type="cellIs" dxfId="221" priority="384" operator="equal">
      <formula>"MODERADA"</formula>
    </cfRule>
    <cfRule type="cellIs" dxfId="220" priority="385" operator="equal">
      <formula>"BAJA"</formula>
    </cfRule>
  </conditionalFormatting>
  <conditionalFormatting sqref="AK81:AM83">
    <cfRule type="cellIs" dxfId="219" priority="378" operator="equal">
      <formula>"EXTREMA"</formula>
    </cfRule>
    <cfRule type="cellIs" dxfId="218" priority="379" operator="equal">
      <formula>"ALTA"</formula>
    </cfRule>
    <cfRule type="cellIs" dxfId="217" priority="380" operator="equal">
      <formula>"MODERADA"</formula>
    </cfRule>
    <cfRule type="cellIs" dxfId="216" priority="381" operator="equal">
      <formula>"BAJA"</formula>
    </cfRule>
  </conditionalFormatting>
  <conditionalFormatting sqref="AK94:AM96">
    <cfRule type="cellIs" dxfId="215" priority="374" operator="equal">
      <formula>"EXTREMA"</formula>
    </cfRule>
    <cfRule type="cellIs" dxfId="214" priority="375" operator="equal">
      <formula>"ALTA"</formula>
    </cfRule>
    <cfRule type="cellIs" dxfId="213" priority="376" operator="equal">
      <formula>"MODERADA"</formula>
    </cfRule>
    <cfRule type="cellIs" dxfId="212" priority="377" operator="equal">
      <formula>"BAJA"</formula>
    </cfRule>
  </conditionalFormatting>
  <conditionalFormatting sqref="AK111:AM113">
    <cfRule type="cellIs" dxfId="211" priority="370" operator="equal">
      <formula>"EXTREMA"</formula>
    </cfRule>
    <cfRule type="cellIs" dxfId="210" priority="371" operator="equal">
      <formula>"ALTA"</formula>
    </cfRule>
    <cfRule type="cellIs" dxfId="209" priority="372" operator="equal">
      <formula>"MODERADA"</formula>
    </cfRule>
    <cfRule type="cellIs" dxfId="208" priority="373" operator="equal">
      <formula>"BAJA"</formula>
    </cfRule>
  </conditionalFormatting>
  <conditionalFormatting sqref="AK123:AM125">
    <cfRule type="cellIs" dxfId="207" priority="366" operator="equal">
      <formula>"EXTREMA"</formula>
    </cfRule>
    <cfRule type="cellIs" dxfId="206" priority="367" operator="equal">
      <formula>"ALTA"</formula>
    </cfRule>
    <cfRule type="cellIs" dxfId="205" priority="368" operator="equal">
      <formula>"MODERADA"</formula>
    </cfRule>
    <cfRule type="cellIs" dxfId="204" priority="369" operator="equal">
      <formula>"BAJA"</formula>
    </cfRule>
  </conditionalFormatting>
  <conditionalFormatting sqref="AK135:AM137">
    <cfRule type="cellIs" dxfId="203" priority="362" operator="equal">
      <formula>"EXTREMA"</formula>
    </cfRule>
    <cfRule type="cellIs" dxfId="202" priority="363" operator="equal">
      <formula>"ALTA"</formula>
    </cfRule>
    <cfRule type="cellIs" dxfId="201" priority="364" operator="equal">
      <formula>"MODERADA"</formula>
    </cfRule>
    <cfRule type="cellIs" dxfId="200" priority="365" operator="equal">
      <formula>"BAJA"</formula>
    </cfRule>
  </conditionalFormatting>
  <conditionalFormatting sqref="AK149:AM151">
    <cfRule type="cellIs" dxfId="199" priority="358" operator="equal">
      <formula>"EXTREMA"</formula>
    </cfRule>
    <cfRule type="cellIs" dxfId="198" priority="359" operator="equal">
      <formula>"ALTA"</formula>
    </cfRule>
    <cfRule type="cellIs" dxfId="197" priority="360" operator="equal">
      <formula>"MODERADA"</formula>
    </cfRule>
    <cfRule type="cellIs" dxfId="196" priority="361" operator="equal">
      <formula>"BAJA"</formula>
    </cfRule>
  </conditionalFormatting>
  <conditionalFormatting sqref="AK166:AM168">
    <cfRule type="cellIs" dxfId="195" priority="350" operator="equal">
      <formula>"EXTREMA"</formula>
    </cfRule>
    <cfRule type="cellIs" dxfId="194" priority="351" operator="equal">
      <formula>"ALTA"</formula>
    </cfRule>
    <cfRule type="cellIs" dxfId="193" priority="352" operator="equal">
      <formula>"MODERADA"</formula>
    </cfRule>
    <cfRule type="cellIs" dxfId="192" priority="353" operator="equal">
      <formula>"BAJA"</formula>
    </cfRule>
  </conditionalFormatting>
  <conditionalFormatting sqref="AK159:AM161">
    <cfRule type="cellIs" dxfId="191" priority="354" operator="equal">
      <formula>"EXTREMA"</formula>
    </cfRule>
    <cfRule type="cellIs" dxfId="190" priority="355" operator="equal">
      <formula>"ALTA"</formula>
    </cfRule>
    <cfRule type="cellIs" dxfId="189" priority="356" operator="equal">
      <formula>"MODERADA"</formula>
    </cfRule>
    <cfRule type="cellIs" dxfId="188" priority="357" operator="equal">
      <formula>"BAJA"</formula>
    </cfRule>
  </conditionalFormatting>
  <conditionalFormatting sqref="AK174:AM176">
    <cfRule type="cellIs" dxfId="187" priority="346" operator="equal">
      <formula>"EXTREMA"</formula>
    </cfRule>
    <cfRule type="cellIs" dxfId="186" priority="347" operator="equal">
      <formula>"ALTA"</formula>
    </cfRule>
    <cfRule type="cellIs" dxfId="185" priority="348" operator="equal">
      <formula>"MODERADA"</formula>
    </cfRule>
    <cfRule type="cellIs" dxfId="184" priority="349" operator="equal">
      <formula>"BAJA"</formula>
    </cfRule>
  </conditionalFormatting>
  <conditionalFormatting sqref="D177:D180">
    <cfRule type="containsText" dxfId="183" priority="193" stopIfTrue="1" operator="containsText" text="BAJA">
      <formula>NOT(ISERROR(SEARCH("BAJA",D177)))</formula>
    </cfRule>
    <cfRule type="containsText" dxfId="182" priority="194" stopIfTrue="1" operator="containsText" text="MODERADA">
      <formula>NOT(ISERROR(SEARCH("MODERADA",D177)))</formula>
    </cfRule>
    <cfRule type="containsText" dxfId="181" priority="195" stopIfTrue="1" operator="containsText" text="ALTA">
      <formula>NOT(ISERROR(SEARCH("ALTA",D177)))</formula>
    </cfRule>
    <cfRule type="containsText" dxfId="180" priority="196" stopIfTrue="1" operator="containsText" text="EXTREMA">
      <formula>NOT(ISERROR(SEARCH("EXTREMA",D177)))</formula>
    </cfRule>
  </conditionalFormatting>
  <conditionalFormatting sqref="D29">
    <cfRule type="containsText" dxfId="179" priority="237" stopIfTrue="1" operator="containsText" text="BAJA">
      <formula>NOT(ISERROR(SEARCH("BAJA",D29)))</formula>
    </cfRule>
    <cfRule type="containsText" dxfId="178" priority="238" stopIfTrue="1" operator="containsText" text="MODERADA">
      <formula>NOT(ISERROR(SEARCH("MODERADA",D29)))</formula>
    </cfRule>
    <cfRule type="containsText" dxfId="177" priority="239" stopIfTrue="1" operator="containsText" text="ALTA">
      <formula>NOT(ISERROR(SEARCH("ALTA",D29)))</formula>
    </cfRule>
    <cfRule type="containsText" dxfId="176" priority="240" stopIfTrue="1" operator="containsText" text="EXTREMA">
      <formula>NOT(ISERROR(SEARCH("EXTREMA",D29)))</formula>
    </cfRule>
  </conditionalFormatting>
  <conditionalFormatting sqref="D68">
    <cfRule type="containsText" dxfId="175" priority="229" stopIfTrue="1" operator="containsText" text="BAJA">
      <formula>NOT(ISERROR(SEARCH("BAJA",D68)))</formula>
    </cfRule>
    <cfRule type="containsText" dxfId="174" priority="230" stopIfTrue="1" operator="containsText" text="MODERADA">
      <formula>NOT(ISERROR(SEARCH("MODERADA",D68)))</formula>
    </cfRule>
    <cfRule type="containsText" dxfId="173" priority="231" stopIfTrue="1" operator="containsText" text="ALTA">
      <formula>NOT(ISERROR(SEARCH("ALTA",D68)))</formula>
    </cfRule>
    <cfRule type="containsText" dxfId="172" priority="232" stopIfTrue="1" operator="containsText" text="EXTREMA">
      <formula>NOT(ISERROR(SEARCH("EXTREMA",D68)))</formula>
    </cfRule>
  </conditionalFormatting>
  <conditionalFormatting sqref="D162">
    <cfRule type="containsText" dxfId="171" priority="205" stopIfTrue="1" operator="containsText" text="BAJA">
      <formula>NOT(ISERROR(SEARCH("BAJA",D162)))</formula>
    </cfRule>
    <cfRule type="containsText" dxfId="170" priority="206" stopIfTrue="1" operator="containsText" text="MODERADA">
      <formula>NOT(ISERROR(SEARCH("MODERADA",D162)))</formula>
    </cfRule>
    <cfRule type="containsText" dxfId="169" priority="207" stopIfTrue="1" operator="containsText" text="ALTA">
      <formula>NOT(ISERROR(SEARCH("ALTA",D162)))</formula>
    </cfRule>
    <cfRule type="containsText" dxfId="168" priority="208" stopIfTrue="1" operator="containsText" text="EXTREMA">
      <formula>NOT(ISERROR(SEARCH("EXTREMA",D162)))</formula>
    </cfRule>
  </conditionalFormatting>
  <conditionalFormatting sqref="D169">
    <cfRule type="containsText" dxfId="167" priority="201" stopIfTrue="1" operator="containsText" text="BAJA">
      <formula>NOT(ISERROR(SEARCH("BAJA",D169)))</formula>
    </cfRule>
    <cfRule type="containsText" dxfId="166" priority="202" stopIfTrue="1" operator="containsText" text="MODERADA">
      <formula>NOT(ISERROR(SEARCH("MODERADA",D169)))</formula>
    </cfRule>
    <cfRule type="containsText" dxfId="165" priority="203" stopIfTrue="1" operator="containsText" text="ALTA">
      <formula>NOT(ISERROR(SEARCH("ALTA",D169)))</formula>
    </cfRule>
    <cfRule type="containsText" dxfId="164" priority="204" stopIfTrue="1" operator="containsText" text="EXTREMA">
      <formula>NOT(ISERROR(SEARCH("EXTREMA",D169)))</formula>
    </cfRule>
  </conditionalFormatting>
  <conditionalFormatting sqref="D30:D31">
    <cfRule type="containsText" dxfId="163" priority="181" stopIfTrue="1" operator="containsText" text="BAJA">
      <formula>NOT(ISERROR(SEARCH("BAJA",D30)))</formula>
    </cfRule>
    <cfRule type="containsText" dxfId="162" priority="182" stopIfTrue="1" operator="containsText" text="MODERADA">
      <formula>NOT(ISERROR(SEARCH("MODERADA",D30)))</formula>
    </cfRule>
    <cfRule type="containsText" dxfId="161" priority="183" stopIfTrue="1" operator="containsText" text="ALTA">
      <formula>NOT(ISERROR(SEARCH("ALTA",D30)))</formula>
    </cfRule>
    <cfRule type="containsText" dxfId="160" priority="184" stopIfTrue="1" operator="containsText" text="EXTREMA">
      <formula>NOT(ISERROR(SEARCH("EXTREMA",D30)))</formula>
    </cfRule>
  </conditionalFormatting>
  <conditionalFormatting sqref="D20">
    <cfRule type="containsText" dxfId="159" priority="185" stopIfTrue="1" operator="containsText" text="BAJA">
      <formula>NOT(ISERROR(SEARCH("BAJA",D20)))</formula>
    </cfRule>
    <cfRule type="containsText" dxfId="158" priority="186" stopIfTrue="1" operator="containsText" text="MODERADA">
      <formula>NOT(ISERROR(SEARCH("MODERADA",D20)))</formula>
    </cfRule>
    <cfRule type="containsText" dxfId="157" priority="187" stopIfTrue="1" operator="containsText" text="ALTA">
      <formula>NOT(ISERROR(SEARCH("ALTA",D20)))</formula>
    </cfRule>
    <cfRule type="containsText" dxfId="156" priority="188" stopIfTrue="1" operator="containsText" text="EXTREMA">
      <formula>NOT(ISERROR(SEARCH("EXTREMA",D20)))</formula>
    </cfRule>
  </conditionalFormatting>
  <conditionalFormatting sqref="D37">
    <cfRule type="containsText" dxfId="155" priority="177" stopIfTrue="1" operator="containsText" text="BAJA">
      <formula>NOT(ISERROR(SEARCH("BAJA",D37)))</formula>
    </cfRule>
    <cfRule type="containsText" dxfId="154" priority="178" stopIfTrue="1" operator="containsText" text="MODERADA">
      <formula>NOT(ISERROR(SEARCH("MODERADA",D37)))</formula>
    </cfRule>
    <cfRule type="containsText" dxfId="153" priority="179" stopIfTrue="1" operator="containsText" text="ALTA">
      <formula>NOT(ISERROR(SEARCH("ALTA",D37)))</formula>
    </cfRule>
    <cfRule type="containsText" dxfId="152" priority="180" stopIfTrue="1" operator="containsText" text="EXTREMA">
      <formula>NOT(ISERROR(SEARCH("EXTREMA",D37)))</formula>
    </cfRule>
  </conditionalFormatting>
  <conditionalFormatting sqref="D41">
    <cfRule type="containsText" dxfId="151" priority="173" stopIfTrue="1" operator="containsText" text="BAJA">
      <formula>NOT(ISERROR(SEARCH("BAJA",D41)))</formula>
    </cfRule>
    <cfRule type="containsText" dxfId="150" priority="174" stopIfTrue="1" operator="containsText" text="MODERADA">
      <formula>NOT(ISERROR(SEARCH("MODERADA",D41)))</formula>
    </cfRule>
    <cfRule type="containsText" dxfId="149" priority="175" stopIfTrue="1" operator="containsText" text="ALTA">
      <formula>NOT(ISERROR(SEARCH("ALTA",D41)))</formula>
    </cfRule>
    <cfRule type="containsText" dxfId="148" priority="176" stopIfTrue="1" operator="containsText" text="EXTREMA">
      <formula>NOT(ISERROR(SEARCH("EXTREMA",D41)))</formula>
    </cfRule>
  </conditionalFormatting>
  <conditionalFormatting sqref="D57">
    <cfRule type="containsText" dxfId="147" priority="169" stopIfTrue="1" operator="containsText" text="BAJA">
      <formula>NOT(ISERROR(SEARCH("BAJA",D57)))</formula>
    </cfRule>
    <cfRule type="containsText" dxfId="146" priority="170" stopIfTrue="1" operator="containsText" text="MODERADA">
      <formula>NOT(ISERROR(SEARCH("MODERADA",D57)))</formula>
    </cfRule>
    <cfRule type="containsText" dxfId="145" priority="171" stopIfTrue="1" operator="containsText" text="ALTA">
      <formula>NOT(ISERROR(SEARCH("ALTA",D57)))</formula>
    </cfRule>
    <cfRule type="containsText" dxfId="144" priority="172" stopIfTrue="1" operator="containsText" text="EXTREMA">
      <formula>NOT(ISERROR(SEARCH("EXTREMA",D57)))</formula>
    </cfRule>
  </conditionalFormatting>
  <conditionalFormatting sqref="D98">
    <cfRule type="containsText" dxfId="143" priority="157" stopIfTrue="1" operator="containsText" text="BAJA">
      <formula>NOT(ISERROR(SEARCH("BAJA",D98)))</formula>
    </cfRule>
    <cfRule type="containsText" dxfId="142" priority="158" stopIfTrue="1" operator="containsText" text="MODERADA">
      <formula>NOT(ISERROR(SEARCH("MODERADA",D98)))</formula>
    </cfRule>
    <cfRule type="containsText" dxfId="141" priority="159" stopIfTrue="1" operator="containsText" text="ALTA">
      <formula>NOT(ISERROR(SEARCH("ALTA",D98)))</formula>
    </cfRule>
    <cfRule type="containsText" dxfId="140" priority="160" stopIfTrue="1" operator="containsText" text="EXTREMA">
      <formula>NOT(ISERROR(SEARCH("EXTREMA",D98)))</formula>
    </cfRule>
  </conditionalFormatting>
  <conditionalFormatting sqref="D74:D75">
    <cfRule type="containsText" dxfId="139" priority="165" stopIfTrue="1" operator="containsText" text="BAJA">
      <formula>NOT(ISERROR(SEARCH("BAJA",D74)))</formula>
    </cfRule>
    <cfRule type="containsText" dxfId="138" priority="166" stopIfTrue="1" operator="containsText" text="MODERADA">
      <formula>NOT(ISERROR(SEARCH("MODERADA",D74)))</formula>
    </cfRule>
    <cfRule type="containsText" dxfId="137" priority="167" stopIfTrue="1" operator="containsText" text="ALTA">
      <formula>NOT(ISERROR(SEARCH("ALTA",D74)))</formula>
    </cfRule>
    <cfRule type="containsText" dxfId="136" priority="168" stopIfTrue="1" operator="containsText" text="EXTREMA">
      <formula>NOT(ISERROR(SEARCH("EXTREMA",D74)))</formula>
    </cfRule>
  </conditionalFormatting>
  <conditionalFormatting sqref="D114">
    <cfRule type="containsText" dxfId="135" priority="153" stopIfTrue="1" operator="containsText" text="BAJA">
      <formula>NOT(ISERROR(SEARCH("BAJA",D114)))</formula>
    </cfRule>
    <cfRule type="containsText" dxfId="134" priority="154" stopIfTrue="1" operator="containsText" text="MODERADA">
      <formula>NOT(ISERROR(SEARCH("MODERADA",D114)))</formula>
    </cfRule>
    <cfRule type="containsText" dxfId="133" priority="155" stopIfTrue="1" operator="containsText" text="ALTA">
      <formula>NOT(ISERROR(SEARCH("ALTA",D114)))</formula>
    </cfRule>
    <cfRule type="containsText" dxfId="132" priority="156" stopIfTrue="1" operator="containsText" text="EXTREMA">
      <formula>NOT(ISERROR(SEARCH("EXTREMA",D114)))</formula>
    </cfRule>
  </conditionalFormatting>
  <conditionalFormatting sqref="D149:D150">
    <cfRule type="containsText" dxfId="131" priority="149" stopIfTrue="1" operator="containsText" text="BAJA">
      <formula>NOT(ISERROR(SEARCH("BAJA",D149)))</formula>
    </cfRule>
    <cfRule type="containsText" dxfId="130" priority="150" stopIfTrue="1" operator="containsText" text="MODERADA">
      <formula>NOT(ISERROR(SEARCH("MODERADA",D149)))</formula>
    </cfRule>
    <cfRule type="containsText" dxfId="129" priority="151" stopIfTrue="1" operator="containsText" text="ALTA">
      <formula>NOT(ISERROR(SEARCH("ALTA",D149)))</formula>
    </cfRule>
    <cfRule type="containsText" dxfId="128" priority="152" stopIfTrue="1" operator="containsText" text="EXTREMA">
      <formula>NOT(ISERROR(SEARCH("EXTREMA",D149)))</formula>
    </cfRule>
  </conditionalFormatting>
  <conditionalFormatting sqref="D40">
    <cfRule type="containsText" dxfId="127" priority="145" stopIfTrue="1" operator="containsText" text="BAJA">
      <formula>NOT(ISERROR(SEARCH("BAJA",D40)))</formula>
    </cfRule>
    <cfRule type="containsText" dxfId="126" priority="146" stopIfTrue="1" operator="containsText" text="MODERADA">
      <formula>NOT(ISERROR(SEARCH("MODERADA",D40)))</formula>
    </cfRule>
    <cfRule type="containsText" dxfId="125" priority="147" stopIfTrue="1" operator="containsText" text="ALTA">
      <formula>NOT(ISERROR(SEARCH("ALTA",D40)))</formula>
    </cfRule>
    <cfRule type="containsText" dxfId="124" priority="148" stopIfTrue="1" operator="containsText" text="EXTREMA">
      <formula>NOT(ISERROR(SEARCH("EXTREMA",D40)))</formula>
    </cfRule>
  </conditionalFormatting>
  <conditionalFormatting sqref="D56">
    <cfRule type="containsText" dxfId="123" priority="141" stopIfTrue="1" operator="containsText" text="BAJA">
      <formula>NOT(ISERROR(SEARCH("BAJA",D56)))</formula>
    </cfRule>
    <cfRule type="containsText" dxfId="122" priority="142" stopIfTrue="1" operator="containsText" text="MODERADA">
      <formula>NOT(ISERROR(SEARCH("MODERADA",D56)))</formula>
    </cfRule>
    <cfRule type="containsText" dxfId="121" priority="143" stopIfTrue="1" operator="containsText" text="ALTA">
      <formula>NOT(ISERROR(SEARCH("ALTA",D56)))</formula>
    </cfRule>
    <cfRule type="containsText" dxfId="120" priority="144" stopIfTrue="1" operator="containsText" text="EXTREMA">
      <formula>NOT(ISERROR(SEARCH("EXTREMA",D56)))</formula>
    </cfRule>
  </conditionalFormatting>
  <conditionalFormatting sqref="D97">
    <cfRule type="containsText" dxfId="119" priority="137" stopIfTrue="1" operator="containsText" text="BAJA">
      <formula>NOT(ISERROR(SEARCH("BAJA",D97)))</formula>
    </cfRule>
    <cfRule type="containsText" dxfId="118" priority="138" stopIfTrue="1" operator="containsText" text="MODERADA">
      <formula>NOT(ISERROR(SEARCH("MODERADA",D97)))</formula>
    </cfRule>
    <cfRule type="containsText" dxfId="117" priority="139" stopIfTrue="1" operator="containsText" text="ALTA">
      <formula>NOT(ISERROR(SEARCH("ALTA",D97)))</formula>
    </cfRule>
    <cfRule type="containsText" dxfId="116" priority="140" stopIfTrue="1" operator="containsText" text="EXTREMA">
      <formula>NOT(ISERROR(SEARCH("EXTREMA",D97)))</formula>
    </cfRule>
  </conditionalFormatting>
  <conditionalFormatting sqref="D138:D140">
    <cfRule type="containsText" dxfId="115" priority="133" stopIfTrue="1" operator="containsText" text="BAJA">
      <formula>NOT(ISERROR(SEARCH("BAJA",D138)))</formula>
    </cfRule>
    <cfRule type="containsText" dxfId="114" priority="134" stopIfTrue="1" operator="containsText" text="MODERADA">
      <formula>NOT(ISERROR(SEARCH("MODERADA",D138)))</formula>
    </cfRule>
    <cfRule type="containsText" dxfId="113" priority="135" stopIfTrue="1" operator="containsText" text="ALTA">
      <formula>NOT(ISERROR(SEARCH("ALTA",D138)))</formula>
    </cfRule>
    <cfRule type="containsText" dxfId="112" priority="136" stopIfTrue="1" operator="containsText" text="EXTREMA">
      <formula>NOT(ISERROR(SEARCH("EXTREMA",D138)))</formula>
    </cfRule>
  </conditionalFormatting>
  <conditionalFormatting sqref="D142">
    <cfRule type="containsText" dxfId="111" priority="129" stopIfTrue="1" operator="containsText" text="BAJA">
      <formula>NOT(ISERROR(SEARCH("BAJA",D142)))</formula>
    </cfRule>
    <cfRule type="containsText" dxfId="110" priority="130" stopIfTrue="1" operator="containsText" text="MODERADA">
      <formula>NOT(ISERROR(SEARCH("MODERADA",D142)))</formula>
    </cfRule>
    <cfRule type="containsText" dxfId="109" priority="131" stopIfTrue="1" operator="containsText" text="ALTA">
      <formula>NOT(ISERROR(SEARCH("ALTA",D142)))</formula>
    </cfRule>
    <cfRule type="containsText" dxfId="108" priority="132" stopIfTrue="1" operator="containsText" text="EXTREMA">
      <formula>NOT(ISERROR(SEARCH("EXTREMA",D142)))</formula>
    </cfRule>
  </conditionalFormatting>
  <conditionalFormatting sqref="D143">
    <cfRule type="containsText" dxfId="107" priority="125" stopIfTrue="1" operator="containsText" text="BAJA">
      <formula>NOT(ISERROR(SEARCH("BAJA",D143)))</formula>
    </cfRule>
    <cfRule type="containsText" dxfId="106" priority="126" stopIfTrue="1" operator="containsText" text="MODERADA">
      <formula>NOT(ISERROR(SEARCH("MODERADA",D143)))</formula>
    </cfRule>
    <cfRule type="containsText" dxfId="105" priority="127" stopIfTrue="1" operator="containsText" text="ALTA">
      <formula>NOT(ISERROR(SEARCH("ALTA",D143)))</formula>
    </cfRule>
    <cfRule type="containsText" dxfId="104" priority="128" stopIfTrue="1" operator="containsText" text="EXTREMA">
      <formula>NOT(ISERROR(SEARCH("EXTREMA",D143)))</formula>
    </cfRule>
  </conditionalFormatting>
  <conditionalFormatting sqref="D163">
    <cfRule type="containsText" dxfId="103" priority="121" stopIfTrue="1" operator="containsText" text="BAJA">
      <formula>NOT(ISERROR(SEARCH("BAJA",D163)))</formula>
    </cfRule>
    <cfRule type="containsText" dxfId="102" priority="122" stopIfTrue="1" operator="containsText" text="MODERADA">
      <formula>NOT(ISERROR(SEARCH("MODERADA",D163)))</formula>
    </cfRule>
    <cfRule type="containsText" dxfId="101" priority="123" stopIfTrue="1" operator="containsText" text="ALTA">
      <formula>NOT(ISERROR(SEARCH("ALTA",D163)))</formula>
    </cfRule>
    <cfRule type="containsText" dxfId="100" priority="124" stopIfTrue="1" operator="containsText" text="EXTREMA">
      <formula>NOT(ISERROR(SEARCH("EXTREMA",D163)))</formula>
    </cfRule>
  </conditionalFormatting>
  <conditionalFormatting sqref="D33">
    <cfRule type="containsText" dxfId="99" priority="117" stopIfTrue="1" operator="containsText" text="BAJA">
      <formula>NOT(ISERROR(SEARCH("BAJA",D33)))</formula>
    </cfRule>
    <cfRule type="containsText" dxfId="98" priority="118" stopIfTrue="1" operator="containsText" text="MODERADA">
      <formula>NOT(ISERROR(SEARCH("MODERADA",D33)))</formula>
    </cfRule>
    <cfRule type="containsText" dxfId="97" priority="119" stopIfTrue="1" operator="containsText" text="ALTA">
      <formula>NOT(ISERROR(SEARCH("ALTA",D33)))</formula>
    </cfRule>
    <cfRule type="containsText" dxfId="96" priority="120" stopIfTrue="1" operator="containsText" text="EXTREMA">
      <formula>NOT(ISERROR(SEARCH("EXTREMA",D33)))</formula>
    </cfRule>
  </conditionalFormatting>
  <conditionalFormatting sqref="D61">
    <cfRule type="containsText" dxfId="95" priority="113" stopIfTrue="1" operator="containsText" text="BAJA">
      <formula>NOT(ISERROR(SEARCH("BAJA",D61)))</formula>
    </cfRule>
    <cfRule type="containsText" dxfId="94" priority="114" stopIfTrue="1" operator="containsText" text="MODERADA">
      <formula>NOT(ISERROR(SEARCH("MODERADA",D61)))</formula>
    </cfRule>
    <cfRule type="containsText" dxfId="93" priority="115" stopIfTrue="1" operator="containsText" text="ALTA">
      <formula>NOT(ISERROR(SEARCH("ALTA",D61)))</formula>
    </cfRule>
    <cfRule type="containsText" dxfId="92" priority="116" stopIfTrue="1" operator="containsText" text="EXTREMA">
      <formula>NOT(ISERROR(SEARCH("EXTREMA",D61)))</formula>
    </cfRule>
  </conditionalFormatting>
  <conditionalFormatting sqref="D69">
    <cfRule type="containsText" dxfId="91" priority="97" stopIfTrue="1" operator="containsText" text="BAJA">
      <formula>NOT(ISERROR(SEARCH("BAJA",D69)))</formula>
    </cfRule>
    <cfRule type="containsText" dxfId="90" priority="98" stopIfTrue="1" operator="containsText" text="MODERADA">
      <formula>NOT(ISERROR(SEARCH("MODERADA",D69)))</formula>
    </cfRule>
    <cfRule type="containsText" dxfId="89" priority="99" stopIfTrue="1" operator="containsText" text="ALTA">
      <formula>NOT(ISERROR(SEARCH("ALTA",D69)))</formula>
    </cfRule>
    <cfRule type="containsText" dxfId="88" priority="100" stopIfTrue="1" operator="containsText" text="EXTREMA">
      <formula>NOT(ISERROR(SEARCH("EXTREMA",D69)))</formula>
    </cfRule>
  </conditionalFormatting>
  <conditionalFormatting sqref="D147">
    <cfRule type="containsText" dxfId="87" priority="77" stopIfTrue="1" operator="containsText" text="BAJA">
      <formula>NOT(ISERROR(SEARCH("BAJA",D147)))</formula>
    </cfRule>
    <cfRule type="containsText" dxfId="86" priority="78" stopIfTrue="1" operator="containsText" text="MODERADA">
      <formula>NOT(ISERROR(SEARCH("MODERADA",D147)))</formula>
    </cfRule>
    <cfRule type="containsText" dxfId="85" priority="79" stopIfTrue="1" operator="containsText" text="ALTA">
      <formula>NOT(ISERROR(SEARCH("ALTA",D147)))</formula>
    </cfRule>
    <cfRule type="containsText" dxfId="84" priority="80" stopIfTrue="1" operator="containsText" text="EXTREMA">
      <formula>NOT(ISERROR(SEARCH("EXTREMA",D147)))</formula>
    </cfRule>
  </conditionalFormatting>
  <conditionalFormatting sqref="D152:D153">
    <cfRule type="containsText" dxfId="83" priority="73" stopIfTrue="1" operator="containsText" text="BAJA">
      <formula>NOT(ISERROR(SEARCH("BAJA",D152)))</formula>
    </cfRule>
    <cfRule type="containsText" dxfId="82" priority="74" stopIfTrue="1" operator="containsText" text="MODERADA">
      <formula>NOT(ISERROR(SEARCH("MODERADA",D152)))</formula>
    </cfRule>
    <cfRule type="containsText" dxfId="81" priority="75" stopIfTrue="1" operator="containsText" text="ALTA">
      <formula>NOT(ISERROR(SEARCH("ALTA",D152)))</formula>
    </cfRule>
    <cfRule type="containsText" dxfId="80" priority="76" stopIfTrue="1" operator="containsText" text="EXTREMA">
      <formula>NOT(ISERROR(SEARCH("EXTREMA",D152)))</formula>
    </cfRule>
  </conditionalFormatting>
  <conditionalFormatting sqref="D105:D106">
    <cfRule type="containsText" dxfId="79" priority="93" stopIfTrue="1" operator="containsText" text="BAJA">
      <formula>NOT(ISERROR(SEARCH("BAJA",D105)))</formula>
    </cfRule>
    <cfRule type="containsText" dxfId="78" priority="94" stopIfTrue="1" operator="containsText" text="MODERADA">
      <formula>NOT(ISERROR(SEARCH("MODERADA",D105)))</formula>
    </cfRule>
    <cfRule type="containsText" dxfId="77" priority="95" stopIfTrue="1" operator="containsText" text="ALTA">
      <formula>NOT(ISERROR(SEARCH("ALTA",D105)))</formula>
    </cfRule>
    <cfRule type="containsText" dxfId="76" priority="96" stopIfTrue="1" operator="containsText" text="EXTREMA">
      <formula>NOT(ISERROR(SEARCH("EXTREMA",D105)))</formula>
    </cfRule>
  </conditionalFormatting>
  <conditionalFormatting sqref="D107">
    <cfRule type="containsText" dxfId="75" priority="89" stopIfTrue="1" operator="containsText" text="BAJA">
      <formula>NOT(ISERROR(SEARCH("BAJA",D107)))</formula>
    </cfRule>
    <cfRule type="containsText" dxfId="74" priority="90" stopIfTrue="1" operator="containsText" text="MODERADA">
      <formula>NOT(ISERROR(SEARCH("MODERADA",D107)))</formula>
    </cfRule>
    <cfRule type="containsText" dxfId="73" priority="91" stopIfTrue="1" operator="containsText" text="ALTA">
      <formula>NOT(ISERROR(SEARCH("ALTA",D107)))</formula>
    </cfRule>
    <cfRule type="containsText" dxfId="72" priority="92" stopIfTrue="1" operator="containsText" text="EXTREMA">
      <formula>NOT(ISERROR(SEARCH("EXTREMA",D107)))</formula>
    </cfRule>
  </conditionalFormatting>
  <conditionalFormatting sqref="D116">
    <cfRule type="containsText" dxfId="71" priority="85" stopIfTrue="1" operator="containsText" text="BAJA">
      <formula>NOT(ISERROR(SEARCH("BAJA",D116)))</formula>
    </cfRule>
    <cfRule type="containsText" dxfId="70" priority="86" stopIfTrue="1" operator="containsText" text="MODERADA">
      <formula>NOT(ISERROR(SEARCH("MODERADA",D116)))</formula>
    </cfRule>
    <cfRule type="containsText" dxfId="69" priority="87" stopIfTrue="1" operator="containsText" text="ALTA">
      <formula>NOT(ISERROR(SEARCH("ALTA",D116)))</formula>
    </cfRule>
    <cfRule type="containsText" dxfId="68" priority="88" stopIfTrue="1" operator="containsText" text="EXTREMA">
      <formula>NOT(ISERROR(SEARCH("EXTREMA",D116)))</formula>
    </cfRule>
  </conditionalFormatting>
  <conditionalFormatting sqref="D144:D146">
    <cfRule type="containsText" dxfId="67" priority="81" stopIfTrue="1" operator="containsText" text="BAJA">
      <formula>NOT(ISERROR(SEARCH("BAJA",D144)))</formula>
    </cfRule>
    <cfRule type="containsText" dxfId="66" priority="82" stopIfTrue="1" operator="containsText" text="MODERADA">
      <formula>NOT(ISERROR(SEARCH("MODERADA",D144)))</formula>
    </cfRule>
    <cfRule type="containsText" dxfId="65" priority="83" stopIfTrue="1" operator="containsText" text="ALTA">
      <formula>NOT(ISERROR(SEARCH("ALTA",D144)))</formula>
    </cfRule>
    <cfRule type="containsText" dxfId="64" priority="84" stopIfTrue="1" operator="containsText" text="EXTREMA">
      <formula>NOT(ISERROR(SEARCH("EXTREMA",D144)))</formula>
    </cfRule>
  </conditionalFormatting>
  <conditionalFormatting sqref="D166">
    <cfRule type="containsText" dxfId="63" priority="69" stopIfTrue="1" operator="containsText" text="BAJA">
      <formula>NOT(ISERROR(SEARCH("BAJA",D166)))</formula>
    </cfRule>
    <cfRule type="containsText" dxfId="62" priority="70" stopIfTrue="1" operator="containsText" text="MODERADA">
      <formula>NOT(ISERROR(SEARCH("MODERADA",D166)))</formula>
    </cfRule>
    <cfRule type="containsText" dxfId="61" priority="71" stopIfTrue="1" operator="containsText" text="ALTA">
      <formula>NOT(ISERROR(SEARCH("ALTA",D166)))</formula>
    </cfRule>
    <cfRule type="containsText" dxfId="60" priority="72" stopIfTrue="1" operator="containsText" text="EXTREMA">
      <formula>NOT(ISERROR(SEARCH("EXTREMA",D166)))</formula>
    </cfRule>
  </conditionalFormatting>
  <conditionalFormatting sqref="D19">
    <cfRule type="containsText" dxfId="59" priority="65" stopIfTrue="1" operator="containsText" text="BAJA">
      <formula>NOT(ISERROR(SEARCH("BAJA",D19)))</formula>
    </cfRule>
    <cfRule type="containsText" dxfId="58" priority="66" stopIfTrue="1" operator="containsText" text="MODERADA">
      <formula>NOT(ISERROR(SEARCH("MODERADA",D19)))</formula>
    </cfRule>
    <cfRule type="containsText" dxfId="57" priority="67" stopIfTrue="1" operator="containsText" text="ALTA">
      <formula>NOT(ISERROR(SEARCH("ALTA",D19)))</formula>
    </cfRule>
    <cfRule type="containsText" dxfId="56" priority="68" stopIfTrue="1" operator="containsText" text="EXTREMA">
      <formula>NOT(ISERROR(SEARCH("EXTREMA",D19)))</formula>
    </cfRule>
  </conditionalFormatting>
  <conditionalFormatting sqref="D38">
    <cfRule type="containsText" dxfId="55" priority="61" stopIfTrue="1" operator="containsText" text="BAJA">
      <formula>NOT(ISERROR(SEARCH("BAJA",D38)))</formula>
    </cfRule>
    <cfRule type="containsText" dxfId="54" priority="62" stopIfTrue="1" operator="containsText" text="MODERADA">
      <formula>NOT(ISERROR(SEARCH("MODERADA",D38)))</formula>
    </cfRule>
    <cfRule type="containsText" dxfId="53" priority="63" stopIfTrue="1" operator="containsText" text="ALTA">
      <formula>NOT(ISERROR(SEARCH("ALTA",D38)))</formula>
    </cfRule>
    <cfRule type="containsText" dxfId="52" priority="64" stopIfTrue="1" operator="containsText" text="EXTREMA">
      <formula>NOT(ISERROR(SEARCH("EXTREMA",D38)))</formula>
    </cfRule>
  </conditionalFormatting>
  <conditionalFormatting sqref="D42:D44">
    <cfRule type="containsText" dxfId="51" priority="57" stopIfTrue="1" operator="containsText" text="BAJA">
      <formula>NOT(ISERROR(SEARCH("BAJA",D42)))</formula>
    </cfRule>
    <cfRule type="containsText" dxfId="50" priority="58" stopIfTrue="1" operator="containsText" text="MODERADA">
      <formula>NOT(ISERROR(SEARCH("MODERADA",D42)))</formula>
    </cfRule>
    <cfRule type="containsText" dxfId="49" priority="59" stopIfTrue="1" operator="containsText" text="ALTA">
      <formula>NOT(ISERROR(SEARCH("ALTA",D42)))</formula>
    </cfRule>
    <cfRule type="containsText" dxfId="48" priority="60" stopIfTrue="1" operator="containsText" text="EXTREMA">
      <formula>NOT(ISERROR(SEARCH("EXTREMA",D42)))</formula>
    </cfRule>
  </conditionalFormatting>
  <conditionalFormatting sqref="D59:D60">
    <cfRule type="containsText" dxfId="47" priority="53" stopIfTrue="1" operator="containsText" text="BAJA">
      <formula>NOT(ISERROR(SEARCH("BAJA",D59)))</formula>
    </cfRule>
    <cfRule type="containsText" dxfId="46" priority="54" stopIfTrue="1" operator="containsText" text="MODERADA">
      <formula>NOT(ISERROR(SEARCH("MODERADA",D59)))</formula>
    </cfRule>
    <cfRule type="containsText" dxfId="45" priority="55" stopIfTrue="1" operator="containsText" text="ALTA">
      <formula>NOT(ISERROR(SEARCH("ALTA",D59)))</formula>
    </cfRule>
    <cfRule type="containsText" dxfId="44" priority="56" stopIfTrue="1" operator="containsText" text="EXTREMA">
      <formula>NOT(ISERROR(SEARCH("EXTREMA",D59)))</formula>
    </cfRule>
  </conditionalFormatting>
  <conditionalFormatting sqref="D103">
    <cfRule type="containsText" dxfId="43" priority="45" stopIfTrue="1" operator="containsText" text="BAJA">
      <formula>NOT(ISERROR(SEARCH("BAJA",D103)))</formula>
    </cfRule>
    <cfRule type="containsText" dxfId="42" priority="46" stopIfTrue="1" operator="containsText" text="MODERADA">
      <formula>NOT(ISERROR(SEARCH("MODERADA",D103)))</formula>
    </cfRule>
    <cfRule type="containsText" dxfId="41" priority="47" stopIfTrue="1" operator="containsText" text="ALTA">
      <formula>NOT(ISERROR(SEARCH("ALTA",D103)))</formula>
    </cfRule>
    <cfRule type="containsText" dxfId="40" priority="48" stopIfTrue="1" operator="containsText" text="EXTREMA">
      <formula>NOT(ISERROR(SEARCH("EXTREMA",D103)))</formula>
    </cfRule>
  </conditionalFormatting>
  <conditionalFormatting sqref="D115">
    <cfRule type="containsText" dxfId="39" priority="41" stopIfTrue="1" operator="containsText" text="BAJA">
      <formula>NOT(ISERROR(SEARCH("BAJA",D115)))</formula>
    </cfRule>
    <cfRule type="containsText" dxfId="38" priority="42" stopIfTrue="1" operator="containsText" text="MODERADA">
      <formula>NOT(ISERROR(SEARCH("MODERADA",D115)))</formula>
    </cfRule>
    <cfRule type="containsText" dxfId="37" priority="43" stopIfTrue="1" operator="containsText" text="ALTA">
      <formula>NOT(ISERROR(SEARCH("ALTA",D115)))</formula>
    </cfRule>
    <cfRule type="containsText" dxfId="36" priority="44" stopIfTrue="1" operator="containsText" text="EXTREMA">
      <formula>NOT(ISERROR(SEARCH("EXTREMA",D115)))</formula>
    </cfRule>
  </conditionalFormatting>
  <conditionalFormatting sqref="D141">
    <cfRule type="containsText" dxfId="35" priority="37" stopIfTrue="1" operator="containsText" text="BAJA">
      <formula>NOT(ISERROR(SEARCH("BAJA",D141)))</formula>
    </cfRule>
    <cfRule type="containsText" dxfId="34" priority="38" stopIfTrue="1" operator="containsText" text="MODERADA">
      <formula>NOT(ISERROR(SEARCH("MODERADA",D141)))</formula>
    </cfRule>
    <cfRule type="containsText" dxfId="33" priority="39" stopIfTrue="1" operator="containsText" text="ALTA">
      <formula>NOT(ISERROR(SEARCH("ALTA",D141)))</formula>
    </cfRule>
    <cfRule type="containsText" dxfId="32" priority="40" stopIfTrue="1" operator="containsText" text="EXTREMA">
      <formula>NOT(ISERROR(SEARCH("EXTREMA",D141)))</formula>
    </cfRule>
  </conditionalFormatting>
  <conditionalFormatting sqref="D11">
    <cfRule type="containsText" dxfId="31" priority="33" stopIfTrue="1" operator="containsText" text="BAJA">
      <formula>NOT(ISERROR(SEARCH("BAJA",D11)))</formula>
    </cfRule>
    <cfRule type="containsText" dxfId="30" priority="34" stopIfTrue="1" operator="containsText" text="MODERADA">
      <formula>NOT(ISERROR(SEARCH("MODERADA",D11)))</formula>
    </cfRule>
    <cfRule type="containsText" dxfId="29" priority="35" stopIfTrue="1" operator="containsText" text="ALTA">
      <formula>NOT(ISERROR(SEARCH("ALTA",D11)))</formula>
    </cfRule>
    <cfRule type="containsText" dxfId="28" priority="36" stopIfTrue="1" operator="containsText" text="EXTREMA">
      <formula>NOT(ISERROR(SEARCH("EXTREMA",D11)))</formula>
    </cfRule>
  </conditionalFormatting>
  <conditionalFormatting sqref="D24">
    <cfRule type="containsText" dxfId="27" priority="29" stopIfTrue="1" operator="containsText" text="BAJA">
      <formula>NOT(ISERROR(SEARCH("BAJA",D24)))</formula>
    </cfRule>
    <cfRule type="containsText" dxfId="26" priority="30" stopIfTrue="1" operator="containsText" text="MODERADA">
      <formula>NOT(ISERROR(SEARCH("MODERADA",D24)))</formula>
    </cfRule>
    <cfRule type="containsText" dxfId="25" priority="31" stopIfTrue="1" operator="containsText" text="ALTA">
      <formula>NOT(ISERROR(SEARCH("ALTA",D24)))</formula>
    </cfRule>
    <cfRule type="containsText" dxfId="24" priority="32" stopIfTrue="1" operator="containsText" text="EXTREMA">
      <formula>NOT(ISERROR(SEARCH("EXTREMA",D24)))</formula>
    </cfRule>
  </conditionalFormatting>
  <conditionalFormatting sqref="D32">
    <cfRule type="containsText" dxfId="23" priority="25" stopIfTrue="1" operator="containsText" text="BAJA">
      <formula>NOT(ISERROR(SEARCH("BAJA",D32)))</formula>
    </cfRule>
    <cfRule type="containsText" dxfId="22" priority="26" stopIfTrue="1" operator="containsText" text="MODERADA">
      <formula>NOT(ISERROR(SEARCH("MODERADA",D32)))</formula>
    </cfRule>
    <cfRule type="containsText" dxfId="21" priority="27" stopIfTrue="1" operator="containsText" text="ALTA">
      <formula>NOT(ISERROR(SEARCH("ALTA",D32)))</formula>
    </cfRule>
    <cfRule type="containsText" dxfId="20" priority="28" stopIfTrue="1" operator="containsText" text="EXTREMA">
      <formula>NOT(ISERROR(SEARCH("EXTREMA",D32)))</formula>
    </cfRule>
  </conditionalFormatting>
  <conditionalFormatting sqref="D45">
    <cfRule type="containsText" dxfId="19" priority="21" stopIfTrue="1" operator="containsText" text="BAJA">
      <formula>NOT(ISERROR(SEARCH("BAJA",D45)))</formula>
    </cfRule>
    <cfRule type="containsText" dxfId="18" priority="22" stopIfTrue="1" operator="containsText" text="MODERADA">
      <formula>NOT(ISERROR(SEARCH("MODERADA",D45)))</formula>
    </cfRule>
    <cfRule type="containsText" dxfId="17" priority="23" stopIfTrue="1" operator="containsText" text="ALTA">
      <formula>NOT(ISERROR(SEARCH("ALTA",D45)))</formula>
    </cfRule>
    <cfRule type="containsText" dxfId="16" priority="24" stopIfTrue="1" operator="containsText" text="EXTREMA">
      <formula>NOT(ISERROR(SEARCH("EXTREMA",D45)))</formula>
    </cfRule>
  </conditionalFormatting>
  <conditionalFormatting sqref="D62">
    <cfRule type="containsText" dxfId="15" priority="17" stopIfTrue="1" operator="containsText" text="BAJA">
      <formula>NOT(ISERROR(SEARCH("BAJA",D62)))</formula>
    </cfRule>
    <cfRule type="containsText" dxfId="14" priority="18" stopIfTrue="1" operator="containsText" text="MODERADA">
      <formula>NOT(ISERROR(SEARCH("MODERADA",D62)))</formula>
    </cfRule>
    <cfRule type="containsText" dxfId="13" priority="19" stopIfTrue="1" operator="containsText" text="ALTA">
      <formula>NOT(ISERROR(SEARCH("ALTA",D62)))</formula>
    </cfRule>
    <cfRule type="containsText" dxfId="12" priority="20" stopIfTrue="1" operator="containsText" text="EXTREMA">
      <formula>NOT(ISERROR(SEARCH("EXTREMA",D62)))</formula>
    </cfRule>
  </conditionalFormatting>
  <conditionalFormatting sqref="D90">
    <cfRule type="containsText" dxfId="11" priority="13" stopIfTrue="1" operator="containsText" text="BAJA">
      <formula>NOT(ISERROR(SEARCH("BAJA",D90)))</formula>
    </cfRule>
    <cfRule type="containsText" dxfId="10" priority="14" stopIfTrue="1" operator="containsText" text="MODERADA">
      <formula>NOT(ISERROR(SEARCH("MODERADA",D90)))</formula>
    </cfRule>
    <cfRule type="containsText" dxfId="9" priority="15" stopIfTrue="1" operator="containsText" text="ALTA">
      <formula>NOT(ISERROR(SEARCH("ALTA",D90)))</formula>
    </cfRule>
    <cfRule type="containsText" dxfId="8" priority="16" stopIfTrue="1" operator="containsText" text="EXTREMA">
      <formula>NOT(ISERROR(SEARCH("EXTREMA",D90)))</formula>
    </cfRule>
  </conditionalFormatting>
  <conditionalFormatting sqref="D88">
    <cfRule type="containsText" dxfId="7" priority="9" stopIfTrue="1" operator="containsText" text="BAJA">
      <formula>NOT(ISERROR(SEARCH("BAJA",D88)))</formula>
    </cfRule>
    <cfRule type="containsText" dxfId="6" priority="10" stopIfTrue="1" operator="containsText" text="MODERADA">
      <formula>NOT(ISERROR(SEARCH("MODERADA",D88)))</formula>
    </cfRule>
    <cfRule type="containsText" dxfId="5" priority="11" stopIfTrue="1" operator="containsText" text="ALTA">
      <formula>NOT(ISERROR(SEARCH("ALTA",D88)))</formula>
    </cfRule>
    <cfRule type="containsText" dxfId="4" priority="12" stopIfTrue="1" operator="containsText" text="EXTREMA">
      <formula>NOT(ISERROR(SEARCH("EXTREMA",D88)))</formula>
    </cfRule>
  </conditionalFormatting>
  <conditionalFormatting sqref="D12">
    <cfRule type="containsText" dxfId="3" priority="1" stopIfTrue="1" operator="containsText" text="BAJA">
      <formula>NOT(ISERROR(SEARCH("BAJA",D12)))</formula>
    </cfRule>
    <cfRule type="containsText" dxfId="2" priority="2" stopIfTrue="1" operator="containsText" text="MODERADA">
      <formula>NOT(ISERROR(SEARCH("MODERADA",D12)))</formula>
    </cfRule>
    <cfRule type="containsText" dxfId="1" priority="3" stopIfTrue="1" operator="containsText" text="ALTA">
      <formula>NOT(ISERROR(SEARCH("ALTA",D12)))</formula>
    </cfRule>
    <cfRule type="containsText" dxfId="0" priority="4" stopIfTrue="1" operator="containsText" text="EXTREMA">
      <formula>NOT(ISERROR(SEARCH("EXTREMA",D12)))</formula>
    </cfRule>
  </conditionalFormatting>
  <dataValidations count="5">
    <dataValidation type="list" allowBlank="1" showInputMessage="1" showErrorMessage="1" sqref="M109:M127 M128:N183 N5:N127 M5:M107">
      <formula1>$AY$1:$AY$3</formula1>
    </dataValidation>
    <dataValidation type="list" allowBlank="1" showInputMessage="1" showErrorMessage="1" sqref="L109:L183 L5:L107">
      <formula1>$AW$1:$AW$3</formula1>
    </dataValidation>
    <dataValidation type="list" allowBlank="1" showInputMessage="1" showErrorMessage="1" sqref="I109:I183 I5:I107">
      <formula1>$AV$1:$AV$3</formula1>
    </dataValidation>
    <dataValidation type="list" allowBlank="1" showInputMessage="1" showErrorMessage="1" sqref="J109:K183 F109:H183 F5:H107 J5:K107">
      <formula1>$AU$1:$AU$2</formula1>
    </dataValidation>
    <dataValidation type="list" allowBlank="1" showInputMessage="1" showErrorMessage="1" sqref="E109:E183 E5:E107">
      <formula1>$AT$1:$AT$2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showGridLines="0" view="pageBreakPreview" zoomScale="110" zoomScaleNormal="70" zoomScaleSheetLayoutView="110" zoomScalePageLayoutView="70" workbookViewId="0"/>
  </sheetViews>
  <sheetFormatPr baseColWidth="10" defaultRowHeight="14.4" x14ac:dyDescent="0.3"/>
  <cols>
    <col min="1" max="1" width="3.109375" style="1" customWidth="1"/>
    <col min="2" max="2" width="20.88671875" style="1" customWidth="1"/>
    <col min="3" max="3" width="21.109375" style="1" customWidth="1"/>
    <col min="4" max="4" width="21.44140625" style="1" customWidth="1"/>
    <col min="5" max="5" width="20.109375" style="1" customWidth="1"/>
    <col min="6" max="6" width="27" style="1" customWidth="1"/>
    <col min="7" max="7" width="2.88671875" style="1" customWidth="1"/>
    <col min="8" max="8" width="1.6640625" style="1" customWidth="1"/>
    <col min="9" max="9" width="12.88671875" customWidth="1"/>
    <col min="11" max="11" width="6.109375" customWidth="1"/>
    <col min="14" max="14" width="73.33203125" customWidth="1"/>
    <col min="15" max="15" width="3.6640625" customWidth="1"/>
    <col min="16" max="16" width="17.6640625" customWidth="1"/>
    <col min="17" max="17" width="67.109375" customWidth="1"/>
    <col min="18" max="18" width="1.5546875" customWidth="1"/>
  </cols>
  <sheetData>
    <row r="1" spans="2:17" s="1" customFormat="1" ht="3" customHeight="1" thickBot="1" x14ac:dyDescent="0.35"/>
    <row r="2" spans="2:17" s="1" customFormat="1" ht="38.25" customHeight="1" thickBot="1" x14ac:dyDescent="0.35">
      <c r="B2" s="5"/>
      <c r="C2" s="889" t="s">
        <v>56</v>
      </c>
      <c r="D2" s="890"/>
      <c r="E2" s="890"/>
      <c r="F2" s="891"/>
      <c r="I2" s="13" t="s">
        <v>2</v>
      </c>
      <c r="J2" s="894" t="s">
        <v>57</v>
      </c>
      <c r="K2" s="894"/>
      <c r="L2" s="894"/>
      <c r="M2" s="894"/>
      <c r="N2" s="895"/>
      <c r="P2" s="892" t="s">
        <v>52</v>
      </c>
      <c r="Q2" s="893"/>
    </row>
    <row r="3" spans="2:17" ht="72" customHeight="1" thickBot="1" x14ac:dyDescent="0.35">
      <c r="B3" s="5"/>
      <c r="C3" s="11" t="s">
        <v>9</v>
      </c>
      <c r="D3" s="7" t="s">
        <v>10</v>
      </c>
      <c r="E3" s="6" t="s">
        <v>11</v>
      </c>
      <c r="F3" s="8" t="s">
        <v>12</v>
      </c>
      <c r="I3" s="15" t="s">
        <v>4</v>
      </c>
      <c r="J3" s="896" t="s">
        <v>188</v>
      </c>
      <c r="K3" s="897"/>
      <c r="L3" s="898" t="s">
        <v>61</v>
      </c>
      <c r="M3" s="899"/>
      <c r="N3" s="900"/>
      <c r="P3" s="14" t="s">
        <v>191</v>
      </c>
      <c r="Q3" s="22" t="s">
        <v>80</v>
      </c>
    </row>
    <row r="4" spans="2:17" ht="129" customHeight="1" thickBot="1" x14ac:dyDescent="0.35">
      <c r="B4" s="52" t="s">
        <v>34</v>
      </c>
      <c r="C4" s="53" t="s">
        <v>181</v>
      </c>
      <c r="D4" s="57" t="s">
        <v>182</v>
      </c>
      <c r="E4" s="60" t="s">
        <v>184</v>
      </c>
      <c r="F4" s="63" t="s">
        <v>45</v>
      </c>
      <c r="I4" s="17" t="s">
        <v>25</v>
      </c>
      <c r="J4" s="901" t="s">
        <v>189</v>
      </c>
      <c r="K4" s="902"/>
      <c r="L4" s="903" t="s">
        <v>190</v>
      </c>
      <c r="M4" s="904"/>
      <c r="N4" s="905"/>
      <c r="P4" s="16" t="s">
        <v>53</v>
      </c>
      <c r="Q4" s="23" t="s">
        <v>58</v>
      </c>
    </row>
    <row r="5" spans="2:17" ht="138" customHeight="1" thickBot="1" x14ac:dyDescent="0.35">
      <c r="B5" s="51" t="s">
        <v>35</v>
      </c>
      <c r="C5" s="54"/>
      <c r="D5" s="58" t="s">
        <v>183</v>
      </c>
      <c r="E5" s="61" t="s">
        <v>185</v>
      </c>
      <c r="F5" s="64" t="s">
        <v>185</v>
      </c>
      <c r="I5" s="19" t="s">
        <v>26</v>
      </c>
      <c r="J5" s="906" t="s">
        <v>29</v>
      </c>
      <c r="K5" s="907"/>
      <c r="L5" s="908" t="s">
        <v>62</v>
      </c>
      <c r="M5" s="909"/>
      <c r="N5" s="910"/>
      <c r="P5" s="18" t="s">
        <v>54</v>
      </c>
      <c r="Q5" s="24" t="s">
        <v>59</v>
      </c>
    </row>
    <row r="6" spans="2:17" ht="137.25" customHeight="1" thickBot="1" x14ac:dyDescent="0.35">
      <c r="B6" s="9" t="s">
        <v>30</v>
      </c>
      <c r="C6" s="55" t="s">
        <v>36</v>
      </c>
      <c r="D6" s="58" t="s">
        <v>39</v>
      </c>
      <c r="E6" s="61" t="s">
        <v>41</v>
      </c>
      <c r="F6" s="65" t="s">
        <v>43</v>
      </c>
      <c r="I6" s="21" t="s">
        <v>27</v>
      </c>
      <c r="J6" s="911" t="s">
        <v>29</v>
      </c>
      <c r="K6" s="912"/>
      <c r="L6" s="913" t="s">
        <v>63</v>
      </c>
      <c r="M6" s="914"/>
      <c r="N6" s="915"/>
      <c r="P6" s="20" t="s">
        <v>55</v>
      </c>
      <c r="Q6" s="24" t="s">
        <v>60</v>
      </c>
    </row>
    <row r="7" spans="2:17" ht="126" customHeight="1" x14ac:dyDescent="0.3">
      <c r="B7" s="9" t="s">
        <v>0</v>
      </c>
      <c r="C7" s="55" t="s">
        <v>37</v>
      </c>
      <c r="D7" s="58" t="s">
        <v>40</v>
      </c>
      <c r="E7" s="61" t="s">
        <v>42</v>
      </c>
      <c r="F7" s="66" t="s">
        <v>44</v>
      </c>
    </row>
    <row r="8" spans="2:17" ht="92.25" customHeight="1" thickBot="1" x14ac:dyDescent="0.35">
      <c r="B8" s="10" t="s">
        <v>1</v>
      </c>
      <c r="C8" s="56" t="s">
        <v>38</v>
      </c>
      <c r="D8" s="59" t="s">
        <v>187</v>
      </c>
      <c r="E8" s="62" t="s">
        <v>186</v>
      </c>
      <c r="F8" s="67" t="s">
        <v>21</v>
      </c>
    </row>
    <row r="9" spans="2:17" s="1" customFormat="1" ht="15" customHeight="1" x14ac:dyDescent="0.3"/>
    <row r="10" spans="2:17" s="1" customFormat="1" ht="15" customHeight="1" x14ac:dyDescent="0.3"/>
    <row r="11" spans="2:17" s="1" customFormat="1" ht="15" customHeight="1" x14ac:dyDescent="0.3"/>
    <row r="12" spans="2:17" s="1" customFormat="1" x14ac:dyDescent="0.3"/>
    <row r="13" spans="2:17" s="1" customFormat="1" x14ac:dyDescent="0.3"/>
    <row r="14" spans="2:17" s="1" customFormat="1" x14ac:dyDescent="0.3"/>
    <row r="15" spans="2:17" s="1" customFormat="1" x14ac:dyDescent="0.3"/>
    <row r="16" spans="2:17"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hidden="1" x14ac:dyDescent="0.3"/>
    <row r="31" s="1" customFormat="1" hidden="1" x14ac:dyDescent="0.3"/>
    <row r="32" hidden="1" x14ac:dyDescent="0.3"/>
    <row r="33" ht="18" hidden="1" customHeight="1" x14ac:dyDescent="0.3"/>
    <row r="34" ht="23.25" hidden="1" customHeight="1" x14ac:dyDescent="0.3"/>
    <row r="35" ht="66.75" hidden="1" customHeight="1" x14ac:dyDescent="0.3"/>
    <row r="36" ht="45" hidden="1" customHeight="1" x14ac:dyDescent="0.3"/>
    <row r="37" ht="51" hidden="1" customHeight="1" x14ac:dyDescent="0.3"/>
    <row r="38" hidden="1" x14ac:dyDescent="0.3"/>
    <row r="39" hidden="1" x14ac:dyDescent="0.3"/>
    <row r="40" hidden="1" x14ac:dyDescent="0.3"/>
  </sheetData>
  <mergeCells count="11">
    <mergeCell ref="J4:K4"/>
    <mergeCell ref="L4:N4"/>
    <mergeCell ref="J5:K5"/>
    <mergeCell ref="L5:N5"/>
    <mergeCell ref="J6:K6"/>
    <mergeCell ref="L6:N6"/>
    <mergeCell ref="C2:F2"/>
    <mergeCell ref="P2:Q2"/>
    <mergeCell ref="J2:N2"/>
    <mergeCell ref="J3:K3"/>
    <mergeCell ref="L3:N3"/>
  </mergeCells>
  <pageMargins left="0.7" right="0.7" top="0.75" bottom="0.75" header="0.3" footer="0.3"/>
  <pageSetup scale="2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0. CONTROL DE CAMBIOS</vt:lpstr>
      <vt:lpstr>1.POLÍTICA</vt:lpstr>
      <vt:lpstr>2. MAPA DE RIESGOS </vt:lpstr>
      <vt:lpstr>3. IMPACTO RIESGOS CORRUPCIÓN</vt:lpstr>
      <vt:lpstr>4. IMPACTO RIESGOS GESTIÓN</vt:lpstr>
      <vt:lpstr>5. MAPA DE CALOR</vt:lpstr>
      <vt:lpstr>6. EVALUACIÓN CONTROLES</vt:lpstr>
      <vt:lpstr>7.OPCIONES DE MANEJO DEL RIESGO</vt:lpstr>
      <vt:lpstr>'1.POLÍTICA'!Área_de_impresión</vt:lpstr>
      <vt:lpstr>'2. MAPA DE RIESGOS '!Área_de_impresión</vt:lpstr>
      <vt:lpstr>'3. IMPACTO RIESGOS CORRUPCIÓN'!Área_de_impresión</vt:lpstr>
      <vt:lpstr>'5. MAPA DE CALOR'!Área_de_impresión</vt:lpstr>
      <vt:lpstr>'7.OPCIONES DE MANEJO DEL RIESGO'!Área_de_impresión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Diego Nairo Useche Rueda</cp:lastModifiedBy>
  <cp:lastPrinted>2019-08-30T16:21:53Z</cp:lastPrinted>
  <dcterms:created xsi:type="dcterms:W3CDTF">2011-07-26T19:10:29Z</dcterms:created>
  <dcterms:modified xsi:type="dcterms:W3CDTF">2021-02-22T21:17:31Z</dcterms:modified>
</cp:coreProperties>
</file>