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aserrano\Desktop\"/>
    </mc:Choice>
  </mc:AlternateContent>
  <bookViews>
    <workbookView xWindow="0" yWindow="0" windowWidth="20430" windowHeight="7560" activeTab="2"/>
  </bookViews>
  <sheets>
    <sheet name="0. CONTROL DE CAMBIOS" sheetId="25" r:id="rId1"/>
    <sheet name="1.POLÍTICA" sheetId="27" r:id="rId2"/>
    <sheet name="2. MAPA DE RIESGOS " sheetId="20" r:id="rId3"/>
    <sheet name="3. IMPACTO RIESGOS CORRUPCIÓN" sheetId="30" state="hidden" r:id="rId4"/>
    <sheet name="4. IMPACTO RIESGOS GESTIÓN" sheetId="32" state="hidden" r:id="rId5"/>
    <sheet name="5. MAPA DE CALOR" sheetId="31" state="hidden" r:id="rId6"/>
    <sheet name="6. EVALUACIÓN CONTROLES" sheetId="24" state="hidden" r:id="rId7"/>
    <sheet name="7.OPCIONES DE MANEJO DEL RIESGO" sheetId="7" state="hidden" r:id="rId8"/>
  </sheets>
  <externalReferences>
    <externalReference r:id="rId9"/>
  </externalReferences>
  <definedNames>
    <definedName name="_xlnm._FilterDatabase" localSheetId="2" hidden="1">'2. MAPA DE RIESGOS '!$A$11:$EQ$26</definedName>
    <definedName name="_xlnm._FilterDatabase" localSheetId="6" hidden="1">'6. EVALUACIÓN CONTROLES'!$A$4:$AY$4</definedName>
    <definedName name="_xlnm.Print_Area" localSheetId="1">'1.POLÍTICA'!$A$1:$C$15</definedName>
    <definedName name="_xlnm.Print_Area" localSheetId="2">'2. MAPA DE RIESGOS '!$A$1:$EQ$28</definedName>
    <definedName name="_xlnm.Print_Area" localSheetId="3">'3. IMPACTO RIESGOS CORRUPCIÓN'!$A$1:$AX$35</definedName>
    <definedName name="_xlnm.Print_Area" localSheetId="5">'5. MAPA DE CALOR'!$D$3:$K$26</definedName>
    <definedName name="_xlnm.Print_Area" localSheetId="7">'7.OPCIONES DE MANEJO DEL RIESGO'!$A$1:$R$9</definedName>
    <definedName name="BAJA">'2. MAPA DE RIESGOS '!#REF!</definedName>
    <definedName name="MODERADO__5">'2. MAPA DE RIESGOS '!#REF!</definedName>
    <definedName name="RARA_VEZ__1">'2. MAPA DE RIESGOS '!#REF!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22" i="24" l="1"/>
  <c r="AB23" i="24"/>
  <c r="O22" i="24" l="1"/>
  <c r="P22" i="24" s="1"/>
  <c r="Q22" i="24" s="1"/>
  <c r="X22" i="24" l="1"/>
  <c r="U22" i="24"/>
  <c r="O15" i="24"/>
  <c r="P15" i="24"/>
  <c r="Q15" i="24" s="1"/>
  <c r="X15" i="24" s="1"/>
  <c r="O16" i="24"/>
  <c r="P16" i="24" s="1"/>
  <c r="Q16" i="24" s="1"/>
  <c r="U16" i="24" s="1"/>
  <c r="O12" i="24"/>
  <c r="P12" i="24" s="1"/>
  <c r="Q12" i="24" s="1"/>
  <c r="U12" i="24" s="1"/>
  <c r="O9" i="24"/>
  <c r="P9" i="24" s="1"/>
  <c r="Q9" i="24" s="1"/>
  <c r="U9" i="24" s="1"/>
  <c r="O10" i="24"/>
  <c r="P10" i="24" s="1"/>
  <c r="Q10" i="24" s="1"/>
  <c r="X10" i="24" s="1"/>
  <c r="U15" i="24" l="1"/>
  <c r="V15" i="24" s="1"/>
  <c r="X9" i="24"/>
  <c r="V12" i="24"/>
  <c r="W12" i="24" s="1"/>
  <c r="V16" i="24"/>
  <c r="W16" i="24" s="1"/>
  <c r="V9" i="24"/>
  <c r="W9" i="24" s="1"/>
  <c r="U10" i="24"/>
  <c r="V10" i="24" s="1"/>
  <c r="W10" i="24" s="1"/>
  <c r="X12" i="24"/>
  <c r="X16" i="24"/>
  <c r="W15" i="24"/>
  <c r="Y22" i="24"/>
  <c r="V22" i="24"/>
  <c r="W22" i="24" s="1"/>
  <c r="Y25" i="20"/>
  <c r="Q93" i="24" l="1"/>
  <c r="O89" i="24"/>
  <c r="P89" i="24" s="1"/>
  <c r="Q89" i="24" s="1"/>
  <c r="O87" i="24"/>
  <c r="P87" i="24" s="1"/>
  <c r="Q87" i="24" s="1"/>
  <c r="Y88" i="24"/>
  <c r="O88" i="24"/>
  <c r="P88" i="24" s="1"/>
  <c r="Q88" i="24" s="1"/>
  <c r="O90" i="24"/>
  <c r="P90" i="24"/>
  <c r="Q90" i="24" s="1"/>
  <c r="AB90" i="24"/>
  <c r="O91" i="24"/>
  <c r="P91" i="24" s="1"/>
  <c r="Q91" i="24" s="1"/>
  <c r="AB91" i="24"/>
  <c r="O92" i="24"/>
  <c r="P92" i="24" s="1"/>
  <c r="Q92" i="24" s="1"/>
  <c r="AB92" i="24"/>
  <c r="X87" i="24" l="1"/>
  <c r="U87" i="24"/>
  <c r="U89" i="24"/>
  <c r="X89" i="24"/>
  <c r="X88" i="24"/>
  <c r="U88" i="24"/>
  <c r="U90" i="24"/>
  <c r="X90" i="24"/>
  <c r="U92" i="24"/>
  <c r="X92" i="24"/>
  <c r="U91" i="24"/>
  <c r="X91" i="24"/>
  <c r="AB88" i="24" l="1"/>
  <c r="V88" i="24"/>
  <c r="W88" i="24" s="1"/>
  <c r="V90" i="24"/>
  <c r="W90" i="24" s="1"/>
  <c r="Y90" i="24"/>
  <c r="V91" i="24"/>
  <c r="W91" i="24" s="1"/>
  <c r="Y91" i="24"/>
  <c r="Y92" i="24"/>
  <c r="V92" i="24"/>
  <c r="W92" i="24" s="1"/>
  <c r="AB73" i="24" l="1"/>
  <c r="AB74" i="24"/>
  <c r="AB75" i="24"/>
  <c r="AB76" i="24"/>
  <c r="AB77" i="24"/>
  <c r="AB79" i="24"/>
  <c r="AB80" i="24"/>
  <c r="AB81" i="24"/>
  <c r="AB82" i="24"/>
  <c r="AB83" i="24"/>
  <c r="Y78" i="24"/>
  <c r="Y80" i="24"/>
  <c r="Y81" i="24"/>
  <c r="Y82" i="24"/>
  <c r="Y83" i="24"/>
  <c r="O77" i="24"/>
  <c r="P77" i="24" s="1"/>
  <c r="Q77" i="24" s="1"/>
  <c r="U77" i="24" s="1"/>
  <c r="O78" i="24"/>
  <c r="P78" i="24" s="1"/>
  <c r="Q78" i="24" s="1"/>
  <c r="AB62" i="24"/>
  <c r="AB64" i="24"/>
  <c r="Y63" i="24"/>
  <c r="O63" i="24"/>
  <c r="P63" i="24" s="1"/>
  <c r="Y61" i="24"/>
  <c r="O62" i="24"/>
  <c r="P62" i="24" s="1"/>
  <c r="Q62" i="24" s="1"/>
  <c r="X62" i="24" s="1"/>
  <c r="U78" i="24" l="1"/>
  <c r="X78" i="24"/>
  <c r="V77" i="24"/>
  <c r="Y77" i="24"/>
  <c r="U62" i="24"/>
  <c r="X77" i="24"/>
  <c r="W77" i="24"/>
  <c r="Q63" i="24"/>
  <c r="Y48" i="24"/>
  <c r="O48" i="24"/>
  <c r="P48" i="24" s="1"/>
  <c r="Q48" i="24" s="1"/>
  <c r="U48" i="24" s="1"/>
  <c r="AB45" i="24"/>
  <c r="O45" i="24"/>
  <c r="P45" i="24" s="1"/>
  <c r="Q45" i="24" s="1"/>
  <c r="Y32" i="24"/>
  <c r="AB33" i="24"/>
  <c r="O32" i="24"/>
  <c r="P32" i="24" s="1"/>
  <c r="Q32" i="24" s="1"/>
  <c r="V48" i="24" l="1"/>
  <c r="AB48" i="24"/>
  <c r="U45" i="24"/>
  <c r="V45" i="24" s="1"/>
  <c r="X45" i="24"/>
  <c r="X48" i="24"/>
  <c r="V62" i="24"/>
  <c r="W62" i="24" s="1"/>
  <c r="Y62" i="24"/>
  <c r="X63" i="24"/>
  <c r="U63" i="24"/>
  <c r="V78" i="24"/>
  <c r="W78" i="24" s="1"/>
  <c r="W48" i="24"/>
  <c r="X32" i="24"/>
  <c r="U32" i="24"/>
  <c r="Y47" i="24"/>
  <c r="Y45" i="24" l="1"/>
  <c r="AB78" i="24"/>
  <c r="V32" i="24"/>
  <c r="W32" i="24" s="1"/>
  <c r="AB32" i="24"/>
  <c r="W45" i="24"/>
  <c r="V63" i="24"/>
  <c r="AB63" i="24" s="1"/>
  <c r="Y127" i="24"/>
  <c r="O131" i="24"/>
  <c r="P131" i="24" s="1"/>
  <c r="Q131" i="24" s="1"/>
  <c r="X131" i="24" s="1"/>
  <c r="O102" i="24"/>
  <c r="P102" i="24" s="1"/>
  <c r="Q102" i="24" s="1"/>
  <c r="U102" i="24" s="1"/>
  <c r="O73" i="24"/>
  <c r="P73" i="24" s="1"/>
  <c r="Q73" i="24" s="1"/>
  <c r="X73" i="24" s="1"/>
  <c r="O43" i="24"/>
  <c r="P43" i="24" s="1"/>
  <c r="Q43" i="24" s="1"/>
  <c r="W63" i="24" l="1"/>
  <c r="V102" i="24"/>
  <c r="W102" i="24" s="1"/>
  <c r="X43" i="24"/>
  <c r="U43" i="24"/>
  <c r="X102" i="24"/>
  <c r="U73" i="24"/>
  <c r="V73" i="24" s="1"/>
  <c r="W73" i="24" s="1"/>
  <c r="U131" i="24"/>
  <c r="V131" i="24" s="1"/>
  <c r="W131" i="24" s="1"/>
  <c r="Y102" i="24" l="1"/>
  <c r="Y131" i="24"/>
  <c r="Y73" i="24"/>
  <c r="V43" i="24"/>
  <c r="Y43" i="24" s="1"/>
  <c r="AK6" i="24"/>
  <c r="AK7" i="24"/>
  <c r="AK8" i="24"/>
  <c r="AK9" i="24"/>
  <c r="AK13" i="24"/>
  <c r="AK14" i="24"/>
  <c r="AK15" i="24"/>
  <c r="AK16" i="24"/>
  <c r="AK17" i="24"/>
  <c r="AK18" i="24"/>
  <c r="AK19" i="24"/>
  <c r="AK20" i="24"/>
  <c r="AK21" i="24"/>
  <c r="AK23" i="24"/>
  <c r="AK5" i="24"/>
  <c r="B19" i="24" l="1"/>
  <c r="B5" i="24"/>
  <c r="AB6" i="24"/>
  <c r="AB8" i="24"/>
  <c r="AB13" i="24"/>
  <c r="AB14" i="24"/>
  <c r="AB16" i="24"/>
  <c r="AB17" i="24"/>
  <c r="AB18" i="24"/>
  <c r="AB19" i="24"/>
  <c r="AB20" i="24"/>
  <c r="AB25" i="24"/>
  <c r="AB26" i="24"/>
  <c r="AB27" i="24"/>
  <c r="AB28" i="24"/>
  <c r="AB29" i="24"/>
  <c r="AB30" i="24"/>
  <c r="AB31" i="24"/>
  <c r="AB34" i="24"/>
  <c r="AB35" i="24"/>
  <c r="AB36" i="24"/>
  <c r="AB40" i="24"/>
  <c r="AB41" i="24"/>
  <c r="AB42" i="24"/>
  <c r="AB44" i="24"/>
  <c r="AB46" i="24"/>
  <c r="AB49" i="24"/>
  <c r="AB50" i="24"/>
  <c r="AB51" i="24"/>
  <c r="AB52" i="24"/>
  <c r="AB53" i="24"/>
  <c r="AB54" i="24"/>
  <c r="AB55" i="24"/>
  <c r="AB56" i="24"/>
  <c r="AB57" i="24"/>
  <c r="AB58" i="24"/>
  <c r="AB60" i="24"/>
  <c r="AB65" i="24"/>
  <c r="AB66" i="24"/>
  <c r="AB68" i="24"/>
  <c r="AB69" i="24"/>
  <c r="AB70" i="24"/>
  <c r="AB71" i="24"/>
  <c r="AB72" i="24"/>
  <c r="AB84" i="24"/>
  <c r="AB85" i="24"/>
  <c r="AB86" i="24"/>
  <c r="AB89" i="24"/>
  <c r="AB93" i="24"/>
  <c r="AB94" i="24"/>
  <c r="AB95" i="24"/>
  <c r="AB96" i="24"/>
  <c r="AB97" i="24"/>
  <c r="AB98" i="24"/>
  <c r="AB99" i="24"/>
  <c r="AB100" i="24"/>
  <c r="AB101" i="24"/>
  <c r="AB104" i="24"/>
  <c r="AB106" i="24"/>
  <c r="AB108" i="24"/>
  <c r="AB109" i="24"/>
  <c r="AB110" i="24"/>
  <c r="AB111" i="24"/>
  <c r="AB112" i="24"/>
  <c r="AB113" i="24"/>
  <c r="AB114" i="24"/>
  <c r="AB117" i="24"/>
  <c r="AB118" i="24"/>
  <c r="AB119" i="24"/>
  <c r="AB120" i="24"/>
  <c r="AB121" i="24"/>
  <c r="AB122" i="24"/>
  <c r="AB123" i="24"/>
  <c r="AB124" i="24"/>
  <c r="AB125" i="24"/>
  <c r="AB126" i="24"/>
  <c r="AB128" i="24"/>
  <c r="AB129" i="24"/>
  <c r="AB130" i="24"/>
  <c r="AB134" i="24"/>
  <c r="AB135" i="24"/>
  <c r="AB136" i="24"/>
  <c r="AB137" i="24"/>
  <c r="AB138" i="24"/>
  <c r="AB139" i="24"/>
  <c r="AB142" i="24"/>
  <c r="AB143" i="24"/>
  <c r="AB145" i="24"/>
  <c r="AB149" i="24"/>
  <c r="AB150" i="24"/>
  <c r="AB151" i="24"/>
  <c r="AB152" i="24"/>
  <c r="AB153" i="24"/>
  <c r="AB154" i="24"/>
  <c r="AB155" i="24"/>
  <c r="AB156" i="24"/>
  <c r="AB157" i="24"/>
  <c r="AB158" i="24"/>
  <c r="AB159" i="24"/>
  <c r="AB160" i="24"/>
  <c r="AB161" i="24"/>
  <c r="AB162" i="24"/>
  <c r="AB163" i="24"/>
  <c r="AB164" i="24"/>
  <c r="AB165" i="24"/>
  <c r="AB166" i="24"/>
  <c r="AB167" i="24"/>
  <c r="AB168" i="24"/>
  <c r="AB169" i="24"/>
  <c r="AB170" i="24"/>
  <c r="AB171" i="24"/>
  <c r="AB172" i="24"/>
  <c r="AB173" i="24"/>
  <c r="AB174" i="24"/>
  <c r="AB175" i="24"/>
  <c r="AB176" i="24"/>
  <c r="AB177" i="24"/>
  <c r="AB178" i="24"/>
  <c r="AB179" i="24"/>
  <c r="AB180" i="24"/>
  <c r="AB181" i="24"/>
  <c r="AB182" i="24"/>
  <c r="AB183" i="24"/>
  <c r="AB5" i="24"/>
  <c r="Y7" i="24"/>
  <c r="Y17" i="24"/>
  <c r="Y18" i="24"/>
  <c r="Y21" i="24"/>
  <c r="Y24" i="24"/>
  <c r="Y25" i="24"/>
  <c r="Y26" i="24"/>
  <c r="Y27" i="24"/>
  <c r="Y28" i="24"/>
  <c r="Y35" i="24"/>
  <c r="Y37" i="24"/>
  <c r="Y38" i="24"/>
  <c r="Y39" i="24"/>
  <c r="Y51" i="24"/>
  <c r="Y52" i="24"/>
  <c r="Y53" i="24"/>
  <c r="Y54" i="24"/>
  <c r="Y55" i="24"/>
  <c r="Y59" i="24"/>
  <c r="Y67" i="24"/>
  <c r="Y93" i="24"/>
  <c r="Y94" i="24"/>
  <c r="Y95" i="24"/>
  <c r="Y96" i="24"/>
  <c r="Y103" i="24"/>
  <c r="Y105" i="24"/>
  <c r="Y107" i="24"/>
  <c r="Y108" i="24"/>
  <c r="Y109" i="24"/>
  <c r="Y111" i="24"/>
  <c r="Y112" i="24"/>
  <c r="Y113" i="24"/>
  <c r="Y115" i="24"/>
  <c r="Y116" i="24"/>
  <c r="Y117" i="24"/>
  <c r="Y118" i="24"/>
  <c r="Y119" i="24"/>
  <c r="Y120" i="24"/>
  <c r="Y121" i="24"/>
  <c r="Y122" i="24"/>
  <c r="Y123" i="24"/>
  <c r="Y124" i="24"/>
  <c r="Y125" i="24"/>
  <c r="Y132" i="24"/>
  <c r="Y133" i="24"/>
  <c r="Y135" i="24"/>
  <c r="Y136" i="24"/>
  <c r="Y137" i="24"/>
  <c r="Y140" i="24"/>
  <c r="Y141" i="24"/>
  <c r="Y144" i="24"/>
  <c r="Y145" i="24"/>
  <c r="Y147" i="24"/>
  <c r="Y148" i="24"/>
  <c r="Y151" i="24"/>
  <c r="Y155" i="24"/>
  <c r="Y156" i="24"/>
  <c r="Y157" i="24"/>
  <c r="Y158" i="24"/>
  <c r="Y159" i="24"/>
  <c r="Y160" i="24"/>
  <c r="Y161" i="24"/>
  <c r="Y162" i="24"/>
  <c r="Y164" i="24"/>
  <c r="Y165" i="24"/>
  <c r="Y167" i="24"/>
  <c r="Y168" i="24"/>
  <c r="Y169" i="24"/>
  <c r="Y170" i="24"/>
  <c r="Y172" i="24"/>
  <c r="Y173" i="24"/>
  <c r="Y174" i="24"/>
  <c r="Y175" i="24"/>
  <c r="Y176" i="24"/>
  <c r="Y177" i="24"/>
  <c r="Y178" i="24"/>
  <c r="Y179" i="24"/>
  <c r="Y180" i="24"/>
  <c r="Y182" i="24"/>
  <c r="Y183" i="24"/>
  <c r="AC162" i="24" l="1"/>
  <c r="AM20" i="24" s="1"/>
  <c r="AC152" i="24"/>
  <c r="AM19" i="24" s="1"/>
  <c r="AC177" i="24"/>
  <c r="AM23" i="24" s="1"/>
  <c r="AC169" i="24"/>
  <c r="AM21" i="24" s="1"/>
  <c r="AC68" i="24"/>
  <c r="O6" i="24"/>
  <c r="P6" i="24" s="1"/>
  <c r="Q6" i="24" s="1"/>
  <c r="O24" i="24"/>
  <c r="P24" i="24" s="1"/>
  <c r="Q24" i="24" s="1"/>
  <c r="X24" i="24" s="1"/>
  <c r="O25" i="24"/>
  <c r="P25" i="24" s="1"/>
  <c r="Q25" i="24" s="1"/>
  <c r="X25" i="24" s="1"/>
  <c r="O26" i="24"/>
  <c r="P26" i="24" s="1"/>
  <c r="Q26" i="24" s="1"/>
  <c r="X26" i="24" s="1"/>
  <c r="O27" i="24"/>
  <c r="P27" i="24" s="1"/>
  <c r="Q27" i="24" s="1"/>
  <c r="X27" i="24" s="1"/>
  <c r="O28" i="24"/>
  <c r="P28" i="24" s="1"/>
  <c r="O29" i="24"/>
  <c r="P29" i="24" s="1"/>
  <c r="Q29" i="24" s="1"/>
  <c r="X29" i="24" s="1"/>
  <c r="O30" i="24"/>
  <c r="P30" i="24" s="1"/>
  <c r="Q30" i="24" s="1"/>
  <c r="X30" i="24" s="1"/>
  <c r="O31" i="24"/>
  <c r="P31" i="24" s="1"/>
  <c r="Q31" i="24" s="1"/>
  <c r="X31" i="24" s="1"/>
  <c r="O33" i="24"/>
  <c r="P33" i="24" s="1"/>
  <c r="Q33" i="24" s="1"/>
  <c r="X33" i="24" s="1"/>
  <c r="O34" i="24"/>
  <c r="P34" i="24" s="1"/>
  <c r="Q34" i="24" s="1"/>
  <c r="X34" i="24" s="1"/>
  <c r="O35" i="24"/>
  <c r="P35" i="24" s="1"/>
  <c r="Q35" i="24" s="1"/>
  <c r="X35" i="24" s="1"/>
  <c r="O36" i="24"/>
  <c r="P36" i="24" s="1"/>
  <c r="Q36" i="24" s="1"/>
  <c r="X36" i="24" s="1"/>
  <c r="O37" i="24"/>
  <c r="P37" i="24" s="1"/>
  <c r="Q37" i="24" s="1"/>
  <c r="X37" i="24" s="1"/>
  <c r="O38" i="24"/>
  <c r="P38" i="24" s="1"/>
  <c r="Q38" i="24" s="1"/>
  <c r="X38" i="24" s="1"/>
  <c r="O39" i="24"/>
  <c r="P39" i="24" s="1"/>
  <c r="Q39" i="24" s="1"/>
  <c r="X39" i="24" s="1"/>
  <c r="O40" i="24"/>
  <c r="P40" i="24" s="1"/>
  <c r="O41" i="24"/>
  <c r="P41" i="24" s="1"/>
  <c r="Q41" i="24" s="1"/>
  <c r="X41" i="24" s="1"/>
  <c r="O42" i="24"/>
  <c r="P42" i="24" s="1"/>
  <c r="Q42" i="24" s="1"/>
  <c r="X42" i="24" s="1"/>
  <c r="O44" i="24"/>
  <c r="P44" i="24" s="1"/>
  <c r="O46" i="24"/>
  <c r="P46" i="24" s="1"/>
  <c r="Q46" i="24" s="1"/>
  <c r="X46" i="24" s="1"/>
  <c r="O47" i="24"/>
  <c r="P47" i="24" s="1"/>
  <c r="Q47" i="24" s="1"/>
  <c r="X47" i="24" s="1"/>
  <c r="O49" i="24"/>
  <c r="P49" i="24" s="1"/>
  <c r="Q49" i="24" s="1"/>
  <c r="O50" i="24"/>
  <c r="P50" i="24" s="1"/>
  <c r="Q50" i="24" s="1"/>
  <c r="X50" i="24" s="1"/>
  <c r="O51" i="24"/>
  <c r="P51" i="24" s="1"/>
  <c r="Q51" i="24" s="1"/>
  <c r="X51" i="24" s="1"/>
  <c r="O52" i="24"/>
  <c r="P52" i="24" s="1"/>
  <c r="Q52" i="24" s="1"/>
  <c r="X52" i="24" s="1"/>
  <c r="O53" i="24"/>
  <c r="P53" i="24" s="1"/>
  <c r="Q53" i="24" s="1"/>
  <c r="X53" i="24" s="1"/>
  <c r="O54" i="24"/>
  <c r="P54" i="24" s="1"/>
  <c r="Q54" i="24" s="1"/>
  <c r="X54" i="24" s="1"/>
  <c r="O55" i="24"/>
  <c r="P55" i="24" s="1"/>
  <c r="Q55" i="24" s="1"/>
  <c r="X55" i="24" s="1"/>
  <c r="O56" i="24"/>
  <c r="P56" i="24" s="1"/>
  <c r="O57" i="24"/>
  <c r="P57" i="24" s="1"/>
  <c r="Q57" i="24" s="1"/>
  <c r="X57" i="24" s="1"/>
  <c r="O58" i="24"/>
  <c r="P58" i="24" s="1"/>
  <c r="Q58" i="24" s="1"/>
  <c r="X58" i="24" s="1"/>
  <c r="O59" i="24"/>
  <c r="P59" i="24" s="1"/>
  <c r="Q59" i="24" s="1"/>
  <c r="X59" i="24" s="1"/>
  <c r="O60" i="24"/>
  <c r="P60" i="24" s="1"/>
  <c r="Q60" i="24" s="1"/>
  <c r="X60" i="24" s="1"/>
  <c r="O61" i="24"/>
  <c r="P61" i="24" s="1"/>
  <c r="Q61" i="24" s="1"/>
  <c r="X61" i="24" s="1"/>
  <c r="O64" i="24"/>
  <c r="P64" i="24" s="1"/>
  <c r="Q64" i="24" s="1"/>
  <c r="X64" i="24" s="1"/>
  <c r="O65" i="24"/>
  <c r="P65" i="24" s="1"/>
  <c r="Q65" i="24" s="1"/>
  <c r="X65" i="24" s="1"/>
  <c r="O66" i="24"/>
  <c r="P66" i="24" s="1"/>
  <c r="Q66" i="24" s="1"/>
  <c r="X66" i="24" s="1"/>
  <c r="O67" i="24"/>
  <c r="P67" i="24" s="1"/>
  <c r="Q67" i="24" s="1"/>
  <c r="X67" i="24" s="1"/>
  <c r="O68" i="24"/>
  <c r="P68" i="24" s="1"/>
  <c r="O69" i="24"/>
  <c r="P69" i="24" s="1"/>
  <c r="Q69" i="24" s="1"/>
  <c r="X69" i="24" s="1"/>
  <c r="O70" i="24"/>
  <c r="P70" i="24" s="1"/>
  <c r="Q70" i="24" s="1"/>
  <c r="X70" i="24" s="1"/>
  <c r="O71" i="24"/>
  <c r="P71" i="24" s="1"/>
  <c r="Q71" i="24" s="1"/>
  <c r="X71" i="24" s="1"/>
  <c r="O72" i="24"/>
  <c r="P72" i="24" s="1"/>
  <c r="Q72" i="24" s="1"/>
  <c r="X72" i="24" s="1"/>
  <c r="O74" i="24"/>
  <c r="P74" i="24" s="1"/>
  <c r="Q74" i="24" s="1"/>
  <c r="X74" i="24" s="1"/>
  <c r="O75" i="24"/>
  <c r="P75" i="24" s="1"/>
  <c r="Q75" i="24" s="1"/>
  <c r="X75" i="24" s="1"/>
  <c r="O76" i="24"/>
  <c r="P76" i="24" s="1"/>
  <c r="Q76" i="24" s="1"/>
  <c r="X76" i="24" s="1"/>
  <c r="O79" i="24"/>
  <c r="P79" i="24" s="1"/>
  <c r="Q79" i="24" s="1"/>
  <c r="X79" i="24" s="1"/>
  <c r="O80" i="24"/>
  <c r="P80" i="24" s="1"/>
  <c r="Q80" i="24" s="1"/>
  <c r="X80" i="24" s="1"/>
  <c r="O81" i="24"/>
  <c r="P81" i="24" s="1"/>
  <c r="Q81" i="24" s="1"/>
  <c r="X81" i="24" s="1"/>
  <c r="O82" i="24"/>
  <c r="P82" i="24" s="1"/>
  <c r="Q82" i="24" s="1"/>
  <c r="X82" i="24" s="1"/>
  <c r="O83" i="24"/>
  <c r="P83" i="24" s="1"/>
  <c r="Q83" i="24" s="1"/>
  <c r="X83" i="24" s="1"/>
  <c r="O84" i="24"/>
  <c r="P84" i="24" s="1"/>
  <c r="O85" i="24"/>
  <c r="P85" i="24" s="1"/>
  <c r="Q85" i="24" s="1"/>
  <c r="X85" i="24" s="1"/>
  <c r="O86" i="24"/>
  <c r="P86" i="24" s="1"/>
  <c r="Q86" i="24" s="1"/>
  <c r="X86" i="24" s="1"/>
  <c r="O93" i="24"/>
  <c r="X93" i="24" s="1"/>
  <c r="O94" i="24"/>
  <c r="X94" i="24" s="1"/>
  <c r="O95" i="24"/>
  <c r="X95" i="24" s="1"/>
  <c r="O96" i="24"/>
  <c r="X96" i="24" s="1"/>
  <c r="O97" i="24"/>
  <c r="P97" i="24" s="1"/>
  <c r="O98" i="24"/>
  <c r="P98" i="24" s="1"/>
  <c r="Q98" i="24" s="1"/>
  <c r="X98" i="24" s="1"/>
  <c r="O99" i="24"/>
  <c r="P99" i="24" s="1"/>
  <c r="Q99" i="24" s="1"/>
  <c r="X99" i="24" s="1"/>
  <c r="O100" i="24"/>
  <c r="P100" i="24" s="1"/>
  <c r="Q100" i="24" s="1"/>
  <c r="X100" i="24" s="1"/>
  <c r="O101" i="24"/>
  <c r="P101" i="24" s="1"/>
  <c r="Q101" i="24" s="1"/>
  <c r="X101" i="24" s="1"/>
  <c r="O103" i="24"/>
  <c r="P103" i="24" s="1"/>
  <c r="Q103" i="24" s="1"/>
  <c r="X103" i="24" s="1"/>
  <c r="O104" i="24"/>
  <c r="P104" i="24" s="1"/>
  <c r="Q104" i="24" s="1"/>
  <c r="X104" i="24" s="1"/>
  <c r="O105" i="24"/>
  <c r="P105" i="24" s="1"/>
  <c r="Q105" i="24" s="1"/>
  <c r="X105" i="24" s="1"/>
  <c r="O106" i="24"/>
  <c r="P106" i="24" s="1"/>
  <c r="Q106" i="24" s="1"/>
  <c r="X106" i="24" s="1"/>
  <c r="O107" i="24"/>
  <c r="P107" i="24" s="1"/>
  <c r="Q107" i="24" s="1"/>
  <c r="X107" i="24" s="1"/>
  <c r="O108" i="24"/>
  <c r="P108" i="24" s="1"/>
  <c r="Q108" i="24" s="1"/>
  <c r="X108" i="24" s="1"/>
  <c r="O109" i="24"/>
  <c r="P109" i="24" s="1"/>
  <c r="Q109" i="24" s="1"/>
  <c r="X109" i="24" s="1"/>
  <c r="O110" i="24"/>
  <c r="P110" i="24" s="1"/>
  <c r="Q110" i="24" s="1"/>
  <c r="X110" i="24" s="1"/>
  <c r="O111" i="24"/>
  <c r="P111" i="24" s="1"/>
  <c r="Q111" i="24" s="1"/>
  <c r="X111" i="24" s="1"/>
  <c r="O112" i="24"/>
  <c r="P112" i="24" s="1"/>
  <c r="Q112" i="24" s="1"/>
  <c r="X112" i="24" s="1"/>
  <c r="O113" i="24"/>
  <c r="P113" i="24" s="1"/>
  <c r="Q113" i="24" s="1"/>
  <c r="X113" i="24" s="1"/>
  <c r="O114" i="24"/>
  <c r="P114" i="24" s="1"/>
  <c r="O115" i="24"/>
  <c r="P115" i="24" s="1"/>
  <c r="Q115" i="24" s="1"/>
  <c r="X115" i="24" s="1"/>
  <c r="O116" i="24"/>
  <c r="P116" i="24" s="1"/>
  <c r="Q116" i="24" s="1"/>
  <c r="X116" i="24" s="1"/>
  <c r="O117" i="24"/>
  <c r="P117" i="24" s="1"/>
  <c r="Q117" i="24" s="1"/>
  <c r="X117" i="24" s="1"/>
  <c r="O118" i="24"/>
  <c r="P118" i="24" s="1"/>
  <c r="Q118" i="24" s="1"/>
  <c r="X118" i="24" s="1"/>
  <c r="O119" i="24"/>
  <c r="P119" i="24" s="1"/>
  <c r="Q119" i="24" s="1"/>
  <c r="X119" i="24" s="1"/>
  <c r="O120" i="24"/>
  <c r="P120" i="24" s="1"/>
  <c r="Q120" i="24" s="1"/>
  <c r="X120" i="24" s="1"/>
  <c r="O121" i="24"/>
  <c r="P121" i="24" s="1"/>
  <c r="Q121" i="24" s="1"/>
  <c r="X121" i="24" s="1"/>
  <c r="O122" i="24"/>
  <c r="P122" i="24" s="1"/>
  <c r="Q122" i="24" s="1"/>
  <c r="X122" i="24" s="1"/>
  <c r="O123" i="24"/>
  <c r="P123" i="24" s="1"/>
  <c r="Q123" i="24" s="1"/>
  <c r="X123" i="24" s="1"/>
  <c r="O124" i="24"/>
  <c r="P124" i="24" s="1"/>
  <c r="Q124" i="24" s="1"/>
  <c r="X124" i="24" s="1"/>
  <c r="O125" i="24"/>
  <c r="P125" i="24" s="1"/>
  <c r="Q125" i="24" s="1"/>
  <c r="X125" i="24" s="1"/>
  <c r="O126" i="24"/>
  <c r="P126" i="24" s="1"/>
  <c r="O127" i="24"/>
  <c r="P127" i="24" s="1"/>
  <c r="Q127" i="24" s="1"/>
  <c r="X127" i="24" s="1"/>
  <c r="O128" i="24"/>
  <c r="P128" i="24" s="1"/>
  <c r="Q128" i="24" s="1"/>
  <c r="X128" i="24" s="1"/>
  <c r="O129" i="24"/>
  <c r="P129" i="24" s="1"/>
  <c r="Q129" i="24" s="1"/>
  <c r="X129" i="24" s="1"/>
  <c r="O130" i="24"/>
  <c r="P130" i="24" s="1"/>
  <c r="Q130" i="24" s="1"/>
  <c r="X130" i="24" s="1"/>
  <c r="O132" i="24"/>
  <c r="P132" i="24" s="1"/>
  <c r="Q132" i="24" s="1"/>
  <c r="X132" i="24" s="1"/>
  <c r="O133" i="24"/>
  <c r="P133" i="24" s="1"/>
  <c r="Q133" i="24" s="1"/>
  <c r="X133" i="24" s="1"/>
  <c r="O134" i="24"/>
  <c r="P134" i="24" s="1"/>
  <c r="Q134" i="24" s="1"/>
  <c r="X134" i="24" s="1"/>
  <c r="O135" i="24"/>
  <c r="P135" i="24" s="1"/>
  <c r="Q135" i="24" s="1"/>
  <c r="X135" i="24" s="1"/>
  <c r="O136" i="24"/>
  <c r="P136" i="24" s="1"/>
  <c r="Q136" i="24" s="1"/>
  <c r="X136" i="24" s="1"/>
  <c r="O137" i="24"/>
  <c r="P137" i="24" s="1"/>
  <c r="Q137" i="24" s="1"/>
  <c r="X137" i="24" s="1"/>
  <c r="O138" i="24"/>
  <c r="P138" i="24" s="1"/>
  <c r="O139" i="24"/>
  <c r="P139" i="24" s="1"/>
  <c r="Q139" i="24" s="1"/>
  <c r="X139" i="24" s="1"/>
  <c r="O140" i="24"/>
  <c r="P140" i="24" s="1"/>
  <c r="Q140" i="24" s="1"/>
  <c r="X140" i="24" s="1"/>
  <c r="O141" i="24"/>
  <c r="P141" i="24" s="1"/>
  <c r="Q141" i="24" s="1"/>
  <c r="X141" i="24" s="1"/>
  <c r="O142" i="24"/>
  <c r="P142" i="24" s="1"/>
  <c r="Q142" i="24" s="1"/>
  <c r="X142" i="24" s="1"/>
  <c r="O143" i="24"/>
  <c r="P143" i="24" s="1"/>
  <c r="Q143" i="24" s="1"/>
  <c r="X143" i="24" s="1"/>
  <c r="O144" i="24"/>
  <c r="P144" i="24" s="1"/>
  <c r="Q144" i="24" s="1"/>
  <c r="X144" i="24" s="1"/>
  <c r="O145" i="24"/>
  <c r="P145" i="24" s="1"/>
  <c r="Q145" i="24" s="1"/>
  <c r="X145" i="24" s="1"/>
  <c r="O147" i="24"/>
  <c r="P147" i="24" s="1"/>
  <c r="Q147" i="24" s="1"/>
  <c r="X147" i="24" s="1"/>
  <c r="O148" i="24"/>
  <c r="P148" i="24" s="1"/>
  <c r="Q148" i="24" s="1"/>
  <c r="X148" i="24" s="1"/>
  <c r="O149" i="24"/>
  <c r="P149" i="24" s="1"/>
  <c r="Q149" i="24" s="1"/>
  <c r="X149" i="24" s="1"/>
  <c r="O150" i="24"/>
  <c r="P150" i="24" s="1"/>
  <c r="Q150" i="24" s="1"/>
  <c r="X150" i="24" s="1"/>
  <c r="O151" i="24"/>
  <c r="P151" i="24" s="1"/>
  <c r="Q151" i="24" s="1"/>
  <c r="X151" i="24" s="1"/>
  <c r="O152" i="24"/>
  <c r="P152" i="24" s="1"/>
  <c r="O153" i="24"/>
  <c r="P153" i="24" s="1"/>
  <c r="Q153" i="24" s="1"/>
  <c r="X153" i="24" s="1"/>
  <c r="O154" i="24"/>
  <c r="P154" i="24" s="1"/>
  <c r="Q154" i="24" s="1"/>
  <c r="X154" i="24" s="1"/>
  <c r="O155" i="24"/>
  <c r="P155" i="24" s="1"/>
  <c r="Q155" i="24" s="1"/>
  <c r="X155" i="24" s="1"/>
  <c r="O156" i="24"/>
  <c r="P156" i="24" s="1"/>
  <c r="Q156" i="24" s="1"/>
  <c r="X156" i="24" s="1"/>
  <c r="O157" i="24"/>
  <c r="P157" i="24" s="1"/>
  <c r="Q157" i="24" s="1"/>
  <c r="X157" i="24" s="1"/>
  <c r="O158" i="24"/>
  <c r="P158" i="24" s="1"/>
  <c r="Q158" i="24" s="1"/>
  <c r="X158" i="24" s="1"/>
  <c r="O159" i="24"/>
  <c r="P159" i="24" s="1"/>
  <c r="Q159" i="24" s="1"/>
  <c r="X159" i="24" s="1"/>
  <c r="O160" i="24"/>
  <c r="P160" i="24" s="1"/>
  <c r="Q160" i="24" s="1"/>
  <c r="X160" i="24" s="1"/>
  <c r="O161" i="24"/>
  <c r="P161" i="24" s="1"/>
  <c r="Q161" i="24" s="1"/>
  <c r="X161" i="24" s="1"/>
  <c r="O162" i="24"/>
  <c r="P162" i="24" s="1"/>
  <c r="O163" i="24"/>
  <c r="P163" i="24" s="1"/>
  <c r="Q163" i="24" s="1"/>
  <c r="X163" i="24" s="1"/>
  <c r="O164" i="24"/>
  <c r="P164" i="24" s="1"/>
  <c r="Q164" i="24" s="1"/>
  <c r="X164" i="24" s="1"/>
  <c r="O165" i="24"/>
  <c r="P165" i="24" s="1"/>
  <c r="Q165" i="24" s="1"/>
  <c r="X165" i="24" s="1"/>
  <c r="O166" i="24"/>
  <c r="P166" i="24" s="1"/>
  <c r="Q166" i="24" s="1"/>
  <c r="X166" i="24" s="1"/>
  <c r="O167" i="24"/>
  <c r="P167" i="24" s="1"/>
  <c r="Q167" i="24" s="1"/>
  <c r="X167" i="24" s="1"/>
  <c r="O168" i="24"/>
  <c r="P168" i="24" s="1"/>
  <c r="Q168" i="24" s="1"/>
  <c r="X168" i="24" s="1"/>
  <c r="O169" i="24"/>
  <c r="P169" i="24" s="1"/>
  <c r="O170" i="24"/>
  <c r="P170" i="24" s="1"/>
  <c r="Q170" i="24" s="1"/>
  <c r="X170" i="24" s="1"/>
  <c r="O171" i="24"/>
  <c r="P171" i="24" s="1"/>
  <c r="Q171" i="24" s="1"/>
  <c r="X171" i="24" s="1"/>
  <c r="O172" i="24"/>
  <c r="P172" i="24" s="1"/>
  <c r="Q172" i="24" s="1"/>
  <c r="X172" i="24" s="1"/>
  <c r="O173" i="24"/>
  <c r="P173" i="24" s="1"/>
  <c r="Q173" i="24" s="1"/>
  <c r="X173" i="24" s="1"/>
  <c r="O174" i="24"/>
  <c r="P174" i="24" s="1"/>
  <c r="Q174" i="24" s="1"/>
  <c r="X174" i="24" s="1"/>
  <c r="O175" i="24"/>
  <c r="P175" i="24" s="1"/>
  <c r="Q175" i="24" s="1"/>
  <c r="X175" i="24" s="1"/>
  <c r="O176" i="24"/>
  <c r="P176" i="24" s="1"/>
  <c r="Q176" i="24" s="1"/>
  <c r="X176" i="24" s="1"/>
  <c r="O177" i="24"/>
  <c r="P177" i="24" s="1"/>
  <c r="O178" i="24"/>
  <c r="P178" i="24" s="1"/>
  <c r="Q178" i="24" s="1"/>
  <c r="X178" i="24" s="1"/>
  <c r="O179" i="24"/>
  <c r="P179" i="24" s="1"/>
  <c r="Q179" i="24" s="1"/>
  <c r="X179" i="24" s="1"/>
  <c r="O180" i="24"/>
  <c r="P180" i="24" s="1"/>
  <c r="Q180" i="24" s="1"/>
  <c r="X180" i="24" s="1"/>
  <c r="O181" i="24"/>
  <c r="P181" i="24" s="1"/>
  <c r="Q181" i="24" s="1"/>
  <c r="X181" i="24" s="1"/>
  <c r="O182" i="24"/>
  <c r="P182" i="24" s="1"/>
  <c r="Q182" i="24" s="1"/>
  <c r="X182" i="24" s="1"/>
  <c r="O183" i="24"/>
  <c r="P183" i="24" s="1"/>
  <c r="Q183" i="24" s="1"/>
  <c r="X183" i="24" s="1"/>
  <c r="O7" i="24"/>
  <c r="P7" i="24" s="1"/>
  <c r="Q7" i="24" s="1"/>
  <c r="O8" i="24"/>
  <c r="P8" i="24" s="1"/>
  <c r="Q8" i="24" s="1"/>
  <c r="O11" i="24"/>
  <c r="P11" i="24" s="1"/>
  <c r="Q11" i="24" s="1"/>
  <c r="O13" i="24"/>
  <c r="P13" i="24" s="1"/>
  <c r="Q13" i="24" s="1"/>
  <c r="O14" i="24"/>
  <c r="P14" i="24" s="1"/>
  <c r="Q14" i="24" s="1"/>
  <c r="O17" i="24"/>
  <c r="P17" i="24" s="1"/>
  <c r="Q17" i="24" s="1"/>
  <c r="O18" i="24"/>
  <c r="P18" i="24" s="1"/>
  <c r="Q18" i="24" s="1"/>
  <c r="O19" i="24"/>
  <c r="P19" i="24" s="1"/>
  <c r="O20" i="24"/>
  <c r="P20" i="24" s="1"/>
  <c r="Q20" i="24" s="1"/>
  <c r="X20" i="24" s="1"/>
  <c r="O21" i="24"/>
  <c r="P21" i="24" s="1"/>
  <c r="Q21" i="24" s="1"/>
  <c r="X21" i="24" s="1"/>
  <c r="O23" i="24"/>
  <c r="P23" i="24" s="1"/>
  <c r="Q23" i="24" s="1"/>
  <c r="X23" i="24" s="1"/>
  <c r="X13" i="24" l="1"/>
  <c r="U13" i="24"/>
  <c r="X8" i="24"/>
  <c r="U8" i="24"/>
  <c r="X6" i="24"/>
  <c r="U6" i="24"/>
  <c r="V6" i="24" s="1"/>
  <c r="W6" i="24" s="1"/>
  <c r="U11" i="24"/>
  <c r="V11" i="24" s="1"/>
  <c r="W11" i="24" s="1"/>
  <c r="X11" i="24"/>
  <c r="U14" i="24"/>
  <c r="V14" i="24" s="1"/>
  <c r="W14" i="24" s="1"/>
  <c r="X14" i="24"/>
  <c r="X7" i="24"/>
  <c r="U7" i="24"/>
  <c r="X49" i="24"/>
  <c r="U49" i="24"/>
  <c r="R56" i="24"/>
  <c r="Q44" i="24"/>
  <c r="X44" i="24" s="1"/>
  <c r="R40" i="24"/>
  <c r="AM13" i="24"/>
  <c r="U175" i="24"/>
  <c r="U142" i="24"/>
  <c r="U117" i="24"/>
  <c r="U74" i="24"/>
  <c r="U46" i="24"/>
  <c r="U36" i="24"/>
  <c r="U27" i="24"/>
  <c r="Y15" i="24"/>
  <c r="U181" i="24"/>
  <c r="U173" i="24"/>
  <c r="U165" i="24"/>
  <c r="U157" i="24"/>
  <c r="U149" i="24"/>
  <c r="U140" i="24"/>
  <c r="U132" i="24"/>
  <c r="U123" i="24"/>
  <c r="U115" i="24"/>
  <c r="U107" i="24"/>
  <c r="U98" i="24"/>
  <c r="U82" i="24"/>
  <c r="U71" i="24"/>
  <c r="U61" i="24"/>
  <c r="U53" i="24"/>
  <c r="U42" i="24"/>
  <c r="U34" i="24"/>
  <c r="U25" i="24"/>
  <c r="U183" i="24"/>
  <c r="U159" i="24"/>
  <c r="U134" i="24"/>
  <c r="U109" i="24"/>
  <c r="U65" i="24"/>
  <c r="U180" i="24"/>
  <c r="U172" i="24"/>
  <c r="U164" i="24"/>
  <c r="U156" i="24"/>
  <c r="U148" i="24"/>
  <c r="U139" i="24"/>
  <c r="U130" i="24"/>
  <c r="U122" i="24"/>
  <c r="Q114" i="24"/>
  <c r="X114" i="24" s="1"/>
  <c r="R114" i="24"/>
  <c r="U106" i="24"/>
  <c r="Q97" i="24"/>
  <c r="X97" i="24" s="1"/>
  <c r="R97" i="24"/>
  <c r="U81" i="24"/>
  <c r="U70" i="24"/>
  <c r="U60" i="24"/>
  <c r="U52" i="24"/>
  <c r="U41" i="24"/>
  <c r="U33" i="24"/>
  <c r="Y33" i="24" s="1"/>
  <c r="U24" i="24"/>
  <c r="AB24" i="24" s="1"/>
  <c r="U167" i="24"/>
  <c r="U151" i="24"/>
  <c r="U125" i="24"/>
  <c r="U100" i="24"/>
  <c r="R84" i="24"/>
  <c r="Q84" i="24"/>
  <c r="X84" i="24" s="1"/>
  <c r="U55" i="24"/>
  <c r="Q19" i="24"/>
  <c r="X19" i="24" s="1"/>
  <c r="R19" i="24"/>
  <c r="U18" i="24"/>
  <c r="U176" i="24"/>
  <c r="U168" i="24"/>
  <c r="U160" i="24"/>
  <c r="R152" i="24"/>
  <c r="Q152" i="24"/>
  <c r="X152" i="24" s="1"/>
  <c r="U143" i="24"/>
  <c r="U135" i="24"/>
  <c r="R126" i="24"/>
  <c r="Q126" i="24"/>
  <c r="X126" i="24" s="1"/>
  <c r="U118" i="24"/>
  <c r="U110" i="24"/>
  <c r="U101" i="24"/>
  <c r="U93" i="24"/>
  <c r="U85" i="24"/>
  <c r="U75" i="24"/>
  <c r="U66" i="24"/>
  <c r="Q56" i="24"/>
  <c r="X56" i="24" s="1"/>
  <c r="U47" i="24"/>
  <c r="U37" i="24"/>
  <c r="R28" i="24"/>
  <c r="Q28" i="24"/>
  <c r="X28" i="24" s="1"/>
  <c r="U171" i="24"/>
  <c r="U113" i="24"/>
  <c r="U31" i="24"/>
  <c r="U174" i="24"/>
  <c r="U158" i="24"/>
  <c r="U150" i="24"/>
  <c r="U133" i="24"/>
  <c r="U116" i="24"/>
  <c r="U99" i="24"/>
  <c r="U83" i="24"/>
  <c r="U72" i="24"/>
  <c r="U64" i="24"/>
  <c r="Y64" i="24" s="1"/>
  <c r="U35" i="24"/>
  <c r="U26" i="24"/>
  <c r="U17" i="24"/>
  <c r="Y16" i="24"/>
  <c r="U179" i="24"/>
  <c r="U129" i="24"/>
  <c r="U59" i="24"/>
  <c r="U178" i="24"/>
  <c r="Q162" i="24"/>
  <c r="X162" i="24" s="1"/>
  <c r="R162" i="24"/>
  <c r="U128" i="24"/>
  <c r="U95" i="24"/>
  <c r="U155" i="24"/>
  <c r="U121" i="24"/>
  <c r="U80" i="24"/>
  <c r="U51" i="24"/>
  <c r="Q40" i="24"/>
  <c r="X40" i="24" s="1"/>
  <c r="U170" i="24"/>
  <c r="U145" i="24"/>
  <c r="U120" i="24"/>
  <c r="U104" i="24"/>
  <c r="U58" i="24"/>
  <c r="U39" i="24"/>
  <c r="U30" i="24"/>
  <c r="R177" i="24"/>
  <c r="Q177" i="24"/>
  <c r="X177" i="24" s="1"/>
  <c r="U161" i="24"/>
  <c r="U144" i="24"/>
  <c r="U127" i="24"/>
  <c r="U111" i="24"/>
  <c r="U86" i="24"/>
  <c r="U67" i="24"/>
  <c r="U57" i="24"/>
  <c r="U38" i="24"/>
  <c r="U29" i="24"/>
  <c r="U147" i="24"/>
  <c r="U105" i="24"/>
  <c r="U69" i="24"/>
  <c r="U154" i="24"/>
  <c r="U137" i="24"/>
  <c r="U112" i="24"/>
  <c r="U79" i="24"/>
  <c r="R68" i="24"/>
  <c r="Q68" i="24"/>
  <c r="X68" i="24" s="1"/>
  <c r="U50" i="24"/>
  <c r="Y50" i="24" s="1"/>
  <c r="U21" i="24"/>
  <c r="R169" i="24"/>
  <c r="Q169" i="24"/>
  <c r="X169" i="24" s="1"/>
  <c r="U153" i="24"/>
  <c r="U136" i="24"/>
  <c r="U119" i="24"/>
  <c r="U103" i="24"/>
  <c r="U94" i="24"/>
  <c r="U76" i="24"/>
  <c r="Y76" i="24" s="1"/>
  <c r="U20" i="24"/>
  <c r="U163" i="24"/>
  <c r="Q138" i="24"/>
  <c r="X138" i="24" s="1"/>
  <c r="R138" i="24"/>
  <c r="U96" i="24"/>
  <c r="U23" i="24"/>
  <c r="U182" i="24"/>
  <c r="U166" i="24"/>
  <c r="U141" i="24"/>
  <c r="U124" i="24"/>
  <c r="U108" i="24"/>
  <c r="U54" i="24"/>
  <c r="V7" i="24" l="1"/>
  <c r="W7" i="24" s="1"/>
  <c r="V8" i="24"/>
  <c r="W8" i="24" s="1"/>
  <c r="V13" i="24"/>
  <c r="W13" i="24" s="1"/>
  <c r="Y11" i="24"/>
  <c r="AB11" i="24"/>
  <c r="V49" i="24"/>
  <c r="W49" i="24" s="1"/>
  <c r="U44" i="24"/>
  <c r="Y153" i="24"/>
  <c r="V153" i="24"/>
  <c r="W153" i="24" s="1"/>
  <c r="V147" i="24"/>
  <c r="W147" i="24" s="1"/>
  <c r="S40" i="24"/>
  <c r="T40" i="24"/>
  <c r="V155" i="24"/>
  <c r="W155" i="24" s="1"/>
  <c r="Y129" i="24"/>
  <c r="V129" i="24"/>
  <c r="W129" i="24" s="1"/>
  <c r="V158" i="24"/>
  <c r="W158" i="24" s="1"/>
  <c r="U56" i="24"/>
  <c r="S68" i="24"/>
  <c r="T68" i="24"/>
  <c r="U40" i="24"/>
  <c r="V64" i="24"/>
  <c r="W64" i="24" s="1"/>
  <c r="S56" i="24"/>
  <c r="T56" i="24"/>
  <c r="Y23" i="24"/>
  <c r="V23" i="24"/>
  <c r="W23" i="24" s="1"/>
  <c r="Y20" i="24"/>
  <c r="V20" i="24"/>
  <c r="W20" i="24" s="1"/>
  <c r="V103" i="24"/>
  <c r="W103" i="24" s="1"/>
  <c r="U169" i="24"/>
  <c r="Y14" i="24"/>
  <c r="V67" i="24"/>
  <c r="AB67" i="24" s="1"/>
  <c r="V144" i="24"/>
  <c r="W144" i="24" s="1"/>
  <c r="V51" i="24"/>
  <c r="W51" i="24" s="1"/>
  <c r="V178" i="24"/>
  <c r="W178" i="24" s="1"/>
  <c r="V179" i="24"/>
  <c r="W179" i="24" s="1"/>
  <c r="Y72" i="24"/>
  <c r="V72" i="24"/>
  <c r="W72" i="24" s="1"/>
  <c r="V116" i="24"/>
  <c r="AB116" i="24" s="1"/>
  <c r="U28" i="24"/>
  <c r="Y66" i="24"/>
  <c r="V66" i="24"/>
  <c r="W66" i="24" s="1"/>
  <c r="Y101" i="24"/>
  <c r="V101" i="24"/>
  <c r="W101" i="24" s="1"/>
  <c r="V135" i="24"/>
  <c r="W135" i="24" s="1"/>
  <c r="V168" i="24"/>
  <c r="W168" i="24" s="1"/>
  <c r="Y8" i="24"/>
  <c r="Y60" i="24"/>
  <c r="V60" i="24"/>
  <c r="W60" i="24" s="1"/>
  <c r="S97" i="24"/>
  <c r="T97" i="24"/>
  <c r="Y130" i="24"/>
  <c r="V130" i="24"/>
  <c r="W130" i="24" s="1"/>
  <c r="V164" i="24"/>
  <c r="W164" i="24" s="1"/>
  <c r="Y98" i="24"/>
  <c r="V98" i="24"/>
  <c r="W98" i="24" s="1"/>
  <c r="V132" i="24"/>
  <c r="W132" i="24" s="1"/>
  <c r="V165" i="24"/>
  <c r="W165" i="24" s="1"/>
  <c r="V124" i="24"/>
  <c r="W124" i="24" s="1"/>
  <c r="Y100" i="24"/>
  <c r="V100" i="24"/>
  <c r="W100" i="24" s="1"/>
  <c r="V24" i="24"/>
  <c r="W24" i="24" s="1"/>
  <c r="U97" i="24"/>
  <c r="V109" i="24"/>
  <c r="W109" i="24" s="1"/>
  <c r="V25" i="24"/>
  <c r="W25" i="24" s="1"/>
  <c r="V61" i="24"/>
  <c r="W61" i="24" s="1"/>
  <c r="V27" i="24"/>
  <c r="W27" i="24" s="1"/>
  <c r="V96" i="24"/>
  <c r="W96" i="24" s="1"/>
  <c r="V119" i="24"/>
  <c r="W119" i="24" s="1"/>
  <c r="V112" i="24"/>
  <c r="W112" i="24" s="1"/>
  <c r="Y69" i="24"/>
  <c r="V69" i="24"/>
  <c r="W69" i="24" s="1"/>
  <c r="Y29" i="24"/>
  <c r="V29" i="24"/>
  <c r="W29" i="24" s="1"/>
  <c r="V86" i="24"/>
  <c r="Y86" i="24" s="1"/>
  <c r="V161" i="24"/>
  <c r="W161" i="24" s="1"/>
  <c r="V80" i="24"/>
  <c r="W80" i="24" s="1"/>
  <c r="AB59" i="24"/>
  <c r="V59" i="24"/>
  <c r="W59" i="24" s="1"/>
  <c r="V83" i="24"/>
  <c r="W83" i="24" s="1"/>
  <c r="Y31" i="24"/>
  <c r="V31" i="24"/>
  <c r="W31" i="24" s="1"/>
  <c r="V37" i="24"/>
  <c r="W37" i="24" s="1"/>
  <c r="V75" i="24"/>
  <c r="Y75" i="24" s="1"/>
  <c r="V110" i="24"/>
  <c r="W110" i="24" s="1"/>
  <c r="Y143" i="24"/>
  <c r="V143" i="24"/>
  <c r="W143" i="24" s="1"/>
  <c r="V176" i="24"/>
  <c r="W176" i="24" s="1"/>
  <c r="S19" i="24"/>
  <c r="T19" i="24"/>
  <c r="Y70" i="24"/>
  <c r="V70" i="24"/>
  <c r="W70" i="24" s="1"/>
  <c r="Y106" i="24"/>
  <c r="V106" i="24"/>
  <c r="W106" i="24" s="1"/>
  <c r="Y139" i="24"/>
  <c r="V139" i="24"/>
  <c r="W139" i="24" s="1"/>
  <c r="V172" i="24"/>
  <c r="W172" i="24" s="1"/>
  <c r="Y134" i="24"/>
  <c r="V134" i="24"/>
  <c r="W134" i="24" s="1"/>
  <c r="V107" i="24"/>
  <c r="W107" i="24" s="1"/>
  <c r="V140" i="24"/>
  <c r="AB140" i="24" s="1"/>
  <c r="V173" i="24"/>
  <c r="W173" i="24" s="1"/>
  <c r="V117" i="24"/>
  <c r="W117" i="24" s="1"/>
  <c r="S169" i="24"/>
  <c r="T169" i="24"/>
  <c r="V120" i="24"/>
  <c r="W120" i="24" s="1"/>
  <c r="V58" i="24"/>
  <c r="W58" i="24" s="1"/>
  <c r="Y58" i="24"/>
  <c r="V133" i="24"/>
  <c r="W133" i="24" s="1"/>
  <c r="AB133" i="24"/>
  <c r="U19" i="24"/>
  <c r="V125" i="24"/>
  <c r="W125" i="24" s="1"/>
  <c r="V33" i="24"/>
  <c r="W33" i="24" s="1"/>
  <c r="Y34" i="24"/>
  <c r="V34" i="24"/>
  <c r="W34" i="24" s="1"/>
  <c r="Y71" i="24"/>
  <c r="V71" i="24"/>
  <c r="W71" i="24" s="1"/>
  <c r="Y36" i="24"/>
  <c r="V36" i="24"/>
  <c r="W36" i="24" s="1"/>
  <c r="S28" i="24"/>
  <c r="T28" i="24"/>
  <c r="V76" i="24"/>
  <c r="W76" i="24" s="1"/>
  <c r="V137" i="24"/>
  <c r="W137" i="24" s="1"/>
  <c r="AB38" i="24"/>
  <c r="V38" i="24"/>
  <c r="W38" i="24" s="1"/>
  <c r="V121" i="24"/>
  <c r="W121" i="24" s="1"/>
  <c r="V113" i="24"/>
  <c r="W113" i="24" s="1"/>
  <c r="Y85" i="24"/>
  <c r="V85" i="24"/>
  <c r="W85" i="24" s="1"/>
  <c r="V55" i="24"/>
  <c r="W55" i="24" s="1"/>
  <c r="V81" i="24"/>
  <c r="W81" i="24" s="1"/>
  <c r="S114" i="24"/>
  <c r="T114" i="24"/>
  <c r="V148" i="24"/>
  <c r="AB148" i="24" s="1"/>
  <c r="V180" i="24"/>
  <c r="W180" i="24" s="1"/>
  <c r="V159" i="24"/>
  <c r="W159" i="24" s="1"/>
  <c r="AB115" i="24"/>
  <c r="V115" i="24"/>
  <c r="W115" i="24" s="1"/>
  <c r="V149" i="24"/>
  <c r="W149" i="24" s="1"/>
  <c r="V181" i="24"/>
  <c r="W181" i="24" s="1"/>
  <c r="V79" i="24"/>
  <c r="Y79" i="24" s="1"/>
  <c r="Y13" i="24"/>
  <c r="V174" i="24"/>
  <c r="W174" i="24" s="1"/>
  <c r="V141" i="24"/>
  <c r="W141" i="24" s="1"/>
  <c r="V21" i="24"/>
  <c r="AB21" i="24" s="1"/>
  <c r="AC19" i="24" s="1"/>
  <c r="V145" i="24"/>
  <c r="W145" i="24" s="1"/>
  <c r="V95" i="24"/>
  <c r="W95" i="24" s="1"/>
  <c r="V35" i="24"/>
  <c r="W35" i="24" s="1"/>
  <c r="S138" i="24"/>
  <c r="T138" i="24"/>
  <c r="V136" i="24"/>
  <c r="W136" i="24" s="1"/>
  <c r="AB105" i="24"/>
  <c r="V105" i="24"/>
  <c r="W105" i="24" s="1"/>
  <c r="V111" i="24"/>
  <c r="W111" i="24" s="1"/>
  <c r="U177" i="24"/>
  <c r="V170" i="24"/>
  <c r="W170" i="24" s="1"/>
  <c r="AB47" i="24"/>
  <c r="AC40" i="24" s="1"/>
  <c r="V47" i="24"/>
  <c r="W47" i="24" s="1"/>
  <c r="V118" i="24"/>
  <c r="W118" i="24" s="1"/>
  <c r="U152" i="24"/>
  <c r="V151" i="24"/>
  <c r="W151" i="24" s="1"/>
  <c r="V54" i="24"/>
  <c r="W54" i="24" s="1"/>
  <c r="V166" i="24"/>
  <c r="W166" i="24" s="1"/>
  <c r="U138" i="24"/>
  <c r="V50" i="24"/>
  <c r="W50" i="24" s="1"/>
  <c r="S177" i="24"/>
  <c r="T177" i="24"/>
  <c r="V128" i="24"/>
  <c r="W128" i="24" s="1"/>
  <c r="Y128" i="24"/>
  <c r="Y6" i="24"/>
  <c r="Y150" i="24"/>
  <c r="V150" i="24"/>
  <c r="W150" i="24" s="1"/>
  <c r="S152" i="24"/>
  <c r="T152" i="24"/>
  <c r="V41" i="24"/>
  <c r="Y41" i="24" s="1"/>
  <c r="U114" i="24"/>
  <c r="Y42" i="24"/>
  <c r="V42" i="24"/>
  <c r="W42" i="24" s="1"/>
  <c r="V82" i="24"/>
  <c r="W82" i="24" s="1"/>
  <c r="Y46" i="24"/>
  <c r="V46" i="24"/>
  <c r="W46" i="24" s="1"/>
  <c r="Y142" i="24"/>
  <c r="V142" i="24"/>
  <c r="W142" i="24" s="1"/>
  <c r="V182" i="24"/>
  <c r="W182" i="24" s="1"/>
  <c r="V94" i="24"/>
  <c r="W94" i="24" s="1"/>
  <c r="U68" i="24"/>
  <c r="AB127" i="24"/>
  <c r="V127" i="24"/>
  <c r="W127" i="24" s="1"/>
  <c r="S162" i="24"/>
  <c r="T162" i="24"/>
  <c r="Y171" i="24"/>
  <c r="Z169" i="24" s="1"/>
  <c r="AL21" i="24" s="1"/>
  <c r="V171" i="24"/>
  <c r="W171" i="24" s="1"/>
  <c r="V93" i="24"/>
  <c r="W93" i="24" s="1"/>
  <c r="U126" i="24"/>
  <c r="V160" i="24"/>
  <c r="W160" i="24" s="1"/>
  <c r="V18" i="24"/>
  <c r="U84" i="24"/>
  <c r="V122" i="24"/>
  <c r="W122" i="24" s="1"/>
  <c r="V156" i="24"/>
  <c r="W156" i="24" s="1"/>
  <c r="Y65" i="24"/>
  <c r="V65" i="24"/>
  <c r="W65" i="24" s="1"/>
  <c r="V183" i="24"/>
  <c r="W183" i="24" s="1"/>
  <c r="V123" i="24"/>
  <c r="W123" i="24" s="1"/>
  <c r="V157" i="24"/>
  <c r="W157" i="24" s="1"/>
  <c r="V39" i="24"/>
  <c r="W39" i="24" s="1"/>
  <c r="V26" i="24"/>
  <c r="W26" i="24" s="1"/>
  <c r="V163" i="24"/>
  <c r="W163" i="24" s="1"/>
  <c r="Y57" i="24"/>
  <c r="V57" i="24"/>
  <c r="W57" i="24" s="1"/>
  <c r="Y104" i="24"/>
  <c r="V104" i="24"/>
  <c r="W104" i="24" s="1"/>
  <c r="V108" i="24"/>
  <c r="W108" i="24" s="1"/>
  <c r="Y154" i="24"/>
  <c r="V154" i="24"/>
  <c r="W154" i="24" s="1"/>
  <c r="Y30" i="24"/>
  <c r="V30" i="24"/>
  <c r="W30" i="24" s="1"/>
  <c r="U162" i="24"/>
  <c r="V17" i="24"/>
  <c r="Y99" i="24"/>
  <c r="V99" i="24"/>
  <c r="W99" i="24" s="1"/>
  <c r="S126" i="24"/>
  <c r="T126" i="24"/>
  <c r="T84" i="24"/>
  <c r="S84" i="24"/>
  <c r="V167" i="24"/>
  <c r="W167" i="24" s="1"/>
  <c r="V52" i="24"/>
  <c r="W52" i="24" s="1"/>
  <c r="V53" i="24"/>
  <c r="W53" i="24" s="1"/>
  <c r="Y74" i="24"/>
  <c r="V74" i="24"/>
  <c r="W74" i="24" s="1"/>
  <c r="V175" i="24"/>
  <c r="W175" i="24" s="1"/>
  <c r="O5" i="24"/>
  <c r="P5" i="24" s="1"/>
  <c r="A177" i="24"/>
  <c r="A169" i="24"/>
  <c r="A162" i="24"/>
  <c r="A152" i="24"/>
  <c r="A138" i="24"/>
  <c r="A126" i="24"/>
  <c r="A114" i="24"/>
  <c r="A97" i="24"/>
  <c r="A84" i="24"/>
  <c r="A68" i="24"/>
  <c r="A56" i="24"/>
  <c r="A40" i="24"/>
  <c r="A28" i="24"/>
  <c r="A19" i="24"/>
  <c r="A5" i="24"/>
  <c r="AB144" i="24" l="1"/>
  <c r="AB107" i="24"/>
  <c r="Y163" i="24"/>
  <c r="Y166" i="24"/>
  <c r="Z162" i="24" s="1"/>
  <c r="AL20" i="24" s="1"/>
  <c r="AB132" i="24"/>
  <c r="AC126" i="24" s="1"/>
  <c r="AM17" i="24" s="1"/>
  <c r="Y49" i="24"/>
  <c r="AC84" i="24"/>
  <c r="AB103" i="24"/>
  <c r="Y110" i="24"/>
  <c r="AB141" i="24"/>
  <c r="Y181" i="24"/>
  <c r="Z177" i="24" s="1"/>
  <c r="AL23" i="24" s="1"/>
  <c r="W67" i="24"/>
  <c r="AB147" i="24"/>
  <c r="V44" i="24"/>
  <c r="W44" i="24" s="1"/>
  <c r="W116" i="24"/>
  <c r="AC114" i="24"/>
  <c r="AM16" i="24" s="1"/>
  <c r="Y149" i="24"/>
  <c r="W41" i="24"/>
  <c r="AB39" i="24"/>
  <c r="AM6" i="24"/>
  <c r="W75" i="24"/>
  <c r="AM8" i="24"/>
  <c r="W79" i="24"/>
  <c r="AB37" i="24"/>
  <c r="AB7" i="24"/>
  <c r="AC5" i="24" s="1"/>
  <c r="Q5" i="24"/>
  <c r="X5" i="24" s="1"/>
  <c r="R5" i="24"/>
  <c r="V126" i="24"/>
  <c r="W126" i="24" s="1"/>
  <c r="V177" i="24"/>
  <c r="W177" i="24" s="1"/>
  <c r="W140" i="24"/>
  <c r="W86" i="24"/>
  <c r="V97" i="24"/>
  <c r="W97" i="24" s="1"/>
  <c r="V162" i="24"/>
  <c r="W162" i="24" s="1"/>
  <c r="Y84" i="24"/>
  <c r="Z84" i="24" s="1"/>
  <c r="AL14" i="24" s="1"/>
  <c r="V84" i="24"/>
  <c r="W84" i="24" s="1"/>
  <c r="W21" i="24"/>
  <c r="Z28" i="24"/>
  <c r="AB61" i="24"/>
  <c r="AC56" i="24" s="1"/>
  <c r="V28" i="24"/>
  <c r="W28" i="24" s="1"/>
  <c r="V169" i="24"/>
  <c r="W169" i="24" s="1"/>
  <c r="Y40" i="24"/>
  <c r="V40" i="24"/>
  <c r="W40" i="24" s="1"/>
  <c r="W148" i="24"/>
  <c r="Y68" i="24"/>
  <c r="Z68" i="24" s="1"/>
  <c r="V68" i="24"/>
  <c r="W68" i="24" s="1"/>
  <c r="V114" i="24"/>
  <c r="W114" i="24" s="1"/>
  <c r="V138" i="24"/>
  <c r="W138" i="24" s="1"/>
  <c r="Y19" i="24"/>
  <c r="Z19" i="24" s="1"/>
  <c r="V19" i="24"/>
  <c r="W19" i="24" s="1"/>
  <c r="V152" i="24"/>
  <c r="W152" i="24" s="1"/>
  <c r="Y56" i="24"/>
  <c r="Z56" i="24" s="1"/>
  <c r="V56" i="24"/>
  <c r="W56" i="24" s="1"/>
  <c r="H13" i="20"/>
  <c r="AG6" i="24" s="1"/>
  <c r="I13" i="20"/>
  <c r="AH6" i="24" s="1"/>
  <c r="H14" i="20"/>
  <c r="AG7" i="24" s="1"/>
  <c r="I14" i="20"/>
  <c r="AH7" i="24" s="1"/>
  <c r="H15" i="20"/>
  <c r="AG8" i="24" s="1"/>
  <c r="I15" i="20"/>
  <c r="AH8" i="24" s="1"/>
  <c r="H16" i="20"/>
  <c r="AG9" i="24" s="1"/>
  <c r="I16" i="20"/>
  <c r="AH9" i="24" s="1"/>
  <c r="H17" i="20"/>
  <c r="AG13" i="24" s="1"/>
  <c r="I17" i="20"/>
  <c r="AH13" i="24" s="1"/>
  <c r="H18" i="20"/>
  <c r="AG14" i="24" s="1"/>
  <c r="I18" i="20"/>
  <c r="AH14" i="24" s="1"/>
  <c r="H19" i="20"/>
  <c r="AG15" i="24" s="1"/>
  <c r="I19" i="20"/>
  <c r="AH15" i="24" s="1"/>
  <c r="H20" i="20"/>
  <c r="AG16" i="24" s="1"/>
  <c r="I20" i="20"/>
  <c r="AH16" i="24" s="1"/>
  <c r="H21" i="20"/>
  <c r="AG17" i="24" s="1"/>
  <c r="I21" i="20"/>
  <c r="AH17" i="24" s="1"/>
  <c r="H22" i="20"/>
  <c r="AG18" i="24" s="1"/>
  <c r="I22" i="20"/>
  <c r="AH18" i="24" s="1"/>
  <c r="H23" i="20"/>
  <c r="AG19" i="24" s="1"/>
  <c r="I23" i="20"/>
  <c r="AH19" i="24" s="1"/>
  <c r="H24" i="20"/>
  <c r="AG20" i="24" s="1"/>
  <c r="I24" i="20"/>
  <c r="AH20" i="24" s="1"/>
  <c r="H25" i="20"/>
  <c r="AG21" i="24" s="1"/>
  <c r="AN21" i="24" s="1"/>
  <c r="I25" i="20"/>
  <c r="AH21" i="24" s="1"/>
  <c r="H26" i="20"/>
  <c r="AG23" i="24" s="1"/>
  <c r="I26" i="20"/>
  <c r="AH23" i="24" s="1"/>
  <c r="H12" i="20"/>
  <c r="AG5" i="24" s="1"/>
  <c r="AN23" i="24" l="1"/>
  <c r="Y26" i="20" s="1"/>
  <c r="AB26" i="20" s="1"/>
  <c r="AC97" i="24"/>
  <c r="AC138" i="24"/>
  <c r="Y97" i="24"/>
  <c r="Z97" i="24" s="1"/>
  <c r="AL15" i="24" s="1"/>
  <c r="AN15" i="24" s="1"/>
  <c r="Y19" i="20" s="1"/>
  <c r="AB19" i="20" s="1"/>
  <c r="Y152" i="24"/>
  <c r="Z152" i="24" s="1"/>
  <c r="AL19" i="24" s="1"/>
  <c r="AN19" i="24" s="1"/>
  <c r="Y23" i="20" s="1"/>
  <c r="AB23" i="20" s="1"/>
  <c r="Y126" i="24"/>
  <c r="Z126" i="24" s="1"/>
  <c r="AL17" i="24" s="1"/>
  <c r="AN17" i="24" s="1"/>
  <c r="Y21" i="20" s="1"/>
  <c r="AB21" i="20" s="1"/>
  <c r="Y138" i="24"/>
  <c r="Z138" i="24" s="1"/>
  <c r="AL18" i="24" s="1"/>
  <c r="AN18" i="24" s="1"/>
  <c r="Y22" i="20" s="1"/>
  <c r="AB22" i="20" s="1"/>
  <c r="AC28" i="24"/>
  <c r="AM7" i="24" s="1"/>
  <c r="AP7" i="24" s="1"/>
  <c r="Z14" i="20" s="1"/>
  <c r="AC14" i="20" s="1"/>
  <c r="Y44" i="24"/>
  <c r="Z40" i="24" s="1"/>
  <c r="AL8" i="24" s="1"/>
  <c r="AN8" i="24" s="1"/>
  <c r="AN20" i="24"/>
  <c r="Y24" i="20" s="1"/>
  <c r="AB24" i="20" s="1"/>
  <c r="AN14" i="24"/>
  <c r="Y18" i="20" s="1"/>
  <c r="AB18" i="20" s="1"/>
  <c r="AO17" i="24"/>
  <c r="AP17" i="24"/>
  <c r="Z21" i="20" s="1"/>
  <c r="AC21" i="20" s="1"/>
  <c r="AO6" i="24"/>
  <c r="AP6" i="24"/>
  <c r="Z13" i="20" s="1"/>
  <c r="AC13" i="20" s="1"/>
  <c r="AB25" i="20"/>
  <c r="AO20" i="24"/>
  <c r="AP20" i="24"/>
  <c r="Z24" i="20" s="1"/>
  <c r="AC24" i="20" s="1"/>
  <c r="AO16" i="24"/>
  <c r="AP16" i="24"/>
  <c r="Z20" i="20" s="1"/>
  <c r="AC20" i="20" s="1"/>
  <c r="AO9" i="24"/>
  <c r="AP9" i="24"/>
  <c r="AP21" i="24"/>
  <c r="Z25" i="20" s="1"/>
  <c r="AC25" i="20" s="1"/>
  <c r="AO21" i="24"/>
  <c r="AP13" i="24"/>
  <c r="Z17" i="20" s="1"/>
  <c r="AC17" i="20" s="1"/>
  <c r="AO13" i="24"/>
  <c r="AO19" i="24"/>
  <c r="AP19" i="24"/>
  <c r="Z23" i="20" s="1"/>
  <c r="AC23" i="20" s="1"/>
  <c r="AO15" i="24"/>
  <c r="AP15" i="24"/>
  <c r="AO8" i="24"/>
  <c r="AP8" i="24"/>
  <c r="Z15" i="20" s="1"/>
  <c r="AC15" i="20" s="1"/>
  <c r="AO23" i="24"/>
  <c r="AP23" i="24"/>
  <c r="Z26" i="20" s="1"/>
  <c r="AC26" i="20" s="1"/>
  <c r="AP18" i="24"/>
  <c r="Z22" i="20" s="1"/>
  <c r="AC22" i="20" s="1"/>
  <c r="AO18" i="24"/>
  <c r="AO14" i="24"/>
  <c r="AP14" i="24"/>
  <c r="AL9" i="24"/>
  <c r="AN9" i="24" s="1"/>
  <c r="Y16" i="20" s="1"/>
  <c r="AB16" i="20" s="1"/>
  <c r="AL7" i="24"/>
  <c r="AN7" i="24" s="1"/>
  <c r="Y14" i="20" s="1"/>
  <c r="AB14" i="20" s="1"/>
  <c r="Y114" i="24"/>
  <c r="Z114" i="24" s="1"/>
  <c r="AL16" i="24" s="1"/>
  <c r="AN16" i="24" s="1"/>
  <c r="AL6" i="24"/>
  <c r="AN6" i="24" s="1"/>
  <c r="Y13" i="20" s="1"/>
  <c r="AB13" i="20" s="1"/>
  <c r="AL13" i="24"/>
  <c r="AN13" i="24" s="1"/>
  <c r="Y17" i="20" s="1"/>
  <c r="AB17" i="20" s="1"/>
  <c r="AM5" i="24"/>
  <c r="T5" i="24"/>
  <c r="S5" i="24"/>
  <c r="U5" i="24"/>
  <c r="J22" i="20"/>
  <c r="J23" i="20"/>
  <c r="V5" i="24" l="1"/>
  <c r="Y5" i="24"/>
  <c r="Z5" i="24" s="1"/>
  <c r="AL5" i="24" s="1"/>
  <c r="AN5" i="24" s="1"/>
  <c r="Y12" i="20" s="1"/>
  <c r="AQ8" i="24"/>
  <c r="Y20" i="20"/>
  <c r="AB20" i="20" s="1"/>
  <c r="AQ16" i="24"/>
  <c r="AO7" i="24"/>
  <c r="Y15" i="20"/>
  <c r="AB15" i="20" s="1"/>
  <c r="AA14" i="20"/>
  <c r="AA26" i="20"/>
  <c r="AQ6" i="24"/>
  <c r="AQ20" i="24"/>
  <c r="AQ23" i="24"/>
  <c r="AA24" i="20"/>
  <c r="AA21" i="20"/>
  <c r="AA25" i="20"/>
  <c r="AQ13" i="24"/>
  <c r="AA22" i="20"/>
  <c r="AQ17" i="24"/>
  <c r="AQ14" i="24"/>
  <c r="Z18" i="20"/>
  <c r="AQ18" i="24"/>
  <c r="AQ7" i="24"/>
  <c r="AQ21" i="24"/>
  <c r="AQ19" i="24"/>
  <c r="AQ15" i="24"/>
  <c r="Z19" i="20"/>
  <c r="AA13" i="20"/>
  <c r="AA23" i="20"/>
  <c r="AQ9" i="24"/>
  <c r="Z16" i="20"/>
  <c r="AA17" i="20"/>
  <c r="J24" i="20"/>
  <c r="J21" i="20"/>
  <c r="J26" i="20"/>
  <c r="J19" i="20"/>
  <c r="J15" i="20"/>
  <c r="J16" i="20"/>
  <c r="J18" i="20"/>
  <c r="J14" i="20"/>
  <c r="J13" i="20"/>
  <c r="J25" i="20"/>
  <c r="J20" i="20"/>
  <c r="J17" i="20"/>
  <c r="AB12" i="20" l="1"/>
  <c r="AA15" i="20"/>
  <c r="AA18" i="20"/>
  <c r="AC18" i="20"/>
  <c r="AA16" i="20"/>
  <c r="AC16" i="20"/>
  <c r="AA20" i="20"/>
  <c r="AA19" i="20"/>
  <c r="AC19" i="20"/>
  <c r="J12" i="20"/>
  <c r="AH5" i="24"/>
  <c r="F27" i="30"/>
  <c r="G27" i="30"/>
  <c r="G28" i="30" s="1"/>
  <c r="H27" i="30"/>
  <c r="I27" i="30"/>
  <c r="I28" i="30" s="1"/>
  <c r="J27" i="30"/>
  <c r="K27" i="30"/>
  <c r="K28" i="30" s="1"/>
  <c r="L27" i="30"/>
  <c r="M27" i="30"/>
  <c r="M28" i="30" s="1"/>
  <c r="N27" i="30"/>
  <c r="O27" i="30"/>
  <c r="O28" i="30" s="1"/>
  <c r="P27" i="30"/>
  <c r="Q27" i="30"/>
  <c r="Q28" i="30" s="1"/>
  <c r="R27" i="30"/>
  <c r="S27" i="30"/>
  <c r="S28" i="30" s="1"/>
  <c r="T27" i="30"/>
  <c r="U27" i="30"/>
  <c r="U28" i="30" s="1"/>
  <c r="V27" i="30"/>
  <c r="W27" i="30"/>
  <c r="W28" i="30" s="1"/>
  <c r="X27" i="30"/>
  <c r="Y27" i="30"/>
  <c r="Y28" i="30" s="1"/>
  <c r="Z27" i="30"/>
  <c r="AA27" i="30"/>
  <c r="AA28" i="30" s="1"/>
  <c r="AB27" i="30"/>
  <c r="AC27" i="30"/>
  <c r="AC28" i="30" s="1"/>
  <c r="AD27" i="30"/>
  <c r="AE27" i="30"/>
  <c r="AE28" i="30" s="1"/>
  <c r="AF27" i="30"/>
  <c r="AG27" i="30"/>
  <c r="AG28" i="30" s="1"/>
  <c r="AH27" i="30"/>
  <c r="AI27" i="30"/>
  <c r="AI28" i="30" s="1"/>
  <c r="AJ27" i="30"/>
  <c r="AK27" i="30"/>
  <c r="AK28" i="30" s="1"/>
  <c r="AL27" i="30"/>
  <c r="AM27" i="30"/>
  <c r="AM28" i="30" s="1"/>
  <c r="AN27" i="30"/>
  <c r="AO27" i="30"/>
  <c r="AO28" i="30" s="1"/>
  <c r="AP27" i="30"/>
  <c r="AQ27" i="30"/>
  <c r="AQ28" i="30" s="1"/>
  <c r="AR27" i="30"/>
  <c r="AS27" i="30"/>
  <c r="AS28" i="30" s="1"/>
  <c r="AT27" i="30"/>
  <c r="E27" i="30"/>
  <c r="E28" i="30" s="1"/>
  <c r="AP5" i="24" l="1"/>
  <c r="AO5" i="24"/>
  <c r="AD136" i="24"/>
  <c r="AA123" i="24"/>
  <c r="AA111" i="24"/>
  <c r="AD33" i="24"/>
  <c r="W5" i="24"/>
  <c r="AD25" i="24"/>
  <c r="AD123" i="24"/>
  <c r="AD174" i="24"/>
  <c r="AD53" i="24"/>
  <c r="AA94" i="24"/>
  <c r="AD15" i="24"/>
  <c r="AD81" i="24"/>
  <c r="AD94" i="24"/>
  <c r="AD159" i="24"/>
  <c r="AA182" i="24"/>
  <c r="AA81" i="24"/>
  <c r="AC149" i="24"/>
  <c r="AD111" i="24"/>
  <c r="AD167" i="24"/>
  <c r="AD182" i="24"/>
  <c r="Z12" i="20" l="1"/>
  <c r="AQ5" i="24"/>
  <c r="AA152" i="24"/>
  <c r="AD152" i="24"/>
  <c r="AA25" i="24"/>
  <c r="AD149" i="24"/>
  <c r="AD5" i="24"/>
  <c r="AA53" i="24"/>
  <c r="AA5" i="24"/>
  <c r="AA159" i="24"/>
  <c r="AC12" i="20" l="1"/>
  <c r="AA12" i="20"/>
  <c r="AD19" i="24"/>
  <c r="AD68" i="24"/>
  <c r="AA68" i="24"/>
  <c r="AA136" i="24"/>
  <c r="AA167" i="24"/>
  <c r="AA162" i="24"/>
  <c r="AD162" i="24"/>
  <c r="AA174" i="24"/>
  <c r="AD40" i="24" l="1"/>
  <c r="AA40" i="24"/>
  <c r="AD28" i="24"/>
  <c r="AA28" i="24"/>
  <c r="AD126" i="24"/>
  <c r="AA126" i="24"/>
  <c r="AD56" i="24"/>
  <c r="AA56" i="24"/>
  <c r="AA169" i="24"/>
  <c r="AD169" i="24"/>
  <c r="AD138" i="24"/>
  <c r="AA138" i="24"/>
  <c r="AA177" i="24"/>
  <c r="AD177" i="24"/>
  <c r="AD97" i="24"/>
  <c r="AA97" i="24"/>
  <c r="AD84" i="24"/>
  <c r="AA84" i="24"/>
  <c r="AA114" i="24"/>
  <c r="AD114" i="24"/>
</calcChain>
</file>

<file path=xl/comments1.xml><?xml version="1.0" encoding="utf-8"?>
<comments xmlns="http://schemas.openxmlformats.org/spreadsheetml/2006/main">
  <authors>
    <author>Julio Roberto Fuentes Vidal</author>
  </authors>
  <commentList>
    <comment ref="F5" authorId="0" shapeId="0">
      <text>
        <r>
          <rPr>
            <sz val="9"/>
            <color indexed="81"/>
            <rFont val="Tahoma"/>
            <family val="2"/>
          </rPr>
          <t xml:space="preserve">Este campo es diligenciado por la Oficina Asesora de Planeación
</t>
        </r>
      </text>
    </comment>
    <comment ref="B7" authorId="0" shapeId="0">
      <text>
        <r>
          <rPr>
            <b/>
            <sz val="9"/>
            <color indexed="81"/>
            <rFont val="Tahoma"/>
            <family val="2"/>
          </rPr>
          <t>Colocar fecha de la versión del cambio efectuado. DD/MM/AAAA</t>
        </r>
      </text>
    </comment>
    <comment ref="F7"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Carlos Alberto Diaz Ruiz</author>
    <author>Jaime Daniel Arias Guarin</author>
    <author>Carlos Alberto Diaz</author>
  </authors>
  <commentList>
    <comment ref="B4"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9" authorId="1" shapeId="0">
      <text>
        <r>
          <rPr>
            <b/>
            <sz val="9"/>
            <color indexed="81"/>
            <rFont val="Tahoma"/>
            <family val="2"/>
          </rPr>
          <t>Carlos Alberto Diaz Ruiz:</t>
        </r>
        <r>
          <rPr>
            <sz val="9"/>
            <color indexed="81"/>
            <rFont val="Tahoma"/>
            <family val="2"/>
          </rPr>
          <t xml:space="preserve">
En los objetivos se deben identificar los factores críticos de éxito FCE o variables criticas para el logro del objetivo y a los cuales se deberían asociar los riesgos; por ejemplo:
FCE: Victimas fatales y lesionadas en siniestros de tránsito;
Riesgo asociado al FCE: Posibilidad de que las acciones adelantadas por la SDM no reduzcan el índice de víctimas fatales y lesionadas.</t>
        </r>
      </text>
    </comment>
    <comment ref="F9" authorId="2" shapeId="0">
      <text>
        <r>
          <rPr>
            <sz val="14"/>
            <color indexed="81"/>
            <rFont val="Arial"/>
            <family val="2"/>
          </rPr>
          <t xml:space="preserve">El análisis del riesgo busca establecer la probabilidad de ocurrencia del mismo y sus consecuencias antes de los controles existentes (INHERENTE);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M9" authorId="0" shapeId="0">
      <text>
        <r>
          <rPr>
            <sz val="12"/>
            <color indexed="81"/>
            <rFont val="Tahoma"/>
            <family val="2"/>
          </rPr>
          <t xml:space="preserve">Para determinar el riesgo residual, se comparan los resultados obtenidos del riesgo inherente con los controles establecidos, para determinar la zona del riesgo final. </t>
        </r>
      </text>
    </comment>
    <comment ref="B10" authorId="1" shapeId="0">
      <text>
        <r>
          <rPr>
            <b/>
            <sz val="9"/>
            <color indexed="81"/>
            <rFont val="Tahoma"/>
            <family val="2"/>
          </rPr>
          <t>Carlos Alberto Diaz Ruiz:</t>
        </r>
        <r>
          <rPr>
            <sz val="9"/>
            <color indexed="81"/>
            <rFont val="Tahoma"/>
            <family val="2"/>
          </rPr>
          <t xml:space="preserve">
Causas son los medios, circunstancias, situaciones y/o agentes que generan o propician el riesgo identificado.  
Nota :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text>
    </comment>
    <comment ref="C10" authorId="1" shapeId="0">
      <text>
        <r>
          <rPr>
            <b/>
            <sz val="9"/>
            <color indexed="81"/>
            <rFont val="Tahoma"/>
            <family val="2"/>
          </rPr>
          <t>Carlos Alberto Diaz Ruiz:</t>
        </r>
        <r>
          <rPr>
            <sz val="9"/>
            <color indexed="81"/>
            <rFont val="Tahoma"/>
            <family val="2"/>
          </rPr>
          <t xml:space="preserve">
Corrupción: Posibilidad de que por acción u omisión, se use el poder para desviar la gestión de lo público  hacia un beneficio privado</t>
        </r>
      </text>
    </comment>
    <comment ref="M10" authorId="2"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
Los controles deberían estar identificados en los procesos a través de su descripción de actividades/procedimientos/instructivos/guías</t>
        </r>
        <r>
          <rPr>
            <sz val="9"/>
            <color indexed="81"/>
            <rFont val="Tahoma"/>
            <family val="2"/>
          </rPr>
          <t xml:space="preserve">
</t>
        </r>
      </text>
    </comment>
    <comment ref="F11" authorId="1" shapeId="0">
      <text>
        <r>
          <rPr>
            <b/>
            <sz val="9"/>
            <color indexed="81"/>
            <rFont val="Tahoma"/>
            <family val="2"/>
          </rPr>
          <t>Carlos Alberto Diaz Ruiz:</t>
        </r>
        <r>
          <rPr>
            <sz val="9"/>
            <color indexed="81"/>
            <rFont val="Tahoma"/>
            <family val="2"/>
          </rPr>
          <t xml:space="preserve">
Es la ocurrencia de un evento de riesgo. Se mide  según la frecuencia (número de veces en que se ha presentado el riesgo en un periodo determinado) o por la factibilidad, inciden: factores internos o externos que pueden determinar que el riesgo se presente.</t>
        </r>
      </text>
    </comment>
    <comment ref="G11" authorId="1" shapeId="0">
      <text>
        <r>
          <rPr>
            <b/>
            <sz val="9"/>
            <color indexed="81"/>
            <rFont val="Tahoma"/>
            <family val="2"/>
          </rPr>
          <t>Carlos Alberto Diaz Ruiz:</t>
        </r>
        <r>
          <rPr>
            <sz val="9"/>
            <color indexed="81"/>
            <rFont val="Tahoma"/>
            <family val="2"/>
          </rPr>
          <t xml:space="preserve">
Son las consecuencias o efectos que puede generar la materialización del riesgo en la Entidad. De todos modos, la materialización de un riesgo de corrupción para la entidad, es un impacto único.
Tener en cuenta que para riesgos de Corrupción no aplica la descripción de riesgos insignificantes o menores.NOTA: Consulte las tablas de impacto riesgos corrupción o gestión, según corresponda</t>
        </r>
      </text>
    </comment>
    <comment ref="J11" authorId="1" shapeId="0">
      <text>
        <r>
          <rPr>
            <b/>
            <sz val="9"/>
            <color indexed="81"/>
            <rFont val="Tahoma"/>
            <family val="2"/>
          </rPr>
          <t>Carlos Alberto Diaz Ruiz:</t>
        </r>
        <r>
          <rPr>
            <sz val="9"/>
            <color indexed="81"/>
            <rFont val="Tahoma"/>
            <family val="2"/>
          </rPr>
          <t xml:space="preserve">
Número de Prioridad de Riesgo</t>
        </r>
      </text>
    </comment>
    <comment ref="BP11" authorId="3" shapeId="0">
      <text>
        <r>
          <rPr>
            <b/>
            <sz val="9"/>
            <color indexed="81"/>
            <rFont val="Tahoma"/>
            <family val="2"/>
          </rPr>
          <t>Carlos Alberto Diaz:</t>
        </r>
        <r>
          <rPr>
            <sz val="9"/>
            <color indexed="81"/>
            <rFont val="Tahoma"/>
            <family val="2"/>
          </rPr>
          <t xml:space="preserve">
Se puede citar el plan de mejoramiento a través del cual se le dará tratamiento a la no conformidad por materialización del riesgo</t>
        </r>
      </text>
    </comment>
  </commentList>
</comments>
</file>

<file path=xl/comments3.xml><?xml version="1.0" encoding="utf-8"?>
<comments xmlns="http://schemas.openxmlformats.org/spreadsheetml/2006/main">
  <authors>
    <author>Carlos Alberto Diaz Ruiz</author>
  </authors>
  <commentList>
    <comment ref="C31" authorId="0" shapeId="0">
      <text>
        <r>
          <rPr>
            <sz val="9"/>
            <color indexed="81"/>
            <rFont val="Tahoma"/>
            <family val="2"/>
          </rPr>
          <t xml:space="preserve">Para mayor información consute la guía DAFP
</t>
        </r>
      </text>
    </comment>
  </commentList>
</comments>
</file>

<file path=xl/comments4.xml><?xml version="1.0" encoding="utf-8"?>
<comments xmlns="http://schemas.openxmlformats.org/spreadsheetml/2006/main">
  <authors>
    <author>Carlos Alberto Diaz Ruiz</author>
  </authors>
  <commentList>
    <comment ref="C3" authorId="0" shapeId="0">
      <text>
        <r>
          <rPr>
            <sz val="9"/>
            <color indexed="81"/>
            <rFont val="Tahoma"/>
            <family val="2"/>
          </rPr>
          <t xml:space="preserve">Para mayor información consute la guía DAFP
</t>
        </r>
      </text>
    </comment>
  </commentList>
</comments>
</file>

<file path=xl/comments5.xml><?xml version="1.0" encoding="utf-8"?>
<comments xmlns="http://schemas.openxmlformats.org/spreadsheetml/2006/main">
  <authors>
    <author>Carlos Alberto Diaz Ruiz</author>
  </authors>
  <commentList>
    <comment ref="R4" authorId="0" shapeId="0">
      <text>
        <r>
          <rPr>
            <sz val="9"/>
            <color indexed="81"/>
            <rFont val="Tahoma"/>
            <family val="2"/>
          </rPr>
          <t>Ajustar la fórmula según el número de controles que se tenga para cada riesgo</t>
        </r>
      </text>
    </comment>
    <comment ref="AL4" authorId="0" shapeId="0">
      <text>
        <r>
          <rPr>
            <b/>
            <sz val="9"/>
            <color indexed="81"/>
            <rFont val="Tahoma"/>
            <family val="2"/>
          </rPr>
          <t>Carlos Alberto Diaz Ruiz:</t>
        </r>
        <r>
          <rPr>
            <sz val="9"/>
            <color indexed="81"/>
            <rFont val="Tahoma"/>
            <family val="2"/>
          </rPr>
          <t xml:space="preserve">
De la casilla W surge el No. De casillas a desplazar en probabilidad</t>
        </r>
      </text>
    </comment>
    <comment ref="AM4" authorId="0" shapeId="0">
      <text>
        <r>
          <rPr>
            <b/>
            <sz val="9"/>
            <color indexed="81"/>
            <rFont val="Tahoma"/>
            <family val="2"/>
          </rPr>
          <t>Carlos Alberto Diaz Ruiz:</t>
        </r>
        <r>
          <rPr>
            <sz val="9"/>
            <color indexed="81"/>
            <rFont val="Tahoma"/>
            <family val="2"/>
          </rPr>
          <t xml:space="preserve">
De la casilla Z surge el No. De casillas a desplazar en impacto</t>
        </r>
      </text>
    </comment>
    <comment ref="AP4" authorId="0" shapeId="0">
      <text>
        <r>
          <rPr>
            <b/>
            <sz val="9"/>
            <color indexed="81"/>
            <rFont val="Tahoma"/>
            <family val="2"/>
          </rPr>
          <t>Carlos Alberto Diaz Ruiz:</t>
        </r>
        <r>
          <rPr>
            <sz val="9"/>
            <color indexed="81"/>
            <rFont val="Tahoma"/>
            <family val="2"/>
          </rPr>
          <t xml:space="preserve">
Si puntaje para desplazar impacto es:
1, entonces NI=1;
2, entonces NI=3;
3, entonces NI=5;
4, entonces NI=10,
5, entonces NI=20.</t>
        </r>
      </text>
    </comment>
    <comment ref="AA1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3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3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5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5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8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8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2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2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4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6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6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7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7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A18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AD18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List>
</comments>
</file>

<file path=xl/sharedStrings.xml><?xml version="1.0" encoding="utf-8"?>
<sst xmlns="http://schemas.openxmlformats.org/spreadsheetml/2006/main" count="1370" uniqueCount="822">
  <si>
    <t>PROBABILIDAD</t>
  </si>
  <si>
    <t>IMPACTO</t>
  </si>
  <si>
    <t>ZONA DE RIESGO</t>
  </si>
  <si>
    <t>MODERADO</t>
  </si>
  <si>
    <t>BAJA</t>
  </si>
  <si>
    <t>* Asumir el riesgo</t>
  </si>
  <si>
    <t>IMPROBABLE (2)</t>
  </si>
  <si>
    <t>PROBABLE (4)</t>
  </si>
  <si>
    <t>SI</t>
  </si>
  <si>
    <t>ZONA DE RIESGO BAJA</t>
  </si>
  <si>
    <t>ZONA DE RIESGO MODERADA</t>
  </si>
  <si>
    <t>ZONA DE RIESGO ALTA</t>
  </si>
  <si>
    <t>ZONA DE RIESGO EXTREMA</t>
  </si>
  <si>
    <t>NIVEL</t>
  </si>
  <si>
    <t>DESCRIPTOR</t>
  </si>
  <si>
    <t>DESCRIPCIÓN</t>
  </si>
  <si>
    <t>IMPROBABLE</t>
  </si>
  <si>
    <t>POSIBLE</t>
  </si>
  <si>
    <t>PROBABLE</t>
  </si>
  <si>
    <t>CASI SEGURO</t>
  </si>
  <si>
    <t>MAYOR</t>
  </si>
  <si>
    <t>CATASTRÓFICO</t>
  </si>
  <si>
    <t>POSIBLE (3)</t>
  </si>
  <si>
    <t>NO</t>
  </si>
  <si>
    <t>DESCRIPCIÓN  (FACTIBILIDAD)</t>
  </si>
  <si>
    <t>MODERADA</t>
  </si>
  <si>
    <t>ALTA</t>
  </si>
  <si>
    <t>EXTREMA</t>
  </si>
  <si>
    <t>* Asumir el riesgo
* Reducir el riesgo</t>
  </si>
  <si>
    <t>* Reducir el riesgo
* Evitar el riesgo
* Compartir o transferir el riesgo</t>
  </si>
  <si>
    <t>PUNTAJE</t>
  </si>
  <si>
    <t>IDENTIFICACIÓN DEL RIESGO</t>
  </si>
  <si>
    <t>FECHA</t>
  </si>
  <si>
    <t>RARA VEZ</t>
  </si>
  <si>
    <t>TRATAMIENTO</t>
  </si>
  <si>
    <t>NOTA</t>
  </si>
  <si>
    <t>DE 5 A 10 PUNTOS</t>
  </si>
  <si>
    <t>RARA VEZ O IMPROBABLE</t>
  </si>
  <si>
    <t>MODERADO Y MAYOR</t>
  </si>
  <si>
    <t>DE 15 A 25 PUNTOS</t>
  </si>
  <si>
    <t>RARA VEZ, IMPROBABLE, POSIBLE, PROBABLE Y CASI SEGURO</t>
  </si>
  <si>
    <t>DE 30 A 50 PUNTOS</t>
  </si>
  <si>
    <t>IMPROBABLE, POSIBLE, PROBABLE Y CASI SEGURO</t>
  </si>
  <si>
    <t>DE 60 A 100 PUNTOS</t>
  </si>
  <si>
    <t>POSIBLE, PROBABLE Y CASI SEGURO</t>
  </si>
  <si>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</si>
  <si>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Preventivo</t>
  </si>
  <si>
    <t>CONTROL DE CAMBIOS</t>
  </si>
  <si>
    <t>VERSIÓN</t>
  </si>
  <si>
    <t>DEFINICIONES DE LAS OPCIONES DE MANEJO DEL RIESGO</t>
  </si>
  <si>
    <t>REDUCIR EL RIESGO</t>
  </si>
  <si>
    <t>EVITAR EL RIESGO</t>
  </si>
  <si>
    <t>COMPARTIR O TRANSFERIR EL RIESGO</t>
  </si>
  <si>
    <t>OPCIONES DE MANEJO DEL RIESGO DE CORRUPCIÓN</t>
  </si>
  <si>
    <t>OPCIONES DE MANEJO DEL RIESGO DE GESTIÓN</t>
  </si>
  <si>
    <r>
      <t xml:space="preserve">Implica tomar medidas encaminadas a </t>
    </r>
    <r>
      <rPr>
        <b/>
        <sz val="10"/>
        <color indexed="60"/>
        <rFont val="Arial"/>
        <family val="2"/>
      </rPr>
      <t>DISMINUIR</t>
    </r>
    <r>
      <rPr>
        <b/>
        <sz val="10"/>
        <color indexed="8"/>
        <rFont val="Arial"/>
        <family val="2"/>
      </rPr>
      <t xml:space="preserve"> </t>
    </r>
    <r>
      <rPr>
        <sz val="10"/>
        <color indexed="8"/>
        <rFont val="Arial"/>
        <family val="2"/>
      </rPr>
      <t>tanto la</t>
    </r>
    <r>
      <rPr>
        <b/>
        <sz val="10"/>
        <color indexed="8"/>
        <rFont val="Arial"/>
        <family val="2"/>
      </rPr>
      <t xml:space="preserve"> </t>
    </r>
    <r>
      <rPr>
        <b/>
        <u/>
        <sz val="10"/>
        <color indexed="8"/>
        <rFont val="Arial"/>
        <family val="2"/>
      </rPr>
      <t>PROBABILIDAD</t>
    </r>
    <r>
      <rPr>
        <b/>
        <sz val="10"/>
        <color indexed="8"/>
        <rFont val="Arial"/>
        <family val="2"/>
      </rPr>
      <t xml:space="preserve"> </t>
    </r>
    <r>
      <rPr>
        <b/>
        <u/>
        <sz val="10"/>
        <color indexed="8"/>
        <rFont val="Arial"/>
        <family val="2"/>
      </rPr>
      <t xml:space="preserve">(medidas de prevención), </t>
    </r>
    <r>
      <rPr>
        <u/>
        <sz val="10"/>
        <color indexed="8"/>
        <rFont val="Arial"/>
        <family val="2"/>
      </rPr>
      <t xml:space="preserve">como </t>
    </r>
    <r>
      <rPr>
        <b/>
        <u/>
        <sz val="10"/>
        <color indexed="8"/>
        <rFont val="Arial"/>
        <family val="2"/>
      </rPr>
      <t>el IMPACTO (medidas de protección)</t>
    </r>
    <r>
      <rPr>
        <sz val="10"/>
        <color indexed="8"/>
        <rFont val="Arial"/>
        <family val="2"/>
      </rPr>
      <t>.  La reducción del riesgo es probablemente el método más sencillo y económico para superar las debilidades antes de aplicar medidas más costosas y difíciles.  Por ejemplo: a través de la</t>
    </r>
    <r>
      <rPr>
        <b/>
        <sz val="10"/>
        <color indexed="8"/>
        <rFont val="Arial"/>
        <family val="2"/>
      </rPr>
      <t xml:space="preserve"> </t>
    </r>
    <r>
      <rPr>
        <b/>
        <u/>
        <sz val="10"/>
        <color indexed="8"/>
        <rFont val="Arial"/>
        <family val="2"/>
      </rPr>
      <t>mejora u optimización de los procedimientos, la implementación de acertados controles y acciones de manejo complementarias.</t>
    </r>
  </si>
  <si>
    <r>
      <t xml:space="preserve">Implica tomar medidas encaminadas a </t>
    </r>
    <r>
      <rPr>
        <b/>
        <sz val="10"/>
        <color indexed="60"/>
        <rFont val="Arial"/>
        <family val="2"/>
      </rPr>
      <t xml:space="preserve">PREVENIR </t>
    </r>
    <r>
      <rPr>
        <sz val="10"/>
        <color indexed="8"/>
        <rFont val="Arial"/>
        <family val="2"/>
      </rPr>
      <t xml:space="preserve">que el riesgo se materialice, </t>
    </r>
    <r>
      <rPr>
        <b/>
        <sz val="10"/>
        <color indexed="8"/>
        <rFont val="Arial"/>
        <family val="2"/>
      </rPr>
      <t>evitar la materialización del riesgo es la primera alternativa</t>
    </r>
    <r>
      <rPr>
        <sz val="10"/>
        <color indexed="8"/>
        <rFont val="Arial"/>
        <family val="2"/>
      </rPr>
      <t xml:space="preserve"> </t>
    </r>
    <r>
      <rPr>
        <b/>
        <sz val="10"/>
        <color indexed="8"/>
        <rFont val="Arial"/>
        <family val="2"/>
      </rPr>
      <t>a considerar</t>
    </r>
    <r>
      <rPr>
        <sz val="10"/>
        <color indexed="8"/>
        <rFont val="Arial"/>
        <family val="2"/>
      </rPr>
      <t>, y esto se logra cuando al interior del proceso se generan C</t>
    </r>
    <r>
      <rPr>
        <u/>
        <sz val="10"/>
        <color indexed="8"/>
        <rFont val="Arial"/>
        <family val="2"/>
      </rPr>
      <t>AMBIOS SUSTANCIALES</t>
    </r>
    <r>
      <rPr>
        <sz val="10"/>
        <color indexed="8"/>
        <rFont val="Arial"/>
        <family val="2"/>
      </rPr>
      <t xml:space="preserve">, tales como: mejoramiento a raiz de </t>
    </r>
    <r>
      <rPr>
        <u/>
        <sz val="10"/>
        <color indexed="8"/>
        <rFont val="Arial"/>
        <family val="2"/>
      </rPr>
      <t>ajustes drásticos, rediseños o eliminaciones</t>
    </r>
    <r>
      <rPr>
        <sz val="10"/>
        <color indexed="8"/>
        <rFont val="Arial"/>
        <family val="2"/>
      </rPr>
      <t xml:space="preserve"> realizados en procedimientos u otros controles establecidos. Por ejemplo: el control de calidad, manejo de los insumos, mantenimiento preventivo de los equipos, desarrollo tecnológico, etc.</t>
    </r>
  </si>
  <si>
    <r>
      <t xml:space="preserve">Implica tomar medidas que </t>
    </r>
    <r>
      <rPr>
        <b/>
        <u/>
        <sz val="10"/>
        <color indexed="60"/>
        <rFont val="Arial"/>
        <family val="2"/>
      </rPr>
      <t xml:space="preserve">REDUZCAN EL IMPACTO </t>
    </r>
    <r>
      <rPr>
        <b/>
        <u/>
        <sz val="10"/>
        <color indexed="8"/>
        <rFont val="Arial"/>
        <family val="2"/>
      </rPr>
      <t xml:space="preserve">de  la materialización del riesgo, </t>
    </r>
    <r>
      <rPr>
        <sz val="10"/>
        <color indexed="8"/>
        <rFont val="Arial"/>
        <family val="2"/>
      </rPr>
      <t xml:space="preserve"> a través del </t>
    </r>
    <r>
      <rPr>
        <b/>
        <sz val="10"/>
        <color indexed="8"/>
        <rFont val="Arial"/>
        <family val="2"/>
      </rPr>
      <t xml:space="preserve">COMPARTIR O TRASPASO </t>
    </r>
    <r>
      <rPr>
        <sz val="10"/>
        <color indexed="8"/>
        <rFont val="Arial"/>
        <family val="2"/>
      </rPr>
      <t xml:space="preserve">de las pérdidas potenciales a otras organizaciones o entidades, como en el caso de los contratos de seguros </t>
    </r>
    <r>
      <rPr>
        <b/>
        <sz val="10"/>
        <color indexed="8"/>
        <rFont val="Arial"/>
        <family val="2"/>
      </rPr>
      <t>(Pólizas)</t>
    </r>
    <r>
      <rPr>
        <sz val="10"/>
        <color indexed="8"/>
        <rFont val="Arial"/>
        <family val="2"/>
      </rPr>
      <t xml:space="preserve"> o a través de otros medios que permiten distribuir una porción del riesgo con otra entidad, como en los contratos a riesgo compartido.  Por ejemplo, tercerización (Outsourcing),  la información de gran importancia se puede duplicar y almacenar en un lugar distante y de ubicación segura, en vez de dejarla concentrada en un solo lugar.</t>
    </r>
  </si>
  <si>
    <r>
      <t xml:space="preserve">Se asume el riesgo.  
</t>
    </r>
    <r>
      <rPr>
        <b/>
        <sz val="10"/>
        <color indexed="8"/>
        <rFont val="Arial"/>
        <family val="2"/>
      </rPr>
      <t xml:space="preserve">Nota: </t>
    </r>
    <r>
      <rPr>
        <sz val="10"/>
        <color indexed="8"/>
        <rFont val="Arial"/>
        <family val="2"/>
      </rPr>
      <t>Si el riesgo inherente se ubica en la zona baja, se debe revisar si éste riesgo amerita o no, que se incluya en el mapa de riesgos, para su administración.</t>
    </r>
  </si>
  <si>
    <r>
      <t xml:space="preserve">Se implementan </t>
    </r>
    <r>
      <rPr>
        <b/>
        <i/>
        <sz val="10"/>
        <color indexed="8"/>
        <rFont val="Arial"/>
        <family val="2"/>
      </rPr>
      <t xml:space="preserve">controles preventivos </t>
    </r>
    <r>
      <rPr>
        <i/>
        <sz val="10"/>
        <color indexed="8"/>
        <rFont val="Arial"/>
        <family val="2"/>
      </rPr>
      <t>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orientadas</t>
    </r>
    <r>
      <rPr>
        <i/>
        <sz val="10"/>
        <color indexed="8"/>
        <rFont val="Arial"/>
        <family val="2"/>
      </rPr>
      <t xml:space="preserve"> a </t>
    </r>
    <r>
      <rPr>
        <b/>
        <u/>
        <sz val="10"/>
        <color indexed="8"/>
        <rFont val="Arial"/>
        <family val="2"/>
      </rPr>
      <t>disminuir</t>
    </r>
    <r>
      <rPr>
        <i/>
        <sz val="10"/>
        <color indexed="8"/>
        <rFont val="Arial"/>
        <family val="2"/>
      </rPr>
      <t xml:space="preserve"> </t>
    </r>
    <r>
      <rPr>
        <sz val="10"/>
        <color indexed="8"/>
        <rFont val="Arial"/>
        <family val="2"/>
      </rPr>
      <t xml:space="preserve">o </t>
    </r>
    <r>
      <rPr>
        <b/>
        <u/>
        <sz val="10"/>
        <color indexed="8"/>
        <rFont val="Arial"/>
        <family val="2"/>
      </rPr>
      <t>evitar</t>
    </r>
    <r>
      <rPr>
        <i/>
        <sz val="10"/>
        <color indexed="8"/>
        <rFont val="Arial"/>
        <family val="2"/>
      </rPr>
      <t xml:space="preserve"> </t>
    </r>
    <r>
      <rPr>
        <sz val="10"/>
        <color indexed="8"/>
        <rFont val="Arial"/>
        <family val="2"/>
      </rPr>
      <t xml:space="preserve">la materialización del riesgo Y/O </t>
    </r>
    <r>
      <rPr>
        <b/>
        <i/>
        <sz val="10"/>
        <color indexed="8"/>
        <rFont val="Arial"/>
        <family val="2"/>
      </rPr>
      <t xml:space="preserve">controles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orientadas</t>
    </r>
    <r>
      <rPr>
        <b/>
        <i/>
        <sz val="10"/>
        <color indexed="8"/>
        <rFont val="Arial"/>
        <family val="2"/>
      </rPr>
      <t xml:space="preserve"> </t>
    </r>
    <r>
      <rPr>
        <i/>
        <sz val="10"/>
        <color indexed="8"/>
        <rFont val="Arial"/>
        <family val="2"/>
      </rPr>
      <t xml:space="preserve">a </t>
    </r>
    <r>
      <rPr>
        <b/>
        <u/>
        <sz val="10"/>
        <color indexed="8"/>
        <rFont val="Arial"/>
        <family val="2"/>
      </rPr>
      <t xml:space="preserve">disminuir </t>
    </r>
    <r>
      <rPr>
        <b/>
        <sz val="10"/>
        <color indexed="8"/>
        <rFont val="Arial"/>
        <family val="2"/>
      </rPr>
      <t xml:space="preserve"> o </t>
    </r>
    <r>
      <rPr>
        <sz val="10"/>
        <color indexed="8"/>
        <rFont val="Arial"/>
        <family val="2"/>
      </rPr>
      <t xml:space="preserve"> </t>
    </r>
    <r>
      <rPr>
        <b/>
        <u/>
        <sz val="10"/>
        <color indexed="8"/>
        <rFont val="Arial"/>
        <family val="2"/>
      </rPr>
      <t xml:space="preserve">evitar </t>
    </r>
    <r>
      <rPr>
        <sz val="10"/>
        <color indexed="8"/>
        <rFont val="Arial"/>
        <family val="2"/>
      </rPr>
      <t xml:space="preserve">el impacto de la materialización del riesgo.  Lo anterior con el propósito de llevar el riesgo a </t>
    </r>
    <r>
      <rPr>
        <u/>
        <sz val="10"/>
        <color indexed="8"/>
        <rFont val="Arial"/>
        <family val="2"/>
      </rPr>
      <t>zona moderada.</t>
    </r>
    <r>
      <rPr>
        <sz val="10"/>
        <color indexed="8"/>
        <rFont val="Arial"/>
        <family val="2"/>
      </rPr>
      <t xml:space="preserve">  
En lo relacionado con compartir o transferir el riesgo, se podría establecer el mantenimiento de pólizas (contratos de seguros), tercerización, entre otras;  como controles o acciones de manejo del riesgo enfocadas a la protección.  Esta opción de manejo se deberá tener en cuenta, con base en la capacidad del proceso y/o la entidad,  para asumir las consecuencias del impacto producido por la materialización del riesgo.  </t>
    </r>
  </si>
  <si>
    <r>
      <t xml:space="preserve">Se implementan </t>
    </r>
    <r>
      <rPr>
        <b/>
        <i/>
        <sz val="10"/>
        <color indexed="8"/>
        <rFont val="Arial"/>
        <family val="2"/>
      </rPr>
      <t>controles preventivos</t>
    </r>
    <r>
      <rPr>
        <sz val="10"/>
        <color indexed="8"/>
        <rFont val="Arial"/>
        <family val="2"/>
      </rPr>
      <t xml:space="preserve"> y sus</t>
    </r>
    <r>
      <rPr>
        <b/>
        <i/>
        <sz val="10"/>
        <color indexed="8"/>
        <rFont val="Arial"/>
        <family val="2"/>
      </rPr>
      <t xml:space="preserve"> acciones de manejo del riesgo</t>
    </r>
    <r>
      <rPr>
        <sz val="10"/>
        <color indexed="8"/>
        <rFont val="Arial"/>
        <family val="2"/>
      </rPr>
      <t xml:space="preserve">, orientadas a </t>
    </r>
    <r>
      <rPr>
        <b/>
        <u/>
        <sz val="10"/>
        <color indexed="8"/>
        <rFont val="Arial"/>
        <family val="2"/>
      </rPr>
      <t xml:space="preserve">disminuir </t>
    </r>
    <r>
      <rPr>
        <sz val="10"/>
        <color indexed="8"/>
        <rFont val="Arial"/>
        <family val="2"/>
      </rPr>
      <t>o</t>
    </r>
    <r>
      <rPr>
        <b/>
        <u/>
        <sz val="10"/>
        <color indexed="8"/>
        <rFont val="Arial"/>
        <family val="2"/>
      </rPr>
      <t xml:space="preserve"> evitar </t>
    </r>
    <r>
      <rPr>
        <sz val="10"/>
        <color indexed="8"/>
        <rFont val="Arial"/>
        <family val="2"/>
      </rPr>
      <t xml:space="preserve">la materialización del riesgo Y/O </t>
    </r>
    <r>
      <rPr>
        <b/>
        <sz val="10"/>
        <color indexed="8"/>
        <rFont val="Arial"/>
        <family val="2"/>
      </rPr>
      <t>c</t>
    </r>
    <r>
      <rPr>
        <b/>
        <i/>
        <sz val="10"/>
        <color indexed="8"/>
        <rFont val="Arial"/>
        <family val="2"/>
      </rPr>
      <t xml:space="preserve">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 xml:space="preserve">disminuir </t>
    </r>
    <r>
      <rPr>
        <u/>
        <sz val="10"/>
        <color indexed="8"/>
        <rFont val="Arial"/>
        <family val="2"/>
      </rPr>
      <t xml:space="preserve">o </t>
    </r>
    <r>
      <rPr>
        <b/>
        <u/>
        <sz val="10"/>
        <color indexed="8"/>
        <rFont val="Arial"/>
        <family val="2"/>
      </rPr>
      <t xml:space="preserve">evitar </t>
    </r>
    <r>
      <rPr>
        <sz val="10"/>
        <color indexed="8"/>
        <rFont val="Arial"/>
        <family val="2"/>
      </rPr>
      <t xml:space="preserve">el impacto de la materialización del riesgo. 
En lo relacionado con </t>
    </r>
    <r>
      <rPr>
        <b/>
        <sz val="10"/>
        <color indexed="8"/>
        <rFont val="Arial"/>
        <family val="2"/>
      </rPr>
      <t>Compartir o transferir el riesgo</t>
    </r>
    <r>
      <rPr>
        <sz val="10"/>
        <color indexed="8"/>
        <rFont val="Arial"/>
        <family val="2"/>
      </rPr>
      <t xml:space="preserve">, teniendo en cuenta que en esta zona de riesgo se pueden producir pérdidas considerables para el proceso y/o la entidad, se hace necesario que se implementen </t>
    </r>
    <r>
      <rPr>
        <b/>
        <sz val="10"/>
        <color indexed="8"/>
        <rFont val="Arial"/>
        <family val="2"/>
      </rPr>
      <t xml:space="preserve">controles de protección </t>
    </r>
    <r>
      <rPr>
        <sz val="10"/>
        <color indexed="8"/>
        <rFont val="Arial"/>
        <family val="2"/>
      </rPr>
      <t xml:space="preserve">y sus </t>
    </r>
    <r>
      <rPr>
        <b/>
        <sz val="10"/>
        <color indexed="8"/>
        <rFont val="Arial"/>
        <family val="2"/>
      </rPr>
      <t xml:space="preserve">acciones de manejo del riesgo, </t>
    </r>
    <r>
      <rPr>
        <sz val="10"/>
        <color indexed="8"/>
        <rFont val="Arial"/>
        <family val="2"/>
      </rPr>
      <t xml:space="preserve">en los cuales se involucren </t>
    </r>
    <r>
      <rPr>
        <b/>
        <sz val="10"/>
        <color indexed="8"/>
        <rFont val="Arial"/>
        <family val="2"/>
      </rPr>
      <t>pólizas, tercerizaciones,</t>
    </r>
    <r>
      <rPr>
        <sz val="10"/>
        <color indexed="8"/>
        <rFont val="Arial"/>
        <family val="2"/>
      </rPr>
      <t xml:space="preserve"> entre otras medidas que protejan el proceso y/o la entidad.    </t>
    </r>
  </si>
  <si>
    <t>Casillas a desplazar</t>
  </si>
  <si>
    <t>Probabilidad (Preventivo)</t>
  </si>
  <si>
    <t>VALORACIÓN DEL RIESGO</t>
  </si>
  <si>
    <t>Gestión</t>
  </si>
  <si>
    <t>EVALUACIÓN DEL RIESGO RESIDUAL</t>
  </si>
  <si>
    <t>tipo riesgo</t>
  </si>
  <si>
    <t>Tipo control</t>
  </si>
  <si>
    <t>Detectivo</t>
  </si>
  <si>
    <t>Opciones de manejo</t>
  </si>
  <si>
    <t>Asumir el riesgo</t>
  </si>
  <si>
    <t>Reducir el riesgo</t>
  </si>
  <si>
    <t>Evitar el riesgo</t>
  </si>
  <si>
    <t>Compartir o trasferir el riesgo</t>
  </si>
  <si>
    <t>MENOR</t>
  </si>
  <si>
    <t>INSIGNIFICANTE</t>
  </si>
  <si>
    <r>
      <rPr>
        <sz val="28"/>
        <color rgb="FFFF0000"/>
        <rFont val="Wingdings"/>
        <charset val="2"/>
      </rPr>
      <t>G</t>
    </r>
    <r>
      <rPr>
        <sz val="9.9"/>
        <color rgb="FFFF0000"/>
        <rFont val="Tahoma"/>
        <family val="2"/>
      </rPr>
      <t xml:space="preserve"> </t>
    </r>
    <r>
      <rPr>
        <sz val="16"/>
        <color rgb="FFFF0000"/>
        <rFont val="Tahoma"/>
        <family val="2"/>
      </rPr>
      <t>Para el correcto diligenciamiento de la matriz por favor tener en cuenta los comentarios en los encabezados de las columnas, gracias.</t>
    </r>
  </si>
  <si>
    <r>
      <t>Implica que se</t>
    </r>
    <r>
      <rPr>
        <b/>
        <sz val="10"/>
        <color indexed="8"/>
        <rFont val="Arial"/>
        <family val="2"/>
      </rPr>
      <t xml:space="preserve"> </t>
    </r>
    <r>
      <rPr>
        <b/>
        <sz val="10"/>
        <color indexed="60"/>
        <rFont val="Arial"/>
        <family val="2"/>
      </rPr>
      <t>ACEPTAN</t>
    </r>
    <r>
      <rPr>
        <b/>
        <sz val="10"/>
        <color indexed="8"/>
        <rFont val="Arial"/>
        <family val="2"/>
      </rPr>
      <t xml:space="preserve"> </t>
    </r>
    <r>
      <rPr>
        <sz val="10"/>
        <color indexed="8"/>
        <rFont val="Arial"/>
        <family val="2"/>
      </rPr>
      <t>las consecuencias o efectos de la materialización del riesgo;</t>
    </r>
    <r>
      <rPr>
        <b/>
        <sz val="10"/>
        <color indexed="8"/>
        <rFont val="Arial"/>
        <family val="2"/>
      </rPr>
      <t xml:space="preserve"> </t>
    </r>
    <r>
      <rPr>
        <sz val="10"/>
        <color indexed="8"/>
        <rFont val="Arial"/>
        <family val="2"/>
      </rPr>
      <t xml:space="preserve">en este caso no es necesario tomar medidas para seguir disminuyendo la probabilidad e impacto del riesgo. </t>
    </r>
    <r>
      <rPr>
        <b/>
        <u/>
        <sz val="10"/>
        <color indexed="8"/>
        <rFont val="Arial"/>
        <family val="2"/>
      </rPr>
      <t>Esta opción no se permite para riesgos de Corrupción.</t>
    </r>
  </si>
  <si>
    <t>Riesgos de Gestión</t>
  </si>
  <si>
    <t>Riesgos de Corrupción</t>
  </si>
  <si>
    <t>Zona de Riesgo Residual</t>
  </si>
  <si>
    <t>NP</t>
  </si>
  <si>
    <t>NI</t>
  </si>
  <si>
    <t>NPR</t>
  </si>
  <si>
    <t xml:space="preserve"> OBJETIVO Y ALCANCE</t>
  </si>
  <si>
    <t>MAPA DE RIESGOS INSTITUCIONAL</t>
  </si>
  <si>
    <t xml:space="preserve"> TRATAMIENTO  Y SEGUIMIENTO DEL RIESGO</t>
  </si>
  <si>
    <t>ANÁLISIS DEL RIESGO INHERENTE</t>
  </si>
  <si>
    <t>ANÁLISIS DEL RIESGO RESIDUAL</t>
  </si>
  <si>
    <t>Eliminar el riesgo</t>
  </si>
  <si>
    <t>FRECUENCIA</t>
  </si>
  <si>
    <t xml:space="preserve">EVENTO POTENCIAL DE RIESGO </t>
  </si>
  <si>
    <t>FECHA REAL DE EJECUCIÓN DE CADA ACCIÓN</t>
  </si>
  <si>
    <t>Corrupción-Institucionalidad</t>
  </si>
  <si>
    <t>Corrupción-Visibilidad</t>
  </si>
  <si>
    <t>Corrupción-Control y Sanción</t>
  </si>
  <si>
    <t>Corrupción-Delitos de la Admón. Pública</t>
  </si>
  <si>
    <t>Probabilidad</t>
  </si>
  <si>
    <t>1: Pérdida de imagen institucional
2: Desgaste administrativo por reprocesos
3: Investigaciones y sanciones
4: Detrimento patrimonial</t>
  </si>
  <si>
    <t>1: Detrimento patrimonial
2: Pérdida de imagen institucional
3: Desgaste administrativo por reprocesos
4: Investigaciones y sanciones</t>
  </si>
  <si>
    <t xml:space="preserve">5EST. Ser transparente, incluyente, equitativa en género y garantista de la participación e involucramiento ciudadano y del sector privado. </t>
  </si>
  <si>
    <t>SISTEMA INTEGRADO DE GESTIÓN DISTRITAL BAJO EL ESTÁNDAR MIPG</t>
  </si>
  <si>
    <t>DIRECCIONAMIENTO ESTRATÉGICO</t>
  </si>
  <si>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</si>
  <si>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RIESGO 1</t>
  </si>
  <si>
    <t>RIESGO 2</t>
  </si>
  <si>
    <t>RIESGO 3</t>
  </si>
  <si>
    <t>RIESGO 4</t>
  </si>
  <si>
    <t>RIESGO 5</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</si>
  <si>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</si>
  <si>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</si>
  <si>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</si>
  <si>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</si>
  <si>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</si>
  <si>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</si>
  <si>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</si>
  <si>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</si>
  <si>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</si>
  <si>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</si>
  <si>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</si>
  <si>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</si>
  <si>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</si>
  <si>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</si>
  <si>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</si>
  <si>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n</t>
  </si>
  <si>
    <t>Nº</t>
  </si>
  <si>
    <t>RESPUESTA</t>
  </si>
  <si>
    <t>¿Generar pérdida de recursos económicos?</t>
  </si>
  <si>
    <t xml:space="preserve">TOTAL RESPUESTAS </t>
  </si>
  <si>
    <t xml:space="preserve"> </t>
  </si>
  <si>
    <t>TABLA DE IMPACTO RIESGOS DE CORRUPCIÓN</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</si>
  <si>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</si>
  <si>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</si>
  <si>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</si>
  <si>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t>Criterios para calificar el impacto en RIESGOS DE GESTIÓN</t>
  </si>
  <si>
    <t>TABLA DE IMPACTO RIESGOS DE GESTIÓN</t>
  </si>
  <si>
    <t>No hay interrupción en las operaciones de la Entidad, no genera sanciones económicas o administrativas y no se afecta la imagen institucional de forma significativa.</t>
  </si>
  <si>
    <t>Interrupción de las operaciones de la Entidad por algunas horas; reclamaciones o quejas de los usuarios que implican investigaciones internas disciplinarias; imagen institucional afectada localmente por retrasos en la prestación del servicio</t>
  </si>
  <si>
    <t>INSIGNIFICANTE (1)</t>
  </si>
  <si>
    <t>RIESGO DE GESTIÓN</t>
  </si>
  <si>
    <t>RIESGO DE CORRUPCIÓN</t>
  </si>
  <si>
    <t>CASI SEGURO (5)</t>
  </si>
  <si>
    <t>OPCIONES DE MANEJO</t>
  </si>
  <si>
    <t>Fuerte</t>
  </si>
  <si>
    <t>Moderada</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</si>
  <si>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</si>
  <si>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</si>
  <si>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</si>
  <si>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</si>
  <si>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</si>
  <si>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</si>
  <si>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DISEÑO DE LOS CONTROLES</t>
  </si>
  <si>
    <t>EJECUCIÓN DE LOS CONTROLES</t>
  </si>
  <si>
    <r>
      <rPr>
        <b/>
        <sz val="11"/>
        <color theme="1"/>
        <rFont val="Arial"/>
        <family val="2"/>
      </rPr>
      <t>RESUMEN ANÁLISIS RIESGO RESIDUAL</t>
    </r>
    <r>
      <rPr>
        <sz val="11"/>
        <color theme="1"/>
        <rFont val="Arial"/>
        <family val="2"/>
      </rPr>
      <t xml:space="preserve">
Notas aclaratorias: a) El riesgo inherente se toma de la hoja de mapa de riesgos según la valoración efectuada para cada evento.
b) El riesgo residual surge la evaluación del conjunto de controles, bien se trate de preventivos que reducen la probabilidad o detectivos que reducen el impacto.
c) Al incluir un nuevo(s) control(es) después del anterior corte cuatrimestral, bien sea preventivo o detectivo, se debe promediar por aparte e incide en el NP o en el NI respectivamente.</t>
    </r>
  </si>
  <si>
    <t>Débil</t>
  </si>
  <si>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</si>
  <si>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</si>
  <si>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</si>
  <si>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</si>
  <si>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</si>
  <si>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</si>
  <si>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</si>
  <si>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t>Conclusión sobre los controles</t>
  </si>
  <si>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</si>
  <si>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t>No. de casillas que aporta cada control detectivo</t>
  </si>
  <si>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</si>
  <si>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RIESGO No.</t>
  </si>
  <si>
    <t>Puntaje para desplazar Impacto</t>
  </si>
  <si>
    <t>NPR
NP x NI</t>
  </si>
  <si>
    <t xml:space="preserve">3EST. Propender por la sostenibilidad ambiental, económica y social de la movilidad en una visión integral de planeación de ciudad y movilidad.
</t>
  </si>
  <si>
    <t xml:space="preserve">8EST. Contar con un excelente equipo humano y condiciones laborales que hagan de la Secretaría Distrital de Movilidad un lugar atractivo para trabajar y desarrollarse profesionalmente
</t>
  </si>
  <si>
    <r>
      <t xml:space="preserve">Los riesgos de corrupción se encuentran en un nivel que puede </t>
    </r>
    <r>
      <rPr>
        <b/>
        <u/>
        <sz val="10"/>
        <rFont val="Arial"/>
        <family val="2"/>
      </rPr>
      <t>reducirse</t>
    </r>
    <r>
      <rPr>
        <sz val="10"/>
        <rFont val="Arial"/>
        <family val="2"/>
      </rPr>
      <t xml:space="preserve"> fácilmente con los controles establecidos en la Entidad.</t>
    </r>
  </si>
  <si>
    <t>Deben tomarse las medidas necesarias para llevar los riesgos a la zona de riesgo bajo.</t>
  </si>
  <si>
    <t>En todo caso se requiere que la Entidad propenda por reducir el riesgo de corrupción  hasta llevarlo a la zona de riesgo baja.</t>
  </si>
  <si>
    <t>Deben tomarse las medidas necesarias para llevar los riesgos a la zona de riesgo moderada o baja.</t>
  </si>
  <si>
    <t>En todo caso se requiere que la Entidad propenda por reducir el riesgo de corrupción hasta llevarlo a la zona de riesgo baja.</t>
  </si>
  <si>
    <t>MAYOR Y CATASTRÓFICO</t>
  </si>
  <si>
    <t>MODERADO, MAYOR Y CATASTRÓFICO</t>
  </si>
  <si>
    <t>* Aceptar el riesgo</t>
  </si>
  <si>
    <t>* Aceptar el riesgo
* Reducir el riesgo</t>
  </si>
  <si>
    <r>
      <t xml:space="preserve">Se asume el riesgo.
Se implementan </t>
    </r>
    <r>
      <rPr>
        <b/>
        <i/>
        <sz val="10"/>
        <color indexed="8"/>
        <rFont val="Arial"/>
        <family val="2"/>
      </rPr>
      <t>controles</t>
    </r>
    <r>
      <rPr>
        <sz val="10"/>
        <color indexed="8"/>
        <rFont val="Arial"/>
        <family val="2"/>
      </rPr>
      <t xml:space="preserve"> </t>
    </r>
    <r>
      <rPr>
        <b/>
        <i/>
        <sz val="10"/>
        <color indexed="8"/>
        <rFont val="Arial"/>
        <family val="2"/>
      </rPr>
      <t>preventivos</t>
    </r>
    <r>
      <rPr>
        <i/>
        <sz val="10"/>
        <color indexed="8"/>
        <rFont val="Arial"/>
        <family val="2"/>
      </rPr>
      <t xml:space="preserve"> 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 xml:space="preserve">orientadas a </t>
    </r>
    <r>
      <rPr>
        <b/>
        <u/>
        <sz val="10"/>
        <color indexed="8"/>
        <rFont val="Arial"/>
        <family val="2"/>
      </rPr>
      <t>disminuir</t>
    </r>
    <r>
      <rPr>
        <u/>
        <sz val="10"/>
        <color indexed="8"/>
        <rFont val="Arial"/>
        <family val="2"/>
      </rPr>
      <t xml:space="preserve"> </t>
    </r>
    <r>
      <rPr>
        <sz val="10"/>
        <color indexed="8"/>
        <rFont val="Arial"/>
        <family val="2"/>
      </rPr>
      <t xml:space="preserve">la probabilidad de materialización del riesgo </t>
    </r>
    <r>
      <rPr>
        <b/>
        <sz val="10"/>
        <color indexed="8"/>
        <rFont val="Arial"/>
        <family val="2"/>
      </rPr>
      <t xml:space="preserve"> </t>
    </r>
    <r>
      <rPr>
        <sz val="10"/>
        <color indexed="8"/>
        <rFont val="Arial"/>
        <family val="2"/>
      </rPr>
      <t xml:space="preserve">Y/O </t>
    </r>
    <r>
      <rPr>
        <b/>
        <i/>
        <sz val="10"/>
        <color indexed="8"/>
        <rFont val="Arial"/>
        <family val="2"/>
      </rPr>
      <t>controles de</t>
    </r>
    <r>
      <rPr>
        <i/>
        <sz val="10"/>
        <color indexed="8"/>
        <rFont val="Arial"/>
        <family val="2"/>
      </rPr>
      <t xml:space="preserve"> </t>
    </r>
    <r>
      <rPr>
        <b/>
        <i/>
        <sz val="10"/>
        <color indexed="8"/>
        <rFont val="Arial"/>
        <family val="2"/>
      </rPr>
      <t xml:space="preserve">protección </t>
    </r>
    <r>
      <rPr>
        <sz val="10"/>
        <color indexed="8"/>
        <rFont val="Arial"/>
        <family val="2"/>
      </rPr>
      <t xml:space="preserve">y sus </t>
    </r>
    <r>
      <rPr>
        <b/>
        <i/>
        <sz val="10"/>
        <color indexed="8"/>
        <rFont val="Arial"/>
        <family val="2"/>
      </rPr>
      <t>acciones de manejo del riesgo</t>
    </r>
    <r>
      <rPr>
        <sz val="10"/>
        <color indexed="8"/>
        <rFont val="Arial"/>
        <family val="2"/>
      </rPr>
      <t xml:space="preserve">, orientadas a </t>
    </r>
    <r>
      <rPr>
        <b/>
        <u/>
        <sz val="10"/>
        <color indexed="8"/>
        <rFont val="Arial"/>
        <family val="2"/>
      </rPr>
      <t>disminuir</t>
    </r>
    <r>
      <rPr>
        <u/>
        <sz val="10"/>
        <color indexed="8"/>
        <rFont val="Arial"/>
        <family val="2"/>
      </rPr>
      <t xml:space="preserve"> </t>
    </r>
    <r>
      <rPr>
        <sz val="10"/>
        <color indexed="8"/>
        <rFont val="Arial"/>
        <family val="2"/>
      </rPr>
      <t>el impacto de la materialización del riesgo. Lo anterior con el propósito de llevar el riesgo a la</t>
    </r>
    <r>
      <rPr>
        <u/>
        <sz val="10"/>
        <color indexed="8"/>
        <rFont val="Arial"/>
        <family val="2"/>
      </rPr>
      <t xml:space="preserve"> zona baja.</t>
    </r>
    <r>
      <rPr>
        <sz val="10"/>
        <color indexed="8"/>
        <rFont val="Arial"/>
        <family val="2"/>
      </rPr>
      <t xml:space="preserve">  </t>
    </r>
  </si>
  <si>
    <t>ACEPTAR EL RIESGO</t>
  </si>
  <si>
    <t>PLAN DE CONTINGENCIA EN CASO DE MATERIALIZARSE EL RIESGO</t>
  </si>
  <si>
    <t>ACTIVIDAD
(Corrección o acción correctiva)</t>
  </si>
  <si>
    <t xml:space="preserve">PLAZO DE EJECUCIÓN </t>
  </si>
  <si>
    <t>RESPONSABLE</t>
  </si>
  <si>
    <t>Acción 13: Revisión de los procedimientos para establecer puntos de control eficaces.</t>
  </si>
  <si>
    <t>Acción 13: Semestral</t>
  </si>
  <si>
    <t>Acción 13: Subdirección de Control de Tránsito y Transporte.</t>
  </si>
  <si>
    <t>CONTEXTO DEL RIESGO</t>
  </si>
  <si>
    <r>
      <t xml:space="preserve">LÍNEA ESTRATÉGICA DE DEFENSA RESPONDE POR: 
</t>
    </r>
    <r>
      <rPr>
        <b/>
        <sz val="20"/>
        <rFont val="Wingdings 3"/>
        <family val="1"/>
        <charset val="2"/>
      </rPr>
      <t>È</t>
    </r>
  </si>
  <si>
    <r>
      <t xml:space="preserve">PRIMERA Y SEGUNDA LÍNEAS DE DEFENSA RESPONDEN POR:
</t>
    </r>
    <r>
      <rPr>
        <b/>
        <sz val="20"/>
        <color theme="1" tint="4.9989318521683403E-2"/>
        <rFont val="Wingdings 3"/>
        <family val="1"/>
        <charset val="2"/>
      </rPr>
      <t>È</t>
    </r>
    <r>
      <rPr>
        <b/>
        <sz val="20"/>
        <color theme="1" tint="4.9989318521683403E-2"/>
        <rFont val="Arial"/>
        <family val="2"/>
      </rPr>
      <t xml:space="preserve">                                                                                                                                                                                                                                                                                    </t>
    </r>
  </si>
  <si>
    <r>
      <t xml:space="preserve">PRIMERA Y SEGUNDA LÍNEAS DE DEFENSA RESPONDEN POR:
</t>
    </r>
    <r>
      <rPr>
        <b/>
        <sz val="20"/>
        <color theme="1" tint="4.9989318521683403E-2"/>
        <rFont val="Wingdings 3"/>
        <family val="1"/>
        <charset val="2"/>
      </rPr>
      <t>È</t>
    </r>
  </si>
  <si>
    <t>CARGO RESPONSABLE DEL CONTROL</t>
  </si>
  <si>
    <t>NIVELES DE ACEPTACIÓN Y CRITERIOS PARA LA VALORACIÓN DEL RIESGO</t>
  </si>
  <si>
    <t xml:space="preserve">POLITICA DE GESTIÓN DEL RIESGO 
DE LA SECRETARÍA DISTRITAL DE MOVILIDAD
</t>
  </si>
  <si>
    <t>En las siguientes hojas se encuentran los instrumentos que desarrollan la política</t>
  </si>
  <si>
    <r>
      <t>Luego de que  ha</t>
    </r>
    <r>
      <rPr>
        <sz val="16"/>
        <rFont val="Arial"/>
        <family val="2"/>
      </rPr>
      <t xml:space="preserve"> sido </t>
    </r>
    <r>
      <rPr>
        <sz val="16"/>
        <color theme="1"/>
        <rFont val="Arial"/>
        <family val="2"/>
      </rPr>
      <t xml:space="preserve">llevado a esta zona, la Secretaria decide que el riesgo residual se puede </t>
    </r>
    <r>
      <rPr>
        <b/>
        <sz val="16"/>
        <color rgb="FFFF0000"/>
        <rFont val="Arial"/>
        <family val="2"/>
      </rPr>
      <t>ACEPTAR</t>
    </r>
    <r>
      <rPr>
        <sz val="16"/>
        <color theme="1"/>
        <rFont val="Arial"/>
        <family val="2"/>
      </rPr>
      <t>, manteniendo o aceptando la posible pérdida residual probable e implementando acciones de manejo para su mitigación.</t>
    </r>
  </si>
  <si>
    <r>
      <t>Se deben establecer controles o acciones preventivas para</t>
    </r>
    <r>
      <rPr>
        <sz val="16"/>
        <color rgb="FFFF0000"/>
        <rFont val="Arial"/>
        <family val="2"/>
      </rPr>
      <t xml:space="preserve"> </t>
    </r>
    <r>
      <rPr>
        <b/>
        <sz val="16"/>
        <color rgb="FFFF0000"/>
        <rFont val="Arial"/>
        <family val="2"/>
      </rPr>
      <t>REDUCIR</t>
    </r>
    <r>
      <rPr>
        <sz val="16"/>
        <rFont val="Arial"/>
        <family val="2"/>
      </rPr>
      <t xml:space="preserve"> el riesgo residual.</t>
    </r>
  </si>
  <si>
    <r>
      <t xml:space="preserve">La Secretaria entiende que el riesgo residual se puede </t>
    </r>
    <r>
      <rPr>
        <b/>
        <sz val="16"/>
        <color rgb="FFFF0000"/>
        <rFont val="Arial"/>
        <family val="2"/>
      </rPr>
      <t>ACEPTAR</t>
    </r>
    <r>
      <rPr>
        <sz val="16"/>
        <color theme="1"/>
        <rFont val="Arial"/>
        <family val="2"/>
      </rPr>
      <t xml:space="preserve"> o </t>
    </r>
    <r>
      <rPr>
        <b/>
        <sz val="16"/>
        <color theme="1"/>
        <rFont val="Arial"/>
        <family val="2"/>
      </rPr>
      <t>REDUCIR</t>
    </r>
    <r>
      <rPr>
        <sz val="16"/>
        <color theme="1"/>
        <rFont val="Arial"/>
        <family val="2"/>
      </rPr>
      <t xml:space="preserve"> y que  se debe mantener o aceptar la posible pérdida residual probable o tomar medidas encaminadas a disminuir la probabilidad o el impacto y elaborar o formular acciones de manejo para su mitigación. </t>
    </r>
  </si>
  <si>
    <r>
      <t xml:space="preserve">Se deben establecer controles o acciones preventivas para llevar los riesgos a la Zona de Riesgo Baja, </t>
    </r>
    <r>
      <rPr>
        <b/>
        <sz val="16"/>
        <rFont val="Arial"/>
        <family val="2"/>
      </rPr>
      <t>REDUCIR</t>
    </r>
    <r>
      <rPr>
        <sz val="16"/>
        <rFont val="Arial"/>
        <family val="2"/>
      </rPr>
      <t>,  el riesgo residual.</t>
    </r>
  </si>
  <si>
    <r>
      <t xml:space="preserve">El riesgo residual se puede </t>
    </r>
    <r>
      <rPr>
        <b/>
        <sz val="16"/>
        <color theme="1"/>
        <rFont val="Arial"/>
        <family val="2"/>
      </rPr>
      <t xml:space="preserve">EVITAR </t>
    </r>
    <r>
      <rPr>
        <sz val="16"/>
        <color theme="1"/>
        <rFont val="Arial"/>
        <family val="2"/>
      </rPr>
      <t xml:space="preserve">como primera alternativa a considerar y tomar medidas encaminadas a prevenir su materialización; o se puede  </t>
    </r>
    <r>
      <rPr>
        <b/>
        <sz val="16"/>
        <color theme="1"/>
        <rFont val="Arial"/>
        <family val="2"/>
      </rPr>
      <t>REDUCIR</t>
    </r>
    <r>
      <rPr>
        <sz val="16"/>
        <color theme="1"/>
        <rFont val="Arial"/>
        <family val="2"/>
      </rPr>
      <t xml:space="preserve">,  esto es, tomar medidas encaminadas a disminuir la probabilidad o el impacto,  y otra opción es </t>
    </r>
    <r>
      <rPr>
        <b/>
        <sz val="16"/>
        <color theme="1"/>
        <rFont val="Arial"/>
        <family val="2"/>
      </rPr>
      <t xml:space="preserve">COMPARTIR </t>
    </r>
    <r>
      <rPr>
        <sz val="16"/>
        <color theme="1"/>
        <rFont val="Arial"/>
        <family val="2"/>
      </rPr>
      <t>reduciendo su efecto a través del traspaso de las pérdidas y disminución del impacto del riesgo.</t>
    </r>
  </si>
  <si>
    <r>
      <t xml:space="preserve">Se deben establecer controles o acciones preventivas para </t>
    </r>
    <r>
      <rPr>
        <b/>
        <sz val="16"/>
        <color rgb="FFFF0000"/>
        <rFont val="Arial"/>
        <family val="2"/>
      </rPr>
      <t>EVITAR, COMPARTIR</t>
    </r>
    <r>
      <rPr>
        <sz val="16"/>
        <rFont val="Arial"/>
        <family val="2"/>
      </rPr>
      <t xml:space="preserve"> o </t>
    </r>
    <r>
      <rPr>
        <b/>
        <sz val="16"/>
        <rFont val="Arial"/>
        <family val="2"/>
      </rPr>
      <t>REDUCIR</t>
    </r>
    <r>
      <rPr>
        <sz val="16"/>
        <rFont val="Arial"/>
        <family val="2"/>
      </rPr>
      <t xml:space="preserve"> los riesgos a la Zona de Riesgo Moderada o Baja.</t>
    </r>
  </si>
  <si>
    <r>
      <t xml:space="preserve">El riesgo residual se puede </t>
    </r>
    <r>
      <rPr>
        <b/>
        <sz val="16"/>
        <color theme="1"/>
        <rFont val="Arial"/>
        <family val="2"/>
      </rPr>
      <t>EVITAR</t>
    </r>
    <r>
      <rPr>
        <sz val="16"/>
        <color theme="1"/>
        <rFont val="Arial"/>
        <family val="2"/>
      </rPr>
      <t xml:space="preserve"> como primera alternativa a considerar y tomar medidas encaminadas a prevenir su materialización; o se puede  </t>
    </r>
    <r>
      <rPr>
        <b/>
        <sz val="16"/>
        <color theme="1"/>
        <rFont val="Arial"/>
        <family val="2"/>
      </rPr>
      <t>REDUCIR</t>
    </r>
    <r>
      <rPr>
        <sz val="16"/>
        <color theme="1"/>
        <rFont val="Arial"/>
        <family val="2"/>
      </rPr>
      <t xml:space="preserve">,  esto es, tomar medidas encaminadas a disminuir la probabilidad o el impacto,  y otra opción es </t>
    </r>
    <r>
      <rPr>
        <b/>
        <sz val="16"/>
        <color theme="1"/>
        <rFont val="Arial"/>
        <family val="2"/>
      </rPr>
      <t>COMPARTIR</t>
    </r>
    <r>
      <rPr>
        <sz val="16"/>
        <color theme="1"/>
        <rFont val="Arial"/>
        <family val="2"/>
      </rPr>
      <t xml:space="preserve"> reduciendo su efecto a través del traspaso de las pérdidas y disminución del impacto del riesgo.</t>
    </r>
  </si>
  <si>
    <r>
      <t xml:space="preserve">Se requiere de un tratamiento prioritario. Se establecen controles y/o acciones preventivas para </t>
    </r>
    <r>
      <rPr>
        <b/>
        <sz val="16"/>
        <color rgb="FFFF0000"/>
        <rFont val="Arial"/>
        <family val="2"/>
      </rPr>
      <t>EVITAR, COMPARTIR</t>
    </r>
    <r>
      <rPr>
        <sz val="16"/>
        <rFont val="Arial"/>
        <family val="2"/>
      </rPr>
      <t xml:space="preserve"> o </t>
    </r>
    <r>
      <rPr>
        <b/>
        <sz val="16"/>
        <rFont val="Arial"/>
        <family val="2"/>
      </rPr>
      <t>REDUCIR</t>
    </r>
    <r>
      <rPr>
        <sz val="16"/>
        <rFont val="Arial"/>
        <family val="2"/>
      </rPr>
      <t xml:space="preserve"> la posibilidad de ocurrencia o Probabilidad del riesgo o el Impacto de sus efectos y tomar medidas de protección. En todo caso se requiere que se propenda por llevarlo a la Zona de Riesgo Baja.</t>
    </r>
  </si>
  <si>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t>
    </r>
    <r>
      <rPr>
        <u/>
        <sz val="14"/>
        <color rgb="FFFF0000"/>
        <rFont val="Calibri"/>
        <family val="2"/>
        <scheme val="minor"/>
      </rPr>
      <t>DE CORRUPCIÓN</t>
    </r>
    <r>
      <rPr>
        <sz val="14"/>
        <color rgb="FFFF0000"/>
        <rFont val="Calibri"/>
        <family val="2"/>
        <scheme val="minor"/>
      </rPr>
      <t xml:space="preserve"> CONTESTE EL CUESTIONARIO MARCANDO CON UNA "X".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</si>
  <si>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r>
      <t xml:space="preserve">Afectación parcial al proceso y a la dependencia. Genera </t>
    </r>
    <r>
      <rPr>
        <b/>
        <sz val="14"/>
        <color indexed="8"/>
        <rFont val="Calibri"/>
        <family val="2"/>
      </rPr>
      <t>MEDIANAS</t>
    </r>
    <r>
      <rPr>
        <sz val="14"/>
        <color theme="1"/>
        <rFont val="Calibri"/>
        <family val="2"/>
        <scheme val="minor"/>
      </rPr>
      <t xml:space="preserve"> consecuencias para la entidad.</t>
    </r>
  </si>
  <si>
    <r>
      <t xml:space="preserve">Impacto negativo de la Entidad. Genera </t>
    </r>
    <r>
      <rPr>
        <b/>
        <sz val="14"/>
        <color indexed="8"/>
        <rFont val="Calibri"/>
        <family val="2"/>
      </rPr>
      <t>ALTAS</t>
    </r>
    <r>
      <rPr>
        <sz val="14"/>
        <color theme="1"/>
        <rFont val="Calibri"/>
        <family val="2"/>
        <scheme val="minor"/>
      </rPr>
      <t xml:space="preserve"> consecuencias para la Entidad.</t>
    </r>
  </si>
  <si>
    <r>
      <t xml:space="preserve">Consecuencias desastrosas sobre el sector. Genera consecuencias </t>
    </r>
    <r>
      <rPr>
        <b/>
        <sz val="14"/>
        <color indexed="8"/>
        <rFont val="Calibri"/>
        <family val="2"/>
      </rPr>
      <t>DESASTROSAS</t>
    </r>
    <r>
      <rPr>
        <sz val="14"/>
        <color theme="1"/>
        <rFont val="Calibri"/>
        <family val="2"/>
        <scheme val="minor"/>
      </rPr>
      <t xml:space="preserve"> para la Entidad.</t>
    </r>
  </si>
  <si>
    <r>
      <rPr>
        <b/>
        <sz val="11"/>
        <color indexed="8"/>
        <rFont val="Arial"/>
        <family val="2"/>
      </rPr>
      <t>PREGUNTA:</t>
    </r>
    <r>
      <rPr>
        <sz val="11"/>
        <color indexed="8"/>
        <rFont val="Arial"/>
        <family val="2"/>
      </rPr>
      <t xml:space="preserve"> 
SI EL RIESGO DE CORRUPCIÓN SE MATERIALIZA PODRÍA…</t>
    </r>
  </si>
  <si>
    <t>¿Afectar al grupo de funcionarios del proceso?</t>
  </si>
  <si>
    <t xml:space="preserve">¿Afectar el cumplimiento de la misión de la Entidad? </t>
  </si>
  <si>
    <t xml:space="preserve">¿Afectar el cumplimiento de la misión del sector al que pertenece la Entidad? </t>
  </si>
  <si>
    <t>¿Generar perdida de confianza de la Entidad, afectando su reputación?</t>
  </si>
  <si>
    <t>¿Afectar la generación de los productos o la prestación de servicios?</t>
  </si>
  <si>
    <t>¿Generar pérdida de información de la Entidad?</t>
  </si>
  <si>
    <t>¿Generar intervención de los organos de control,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</si>
  <si>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</si>
  <si>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</si>
  <si>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</si>
  <si>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</si>
  <si>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</si>
  <si>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</si>
  <si>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</si>
  <si>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</si>
  <si>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</si>
  <si>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5: Desviación en el uso de los bienes y servicios de la Entidad con la intención de favorecer intereses propios o de terceros.
</t>
  </si>
  <si>
    <t>6: Manipulación de información pública que favorezca intereses particulares  o beneficie a terceros</t>
  </si>
  <si>
    <t>8EST. Contar con un excelente equipo humano y condiciones laborales que hagan de la Secretaría Distrital de Movilidad un lugar atractivo para trabajar y desarrollarse profesionalmente</t>
  </si>
  <si>
    <t>1: Aumento en el índice de victimas fatales y lesionadas por accidentes de tránsito
2: Falta de credibilidad hacia la Entidad
3: Investigaciones y sanciones.</t>
  </si>
  <si>
    <t>1: Incremento en el incumplimiento a las normas de Tránsito y Transporte 
2. Alto número de accidentes e incidentes en las vías.
3: Pérdida de imagen institucional.
4: Investigaciones administrativas, disciplinarias, penales y fiscales.</t>
  </si>
  <si>
    <t>1. Desconocimiento del personal responsable de generar y desarrollar los planes, programas y proyectos con respecto a la sostenibilidad de la movilidad con una visión integral.
2. Deficiencia en la metodologia para formular e implementar los planes, programas o proyectos de manera sistemática y articulada entre dependencias de la SDM, incluyendo los lineamientos y estrategias para la sostenibilidad de la movilidad.
3. Deficiencia en los mecanismos de medición de la eficacia, eficiencia y efectividad de los planes, programas y proyectos.
4. Falta de liderazgo y compromiso de los directivos responsables de la formulacion e implementación de los planes, programas y proyectos.
5. Deficiencia en la planificación de recursos y acciones y su seguimiento en cuanto a  resultados esperados en sostenibilidad ambiental, económica y social de la movilidad.</t>
  </si>
  <si>
    <t>1: Falta de liderazgo de los directivos y jefes responsables de los equipos de trabajo en cuanto a generar un ambiente laboral acorde con las expectativas y necesidades colectivas e individuales de los colaboradores.
2. Debilidad en políticas de retención, bienestar, estimulos, incentivos, promoción y ascensos del personal de planta, y en lo concerniente a contratistas, bienestar, oportunidad en pagos, estimulos y reconocimientos.
3. Deficiencia en mecanismos de seguimiento, medición y mejora del clima organizacional.
4. Deficiencias en la comunicación interna.
5. Debilidad en la planificación de necesidades de recurso humano, definición de perfiles ajustados a las necesidades de los procesos y dependencias e inadecuada asignación de funciones y obligaciones.</t>
  </si>
  <si>
    <t>12. Designación de colaboradores no competentes o idóneos para el desarrollo de las actividades asignadas.</t>
  </si>
  <si>
    <t>El evento puede ocurrir solo en circunstancias excepcionales (poco comunes o anormales).</t>
  </si>
  <si>
    <t>No se ha presentado en los últimos 5 años.</t>
  </si>
  <si>
    <t>El evento puede ocurrir en algún momento.</t>
  </si>
  <si>
    <t>Al menos 1 vez en los últimos 5 años.</t>
  </si>
  <si>
    <t>El evento podrá ocurrir en algún momento.</t>
  </si>
  <si>
    <t>Al menos 1 vez en los últimos 2 años.</t>
  </si>
  <si>
    <t>Es viable que el evento ocurra en la mayoría de las circunstancias.</t>
  </si>
  <si>
    <t>Al menos 1 vez en el último año</t>
  </si>
  <si>
    <t>Más de una vez al año.</t>
  </si>
  <si>
    <t xml:space="preserve">¿Afectar el cumplimiento de metas y objetivos de la dependencia? </t>
  </si>
  <si>
    <t xml:space="preserve">¿Dar lugar al detrimento de calidad de vida de la comunidad por la pérdida del bien, servicios o recursos públicos? </t>
  </si>
  <si>
    <t>x</t>
  </si>
  <si>
    <t>MAPA DE CALOR</t>
  </si>
  <si>
    <t>16
EXTREMO</t>
  </si>
  <si>
    <t>12
EXTREMO</t>
  </si>
  <si>
    <t>5
ALTO</t>
  </si>
  <si>
    <t>10
ALTO</t>
  </si>
  <si>
    <t>15
EXTREMO</t>
  </si>
  <si>
    <t>20
EXTREMO</t>
  </si>
  <si>
    <t>25
EXTREMO</t>
  </si>
  <si>
    <t>4
MODERADO</t>
  </si>
  <si>
    <t>8
ALTO</t>
  </si>
  <si>
    <t>12
ALTO</t>
  </si>
  <si>
    <t>6
MODERADO</t>
  </si>
  <si>
    <t>9
ALTO</t>
  </si>
  <si>
    <t>2
BAJO</t>
  </si>
  <si>
    <t>4
BAJO</t>
  </si>
  <si>
    <t>10
EXTREMO</t>
  </si>
  <si>
    <t>1
BAJO</t>
  </si>
  <si>
    <t>3
MODERADO</t>
  </si>
  <si>
    <t>4
ALTO</t>
  </si>
  <si>
    <t>5
EXTREMO</t>
  </si>
  <si>
    <t>2
BAJO 2</t>
  </si>
  <si>
    <t>3
BAJO 3</t>
  </si>
  <si>
    <t>Se espera que el evento ocurra en la mayoría de las circunstancias.</t>
  </si>
  <si>
    <t xml:space="preserve">PROBABILIDAD </t>
  </si>
  <si>
    <t>EXTREMO</t>
  </si>
  <si>
    <t>ALTO</t>
  </si>
  <si>
    <t>BAJO</t>
  </si>
  <si>
    <t>RARA VEZ (1)</t>
  </si>
  <si>
    <t>MENOR (2)</t>
  </si>
  <si>
    <t>MODERADO (3)</t>
  </si>
  <si>
    <t>MAYOR (4)</t>
  </si>
  <si>
    <t>CATASTRÓFICO (5)</t>
  </si>
  <si>
    <r>
      <t xml:space="preserve">OBJETIVOS INSTITUCIONALES
</t>
    </r>
    <r>
      <rPr>
        <b/>
        <sz val="11"/>
        <color theme="0"/>
        <rFont val="Arial"/>
        <family val="2"/>
      </rPr>
      <t/>
    </r>
  </si>
  <si>
    <r>
      <t xml:space="preserve">TIPOLOGÍA (Gestión o Corrupción)
</t>
    </r>
    <r>
      <rPr>
        <b/>
        <sz val="11"/>
        <color rgb="FFFF0000"/>
        <rFont val="Arial"/>
        <family val="2"/>
      </rPr>
      <t>Escoger la opción que corresponda</t>
    </r>
  </si>
  <si>
    <r>
      <rPr>
        <b/>
        <sz val="16"/>
        <color theme="1"/>
        <rFont val="Arial"/>
        <family val="2"/>
      </rPr>
      <t xml:space="preserve">PROBABILIDAD 
</t>
    </r>
    <r>
      <rPr>
        <sz val="16"/>
        <color theme="1"/>
        <rFont val="Arial"/>
        <family val="2"/>
      </rPr>
      <t xml:space="preserve">
</t>
    </r>
    <r>
      <rPr>
        <b/>
        <sz val="11"/>
        <color rgb="FFFF0000"/>
        <rFont val="Arial"/>
        <family val="2"/>
      </rPr>
      <t>Escoger la opción que corresponda según el nivel de probabilidad de que se presente el evento</t>
    </r>
  </si>
  <si>
    <r>
      <t xml:space="preserve">La implementación de esta política contempla los siguientes lineamientos:
a) El análisis del contexto estratégico para la Gestión del Riesgo, se efectua a través de </t>
    </r>
    <r>
      <rPr>
        <sz val="18"/>
        <rFont val="Arial"/>
        <family val="2"/>
      </rPr>
      <t xml:space="preserve">la Matriz </t>
    </r>
    <r>
      <rPr>
        <sz val="18"/>
        <color theme="1"/>
        <rFont val="Arial"/>
        <family val="2"/>
      </rPr>
      <t xml:space="preserve">DOFA, la cual es el insumo  para la identificación de causas, riesgos y consecuencias y se encuentra publicada en la intranet.
b) Tratándose de Riesgos de Corrupción, el Impacto siempre será negativo; por lo tanto no aplica la descripción de riesgo insignificante o menor.
c) Los niveles de aceptación o tolerancia al riesgo, así como los niveles para calificar el impacto, que determina la Secretaría Distrital de Movilidad, son los establecidos en la </t>
    </r>
    <r>
      <rPr>
        <u/>
        <sz val="18"/>
        <color theme="1"/>
        <rFont val="Arial"/>
        <family val="2"/>
      </rPr>
      <t>guía metodológica del DAFP</t>
    </r>
    <r>
      <rPr>
        <sz val="18"/>
        <color theme="1"/>
        <rFont val="Arial"/>
        <family val="2"/>
      </rPr>
      <t xml:space="preserve"> para riesgos de gestión y de corrupción, teniendo en cuenta que, para estos últimos, no se acepta el riesgo y siempre debe conducir a un tratamiento, en concordancia con la siguiente tabla:</t>
    </r>
  </si>
  <si>
    <t>3. Formulación de planes, programas o proyectos de movilidad de la ciudad, que no propendan por la sostenibilidad ambiental, económica y social.</t>
  </si>
  <si>
    <t>1: Detrimento patrimonial.
2: Investigaciones disciplinarias, administrativas y fiscales.
3: Daños antijurídicos.
4. Daños ambientales
5. Perdida económica para la ciudad
6. Perdida de la calidad de vida de los ciudadanos
7: Pérdida de imagen institucional.
8. Falta de legitimidad, gobernabilidad y apropiación por parte de la ciudadanía con respecto a los planes, programas y proyectos.</t>
  </si>
  <si>
    <t>4. Efectuar la rendición de cuentas sin dar cumplimiento a la normativa y metodologia aplicable</t>
  </si>
  <si>
    <t>7: Inadecuada gestión contractual, incluida la celebración indebida de contratos, para favorecimiento propio o de terceros</t>
  </si>
  <si>
    <t xml:space="preserve">1: Desconocimiento por parte de los colaboradores de la Entidad sobre la normatividad y metodologia para la inclusión, participación y atención a los derechos de la ciudadanía. 
2: Inadecuada formulación, implementación, divulgación y seguimiento de las políticas de servicio, participación ciudadana y control social que identifique los logros y beneficios sociales esperados desde una perspectiva inclusiva y diferencial.
</t>
  </si>
  <si>
    <t>9. Discriminación y restricción a la participación de los ciudadanos que requieren atención y respuesta por parte de la SDM.</t>
  </si>
  <si>
    <t xml:space="preserve">1: Pérdida de imagen institucional
2: Incremento de PQRSD
3: Investigaciones y/o sanciones
</t>
  </si>
  <si>
    <t>10. Implementación de la Política de Seguridad Digital deficiente e ineficaz para las características y condiciones de la Entidad.</t>
  </si>
  <si>
    <t xml:space="preserve">13. Presencia de un ambiente laboral en la SDM o alguna de sus dependencias, que no sea motivador o no estimule el desarrollo profesional de los colaboradores. </t>
  </si>
  <si>
    <t>1. Afectación del logro de los objetivos institucionales.
2. Aumento en niveles de ausentismo y rotación de personal
3. Aumento del riesgo psicosocial y enfermedades laborales.</t>
  </si>
  <si>
    <t>1: Carencia de un diagnóstico adecuado de las condiciones de seguridad y salud en el trabajo de la Entidad.
2: No contar con personal idóneo para el diseño e implementación del Programa de SST.
3: Deficiencia en la planificación de recursos y acciones y su seguimiento en cuanto a  resultados esperados del SGSST
4: Falta de liderazgo y compromiso de la Alta Dirección con las metas y desempeño del SGSST.</t>
  </si>
  <si>
    <t xml:space="preserve">14. Formulación e implementación del Sistema de Gestión de Seguridad y Salud en el Trabajo que no garantice condiciones laborales seguras y saludables para los colaboradores.
</t>
  </si>
  <si>
    <r>
      <t xml:space="preserve">15. Gestión ambiental ineficaz que afecte negativamente las condiciones laborales en la Entidad 
</t>
    </r>
    <r>
      <rPr>
        <b/>
        <sz val="14"/>
        <color rgb="FFFF0000"/>
        <rFont val="Arial"/>
        <family val="2"/>
      </rPr>
      <t/>
    </r>
  </si>
  <si>
    <r>
      <rPr>
        <b/>
        <sz val="16"/>
        <rFont val="Arial"/>
        <family val="2"/>
      </rPr>
      <t>IMPACTO</t>
    </r>
    <r>
      <rPr>
        <b/>
        <sz val="18"/>
        <rFont val="Calibri"/>
        <family val="2"/>
        <scheme val="minor"/>
      </rPr>
      <t xml:space="preserve">
</t>
    </r>
    <r>
      <rPr>
        <b/>
        <sz val="11"/>
        <color rgb="FFFF3300"/>
        <rFont val="Arial"/>
        <family val="2"/>
      </rPr>
      <t xml:space="preserve">Escoger la opción que corresponda según el nivel de impacto que tendrá este evento sobre el objetivo:  
</t>
    </r>
    <r>
      <rPr>
        <b/>
        <u/>
        <sz val="11"/>
        <color rgb="FFFF3300"/>
        <rFont val="Arial"/>
        <family val="2"/>
      </rPr>
      <t>Corrupción</t>
    </r>
    <r>
      <rPr>
        <b/>
        <sz val="11"/>
        <color rgb="FFFF3300"/>
        <rFont val="Arial"/>
        <family val="2"/>
      </rPr>
      <t xml:space="preserve"> no puede ser insignificante ni menor; consultar y diligenciar primero el cuestionario de la hoja 3. Impacto corrupción;
</t>
    </r>
    <r>
      <rPr>
        <b/>
        <u/>
        <sz val="11"/>
        <color rgb="FFFF3300"/>
        <rFont val="Arial"/>
        <family val="2"/>
      </rPr>
      <t>Gestión:</t>
    </r>
    <r>
      <rPr>
        <b/>
        <sz val="11"/>
        <color rgb="FFFF3300"/>
        <rFont val="Arial"/>
        <family val="2"/>
      </rPr>
      <t xml:space="preserve"> consultar hoja 4 impacto riesgos gestión; tener en cuenta que para seguridad digital allí hay una tabla específica</t>
    </r>
    <r>
      <rPr>
        <u/>
        <sz val="18"/>
        <rFont val="Calibri"/>
        <family val="2"/>
        <scheme val="minor"/>
      </rPr>
      <t xml:space="preserve">
</t>
    </r>
  </si>
  <si>
    <r>
      <t xml:space="preserve">DOCUMENTO EN EL CUAL SE DESCRIBE CÓMO SE APLICA EL CONTROL
</t>
    </r>
    <r>
      <rPr>
        <b/>
        <sz val="11"/>
        <color rgb="FFFF0000"/>
        <rFont val="Arial"/>
        <family val="2"/>
      </rPr>
      <t>Mencionar el procedimiento documentado, instructivo o manual, o en caso contrario indicar "No está documentado"</t>
    </r>
  </si>
  <si>
    <t>Control No.</t>
  </si>
  <si>
    <r>
      <t xml:space="preserve">Calificación del diseño del control
</t>
    </r>
    <r>
      <rPr>
        <b/>
        <sz val="11"/>
        <color rgb="FFFF0000"/>
        <rFont val="Arial"/>
        <family val="2"/>
      </rPr>
      <t>Esta casilla suma automáticamente las variables de diseño 1 a 5, sin la 6 de evidencias</t>
    </r>
  </si>
  <si>
    <r>
      <t xml:space="preserve">Conclusión sobre el diseño de controles
</t>
    </r>
    <r>
      <rPr>
        <b/>
        <sz val="11"/>
        <color rgb="FFFF0000"/>
        <rFont val="Arial"/>
        <family val="2"/>
      </rPr>
      <t>Los controles que no aporten al promedio pueden considerarse para su modificación, eliminación o fusión con otros</t>
    </r>
  </si>
  <si>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r>
      <rPr>
        <b/>
        <sz val="11"/>
        <color rgb="FFFF0000"/>
        <rFont val="Arial"/>
        <family val="2"/>
      </rPr>
      <t>Inicialmente el responsable del control en primera línea de defensa autoevalúa, luego la tercera línea evalúa y confirma</t>
    </r>
  </si>
  <si>
    <r>
      <t xml:space="preserve">Fuerte
Diseño fuerte + Ejecución fuerte
</t>
    </r>
    <r>
      <rPr>
        <b/>
        <sz val="11"/>
        <color rgb="FFFF0000"/>
        <rFont val="Arial"/>
        <family val="2"/>
      </rPr>
      <t>No requiere acciones para fortalecer el control</t>
    </r>
  </si>
  <si>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xml:space="preserve">;
Diseño moderado + Ejecución moderada
</t>
    </r>
    <r>
      <rPr>
        <b/>
        <sz val="11"/>
        <color rgb="FFFF0000"/>
        <rFont val="Arial"/>
        <family val="2"/>
      </rPr>
      <t>Requiere acciones de fortalecimiento del control</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</si>
  <si>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
Requiere acciones de fortalecimiento del control</t>
    </r>
  </si>
  <si>
    <r>
      <t xml:space="preserve">Impacto (Detectivo)
</t>
    </r>
    <r>
      <rPr>
        <b/>
        <sz val="11"/>
        <color rgb="FFFF0000"/>
        <rFont val="Arial"/>
        <family val="2"/>
      </rPr>
      <t>No opera para riesgos de corrupción según guía DAFP</t>
    </r>
  </si>
  <si>
    <t>2. Formulación e implementación de estrategias, incluyendo la de cursos pedagógicos, que no fomenten la cultura ciudadana para la movilidad y el respeto entre  los usuarios de todas las formas de transporte</t>
  </si>
  <si>
    <t>1. Debilidad en la planificación de necesidades de recurso humano y definición de perfiles ajustados a las necesidades de los procesos y dependencias.
2. Deficiencia en cuanto a puntos de control, seguimiento y medición de la eficacia, eficiencia y efectividad del proceso de selección, inducción, entrenamiento y evaluación del personal de planta, y del cumplimiento de obligaciones en los contratistas. 
3. Falta de racionalización y simplificación de trámites, requisitos y documentación en el proceso de selección y vinculación de colaboradores.</t>
  </si>
  <si>
    <t xml:space="preserve">1. Afectación negativa del logro de los objetivos institucionales.
2: Afectación negativa en la calidad de la prestación del servicio de cara a la ciudadanía
3: Detrimento patrimonial por uso indebido de recursos
4: Investigaciones y posibles sanciones
5. Aumento de quejas y reclamaciones.
6. Afectación negativa en el clima laboral y el trabajo en equipo
</t>
  </si>
  <si>
    <t>1: Aumento de sccidentes de trabajo y enfermedades laborales.
2: Apertura  Investigaciones,  pago de indemnizaciones y sanciones por no reportar o hacerlo por fuera de los términos de ley
3: Incremento de índices de ausentismo laboral por incapacidades
4: Desmotivación laboral que conlleve a la disminución en la obtención de resultados esperados 
5: Afectación de la calidad de vida y la salud de los colaboradores.</t>
  </si>
  <si>
    <t xml:space="preserve">1: Desconocimiento de los lineamientos del subsistema de gestión ambiental, particularmente en lo referente al orden y aseo y uso eficiente de servicios públicos al interior de las sedes de la Entidad
2: Falta de liderazgo y compromiso de la Alta Dirección con las metas y desempeños ambientales institucionales en los programas de cultura de cero papel, ahorro del consumo de servicios publicos al interior de la entidad,  actualización de infraestructura física
3: Falta de conciencia ambiental de los colaboradores en el desempeño de sus funciones o ejecución de contratos y su repercusión sobre el ambiente laboral
4: Debilidad en la divulgación de los programas del Plan Institucional de Gestión Ambiental relacionados con campañas ambientales al interior de la entidad
5: Deficiencia en la planificación de metas, responsables, recursos, acciones y obligaciones y su seguimiento en cuanto a  resultados esperados del subsistema de gestión ambiental.
6: Debilidad en supervisión, seguimiento y medición al desempeño ambiental de propios y terceros en cuanto al cumplimiento de compromisos contractuales en materia ambiental.
</t>
  </si>
  <si>
    <t xml:space="preserve">1: Apertura de investigaciones y posibles sanciones
2: Afectación en la credibilidad de la Alta Dirección por no dar lineamientos claros sobre la política de gestión ambiental interna
3: Detrimento patrimonial por desviación de recursos
4: Afectación a la seguridad y salud de los colaboradores y terceros
5: Desgaste administrativo por procedimientos inoperantes
6. Daño en el ambiente laboral representado en el agotamiento o desmotivación de los colaboradores de la Entidad
</t>
  </si>
  <si>
    <r>
      <rPr>
        <b/>
        <sz val="20"/>
        <rFont val="Arial"/>
        <family val="2"/>
      </rPr>
      <t>EVALUACIÓN DEL RIESGO INHERENTE</t>
    </r>
    <r>
      <rPr>
        <u/>
        <sz val="11"/>
        <color theme="10"/>
        <rFont val="Calibri"/>
        <family val="2"/>
        <scheme val="minor"/>
      </rPr>
      <t xml:space="preserve">
</t>
    </r>
    <r>
      <rPr>
        <b/>
        <sz val="16"/>
        <rFont val="Arial"/>
        <family val="2"/>
      </rPr>
      <t>NIVEL DE RIESGO 
SEGÚN EL MAPA DE CALOR</t>
    </r>
    <r>
      <rPr>
        <u/>
        <sz val="11"/>
        <color theme="10"/>
        <rFont val="Calibri"/>
        <family val="2"/>
        <scheme val="minor"/>
      </rPr>
      <t xml:space="preserve">
</t>
    </r>
    <r>
      <rPr>
        <b/>
        <u/>
        <sz val="11"/>
        <color theme="10"/>
        <rFont val="Calibri"/>
        <family val="2"/>
        <scheme val="minor"/>
      </rPr>
      <t>Buscar el NPR en la hoja 5. Mapa de Calor; allí se ubicará la zona por color en la cual se ubica el riesgo, luego esta es la que de debe seleccionar aquí de la lista desplegable</t>
    </r>
  </si>
  <si>
    <r>
      <rPr>
        <b/>
        <sz val="12"/>
        <rFont val="Arial"/>
        <family val="2"/>
      </rPr>
      <t>NIVEL DE RIESGO INHERENTE (EVALUACIÓN INICIAL) O RESIDUAL DEL PERIODO INMEDIATAMENTE ANTERIOR</t>
    </r>
    <r>
      <rPr>
        <sz val="11"/>
        <color theme="1"/>
        <rFont val="Arial"/>
        <family val="2"/>
      </rPr>
      <t xml:space="preserve">
</t>
    </r>
  </si>
  <si>
    <r>
      <rPr>
        <b/>
        <sz val="18"/>
        <rFont val="Arial"/>
        <family val="2"/>
      </rPr>
      <t>EVIDENCIA DEL CONTROL</t>
    </r>
    <r>
      <rPr>
        <sz val="11"/>
        <color rgb="FFFF0000"/>
        <rFont val="Arial"/>
        <family val="2"/>
      </rPr>
      <t xml:space="preserve">
</t>
    </r>
    <r>
      <rPr>
        <b/>
        <sz val="11"/>
        <color rgb="FFFF0000"/>
        <rFont val="Arial"/>
        <family val="2"/>
      </rPr>
      <t>Hechos, datos o registros, verificables y trazables, que sean pertinentes para demostrar como se están controlando el riesgo</t>
    </r>
    <r>
      <rPr>
        <sz val="11"/>
        <color rgb="FFFF0000"/>
        <rFont val="Arial"/>
        <family val="2"/>
      </rPr>
      <t xml:space="preserve">
</t>
    </r>
    <r>
      <rPr>
        <u/>
        <sz val="11"/>
        <color theme="10"/>
        <rFont val="Calibri"/>
        <family val="2"/>
        <scheme val="minor"/>
      </rPr>
      <t xml:space="preserve">
</t>
    </r>
    <r>
      <rPr>
        <b/>
        <u/>
        <sz val="11"/>
        <color theme="10"/>
        <rFont val="Calibri"/>
        <family val="2"/>
        <scheme val="minor"/>
      </rPr>
      <t>NOTA: Una vez identificado el control llevarlo a la hoja 6. Evaluación Controles y contestar el cuestionario de calificación.</t>
    </r>
  </si>
  <si>
    <r>
      <rPr>
        <b/>
        <sz val="18"/>
        <color theme="1"/>
        <rFont val="Arial"/>
        <family val="2"/>
      </rPr>
      <t>CONTROLES EXISTENTES</t>
    </r>
    <r>
      <rPr>
        <b/>
        <sz val="11"/>
        <color theme="1"/>
        <rFont val="Arial"/>
        <family val="2"/>
      </rPr>
      <t xml:space="preserve">
(Transcribir aquí cada control existente, tal como se identificó en la columna CONTROLES EXISTENTES Y TIPO de la hoja 2. Mapa de Riesgos)</t>
    </r>
  </si>
  <si>
    <r>
      <t xml:space="preserve">Tipo de control
</t>
    </r>
    <r>
      <rPr>
        <b/>
        <sz val="11"/>
        <color rgb="FFFF0000"/>
        <rFont val="Arial"/>
        <family val="2"/>
      </rPr>
      <t>Clasificarlo según sea preventivo o correctivo</t>
    </r>
    <r>
      <rPr>
        <b/>
        <sz val="11"/>
        <color theme="1"/>
        <rFont val="Arial"/>
        <family val="2"/>
      </rPr>
      <t xml:space="preserve"> </t>
    </r>
  </si>
  <si>
    <t xml:space="preserve">1. Desconocimiento de las acciones concretas definidas en el PDD y PDSVM.
2. Deficiencia en la planificación y asignación de recursos necesarios para garantizar la implementación de las acciones establecidas en el PDD y PDSVM.
3. Deficiencia en los métodos de medición de la eficacia, eficiencia y efectividad de las acciones establecidas en el PDD y PDSVM que permitan evaluar el desempeño en el cumplimiento de metas y formular alertas tempranas.
4. Debilidad en la definición y aplicación de puntos de control, revisión  y generación de reportes en las etapas de formulación y ejecución de las acciones del PDD y PDSVM.
</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</si>
  <si>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</si>
  <si>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 xml:space="preserve">1. Desconocimiento del personal responsable de generar y desarrollar las estrategias, incluyendo cursos pedagógicos, con respecto al alcance e impacto de los mismos.
2. Deficiencia en la metodologia para formular e implementar las estrategias de manera sistemática y articulada entre dependencias de la SDM, incluyendo los mecanismos de divulgación y concientización de las acciones que fomentan la cultura ciudadana 
3. Deficiencia en los mecanismos de medición de la eficacia, eficiencia y efectividad de las estrategias y cursos.
4. Falta de liderazgo y compromiso de los directivos responsables de la formulacion e implementación de las estrategias.
5. Deficiencia en la planificación de recursos y acciones y su seguimiento, en cuanto a  resultados esperados para el fomento de la cultura ciudadana y el respeto entre todos los usuarios.
</t>
  </si>
  <si>
    <t xml:space="preserve">Verificar que la dependencia responsable planifique los recursos para la implementación del PDSVM en el anteproyecto de presupuesto </t>
  </si>
  <si>
    <t>1: Detrimento patrimonial
2: Pérdida de imagen institucional
3: Desgaste administrativo por reprocesos
4: Investigaciones disciplinarias, administrativas, penales y fiscales.
5. Aumento en las reclamaciones, quejas, demandas, tutelas y demás acciones jurídicas, que ingresan a la Entidad
6.  Afectaciones a terceros.</t>
  </si>
  <si>
    <t>3. Verificar la planificación y seguimiento de los recursos  y/o acciones para Seguridad Digital  en el Plan de Acción Institucional por parte de las dependencias responsables (preventivo)</t>
  </si>
  <si>
    <t>Revisar y Acompañar  a  las dependencias de la SDM  en el desarrollo de  proyectos y en el diseño de estrategias de gestión social atraves de la aplicación del procedimiento de inclusión del componente social. (Preventivo)</t>
  </si>
  <si>
    <t xml:space="preserve">4.  </t>
  </si>
  <si>
    <t>Realizar el seguimiento a  las personas convocadas a las jornadas de socializacion  de servicios Convenio SENA SDM para la inscripcion a las formaciones tecnico tecnologicas y complementarias que se en cuentren disponibles en el portafoilio de servicios. (Preventivo</t>
  </si>
  <si>
    <t xml:space="preserve">2. </t>
  </si>
  <si>
    <t>2.1</t>
  </si>
  <si>
    <t>2.2.</t>
  </si>
  <si>
    <t xml:space="preserve">
Verificar  la fase de factibilidad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t>
  </si>
  <si>
    <t>6.</t>
  </si>
  <si>
    <t>Implementar  y realizar seguimiento a las acciones definidas como estrategias de mitigacion deacuerdo a los impactos previamente idenficados de la población objetivo (Detectivo)</t>
  </si>
  <si>
    <t xml:space="preserve">Verificar  y realizar el  seguimiento a la implementacion  del documento de Guia para la implementacion Estrategia de Rendicion de Cuentas, de la Secretaria distrital de Movilidad por localidades. con el fin de conocer el paso a paso la metodologia y el cumplimiento de la normatividad.vigente. (Preventivo)
</t>
  </si>
  <si>
    <t xml:space="preserve">Divulgar los canales de denuncia de actos de Corrupción en las carteleras de los CLMs.(Preventivo)
</t>
  </si>
  <si>
    <t>1.</t>
  </si>
  <si>
    <t xml:space="preserve">Realizar el seguimiento  y verificación a las actividades realizadas en los Espacios de Participación  en los CLMs por medio del instrumento de las Agendas Participativas para cumplir con los compromisos establecidos con  la comunidad en cada una de las localidades.(Preventivo)
</t>
  </si>
  <si>
    <t>2.</t>
  </si>
  <si>
    <t xml:space="preserve">
Divulgar la información relacionada con  las medidas anticorrupción institucionales contenidas en el PAAC  en las audiencias publicas.de  la rendición de cuentas en cada una de las Lccalidades,</t>
  </si>
  <si>
    <t>Verificar la información pública reportada en el Plan de Acción Institucional de acuerdo con el Plan Anual de Adquisiciones (preventivo)</t>
  </si>
  <si>
    <t>Verificar que las viabilidades presupuestales coincidan con el PAA (preventivo). grupo 2 ppto</t>
  </si>
  <si>
    <t xml:space="preserve">3.1. </t>
  </si>
  <si>
    <t>Revisar e informar los avances y atrasos en la ejecución presupuestal y contractual de acuerdo con el PAA (preventivo). grupo 2 ppto</t>
  </si>
  <si>
    <t xml:space="preserve">3.2. </t>
  </si>
  <si>
    <t xml:space="preserve">Divulgar la información relacionada con  las medidas anticorrupción institucionales contenidas en el PAAC  en las audiencias publicas.de  la rendición de cuentas en cada una de las Lccalidades. (Preventivo)  </t>
  </si>
  <si>
    <t xml:space="preserve">
6.Divulgar los canales de denuncia de actos de Corrupción en las carteleras de los CLMs.(Preventivo)</t>
  </si>
  <si>
    <t>Verificar la implementación del PIP en los espacios de participación   con  el adeacuado seguimiento a los lineamientos del enfoque diferencial y enfoque de genero con el fin de mejorar los sistemas de atencion a la población y fomentar de esta manera la inclusion de la sociedad civil en los procesos de participación  .(preventivo)</t>
  </si>
  <si>
    <t xml:space="preserve">Realizar el seguimiento a  las solicitudes  realizadas en los CLMs   a traves del instrumento de las agendas participativas para velar por su  efectiva atención atraves de las dependencias del SDM. (Preventivo)
</t>
  </si>
  <si>
    <t>7.</t>
  </si>
  <si>
    <t>Realizar el seguimiento a las jornadas de socialización en los temas de cultura ciudadana</t>
  </si>
  <si>
    <t>8.</t>
  </si>
  <si>
    <t xml:space="preserve">1: Fallas en la infraestructura tecnológica que pueda afectar la Seguridad Digital de la Entidad.
2: Desconocimiento por parte de los colaboradores de la Entidad en cuanto a los principios, propósitos y aplicación de la Política de Seguridad Digital.
3: Deficiencia en la planificación de recursos y acciones y su seguimiento en cuanto a resultados esperados en Seguridad Digital de la Entidad.
4. Deficiencia en los mecanismos de medición de la eficacia, eficiencia y efectividad de la Política de Seguridad Digital.
5: Obsolescencia tecnológica y su impacto en la Seguridad Digital.
</t>
  </si>
  <si>
    <t xml:space="preserve">1. Vulneración de la disponibilidad e integridad de la información.
2. Afectación negativa del servicio y la gestión de la Entidad.
</t>
  </si>
  <si>
    <t xml:space="preserve">Verificar el cumplimiento de la guía metodológica de la Veeduría Distrital para la rendición de cuentas sectorial y la Secretaría General (preventivo) 
</t>
  </si>
  <si>
    <t>1.1.</t>
  </si>
  <si>
    <t>1.2.</t>
  </si>
  <si>
    <t>4.1.</t>
  </si>
  <si>
    <t xml:space="preserve">4.2. </t>
  </si>
  <si>
    <t xml:space="preserve">Implementar estrategias de socialización del Código de Integridad y lucha contra la corrupción (preventivo) </t>
  </si>
  <si>
    <t>preventivo</t>
  </si>
  <si>
    <t>3.1</t>
  </si>
  <si>
    <t>3.2</t>
  </si>
  <si>
    <t>Verificar que las solicitudes de devolucion cumplan con los requisitos para tal fin (control preventivo)</t>
  </si>
  <si>
    <t>Recibir y verificar que los documentos radicados para pago cumplan con todos los requisitos establecidos , (control preventivo)</t>
  </si>
  <si>
    <t>Recibir y verificar que los documentos radicados para pago cumplan con todos los requisitos establecidos</t>
  </si>
  <si>
    <t>2.2</t>
  </si>
  <si>
    <t xml:space="preserve">Revisar los actos administrativos que se encuentren relacionados con la politica de Vision Cero; asi como los demas documentos que se pongan en consideracion de la Direccion de Normatividad y conceptos y que se encuente relacionados con la politica anterior mencionada.(Detectivo) 
</t>
  </si>
  <si>
    <t>3.</t>
  </si>
  <si>
    <t>Hacer seguimiento a la aplicación  de los manuales de Contratación y Supervisión de la Entidad, teniendo en cuenta las normas existentes en todos los tramites de gestion contractual.(preventivo)</t>
  </si>
  <si>
    <t>Revisar los actos administrativos que se encuentren relacionados con la politica de Vision Cero; asi como los demas documentos que se pongan en consideracion de la Direccion de Normatividad y conceptos y que se encuente relacionados con la politica anterior mencionada.(Detectivo)</t>
  </si>
  <si>
    <t>2, 3</t>
  </si>
  <si>
    <t>1.3.</t>
  </si>
  <si>
    <t xml:space="preserve">Realizar socializaciónes  a los colaboradores de la SDM sobre el manual de contratación y Manual de Supervision e Interventoria  con el proposito de fortalecer la gestion contractual de la entidad. (preventivo)  
</t>
  </si>
  <si>
    <t xml:space="preserve">4.3 </t>
  </si>
  <si>
    <t>Presentar las denuncias correspondientes al detectar el uso indebido de la información pública de la Entidad (Preventivos) - Ataca la Causa  Bajos niveles de denuncia de actos de corrupción.</t>
  </si>
  <si>
    <t xml:space="preserve">5. </t>
  </si>
  <si>
    <t>Validar  semanalmenrte los terminos  y los procesos judiciales. (Controles Detectivos)</t>
  </si>
  <si>
    <t>1.2</t>
  </si>
  <si>
    <t>Hacer seguimiento a la aplicación  de los manuales de Contratación y Supervisión de la Entidad, teniendo en cuenta las normas existentes en todos los tramites de gestion contractual. (preventivo)</t>
  </si>
  <si>
    <t>1.3</t>
  </si>
  <si>
    <t xml:space="preserve">Revisar los actos administrativos que se expidan con ocasion del codigo de Integridad y/ o el que lo sustituya o Modifique.(Prevetivo)ataca la causa Baja cultura de control en los colaboradores de la Entidad frente al uso responsable de la información pública y  tipologías de actos de corrupción. </t>
  </si>
  <si>
    <t xml:space="preserve">
Presentar las denuncias correspondientes al detectar el uso indebido de la información pública de la Entidad (Preventivos) - Ataca la Causa Falta de celeridad y contundencia en la aplicación de acciones disciplinarias contra actos de corrupción.</t>
  </si>
  <si>
    <t>4.</t>
  </si>
  <si>
    <t xml:space="preserve">Cotejar el  bloqueo en puertos USB  con el fin de mitigar  la transferencia de informacion.(preventivo)Ataca la causa Debilidad en la concertación de alianzas estratégicas y de articulación interinstitucional para combatir la corrupción. </t>
  </si>
  <si>
    <t xml:space="preserve">1.1.  </t>
  </si>
  <si>
    <t>Realizar socializaciones  a los colaboradores de la SDM sobre el manual de contratación y Manual de Supervision e Interventoria  con el proposito de fortalecer la gestion contractual de la entidad.(Preventivo)</t>
  </si>
  <si>
    <t>3.3</t>
  </si>
  <si>
    <t xml:space="preserve">Hacer seguimiento a la aplicación de los  documentos de SIG(MIPG) - Gestión contractual (Preventivo)
</t>
  </si>
  <si>
    <t xml:space="preserve">1,Revisar los actos administrativos que se expidan con ocasion del codigo de Integridad y/ o el que lo sustituya o Modifique(Preventivo) </t>
  </si>
  <si>
    <t xml:space="preserve">2.Verificar los conceptos solicitados a la Direccion de Normatividad y conceptos, asi como los derechos de peticion esten atendidos teniendo en cuenta lo dispuesto en la normatividad que regula la materia.(Detectivo)
</t>
  </si>
  <si>
    <t xml:space="preserve">5,Verificar la prestacion oportuna del   nuevo modulo de peticiones quejas y reclamos habilitado, con el fin de  brindar servicios eficientes opotunos y  de calidad .(Detectivo) </t>
  </si>
  <si>
    <t xml:space="preserve">6.Validar  semanalmenrte los terminos  y los procesos judiciales. (Controles Detectivos) </t>
  </si>
  <si>
    <t xml:space="preserve">1.Verificar los requisitos establecidos para el perfil requerido por las areas a traves de las listas de chequeo , previa suscripcion del contrato en la plataforma Secop.(Preventivo)- Ataca la Causa  Debilidad en la planificación de necesidades de recurso humano y definición de perfiles ajustados a las necesidades de los procesos y dependencias. </t>
  </si>
  <si>
    <t>5,Verificar los requisitos establecidos para el perfil requerido por las areas a traves de las listas de chequeo , previa suscripcion del contrato en la plataforma Secop.(Preventivo)</t>
  </si>
  <si>
    <t xml:space="preserve"> Verificar que las dependencias responsables planifiquen los recursos para la rendición de cuentas en el anteproyecto de presupuesto </t>
  </si>
  <si>
    <t xml:space="preserve">Verificar el cumplimiento de plan de acción descrito en el Plan Estratégico de Comunicaciones y Cultura para la Movilidad </t>
  </si>
  <si>
    <t>Implementar y evaluar el Plan Estratégico de Comunicaciones y Cultura para la Movilidad</t>
  </si>
  <si>
    <t>2.3</t>
  </si>
  <si>
    <t>Verificar la información publicada en los medios de comunicación</t>
  </si>
  <si>
    <t xml:space="preserve">Verificar la información publicada en los medios de comunicación </t>
  </si>
  <si>
    <t xml:space="preserve"> Verificar el contenido comunicativo frente al tema de rendición de cuentas </t>
  </si>
  <si>
    <t>1.4</t>
  </si>
  <si>
    <t xml:space="preserve"> Verificar la información publicada en los medios de comunicación </t>
  </si>
  <si>
    <t>Verificar el impacto de las campañas relacionadas con anticorrupción</t>
  </si>
  <si>
    <t>Verificar la información publicada en los medios de comunicación (detectivo)</t>
  </si>
  <si>
    <t>Procedimiento de gestión de incidentes de seguridad de la información (Correctivo) ---&gt;  Ataca las Concecuencias definidas como  Vulneración de la disponibilidad e integridad de la información, y 2.3.4. Afectación negativa del servicio y la gestión de la Entidad.</t>
  </si>
  <si>
    <t xml:space="preserve">Verificar el cumplimiento del procedimiento de control de cambios (PA04-PR04 PROCEDIMIENTO GESTIÓN DE CAMBIOS DE TIC VERSIÓN 1,0 DE 18-02-2019.PDF) (Preventivo) ---&gt; Ataca la causa definida como  “ Fallas en la infraestructura tecnológica que pueda afectar la Seguridad Digital de la Entidad.“
</t>
  </si>
  <si>
    <t>1, 2</t>
  </si>
  <si>
    <t>4.1</t>
  </si>
  <si>
    <t>4.2</t>
  </si>
  <si>
    <t xml:space="preserve">2. Revisar la correcta implementación del proyecto que tiene como objeto “DISEÑAR, DESARROLLAR E IMPLEMENTAR ESTRATEGIAS DE SENSIBILIZACIÓN ORIENTADAS A: LA TRANSICIÓN A IPV6 Y GESTIÓN DE SEGURIDAD DE LA INFORMACIÓN EN LA SECRETARÍA DISTRITAL DE MOVILIDAD” a ejecutarse en el segundo semestre de 2019. (Preventivo)
</t>
  </si>
  <si>
    <t xml:space="preserve">Cotejar la correcta implementación del PAA que tiene la OTIC para el 2019, especialmente en los proyectos relacionados con Seguridad de la Información. (Preventivo) 
</t>
  </si>
  <si>
    <t>Verificar los indicadores definidos por MinTIC para la Política de Seguridad Digital para implementarlos en la Secretaria Distrital de Movilidad. (Preventivo)</t>
  </si>
  <si>
    <t xml:space="preserve">Validar la correcta implantación de las Políticas Específicas de la Seguridad de la Información 5.31 y 5.32 “Política de adquisición de hardware” y “Política de adquisición de software”. (Preventivo) </t>
  </si>
  <si>
    <t>Verificar la planificación y seguimiento de los recursos y/o acciones para cultura ciudadana en el Plan de Acción Institucional por parte de las dependencias responsables (preventivo) grupo 1 metas</t>
  </si>
  <si>
    <t>5.</t>
  </si>
  <si>
    <t xml:space="preserve">1.2. </t>
  </si>
  <si>
    <t>1.1</t>
  </si>
  <si>
    <t>3.3.</t>
  </si>
  <si>
    <t>3.4</t>
  </si>
  <si>
    <t xml:space="preserve">
Organizar rotaciones de los  equipos de colaboradores (Orientadores y Gestores locales)  en cada uno de los  CLMs en los periodos predefinidos por la supervisión . (Preventivo)</t>
  </si>
  <si>
    <t xml:space="preserve">Validar en la plataforma SECOP y la base de datos los procesos contractuales de la Entidad. (detectivo)Ataca la consecuencia desgaste administrativo por reprocesos  </t>
  </si>
  <si>
    <t>Hacer seguimiento a la aplicación de los  documentos de SIG(MIPG) - Gestión contractual (Preventivo)ataca la causa Debilidad en los puntos de control y mecanismos de seguimiento y medición de la eficacia y eficiencia del proceso contractual.</t>
  </si>
  <si>
    <t>Verificar y hacer seguimiento  a las denuncias que se presentan por parte de las areas.(Control Detectivo) Ataca una consecuencia  Desgaste administrativo por reprocesos y Investigaciones y sanciones</t>
  </si>
  <si>
    <t xml:space="preserve">Revisar aleatoriamente Sistema Siproj y revision de las fichas de conciliación. (Controles Detectivos) Ataca una consecuencia que seria Desgaste administrativo por reprocesos.
</t>
  </si>
  <si>
    <r>
      <t xml:space="preserve">Promedio calificación del diseño de controles 
</t>
    </r>
    <r>
      <rPr>
        <b/>
        <sz val="11"/>
        <color rgb="FFFF0000"/>
        <rFont val="Arial"/>
        <family val="2"/>
      </rPr>
      <t xml:space="preserve">Para cada riesgo </t>
    </r>
    <r>
      <rPr>
        <b/>
        <sz val="11"/>
        <color theme="1"/>
        <rFont val="Arial"/>
        <family val="2"/>
      </rPr>
      <t xml:space="preserve">
</t>
    </r>
  </si>
  <si>
    <t>Ejecutar los puntos de control del procedimiento PE01-PR01 ANÁLISIS, CONCEPTOS Y/O ESTUDIOS TÉCNICOS DE MEDIDAS ESTRATÉGICAS PARA LA MOVILIDAD. (Preventivo)</t>
  </si>
  <si>
    <t xml:space="preserve">2.2, 4. </t>
  </si>
  <si>
    <t xml:space="preserve">3.2  </t>
  </si>
  <si>
    <t>Evaluar la eficacia de los conceptos y/o estudios técnicos a través de indicadores en el POA  (Preventivo).</t>
  </si>
  <si>
    <t>1.5</t>
  </si>
  <si>
    <t>Verificar la ejecución de las actividades del proceso de Inteligencia para la Movilidad, a través de los procedimientos existentes. (Preventivo)</t>
  </si>
  <si>
    <t xml:space="preserve">Verificar que los usuarios con acceso a la carpeta compartida, que sirve como repositorio de la información del proceso de Inteligencia para la Movilidad, pueda ser consultada únicamente por los servidores autorizados por el jefe de la DIM (Preventivo). </t>
  </si>
  <si>
    <t>Efectuar seguimiento a la ejecución contractual y a las supervisiones de los contratos asignados a cargo de la DIM. (Preventivo)</t>
  </si>
  <si>
    <t>Validar que los estudios previos estén acordes con el perfil y experiencia requeridos para el desarrollo de la misionalidad del proceso de Inteligencia para la Movilidad. (Preventivo)</t>
  </si>
  <si>
    <t xml:space="preserve">1.2, 2. </t>
  </si>
  <si>
    <t>Verificar que se cumplan los requisitos en la elaboración de estudios o conceptos para la formulación de Planes, Programas o proyectos de Movilidad de la ciudad   (Preventivo)</t>
  </si>
  <si>
    <t>Hacer seguimiento en la asignación de recursos para acciones enfocadas a la sostenibilidad ambiental (Preventivo).</t>
  </si>
  <si>
    <t xml:space="preserve"> Verificar la aplicación de los puntos de control establecidos en los procedimientos e instructivos existentes. (Preventivo)</t>
  </si>
  <si>
    <t>Verificar la aplicación de los puntos de control establecidos en los procedimientos e instructivos existentes. (Preventivo)</t>
  </si>
  <si>
    <t xml:space="preserve">1.5 </t>
  </si>
  <si>
    <t>1, 3</t>
  </si>
  <si>
    <t xml:space="preserve"> Realizar los operativos de Control de Tránsito y Transporte de conformidad con la priorización efectuada. (Preventivo)</t>
  </si>
  <si>
    <t>Verificación de los requisitos para cada modalidad de los procesos contratuales estructurados en la SCTT. (Causa No 1 -Consecuencia No 3)</t>
  </si>
  <si>
    <t xml:space="preserve">1.3 </t>
  </si>
  <si>
    <t>Verificación de los requisitos para solicitud de Copia de IPAT´s (Preventivo)</t>
  </si>
  <si>
    <t xml:space="preserve">1.2 </t>
  </si>
  <si>
    <t>Verificar los requisitos establecidos para el perfil requerido por las areas a traves de las listas de chequeo , previa suscripcion del contrato en la plataforma Secop.(Preventivo)- Ataca la Causa Falta de racionalización y simplificación de trámites, requisitos y documentación en el proceso de selección y vinculación de colaboradores.</t>
  </si>
  <si>
    <t>Verificar la planificación y seguimiento de las acciones para SST en el Plan de Acción Institucional por parte de las dependencias responsables (preventivo)</t>
  </si>
  <si>
    <t xml:space="preserve">3. </t>
  </si>
  <si>
    <t>Verificar la planificación y seguimiento de los recursos y/o acciones para la gestión ambiental en el Plan de Acción Institucional por parte de las dependencias responsables (preventivo)</t>
  </si>
  <si>
    <r>
      <t xml:space="preserve">% de cumplimiento del diseño del control
</t>
    </r>
    <r>
      <rPr>
        <b/>
        <sz val="11"/>
        <color rgb="FFFF0000"/>
        <rFont val="Arial"/>
        <family val="2"/>
      </rPr>
      <t>Teniendo en cuenta que 90 puntos al ser el máximo puntaje equivale a 100% de cumplimiento</t>
    </r>
  </si>
  <si>
    <r>
      <t xml:space="preserve">Evaluación del diseño del control
</t>
    </r>
    <r>
      <rPr>
        <b/>
        <sz val="11"/>
        <color rgb="FFFF0000"/>
        <rFont val="Arial"/>
        <family val="2"/>
      </rPr>
      <t>Fuerte: 96 a 100%;
Moderado: 86 a 95%;
Débil: Menor a 86%</t>
    </r>
  </si>
  <si>
    <t>Revisar Aleatoriamente Sistema Siproj y revision de las fichas de conciliación. (Controles Detectivos)</t>
  </si>
  <si>
    <r>
      <t xml:space="preserve">Solidez del diseño del conjunto de controles 
</t>
    </r>
    <r>
      <rPr>
        <b/>
        <sz val="11"/>
        <color rgb="FFFF0000"/>
        <rFont val="Arial"/>
        <family val="2"/>
      </rPr>
      <t>El promedio debe estar por encima de 96%, sino se requieren planes de acción</t>
    </r>
  </si>
  <si>
    <t>SOLIDEZ INDIVIDUAL DE LOS CONTROLES</t>
  </si>
  <si>
    <t>No. de casillas que aporta cada control preventivo según su solidez</t>
  </si>
  <si>
    <r>
      <t xml:space="preserve">No. de casillas a mover en el mapa de calor hacia </t>
    </r>
    <r>
      <rPr>
        <b/>
        <sz val="11"/>
        <color rgb="FFFF0000"/>
        <rFont val="Arial"/>
        <family val="2"/>
      </rPr>
      <t>ABAJO</t>
    </r>
    <r>
      <rPr>
        <b/>
        <sz val="11"/>
        <rFont val="Arial"/>
        <family val="2"/>
      </rPr>
      <t>, según</t>
    </r>
    <r>
      <rPr>
        <b/>
        <sz val="11"/>
        <color theme="1"/>
        <rFont val="Arial"/>
        <family val="2"/>
      </rPr>
      <t xml:space="preserve">
promedio de controles preventivos</t>
    </r>
  </si>
  <si>
    <r>
      <t xml:space="preserve">No. de casillas a mover en la matriz de calificación hacia la </t>
    </r>
    <r>
      <rPr>
        <b/>
        <sz val="11"/>
        <color rgb="FFFF0000"/>
        <rFont val="Arial"/>
        <family val="2"/>
      </rPr>
      <t>IZQUIERDA,</t>
    </r>
    <r>
      <rPr>
        <b/>
        <sz val="11"/>
        <color theme="1"/>
        <rFont val="Arial"/>
        <family val="2"/>
      </rPr>
      <t xml:space="preserve"> según promedio de controles detectivos</t>
    </r>
  </si>
  <si>
    <t xml:space="preserve">TIPOLOGÍA (Gestión o Corrupción)
</t>
  </si>
  <si>
    <r>
      <t xml:space="preserve">Número de casillas que desplaza por </t>
    </r>
    <r>
      <rPr>
        <b/>
        <sz val="11"/>
        <color theme="1"/>
        <rFont val="Arial"/>
        <family val="2"/>
      </rPr>
      <t>impacto</t>
    </r>
    <r>
      <rPr>
        <sz val="11"/>
        <color theme="1"/>
        <rFont val="Arial"/>
        <family val="2"/>
      </rPr>
      <t xml:space="preserve"> después de evaluar controles
</t>
    </r>
    <r>
      <rPr>
        <sz val="20"/>
        <color rgb="FFFF0000"/>
        <rFont val="Wingdings 3"/>
        <family val="1"/>
        <charset val="2"/>
      </rPr>
      <t>Å</t>
    </r>
  </si>
  <si>
    <r>
      <t>Número de casillas que desplaza por</t>
    </r>
    <r>
      <rPr>
        <b/>
        <sz val="11"/>
        <color theme="1"/>
        <rFont val="Arial"/>
        <family val="2"/>
      </rPr>
      <t xml:space="preserve"> probabilidad </t>
    </r>
    <r>
      <rPr>
        <sz val="11"/>
        <color theme="1"/>
        <rFont val="Arial"/>
        <family val="2"/>
      </rPr>
      <t xml:space="preserve">después de evaluar controles
</t>
    </r>
    <r>
      <rPr>
        <sz val="20"/>
        <color rgb="FFFF0000"/>
        <rFont val="Wingdings 3"/>
        <family val="1"/>
        <charset val="2"/>
      </rPr>
      <t>È</t>
    </r>
  </si>
  <si>
    <r>
      <rPr>
        <b/>
        <sz val="18"/>
        <rFont val="Arial"/>
        <family val="2"/>
      </rPr>
      <t>NIVEL DE RIESGO SEGÚN MAPA DE CALOR</t>
    </r>
    <r>
      <rPr>
        <u/>
        <sz val="18"/>
        <color theme="10"/>
        <rFont val="Calibri"/>
        <family val="2"/>
        <scheme val="minor"/>
      </rPr>
      <t xml:space="preserve">
</t>
    </r>
  </si>
  <si>
    <t xml:space="preserve">TRATAMIENTO DEL RIESGO                                                                                                </t>
  </si>
  <si>
    <t xml:space="preserve">TRATAMIENTO DEL RIESGO   </t>
  </si>
  <si>
    <t>PLAN DE CONTINGENCIA EN CASO DE MATERIALIZACIÓN DEL RIESGO</t>
  </si>
  <si>
    <t>1.2, 2.1, 3.1, 4</t>
  </si>
  <si>
    <r>
      <t xml:space="preserve">ACCIONES SEGÚN LA OPCIÓN DE MANEJO ESCOGIDA Y LA EVALUACIÓN DE CADA CONTROL
</t>
    </r>
    <r>
      <rPr>
        <b/>
        <sz val="12"/>
        <color rgb="FFFF3300"/>
        <rFont val="Arial"/>
        <family val="2"/>
      </rPr>
      <t>Revisar la hoja de evaluación de controles en el campo de Conclusión sobre los controles y si la opción</t>
    </r>
    <r>
      <rPr>
        <b/>
        <sz val="12"/>
        <color rgb="FFFF0000"/>
        <rFont val="Arial"/>
        <family val="2"/>
      </rPr>
      <t xml:space="preserve"> de manejo es: </t>
    </r>
    <r>
      <rPr>
        <b/>
        <sz val="12"/>
        <rFont val="Arial"/>
        <family val="2"/>
      </rPr>
      <t xml:space="preserve">
</t>
    </r>
    <r>
      <rPr>
        <b/>
        <sz val="12"/>
        <color rgb="FFFF0000"/>
        <rFont val="Arial"/>
        <family val="2"/>
      </rPr>
      <t xml:space="preserve">ACEPTAR: </t>
    </r>
    <r>
      <rPr>
        <sz val="12"/>
        <color rgb="FFFF0000"/>
        <rFont val="Arial"/>
        <family val="2"/>
      </rPr>
      <t>No se adopta ninguna medida que afecte la probabilidad o el impacto del riesgo, se mantienen los controles y se les hace seguimiento periódico. En el caso de riesgos de</t>
    </r>
    <r>
      <rPr>
        <b/>
        <sz val="12"/>
        <color rgb="FFFF0000"/>
        <rFont val="Arial"/>
        <family val="2"/>
      </rPr>
      <t xml:space="preserve"> corrupción</t>
    </r>
    <r>
      <rPr>
        <sz val="12"/>
        <color rgb="FFFF0000"/>
        <rFont val="Arial"/>
        <family val="2"/>
      </rPr>
      <t>, estos</t>
    </r>
    <r>
      <rPr>
        <b/>
        <sz val="12"/>
        <color rgb="FFFF0000"/>
        <rFont val="Arial"/>
        <family val="2"/>
      </rPr>
      <t xml:space="preserve"> no </t>
    </r>
    <r>
      <rPr>
        <sz val="12"/>
        <color rgb="FFFF0000"/>
        <rFont val="Arial"/>
        <family val="2"/>
      </rPr>
      <t xml:space="preserve">pueden ser aceptados.
</t>
    </r>
    <r>
      <rPr>
        <b/>
        <sz val="12"/>
        <color rgb="FFFF0000"/>
        <rFont val="Arial"/>
        <family val="2"/>
      </rPr>
      <t>EVITAR:</t>
    </r>
    <r>
      <rPr>
        <sz val="12"/>
        <color rgb="FFFF0000"/>
        <rFont val="Arial"/>
        <family val="2"/>
      </rPr>
      <t xml:space="preserve"> Se abandonan las actividades que dan lugar al riesgo y se decide no iniciar o no continuar con las actividades que lo causan. Puede que no sea una opción viable si impide el desarrollo de las actividades
</t>
    </r>
    <r>
      <rPr>
        <b/>
        <sz val="12"/>
        <color rgb="FFFF0000"/>
        <rFont val="Arial"/>
        <family val="2"/>
      </rPr>
      <t xml:space="preserve">COMPARTIR: </t>
    </r>
    <r>
      <rPr>
        <sz val="12"/>
        <color rgb="FFFF0000"/>
        <rFont val="Arial"/>
        <family val="2"/>
      </rPr>
      <t xml:space="preserve">Se reduce la probabilidad o el impacto del riesgo y se transfiere o comparte una parte de este. Ej.: seguros y tercerización
</t>
    </r>
    <r>
      <rPr>
        <b/>
        <sz val="12"/>
        <color rgb="FFFF0000"/>
        <rFont val="Arial"/>
        <family val="2"/>
      </rPr>
      <t xml:space="preserve">REDUCIR: </t>
    </r>
    <r>
      <rPr>
        <sz val="12"/>
        <color rgb="FFFF0000"/>
        <rFont val="Arial"/>
        <family val="2"/>
      </rPr>
      <t xml:space="preserve">Se adoptan medidas para reducir la probabilidad o el impacto del riesgo o ambos, esto conlleva a la implementación de controles adicionales. Para riesgos de </t>
    </r>
    <r>
      <rPr>
        <b/>
        <sz val="12"/>
        <color rgb="FFFF0000"/>
        <rFont val="Arial"/>
        <family val="2"/>
      </rPr>
      <t>seguridad digital</t>
    </r>
    <r>
      <rPr>
        <sz val="12"/>
        <color rgb="FFFF0000"/>
        <rFont val="Arial"/>
        <family val="2"/>
      </rPr>
      <t xml:space="preserve"> se deben emplear como  mínimo los controles del anexo A de la </t>
    </r>
    <r>
      <rPr>
        <b/>
        <sz val="12"/>
        <color rgb="FFFF0000"/>
        <rFont val="Arial"/>
        <family val="2"/>
      </rPr>
      <t>ISO/IEC 27001:2013</t>
    </r>
    <r>
      <rPr>
        <sz val="18"/>
        <color rgb="FFFF0000"/>
        <rFont val="Arial"/>
        <family val="2"/>
      </rPr>
      <t xml:space="preserve">
</t>
    </r>
    <r>
      <rPr>
        <b/>
        <sz val="18"/>
        <rFont val="Arial"/>
        <family val="2"/>
      </rPr>
      <t xml:space="preserve">
</t>
    </r>
  </si>
  <si>
    <r>
      <t xml:space="preserve">ACCIÓN DE CONTINGENCIA
</t>
    </r>
    <r>
      <rPr>
        <sz val="12"/>
        <color rgb="FFFF0000"/>
        <rFont val="Arial"/>
        <family val="2"/>
      </rPr>
      <t xml:space="preserve">Qué se hace en caso de materializarse considerando las consecuencias identificadas y los controles </t>
    </r>
    <r>
      <rPr>
        <b/>
        <sz val="12"/>
        <color rgb="FFFF0000"/>
        <rFont val="Arial"/>
        <family val="2"/>
      </rPr>
      <t>detectivos</t>
    </r>
  </si>
  <si>
    <r>
      <t xml:space="preserve">PLAZO PARA IMPLEMENTACIÓN
</t>
    </r>
    <r>
      <rPr>
        <b/>
        <sz val="12"/>
        <color rgb="FFFF0000"/>
        <rFont val="Arial"/>
        <family val="2"/>
      </rPr>
      <t xml:space="preserve">Horas o días </t>
    </r>
    <r>
      <rPr>
        <sz val="12"/>
        <color rgb="FFFF0000"/>
        <rFont val="Arial"/>
        <family val="2"/>
      </rPr>
      <t>según el nivel de impacto identificado al evaluar el riesgo residual</t>
    </r>
  </si>
  <si>
    <r>
      <t xml:space="preserve">CARGO RESPONSABLE
</t>
    </r>
    <r>
      <rPr>
        <sz val="12"/>
        <color rgb="FFFF0000"/>
        <rFont val="Arial"/>
        <family val="2"/>
      </rPr>
      <t>Con la jerarquía y autoridad suficientes para la toma de decisiones</t>
    </r>
  </si>
  <si>
    <r>
      <t xml:space="preserve">EVIDENCIA DE EJECUCIÓN DE LAS ACCIONES
</t>
    </r>
    <r>
      <rPr>
        <sz val="12"/>
        <color rgb="FFFF0000"/>
        <rFont val="Arial"/>
        <family val="2"/>
      </rPr>
      <t>Hechos, datos o registros, verificables y trazables, que sean pertinentes para demostrar como se están controlando el riesgo una vez materializado</t>
    </r>
    <r>
      <rPr>
        <b/>
        <sz val="18"/>
        <rFont val="Arial"/>
        <family val="2"/>
      </rPr>
      <t xml:space="preserve">
</t>
    </r>
  </si>
  <si>
    <r>
      <t xml:space="preserve">SEGUIMIENTO/ MEDICIÓN DE EFICACIA DE LAS ACCIÓN
</t>
    </r>
    <r>
      <rPr>
        <sz val="12"/>
        <color rgb="FFFF3300"/>
        <rFont val="Arial"/>
        <family val="2"/>
      </rPr>
      <t>Reuniones, indicadores,..</t>
    </r>
  </si>
  <si>
    <t>Verificar el cumplimiento de lo establecido en el Plan Anticorrupción y de atención al ciudadano - Componente 3 Rendión de Cuentas</t>
  </si>
  <si>
    <t>1.6</t>
  </si>
  <si>
    <t>Validar la aplicación de los criterios de confidencialidad de la Información establecido en el ítem 10 del   Estatuto de Auditoria y Código de Ética del Auditor Interno</t>
  </si>
  <si>
    <t xml:space="preserve">Validar la aplicación de los criterios de confidencialidad de la Información establecido en el ítem 10 del   Estatuto de Auditoria y Código de Ética del Auditor Interno </t>
  </si>
  <si>
    <t>Verificar la aplicabilidad de los formatos de Solicitud de cuentas de usuario (Código PA04-PR01-F01 Versión 1,0) aprobados para cada uno de los servidores de la OCI</t>
  </si>
  <si>
    <r>
      <rPr>
        <b/>
        <sz val="18"/>
        <rFont val="Arial"/>
        <family val="2"/>
      </rPr>
      <t xml:space="preserve">OPCIÓN DE MANEJO
</t>
    </r>
    <r>
      <rPr>
        <b/>
        <sz val="12"/>
        <color rgb="FFFF3300"/>
        <rFont val="Arial"/>
        <family val="2"/>
      </rPr>
      <t>Según el nivel de riesgo residual, escoger de la lista de</t>
    </r>
    <r>
      <rPr>
        <b/>
        <sz val="11"/>
        <color rgb="FFFF3300"/>
        <rFont val="Arial"/>
        <family val="2"/>
      </rPr>
      <t>sp</t>
    </r>
    <r>
      <rPr>
        <b/>
        <sz val="11"/>
        <color rgb="FFFF0000"/>
        <rFont val="Arial"/>
        <family val="2"/>
      </rPr>
      <t>legable la opción de manejo que se considere más conveniente para tratar el riesgo</t>
    </r>
    <r>
      <rPr>
        <u/>
        <sz val="18"/>
        <color theme="10"/>
        <rFont val="Arial"/>
        <family val="2"/>
      </rPr>
      <t xml:space="preserve">
(Consulte la hoja 7. Opciones de manejo)</t>
    </r>
  </si>
  <si>
    <t>ACCIONES DE TRATAMIENTO DEL RIESGO RESIDUAL</t>
  </si>
  <si>
    <t>Verificar la correcta planeación del anteproyecto de presupuesto.</t>
  </si>
  <si>
    <t>Analizar y verificar la veracidad de datos, estadísticas e insumos base para la formulación de las politicas, planes y programas que sean lideradas por  la Subsecretaria de Gestión de la Movilidad. (preventivo)</t>
  </si>
  <si>
    <t>2.4</t>
  </si>
  <si>
    <t xml:space="preserve">1: Deficiencia en la metodología y el control para la recopilación, consolidación y divulgación de la información.
2: Baja cultura de control, desconocimiento y falta de apropiación de la importancia, alcance y principios de la rendición de cuentas.
3. Deficiencia en la planificación de recursos y acciones para desarrollar la estrategia de Rendición de Cuentas con los ciudadanos y grupos de interés.
4.Desconocimiento y falta de apropiación de la importancia, alcance y principios de la rendición de cuentas, y su  convergencia con la Ley General de Archivos y la Ley de Transparencia y de Acceso a la Información Pública.
</t>
  </si>
  <si>
    <t>4.1 Verificar  la implementación de los instrumentos archivísticos (preventivo)</t>
  </si>
  <si>
    <t>4.2 Ejecutar el componente de Gestión Documental en el Plan Institucional de Capacitación (preventivo)</t>
  </si>
  <si>
    <t>Atender las quejas y denuncias de conformidad con lo disipuesto en la Ley 734 de 2002.</t>
  </si>
  <si>
    <t xml:space="preserve">2.3 </t>
  </si>
  <si>
    <t xml:space="preserve">Hacer un seguimiento de las conductas que se investigan con mayor frecuencia, y dictar capacitaciones. </t>
  </si>
  <si>
    <t xml:space="preserve"> Desarrollar estrategias de incentivos para la rendición de cuentas (preventivo)</t>
  </si>
  <si>
    <t xml:space="preserve">1.1 Anual
1.2, 2.2, 3.2, 4 Anualmente
1.3 Semestral 
1.4 Cuatrimestral  (Con fechas de corte 30 de abril, 31 de agosto y 31 de diciembre) 
2.1 Anual
2.3 Semestral
3.1 Anual
3.2. Permanente
3.3 Cuatrimestral
4. Anual </t>
  </si>
  <si>
    <t xml:space="preserve">1.1 Elaboración y publicación de los formatos establecidos por la Veeduría Distrital. Y las directrices de la Secretaría General.
1.2, 2.2, 3.2, 4. Listado de Asistencia, Acta de Reunion, Formato para formulacion de presguntas, Encuesta para la evaluacion de la Rendición de Cuentas, y Cuadro de Sistematización
1.3. Informe de rendición de cuentas 
1.4 Informe de seguimiento al PAAC publicado en la Web de la Entidad
2.1 Registros como: listas, documentos, videos, correos electronicos, redes sociales e informe.
2.3 Expedientes y archivo digital compartido  
3.1 Registro en PE01-PR06-F01 
3.2 Boletines de prensa publicados en página Web, correos electrónicos sobre el monitoreo a los medios de comunicación, videos, audios, fotos de ruedas de prensa.
3.3 Expedientes y archivo digital compartido 
4.1 Informe de seguimiento Archivo de Bogotá 
4.2 Encuestas, actas de visitas de seguimiento, contenidos presentados en las capacitaciones. 
</t>
  </si>
  <si>
    <t xml:space="preserve">3.3 </t>
  </si>
  <si>
    <t xml:space="preserve">Adelantar las investigaciones disciplinarias por la omisión de la rendición de cuentas de conformidad con lo dipuesto en la Ley 734 de 2002. </t>
  </si>
  <si>
    <t>1. Hacer seguimiento en cada una de las etapas y términos   del proceso disiciplinario, para el impulso procesal requerido.</t>
  </si>
  <si>
    <t xml:space="preserve"> Hacer seguimiento en cada una de las etapas y términos del proceso disiciplinario. (preventivo)   </t>
  </si>
  <si>
    <t>Adelantar las investigaciones disciplinarias por la manipulación de la información pública de conformidad con lo dipuesto en la Ley 734 de 2002. (Detectivo)</t>
  </si>
  <si>
    <t>1. Trimestral
1-2 Trimestral
2. Trimestral
3.1. Trimestral
3.2 Trimestral
3.3 Cuando de presenten las novedades de la asignación que requieran cambios de perfiles
3.4. Cuatrimestral
4.1 Permanente
4.2 Trimestral
5. Trimestral</t>
  </si>
  <si>
    <t>1. Procedimiento Gestión de Cambios de TIC
1-2. Procedimiento de gestión de incidentes de seguridad de la información
2. Procedimiento de Contratación.
3.1 Procedimiento PE01-PR01 Formulación de proyectos, construcción y seguimiento del Plan de Acción Institucional
3.2. No está documentado
3.3 Procedimiento de administración de cuentas de Usuarios Código: PA04-PR01
3.4. Procedimiento PV02-PR01
4.1 No está documentado
4.2 No está documentado
5. Documento Políticas Específicas de Seguridad de la Información.</t>
  </si>
  <si>
    <t xml:space="preserve">1.https://intranetmovilidad.movilidadbogota.gov.co/intranet/PA04
1-2 Documento interno de uso del Operador Tecnologico.
2. Aún se encuentra en etapa precontractual
3.1 Correo electrónico, en el que se informa el resultado del análisis y verificación de los Planes Operativos Anuales realizado por los profesionales de la OAPI, y dirigido al responsable del reporte.
3.2 Registro en \\FSSDM03\OTIC\P_PAA. 
3.3 Formatos Solicitud de cuentas de usuarios aprobados para la OCI
3.4. Expedientes y archivo digital compartido. 
4.1 Boletines de prensa publicados en página Web, correos electrónicos sobre el monitoreo a los medios de comunicación, videos, audios, fotos de ruedas de prensa.
4.2 No está evidenciado aún
5. https://intranetmovilidad.movilidadbogota.gov.co/intranet/sites/default/files/2017-03-13/SGSI-P02.pdf.  </t>
  </si>
  <si>
    <t>Realizar capacitacion sobre el manual de contratación y Manual de Supervision e Interventoria de la Entidad(Preventivo) ataca la causa Baja cultura de control en los colaboradores responsables de la gestión contractual frente a la implementación del manual de funciones, manual de contratación, normativa, principios contractuales, códigos relacionados con los principios eticos y  tipologías de actos de corrupción.</t>
  </si>
  <si>
    <t xml:space="preserve">Aplicación y seguimiento de documentos de SIG(MIPG) - Gestión contractual (Preventivo)ataca la causa Debilidad en los puntos de control y mecanismos de seguimiento y medición de la eficacia y eficiencia del proceso contractual.
</t>
  </si>
  <si>
    <t xml:space="preserve">1: Pérdida de imagen institucional
2: Desgaste administrativo por reprocesos
3: Investigaciones y sanciones
4: Detrimento patrimonial
5. Responsabilidad frente a afectaciones a terceros
</t>
  </si>
  <si>
    <t xml:space="preserve">1: Ciudadanía insatisfecha y mal informada
2: Investigaciones disciplinarias, administrativas, fiscales y penales.
3. Pérdida de Imagen Institucional
4. Aumento PQRSD por parte de los ciudadanos
</t>
  </si>
  <si>
    <t xml:space="preserve">
Horas</t>
  </si>
  <si>
    <t xml:space="preserve">
Quien detecte.</t>
  </si>
  <si>
    <t xml:space="preserve">
 N.A</t>
  </si>
  <si>
    <t xml:space="preserve">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t>
  </si>
  <si>
    <t xml:space="preserve">
N.A. (reserva de la información de las investigaciones adelantadas por las instancias de control.)</t>
  </si>
  <si>
    <t>PERIODICIDAD DEL CONTROL</t>
  </si>
  <si>
    <t xml:space="preserve">1. Cuatrimestral
1.1.Semestral
2. Anual
2.1. Trimestral 
3 y 4. Mensual
5. Semestral
5.1. Trimestral
6. Trimestral
</t>
  </si>
  <si>
    <t>1. Procedimiento PV02-PR01
1.1.), 2), 2.1), 3), 4) y 5) Resolución 242 de 2014
5.1. Procedimiento PE01-PR01 Formulación de proyectos, construcción y seguimiento del Plan de Acción Institucional.
6. Decreto 1076 de 2015</t>
  </si>
  <si>
    <t xml:space="preserve">1. Expedientes y archivo digital compartido. 
1.1.  Hojas de vida, Acta de reunión y Listado de asistencia 
2. Encuesta y listado de asistencia
2.1. Acta de reunión y listado de asistencia
3 y 4. Piezas comunicativas, listas de asistencia   
5. Plan de Acción PIGA e Informe de seguimiento  
5.1. Correo electrónico, en el que se informa el resultado del análisis y verificación de los Planes Operativos Anuales realizado por los profesionales de la OAPI, y dirigido al responsable del reporte.
6. Certificaciones de disposición final 
</t>
  </si>
  <si>
    <t>1.1 Permanente.
1.2, 2 Periodicamente de acuerdo con las necesidades del proceso.
1.3 Programación anual y seguimientos semestrales
2. Trimestral    
2.1 Mensual
3.1 Permanente
3.2 Permanente
4.1  Permanente
4.2 Permanente
4.3 Cuatrimestral
5. Mensual</t>
  </si>
  <si>
    <t>1.1 Manual de Contratación y Manual de Supervisión e Interventoria 
1.2, 2 DECRETO 672 DE 2018 “POR MEDIO DEL CUAL SE MODIFICA LA ESTRUCTURA ORGANIZACIONAL DE LA SECRETARÍA DISTRITAL DE MOVILIDAD Y SE DICTAN OTRAS DISPOSICIONES".PDF y PA05-M02 MANUAL DE CONTRATACION VERSIÓN 1,0 DE 18-02-2019.PDF y  PA05-M03 MANUAL DE SUPERVISION VERSIÓN 1,0 DE 18-02-2019.PDF
1,3; Sistema de evalaución de desempeño CSCN. PA02-IN07 PROCEDIMIENTO EVALUACION FUNCIONARIOS PROVISIONALES . 
2. Formato acta de reunión PA01- PR01- F02 ó Formato listado de asistencia PA01- PR01- F01 de las capacitaciones sobre la información de trámites y servicios al personal que hace presencia en los diferentes puntos de contacto.
2.1 PE01-PR05 Identificación, tratamiento y seguimiento de las salidas no conformes 
3.1  Manual de Contratación y Manual de Supervisión e Interventoria 
3,2 - 4,1  - 4,2 Resolución Manual Específico de Funciones y Competencias Laborales Hoja de vida PA02-PR01-F03
4.3 Procedimiento PV02-PR01.
4.1; 4,2; 6,1; 6,2 Sistema de evalaución de desempeño CSCN. PA02-IN07 PROCEDIMIENTO EVALUACION FUNCIONARIOS PROVISIONALES . 
5. PM04-MN01MANUAL DE TRÁMITES Y PRESTACIÓN DEL SERVICIO</t>
  </si>
  <si>
    <t>1.1 En caso de incumplimiento del perfil se le comunica al ordenador del gasto mediante correo o memorando  para que realice la correccion pertinente o en su defecto se procede a rechazarlo a través de la plataforma de SECOP.- Listas de Chequeo.
1.2, 2 Estudios previos de los Contratos de Prestación de Servicios y Apoyo a la Gestión de la DIM aprobados por ordenador del gasto.
1,3; Formato EDL CNSC. Formato evaluación del funcionario provisional PA02-IN07-F02
2. Evidencias  Formato de asistenciaa  las capacitaciones sobre la información de trámites y servicios al personal que hace presencia en los diferentes puntos de contacto.
2.1  Identificar, tratar y realizar seguimiento de las salidas que no sean conformes con los requisitos: de las partes interesadas, legales, inherentes, y los establecidos por la Entidad, con el fin de prevenir su uso o entrega no intencionados.
3.1  En caso de incumplimiento del perfil se le comunica al ordenador del gasto mediante correo o memorando  para que realice la correccion pertinente o en su defecto se procede a rechazarlo a través de la plataforma de SECOP.- Listas de Chequeo.
3,2 - 4,1  - 4,2 Resolución Manual Específico de Funciones y Competencias Laborales Hoja de vida PA02-PR01-F03
4.3 Expedientes y archivo digital compartido. 
5. Matriz de seguimiento en la oportunidad de respuesta de los requerimientos realizados en la Entidad.</t>
  </si>
  <si>
    <t>1. Programación anual y seguimientos semestrales
2. Diario 
2.1 De acuerdo a la programación establecido en el Plan de Vacantes 
2.2 Anual
2.3 Anual 
2. Diario 
3, Cada dos años
4.
5. Permanente
5.1 Según directriz del nominador 
5.2 Permanente 
5,3. Permanente</t>
  </si>
  <si>
    <t xml:space="preserve">1.  PA02-IN07 INSTRUCTIVO PARA GESTIÓN DEL RENDIMIENTO 
 PA02-IN07-F01 FORMATO CONCERTACIÓN, SEGUIMIENTO, RETROALIMENTACÓN Y EVALUACIÓN DE LOS ACUERDOS DE GESTIÓN 
2. PA03-PR09-Procedimiento Tramite Ordenes de pago  y Relacion de Atorizacion 
2,1  PA02-PR02 PROCEDIMIENTO PARA PROVEER UN EMPLEO MEDIANTE ENCARGO 
2,2 Plan de Bienestar Social y mejoramiento del Clima Laboral 
2,3  Plan de Incentivos Institucionales.
2,4 . PA03-PR09-Procedimiento Tramite Ordenes de pago  y Relacion de Atorizacion 
3, PLAN ESTRATÉGICO DE TALENTO HUMANO
4.
5. Manual de Contratación y Manual de Supervisión e Interventoria
5,1  Plan de Vacantes.
5,2 Manual de Funciones y Competencias Laborales vigente
5.3  Manual de Contratación y Manual de Supervisión e Interventoria  </t>
  </si>
  <si>
    <t>1.   PA02-IN07-F01 FORMATO CONCERTACIÓN, SEGUIMIENTO, RETROALIMENTACÓN Y EVALUACIÓN DE LOS ACUERDOS DE GESTIÓN - Seguimiento semestral 
2. Estadística de devolución  de cuentas
2,1 Documentos soporte del proceso de encargo.
2,2 Reporte del POA de Gestión .
2,3 Reporte del POA de Gestión .
2.4  Estadística de devolución  de cuentas
3. Informe de aplicación de medición  
4
5.En caso de incumplimiento del perfil se le comunica al ordenador del gasto mediante correo o memorando  para que realice la correccion pertinente o en su defecto se procede a rechazarlo a través de la plataforma de SECOP.- Listas de Chequeo.
5,1  Documentos soporte del proceso de nombramientos 
5,2  PA02-PR01-F02 FORMATO DE VERIFICACIÓN DE CUMPLIMIENTO DE REQUISITOS MÍNIMOS 
5.3 En caso de incumplimiento del perfil se le comunica al ordenador del gasto mediante correo o memorando  para que realice la correccion pertinente o en su defecto se procede a rechazarlo a través de la plataforma de SECOP.- Listas de Chequeo.</t>
  </si>
  <si>
    <t xml:space="preserve">1. Aplicaciones de procedimientos disciplinarios, discrecinalidad en gestión del talento humano por parte del nominador.
2 Comunicación inmediata con  lla Direccion Distrital de Tesoreria, los administradores de los aplicativos  OPGET y Si Capital, según el caso.
2.1-2.2,2.3 Definición e implementación de plan de intervención, de acuerdo al origen de la situación presentada.
3, Definición e implementación de plan de intervención, de acuerdo al origen de la situación presentada.
5,1 - 5,2  Nombrar y/o revocar el nombramiento </t>
  </si>
  <si>
    <t xml:space="preserve">1, 3 días 
2.inmediatamente.
3, 5 días 
5,1 - 5,2 5 días </t>
  </si>
  <si>
    <t>1. Nominador
2.Subdirector Financiero
3, Director de Talento Humano
5,1-5,2 , Director de Talento Humano</t>
  </si>
  <si>
    <t>1. PA02-IN07-F01 FORMATO CONCERTACIÓN, SEGUIMIENTO, RETROALIMENTACÓN Y EVALUACIÓN DE LOS ACUERDOS DE GESTIÓN
2. Correos
2.1,.2.2,.2.3 Listados de asistencia, registro fotografico, presentaciones realizadas, correos electronicos 
3, Listados de asistencia, registro fotografico, presentaciones realizadas, correos electronicos 
5,1-5,2 Actos administrativos.</t>
  </si>
  <si>
    <t xml:space="preserve">1.  Cumplimiento  de los acuerdos de gestión concertados en esl  PA02-IN07-F01 FORMATO CONCERTACIÓN, SEGUIMIENTO, RETROALIMENTACÓN Y EVALUACIÓN DE LOS ACUERDOS DE GESTIÓN
2. Requerimientos via correo electrónico.
21, 2.2, 2.3 Seguimientos en el POA de Gestión
3, Reuniones
5,1-5,2 Indicador
 </t>
  </si>
  <si>
    <t xml:space="preserve">1.1-; 1,2  De acuerdo al cronograma de capacitaciones
2. Cuatrimestral
3. Trimestral
4-5 A demanda - Anual </t>
  </si>
  <si>
    <t xml:space="preserve">1.1-; 1,2  Programa de capacitación del sistema
2. Procedimiento PV02-PR01
3. Procedimiento PE01-PR01 Formulación de proyectos, construcción y seguimiento del Plan de Acción Institucional
4-5  PA02-IN04-INSTRUCTIVO DE INSPECCIONES PLANEADAS
 PA02-IN05-INSTRUCTIVO PARA DILIGENCIAR LA MATRIZ DE PELIGROS Y VALORACION DE RIESGOS </t>
  </si>
  <si>
    <t xml:space="preserve">1.1- 1,2  Formato listado de Asistencia   PA01-PR01-F01. Certificaciones asistencia a cursos
2. Expedientes y archivo digital compartido. 
3. Correo electrónico, en el que se informa el resultado del análisis y verificación de los Planes Operativos Anuales realizado por los profesionales de la OAPI, y dirigido al responsable del reporte.
4-5 Formatos establecidos en los instructivos  PA02-IN04-INSTRUCTIVO DE INSPECCIONES PLANEADAS  y  PA02-IN05-INSTRUCTIVO PARA DILIGENCIAR LA MATRIZ DE PELIGROS Y VALORACION DE RIESGOS </t>
  </si>
  <si>
    <t>1.1 Documento estrategia anual de Rendición de Cuentas a la ciudadanía.
1.2, 2.2, 3.2, 4 Guia para la implementacion Estrategia de Rendicion de Cuentas, de la Secretaria distrital de Movilidad por localidades.
1.3. No está documentado
1.4 Instructivo para Elaboración de informes para el control de la gestión institucional Código: PV01-IN01  
2.1 Documento estrategia, que contiene las actividades que se desarrollan para incentivar a los colaboradores de la SDM en la Rendición de Cuentas.
2.3 Ley 734 de 2002, archivo digital.  
3.1 No está documentado
3.2. No está documentado
3.3 Procedimiento PV02-PR01          
4.1 No está documentado
4.2 Plan Institucional de Capacitación (componente de Gestión Documental)</t>
  </si>
  <si>
    <t>12.2 Director de la DIM y/o supervisor de contrato
1.3-1.4;Subsecretario de Gestión de la Movilidad, Director de Gestión del Tránsito y Control de Tránsito y Transporte y Director de Ingeniería de Tránsito.
2.Director(a) Atención al Ciudadano.
2.1.Director(a) Atención al Ciudadano.
4.3. Jefe Oficina Control Disciplinario
5. Director(a) Atención al Ciudadano.</t>
  </si>
  <si>
    <t xml:space="preserve">1.1 Acatar las recomendaciones y acciones que resulten de la investigación de incidente y/o accidente laboral   
1.2  No permitir ejercer su objeto contractual a ningun contratista sin la afiliación de la ARL.
2. Practicar las pruebas dentro de los procesos disiciplinaros adelantados por la Oficina, tendientes a verificar la responsabilidad de los autores.
3, Mesas de trabajo en las cuales se establece un plan de intervención 
4-5 3, Mesas de trabajo en las cuales se establece un plan de intervención </t>
  </si>
  <si>
    <t>1.1-Un día   
1.2 Un día
2. Dentro de los seís (6) días siguientes de recibir la queja, cumpliendo los términos que estipula la Ley.
3, Dos días 
4-5 Dos días</t>
  </si>
  <si>
    <t xml:space="preserve">1.1-Director de Talento Humano 
1.2 Director de Contratación. 
2. Jefe Oficina Control Disciplinario
3, Director de Talento Humano
4-5 Director de Talento Humano 
</t>
  </si>
  <si>
    <t xml:space="preserve">1.1 Indicadores
1,2 Reunion - Correo 
2. Actas de reuniones, expedientes y archivo compartido.
3, Reunión  
4-5 , Reunión  
</t>
  </si>
  <si>
    <t xml:space="preserve">1.1 Informes- listados de asistencia- registro de accidentes 
1,2 Listados de asistencia, actas, corros electronicos 
2. Actas de reparo, expedientes, archivo de la dependencia y aplicativo SIID.
3, Listados de asistencia, actas, corros electronicos
4-5 , Listados de asistencia, actas, corros electronicos </t>
  </si>
  <si>
    <t xml:space="preserve">1. Practicar las pruebas dentro de los procesos disiciplinaros adelantados por la Oficina, tendientes a verificar la responsabilidad de los autores.
1.1 - 2 - 2.1 - 3 - 4 - 5.1 y 6 Suscribir Plan de Mejoramiento ante la Oficina de Control Interno </t>
  </si>
  <si>
    <t xml:space="preserve">1. Dentro de los seís (6) días siguientes de recibir la queja, cumpliendo los términos que estipula la Ley.
1.1 - 2 - 2.1 - 3 - 4 - 5.1 y 6 Seis meses </t>
  </si>
  <si>
    <t>1. Jefe Oficina Control Disciplinario
1.1 - 2 - 2.1 - 3 - 4 - 5.1 y 6. Subdirector (a) Administrativo</t>
  </si>
  <si>
    <t xml:space="preserve">1.  Actas de reuniones, expedientes y archivo compartido.
1.1 - 2 - 2.1 - 3 - 4 - 5.1 y 6 Reuniones de seguimiento </t>
  </si>
  <si>
    <t xml:space="preserve">1. Actas de reparo, expedientes, archivo de la dependencia y aplicativo SIID.
1.1 - 2 - 2.1 - 3 - 4 - 5.1 y 6. Actas de reunión y listados de asistencia </t>
  </si>
  <si>
    <t xml:space="preserve">1-3.5 y 1-3.6 Atender el requerimiento del ciudadano y todos los requerimientos de las políticas institucionales de forma inmediata
3.1  N.A.
3.4. Continuar con el trámite de las investigaciones disciplinarias.
1. y 1.1, 1.2. Se debe activar la gestión de incidentes de seguridad de la información identificando la criticidad del incidente y las actividades definidas por el comité de gestión de incidentes de seguridad., Actualizar el procedimiento (PA04-PR04 PROCEDIMIENTO GESTIÓN DE CAMBIOS DE TIC VERSIÓN 1,0 DE 18-02-2019.PDF) incluyendo actividades que, teniendo en cuenta las lecciones atendías, me permitan mitigar la materialización de un riesgo.
2. Coordinar con la Dirección de talento humano para que el tema de la política de Seguridad Digital sea incluido dentro de los programas de inducción y reinducción de funcionarios, en concordancia con MIPG.
3.,3.2 Solicitar las modificaciones a que haya lugar y si es necesario liberar recursos o solicitar presupuesto adicional en caso de que sea viable. Dos (2) días Jefe De Oficina
3.3 Se debe activar la gestión de incidentes de seguridad de la información identificando la criticidad del incidente y las actividades definidas por el comité de gestión de incidentes de seguridad., Actualizar el procedimiento (Código PA04-PR01-F01 Versión 1,0) incluyendo actividades que, teniendo en cuenta las lecciones atendías, me permitan mitigar la materialización de un riesgo.
4.2 Se procede a la realización de un GAP ANALISIS PARA IMPLEMENTACIÓN situación actual que se desea analizar (“lo que es”) y se quiere resolver, ¿Dónde estamos?, a dónde deberíamos llegar?
5. Revisión e implementación de tecnologías de la información de acuerdo con análisis de Obsolescencia de la infraestructura tecnológica que la SDM, en cuanto a la seguridad digital guiados por las Políticas específicas de seguridad y privacidad de la Información,  
</t>
  </si>
  <si>
    <t xml:space="preserve">1-3.5 y 1-3.6 Un día.
3.1  N.A.
3.4. Dentro de los seís (6) días siguientes de recibir la queja, cumpliendo los términos que estipula la Ley.
1. y 1.1, 1.2. Máximo 2 horas
2, Mínimo dos (2) semanas
3, 3.2 Dos (2) días Jefe De Oficina
3.3 Máximo 2 horas
5. Dos a ocho Días 
</t>
  </si>
  <si>
    <t xml:space="preserve">1-3.5 y 1-3.6 Subsecretario de Gestión de la Movilidad, Director de Gestión del Tránsito y Control de Tránsito y Transporte y Director de Ingeniería de Tránsito.
3.1  N.A.
3.3. Jefe Oficina de Control Interno
3.4. Jefe Oficina Control Disciplinario
1., 1.1, 1,2, 2, 3, 3.2, 5. Jefe De Oficina OTIC 
3.3. Jefe De Oficina de Control Interno
</t>
  </si>
  <si>
    <t xml:space="preserve">1-3.5 y 1-3.6  Cantidad de requerimientos no atendidos.
3.1  N.A.
3.3. Correo Electrónico
3.4. Actas de reuniones, expedientes y archivo compartido.
1. y 1.1, 1.2. Indicadores de incidentes de seguridad de la información en un determinado periodo de tiempo.
2.  Se realizará reuniones de coordinación Dirección de Talento Humano para la medición de los resultados obtenidos en   los programas de inducción y reinducción de funcionarios, en concordancia con MIPG.
3, y 3.2 Se realizará reuniones de coordinación con la dependencia Correspondiente para evaluar la Viabilidad de la Solicitud.
3. y 3.3 Indicadores de incidentes de seguridad de la información en un determinado periodo de tiempo.
5. Actas, listados de asistencia y reuniones. Indicadores de incidentes de seguridad de la información en un determinado periodo de tiempo.
</t>
  </si>
  <si>
    <t>1-3.5 y 1-3.6 Registro de respuestas emitidas.
3.1  N.A.
3.3. Correo Electrónico
3.4.  Actas de reparo, expedientes, archivo de la dependencia y aplicativo SIID.
1. y 1.1, 1.2. Herramienta Aranda, GLOBALSuite donde se documentan y se gestionan todos los incidentes de seguridad de la información, Sujeto al anexo A de la ISO/IEC 27001:2013
2. Actas, listados de asistencia y registro fotográfico de cada una de los programas de inducción y reinducción en lo relacionado Política de Seguridad Digital.
3, y 3.2 Actas, listados de asistencia y registro fotográfico de cada una de las reuniones que se ejecutaron.
3. y 3.3 Herramienta Aranda, Herramienta GLOBALSuite donde se documentan y se gestionan todos los incidentes de seguridad de la información, Sujeto al anexo A de la ISO/IEC 27001:2013
5. Si se llegare a ejecutar el riesgo se procede a la realización del Procedimiento, herramienta Aranda, donde se documentan y se gestionan todos los incidentes de seguridad de la información</t>
  </si>
  <si>
    <r>
      <t xml:space="preserve">
1-3.5 y 1-3.6 Mantener y realizar seguimiento a los controles definidos en los procedimientos, protocolos y aplicación de las políticas institucionales
1.2. </t>
    </r>
    <r>
      <rPr>
        <i/>
        <sz val="14"/>
        <rFont val="Arial"/>
        <family val="2"/>
      </rPr>
      <t xml:space="preserve">Requiere definir como se va a fortalecer el control según la evaluación realizada
</t>
    </r>
    <r>
      <rPr>
        <sz val="14"/>
        <rFont val="Arial"/>
        <family val="2"/>
      </rPr>
      <t>3.1  N.A.</t>
    </r>
    <r>
      <rPr>
        <i/>
        <sz val="14"/>
        <rFont val="Arial"/>
        <family val="2"/>
      </rPr>
      <t xml:space="preserve">
</t>
    </r>
    <r>
      <rPr>
        <sz val="14"/>
        <rFont val="Arial"/>
        <family val="2"/>
      </rPr>
      <t>3.3 Incluir en las reuniones de trabajo del equipo de la OCI, socializaciones respecto a las Políticas de Seguridad Digital emitidas por la SDM.</t>
    </r>
    <r>
      <rPr>
        <i/>
        <sz val="14"/>
        <rFont val="Arial"/>
        <family val="2"/>
      </rPr>
      <t xml:space="preserve">
</t>
    </r>
    <r>
      <rPr>
        <sz val="14"/>
        <rFont val="Arial"/>
        <family val="2"/>
      </rPr>
      <t>3.4. Iniciar la actuación disciplinaria de conformidad con lo dispuesto por la Ley 734 de 2002.</t>
    </r>
    <r>
      <rPr>
        <i/>
        <sz val="14"/>
        <rFont val="Arial"/>
        <family val="2"/>
      </rPr>
      <t xml:space="preserve">
</t>
    </r>
    <r>
      <rPr>
        <sz val="14"/>
        <rFont val="Arial"/>
        <family val="2"/>
      </rPr>
      <t xml:space="preserve">6. </t>
    </r>
    <r>
      <rPr>
        <i/>
        <sz val="14"/>
        <rFont val="Arial"/>
        <family val="2"/>
      </rPr>
      <t xml:space="preserve">Requiere definir como se va a fortalecer el control según la evaluación realizada
</t>
    </r>
    <r>
      <rPr>
        <sz val="14"/>
        <rFont val="Arial"/>
        <family val="2"/>
      </rPr>
      <t>7.</t>
    </r>
    <r>
      <rPr>
        <i/>
        <sz val="14"/>
        <rFont val="Arial"/>
        <family val="2"/>
      </rPr>
      <t>Requiere definir como se va a fortalecer el control según la evaluación realizada</t>
    </r>
  </si>
  <si>
    <r>
      <t xml:space="preserve">REPORTE DE AVANCE DE LAS ACCIONES ADELANTADAS SOBRE EL RIESGO RESIDUAL
</t>
    </r>
    <r>
      <rPr>
        <sz val="16"/>
        <color rgb="FFFF0000"/>
        <rFont val="Arial"/>
        <family val="2"/>
      </rPr>
      <t xml:space="preserve">Sobre las acciones reportadas se describen los avances alcanzados en el periodo reportado </t>
    </r>
  </si>
  <si>
    <r>
      <t xml:space="preserve">CONCLUSIONES SOBRE LA EFICACIA DE LAS ACCIONES
</t>
    </r>
    <r>
      <rPr>
        <sz val="16"/>
        <color rgb="FFFF0000"/>
        <rFont val="Arial"/>
        <family val="2"/>
      </rPr>
      <t>Describir brevemente las conclusiones sobre la eficacia de las acciones adelantadas, si fueron eficaces o no y ¿por qué?</t>
    </r>
  </si>
  <si>
    <t>1. Subsecretaria de Gestión Corporativa y Directora de Talento Humano
2.Subsecretaria de Gestión Corporativa, Directora Administrativa y Financiera y Subdirector financiero
2.1  Subsecretaria de Gestión Corporativa y Directora de Talento Humano
2.2 Subsecretaria de Gestión Corporativa y Directora de Talento Humano
2.3  Subsecretaria de Gestión Corporativa y Directora de Talento Humano
2.4. Subsecretaria de Gestión Corporativa, Directora Administrativa y Financiera y Subdirector financiero
3. Subsecretaria de Gestión Corporativa y Directora de Talento Humano
4,
5. Director de Contratación
5,1 Subsecretaria de Gestión Corporativa y Directora de Talento Humano
5,2 Subsecretaria de Gestión Corporativa y Directora de Talento Humano
5.3 Director de Contratación</t>
  </si>
  <si>
    <t xml:space="preserve">1.1  Subsecretaria de Gestión Corporativa y Directora de Talento Humano
1,2 Diección de Contratación - Supervisores 
2, Jefe Oficina de Control Disciplinario- Ordenadores del Gasto
3, Subsecretaria de Gestión Corporativa y Directora de Talento Humano
4, 5, Subsecretaria de Gestión Corporativa y Directora de Talento Humano
</t>
  </si>
  <si>
    <t>1.1 Director de Contratación
1.2, 2  Director de Inteligencia para la Movilidad
1.3 Subsecretarios
2. Director(a) Atención al Ciudadano.
2.1 Director(a) Atención al Ciudadano.
3.1 Director de Contratación
3.2 Subsecretaria de Gestión Corporativa y Directora de Talento Humano
4,1 Subsecretaria de Gestión Corporativa y Directora de Talento Humano
4.2 Subsecretaria de Gestión Corporativa y Directora de Talento Humano
4.3 Jefe Oficina  de Control Disciplinario
5. Director(a) Atención al Ciudadano.</t>
  </si>
  <si>
    <t>2.12</t>
  </si>
  <si>
    <t>Implementar las acciones determinadas en el PDSVM como responsabilidad de la Oficina de Seguridad Vial.</t>
  </si>
  <si>
    <t>Realizar el seguimiento y análisis de las cifras y estadísticas de siniestralidad vial.</t>
  </si>
  <si>
    <t>4.3</t>
  </si>
  <si>
    <t>Remitir a la Oficina de Seguridad Vial el reporte con evidencia de las actividades desarrolladas por la dependencia para cumplir con las acciones establecidas en el PDSVM.</t>
  </si>
  <si>
    <t>4.4</t>
  </si>
  <si>
    <t>Realizar el seguimiento al avance en la implementación de las acciones determinadas en el PDSVM conforme a lo reportado debidamente soportado por las  dependencias y entidades responsables.</t>
  </si>
  <si>
    <t xml:space="preserve">1. Verificar la correcta planeación del anteproyecto de presupuesto. (preventivo)
</t>
  </si>
  <si>
    <t>5. Hacer seguimiento en la asignación de recursos para acciones enfocadas a la sostenibilidad ambiental (Preventivo).
5.1 Seguimiento al cumplimiento de las metas programadas en el PAA. (Preventivo) Ataca la Causa Deficiencia en la planificación de recursos y acciones y su seguimiento en cuanto a  resultados esperados en sostenibilidad ambiental, económica y social de la movilidad.</t>
  </si>
  <si>
    <t>6,.Implementar  y realizar seguimiento a las acciones definidas como estrategias de mitigacion deacuerdo a los impactos previamente idenficados de la población objetivo (Detectivo)</t>
  </si>
  <si>
    <t>7. Verificar la información publicada en los medios de comunicación (detectivo)</t>
  </si>
  <si>
    <t xml:space="preserve">1.  Entrenamiento en el Puesto de Trabajo, de conformidad con los procedimientos de provisión de empleos públicos a cargo del proceso de Gestión del Talento Humano.
</t>
  </si>
  <si>
    <t>4.1 Verificar  la implementación de los instrumentos archivísticos (preventivo)
4.2 Ejecutar el componente de Gestión Documental en el Plan Institucional de Capacitación (preventivo)</t>
  </si>
  <si>
    <t xml:space="preserve">2-3.Revisar Aleatoriamente Sistema Siproj y revision de las fichas de conciliación. (Controles Detectivos) 
2.2 Hacer seguimiento en cada una de las etapas y términos del proceso disciplinario, para el impulso procesal requerido (preventivo)
</t>
  </si>
  <si>
    <t xml:space="preserve">3. Adelantar las investigaciones disicplinarias de conformidad con la Ley 734 de 2002. (Detectivo)
</t>
  </si>
  <si>
    <t>5.Validar  semanalmenrte los terminos  y los procesos judiciales. (Control Detectivo)</t>
  </si>
  <si>
    <t xml:space="preserve">3,Presentar las denuncias correspondientes al detectar el uso indebido de la información pública de la Entidad (Preventivo)
3.2 Hacer seguimiento en cada una de las etapas y términos del proceso disiciplinario. (preventivo)
3.3 Adelantar las investigaciones disciplinarias por la manipulación de la información pública de conformidad con lo dipuesto en la Ley 734 de 2002. (Detectivo)   
</t>
  </si>
  <si>
    <t>4. Cotejar el  bloqueo en puertos USB  con el fin de mitigar  la transferencia de informacion.(preventivo)</t>
  </si>
  <si>
    <t>2. Verificar la información publicada en los medios de comunicación (detectivo)
2.1 Aplicación y seguimiento de documentos de SIG(MIPG) - Gestión contractual (Preventivo)ataca la causa Debilidad en los puntos de control y mecanismos de seguimiento y medición de la eficacia y eficiencia del proceso contractual.</t>
  </si>
  <si>
    <t>4.1 Hacer seguimiento en cada una de las etapas y términos   del proceso disiciplinario. (preventivo)                           
4.2 Adelantar las investigaciones disciplinarias por la inadecuada gestión contractual de conformidad con lo dipuesto en la Ley 734 de 2002. (Detectivo)</t>
  </si>
  <si>
    <t xml:space="preserve">2. Verificar la información publicada en los medios de comunicación (detectivo)
2.1 Verificar la implementación del MANUAL DE TRÁMITES Y PRESTACIÓN DEL SERVICIO
</t>
  </si>
  <si>
    <t xml:space="preserve">2. Verificar los conceptos solicitados a la Direccion de Normatividad y conceptos, asi como los derechos de peticion esten atendidos teniendo en cuenta lo dispuesto en la normatividad que regula la materia.(Detectivo)
</t>
  </si>
  <si>
    <t xml:space="preserve">1.1. Verificar la implementación del PIP en los espacios de participación   con  el adeacuado seguimiento a los lineamientos del enfoque diferencial y enfoque de genero con el fin de mejorar los sistemas de atencion a la población y fomentar de esta manera la inclusion de la sociedad civil en los procesos de participación  .(preventivo)
1.2. Verificar la información publicada en los medios de comunicación (detectivo)
1-3.1 Adoptar y desarrollar la política y estrategia comunicativa sobre igualdad (Preventivo)
1-3.2 Dar aplicación del procedimiento Participación ciudadana (Preventivo).
1-3.3 Desarrollar e implementar del PIC (Preventivo)
1-3.4 Dar aplicar de protocolos de atención a la ciudadania (Preventivo).
1-3.5 Hacer seguimiento al índice de las PQRSD (Detectivo)
1-3.6 Dar aplicación procedimientos disciplinarios (Detectivo).
1.4 Hacer un seguimiento de las conductas que se investigan con mayor frecuencia, y dictar capacitaciones. (preventivo)                  
</t>
  </si>
  <si>
    <t>3. Adelantar las investigaciones disciplinarias por la discriminación y restricción a la participación ciudadana de conformidad con lo dipuesto en la Ley 734 de 2002. (Detectivo)</t>
  </si>
  <si>
    <t xml:space="preserve">4.1. Verificar la información publicada en los medios de comunicación (detectivo)
4.2 Verificar los indicadores definidos por MinTIC para la Política de Seguridad Digital para implementarlos en la Secretaria Distrital de Movilidad. (Preventivo)
</t>
  </si>
  <si>
    <t xml:space="preserve">1.Verificar el cumplimiento del procedimiento de control de cambios (PA04-PR04 PROCEDIMIENTO GESTIÓN DE CAMBIOS DE TIC VERSIÓN 1,0 DE 18-02-2019.PDF) (Preventivo) 
1-2. Verificar la aplicación del Procedimiento de gestión de incidentes de seguridad de la información (Detectivo)
1-4.3 Mantener actualizado el registro de bases de datos que contengan información de datos personales manejadas por la Secretaria Distrital de Movilidad en cumplimiento de la normatividad referida al tratamiento de datos personales. (Preventivo)
</t>
  </si>
  <si>
    <t>5. Validar la correcta implantación de las Políticas Específicas de la Seguridad de la Información 5.31 y 5.32 “Política de adquisición de hardware” y “Política de adquisición de software”. (Preventivo)</t>
  </si>
  <si>
    <t xml:space="preserve">2. Verificar la información publicada en los medios de comunicación (detectivo)
2.1. Verificar la implementación de la Estrategia de Racionalización de Trámites y/o Servicios publicada en el SUIT y en el PAAC.(preventivo)
</t>
  </si>
  <si>
    <t xml:space="preserve">3.1.Recibir y verificar que los documentos radicados para pago cumplan con todos los requisitos establecidos (preventivo)
3.2.Verificar que las solicitudes de devolucion cumplan con los requisitos para tal fin (control preventivo)
3.3. Revisar aleatoriamente Sistema Siproj y revision de las fichas de conciliación. (Control Detectivo) 
3.4 Verificar el cumplimineto de los requisitos normativos y legales, dentro de las investigaciones administrativas por infracción a las normas de trásnito y transporte público, así como de las solicitudes de desvinculación administrativa (preventivo)
</t>
  </si>
  <si>
    <t>8. Realizar el seguimiento a las jornadas de sensibilización en los temas de cultura ciudadana (preventivo).
8.1. Creación o actualización de la información en la guía de trámites y servicios y el sistema único de información de trámites (SUIT).(preventivo)
8.2. Seguimiento al cumplimiento del procedimiento de Cursos  Pedagógicos (Preventivo)</t>
  </si>
  <si>
    <t>5. Verificar la prestación oportuna del   nuevo modulo de peticiones quejas y reclamos habilitado, con el fin de  brindar servicios eficientes opotunos y  de calidad .(Detectivo) 
5.2 Hacer seguimiento en cada una de las etapas y términos del proceso disiciplinario. (preventivo)</t>
  </si>
  <si>
    <t>6.Validar  semanalmenrte los términos  y los procesos judiciales (Control Detectivo)</t>
  </si>
  <si>
    <t xml:space="preserve">4. Adelantar las investigaciones disciplinarias por la omisión de la rendición de cuentas de conformidad con lo dipuesto en la Ley 734 de 2002. (Detectivo)
</t>
  </si>
  <si>
    <t>7. Realizar el seguimiento a  las solicitudes  realizadas en los CLMs   a traves del instrumento de las agendas participativas para velar por su  efectiva atención a través de las dependencias del SDM. (Preventivo)</t>
  </si>
  <si>
    <t xml:space="preserve">1.1 Verificar los requisitos establecidos para el perfil requerido por las areas a traves de las listas de chequeo , previa suscripcion del contrato en la plataforma Secop.(Preventivo) 
1.2, 2. Validar que los estudios previos estén acordes con el perfil y experiencia requeridos para el desarrollo de la misionalidad del proceso de Inteligencia para la Movilidad. (Preventivo)
1.3 Evaluar el desempeño y acuerdos de gestión (Preventivo).
</t>
  </si>
  <si>
    <t>4.1 Aplicación de muestreo aleatorio para verificar autenticidad de documentos (planta) (preventivo)
4.2 Verificar de hoja de vida en el SIDEAP.
4.3 Atender las quejas y denuncias de conformidad con lo dispuesto en la Ley 734 de 2002 (Detectivo).</t>
  </si>
  <si>
    <t xml:space="preserve">2. Sensibilizar sobre en las temáticas de Cultura de servicio a la ciudadanía y  ética y valores del servidor público. al personal que hace presencia en los diferentes puntos de contacto.(Preventivo)
2.1  Identificar las salidas no conformes del PM04, sobre la prestación del servicio de cara a la ciudadanía en la red cade y cursos de pedagogía y  posteriormente realizar el respectivo tratamiento.(Detectivo)
</t>
  </si>
  <si>
    <t xml:space="preserve">3.1Verificar los requisitos establecidos para el perfil requerido por las areas a traves de las listas de chequeo , previa suscripcion del contrato en la plataforma Secop.(Preventivo)
3.2 Dar aplicación de los manuales de funciones y verificación con lista de chequeo del cumplimiento de requisitos (Preventivo).
</t>
  </si>
  <si>
    <t>5. Realizar seguimiento en la oportunidad de respuesta de los requerimientos realizados en la Entidad, mediante la Matriz de seguimiento PM04-MN01-F05.(Detectivo)</t>
  </si>
  <si>
    <t>N/A</t>
  </si>
  <si>
    <t>2. Recibir y verificar que los documentos radicados para pago cumplan con todos los requisitos establecidos.
2.1 Proceso de encargos.
2.2 Implementación del  Plan de Bienestar Social y mejoramiento del Clima Laboral
2,3 Implementación  Plan de Incentivos Institucionales.
2.4 Recibir y verificar que los documentos radicados para pago cumplan con todos los requisitos establecidos.</t>
  </si>
  <si>
    <t xml:space="preserve">3. Medición del Clima Organizacional  de acuerdo a lo establecido en la normativiada legal vigente. </t>
  </si>
  <si>
    <t>5. Verificar los requisitos establecidos para el perfil requerido por las areas a traves de las listas de chequeo , previa suscripcion del contrato en la plataforma Secop.(Preventivo)
5.1  Implementación del Plan de Vacantes.
5,2 Aplicación Manual de Funciones y Competencias Laborales 
5. 3 Verificar los requisitos establecidos para el perfil requerido por las areas a traves de las listas de chequeo , previa suscripcion del contrato en la plataforma Secop.(Preventivo)</t>
  </si>
  <si>
    <t xml:space="preserve">1.1. Mantener la capacitación sobre  las investigaciones de AT, mantener las inducciones y reinducciones en riesgos laborales a los servidores de la entidad  (Preventivo).
1.2  Continuar reiterando la necesidad de que los contratistas aporten certificado de afiliación a la ARL con la suscripción del acta de inicio.  (Preventivo). 
</t>
  </si>
  <si>
    <t>5  Identificación de necesidades en los puestos de trabajo.</t>
  </si>
  <si>
    <t>4  Identificación de necesidades en los puestos de trabajo.</t>
  </si>
  <si>
    <t xml:space="preserve">2. Atender las quejas y denuncias de conformidad con lo disipuesto en la Ley 734 de 2002 (Detectivo).
</t>
  </si>
  <si>
    <t>3. Verificar la planificación y seguimiento de las acciones para SST en el Plan de Acción Institucional por parte de las dependencias responsables (preventivo)</t>
  </si>
  <si>
    <t xml:space="preserve">1. Atender las quejas y denuncias de conformidad con lo disipuesto en la Ley 734 de 2002 (Detectivo).
1.1. Verificar a través de visitas de control y diligenciamiento de hojas de vida de las diferentes sedes de la Entidad, que se cumplan con los lineamientos del Subsistema de Gestión Ambiental, particularmente en lo referente al orden y aseo y uso eficiente de servicios públicos (Preventivo)
</t>
  </si>
  <si>
    <t xml:space="preserve">2. Verificar la comprensión de la politica ambiental vigente de la Entidad  (Preventivo)
2.1 Hacer seguimientos con el equipo técnico de Gestión y Desempeño Institucional de Gestión Ambiental a través de mesas de trabajo de las actividades del PIGA. (Preventivo)
</t>
  </si>
  <si>
    <t>3 y 4.  Revisar que las estreategias de educación ambiental ejecutadas al interior de la Entidad sean acordes con los programas de gestión ambiental, para la toma de conciencia sobre el adecuado uso los recursos naturales (Preventivo)</t>
  </si>
  <si>
    <r>
      <t xml:space="preserve"> CONTROLES EXISTENTES Y TIPO
 </t>
    </r>
    <r>
      <rPr>
        <b/>
        <sz val="11"/>
        <color rgb="FFFF0000"/>
        <rFont val="Arial"/>
        <family val="2"/>
      </rPr>
      <t xml:space="preserve">Para cada causa y para cada consecuencia del evento de riesgo debe indicarse que control(es) existe(n) actualmente en la Entidad (puede haber varios controles para una misma causa o consecuencia o un mismo control para varias causas o consecuencias); siendo de tipo preventivo aquellos que mitigan las causas y detectivos los que están dirigidos a las consecuencias. Si no existen se deja la nota "No existe control" para luego identificar que acciones hay que adelantar.
El control debe tener un propósito (verificar, validar, cotejar, comparar, revisar, etc.) </t>
    </r>
    <r>
      <rPr>
        <b/>
        <sz val="18"/>
        <rFont val="Arial"/>
        <family val="2"/>
      </rPr>
      <t xml:space="preserve">
</t>
    </r>
    <r>
      <rPr>
        <b/>
        <sz val="14"/>
        <color rgb="FFFF0000"/>
        <rFont val="Arial"/>
        <family val="2"/>
      </rPr>
      <t>Nota:</t>
    </r>
    <r>
      <rPr>
        <b/>
        <sz val="14"/>
        <rFont val="Arial"/>
        <family val="2"/>
      </rPr>
      <t xml:space="preserve"> </t>
    </r>
    <r>
      <rPr>
        <b/>
        <sz val="14"/>
        <color rgb="FFFF0000"/>
        <rFont val="Arial"/>
        <family val="2"/>
      </rPr>
      <t>Favor en cada control indicar entre paréntesis si es preventivo o detectivo y a que causa(s) o consecuencias(s), respectivamente, va dirigido</t>
    </r>
  </si>
  <si>
    <t>3. Atender las quejas y denuncias de conformidad con lo dispuesto en la Ley 734 de 2002 (Detectivo)
3.1. Realizar el seguimiento y análisis de las cifras y estadísticas de siniestralidad vial (Preventivo)</t>
  </si>
  <si>
    <t>2. Realizar el seguimiento a  las personas convocadas a las jornadas de socializacion  de servicios Convenio SENA SDM para la inscripcion a las formaciones tecnico tecnologicas y complementarias que se encuentren disponibles en el portafoilio de servicios. (Preventivo)</t>
  </si>
  <si>
    <t xml:space="preserve">5.  Implementar las técnicas didácticas o estrategias pedagógicas de acuerdo con los lineamientos actualizados por la OACCM  y OGS.(preventivo) </t>
  </si>
  <si>
    <t>2.1  Verificar  la fase de factibilidad  la sostenibilidad del plan, programa o proyecto en sus diferentes componentes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2.2. Ejecutar los puntos de control del procedimiento PE01-PR01 ANÁLISIS, CONCEPTOS Y/O ESTUDIOS TÉCNICOS DE MEDIDAS ESTRATÉGICAS PARA LA MOVILIDAD. (Preventivo)
2.3 Verificar que se cumplan los requisitos de los puntos de control en la elaboración de estudios o conceptos para la formulación de Planes, Programas o proyectos de Movilidad de la ciudad   (Preventivo)
2.4 Atender las quejas y denuncias de conformidad con lo dispuesto en la Ley 734 de 2002 (Detectivo).</t>
  </si>
  <si>
    <t>Para causa/consecuencia 
1</t>
  </si>
  <si>
    <t>Para causa/consecuencia 
2</t>
  </si>
  <si>
    <t>Para causa/consecuencia 
3</t>
  </si>
  <si>
    <t>Para causa/consecuencia 
4</t>
  </si>
  <si>
    <t>Para causa/consecuencia 
5</t>
  </si>
  <si>
    <t>Para causa/consecuencia 
6</t>
  </si>
  <si>
    <t>Para causa/consecuencia 
7</t>
  </si>
  <si>
    <t>Para causa/consecuencia 
8</t>
  </si>
  <si>
    <t xml:space="preserve">1. Implementar y evaluar el Plan Estratégico de Comunicaciones y Cultura para la Movilidad (preventivo) 
1.1 Analizar la técnica didáctica o estrategia pedagógica utilizada durante los cursospedagogicos por infracción a las normas de tránsito y transporte.(preventivo)
</t>
  </si>
  <si>
    <t>Verificar la aplicación de los mecanismos de medición establecidos en el procedimiento de cursos pedagógicos  y Manual de Servicio al Ciudadano.</t>
  </si>
  <si>
    <r>
      <rPr>
        <b/>
        <u/>
        <sz val="18"/>
        <color theme="3" tint="-0.249977111117893"/>
        <rFont val="Arial"/>
        <family val="2"/>
      </rPr>
      <t xml:space="preserve">
EVENTO POTENCIAL</t>
    </r>
    <r>
      <rPr>
        <b/>
        <sz val="18"/>
        <color theme="3" tint="-0.249977111117893"/>
        <rFont val="Arial"/>
        <family val="2"/>
      </rPr>
      <t xml:space="preserve">
</t>
    </r>
    <r>
      <rPr>
        <b/>
        <u/>
        <sz val="11"/>
        <color rgb="FFFF0000"/>
        <rFont val="Arial"/>
        <family val="2"/>
      </rPr>
      <t xml:space="preserve">
</t>
    </r>
    <r>
      <rPr>
        <b/>
        <sz val="11"/>
        <color rgb="FFFF0000"/>
        <rFont val="Arial"/>
        <family val="2"/>
      </rPr>
      <t xml:space="preserve">Redactar el riesgo según sea: 
</t>
    </r>
    <r>
      <rPr>
        <b/>
        <u/>
        <sz val="11"/>
        <color rgb="FFFF0000"/>
        <rFont val="Arial"/>
        <family val="2"/>
      </rPr>
      <t>Gestión:</t>
    </r>
    <r>
      <rPr>
        <b/>
        <sz val="11"/>
        <color rgb="FFFF0000"/>
        <rFont val="Arial"/>
        <family val="2"/>
      </rPr>
      <t xml:space="preserve"> ¿QUÉ PUEDE SUCEDER? Identificar la afectación del cumplimiento del objetivo.
</t>
    </r>
    <r>
      <rPr>
        <b/>
        <u/>
        <sz val="11"/>
        <color rgb="FFFF0000"/>
        <rFont val="Arial"/>
        <family val="2"/>
      </rPr>
      <t>Corrupción:</t>
    </r>
    <r>
      <rPr>
        <b/>
        <sz val="11"/>
        <color rgb="FFFF0000"/>
        <rFont val="Arial"/>
        <family val="2"/>
      </rPr>
      <t xml:space="preserve"> 
Acción u omisión + uso del poder + desviación de la gestión de lo público + el beneficio privado.</t>
    </r>
  </si>
  <si>
    <r>
      <rPr>
        <b/>
        <u/>
        <sz val="18"/>
        <color theme="3" tint="-0.249977111117893"/>
        <rFont val="Arial"/>
        <family val="2"/>
      </rPr>
      <t>CAUSA(S) RAÍZ</t>
    </r>
    <r>
      <rPr>
        <b/>
        <sz val="18"/>
        <color theme="3" tint="-0.249977111117893"/>
        <rFont val="Arial"/>
        <family val="2"/>
      </rPr>
      <t xml:space="preserve">
</t>
    </r>
    <r>
      <rPr>
        <b/>
        <sz val="11"/>
        <color theme="3" tint="-0.249977111117893"/>
        <rFont val="Arial"/>
        <family val="2"/>
      </rPr>
      <t xml:space="preserve">
</t>
    </r>
    <r>
      <rPr>
        <b/>
        <sz val="11"/>
        <color rgb="FFFF0000"/>
        <rFont val="Arial"/>
        <family val="2"/>
      </rPr>
      <t xml:space="preserve">
Identificar la(s) causa(s) raíz del evento potencial, aquellas ante las cuales no es evidente un por qué adicional</t>
    </r>
  </si>
  <si>
    <r>
      <rPr>
        <b/>
        <u/>
        <sz val="18"/>
        <color theme="3" tint="-0.249977111117893"/>
        <rFont val="Arial"/>
        <family val="2"/>
      </rPr>
      <t xml:space="preserve">
CONSECUENCIAS</t>
    </r>
    <r>
      <rPr>
        <b/>
        <sz val="18"/>
        <color theme="3" tint="-0.249977111117893"/>
        <rFont val="Arial"/>
        <family val="2"/>
      </rPr>
      <t xml:space="preserve">
</t>
    </r>
    <r>
      <rPr>
        <b/>
        <sz val="11"/>
        <color rgb="FFFF0000"/>
        <rFont val="Arial"/>
        <family val="2"/>
      </rPr>
      <t>Identificar los efectos generados por la ocurrencia o materialización de un riesgo que afecta los objetivos de un proceso de la Entidad. Pueden ser entre otros, una pérdida, un daño, un perjuicio o un detrimento.</t>
    </r>
  </si>
  <si>
    <t xml:space="preserve">3. Verificar la información publicada en los medios de comunicación (detectivo)
3.1. Verificar la aplicación de los mecanismos de medición establecidos en el procedimiento de cursos pedagógicos y Manual de Servicio al Ciudadano (preventivo).
</t>
  </si>
  <si>
    <t>1. Registro de programación y seguimiento al Plan Operativo Anual de gestión sin inversión 
1.1. Mecanismos de medición de la satisfacción
2. Registro de asistencia a las jornadas 
Formato de actuilización de datos, Plantilla de registro de inscripción, 
/Matriz convocatoria jornadas convenio SENA.(CLM)
3. Boletines de prensa publicados en página Web, correos electrónicos sobre el monitoreo a los medios de comunicación, videos, audios, fotos de ruedas de prensa.
3.1 Formatos de los mecanismos de medición anexos al procedimiento documentado.
4.1 Correo electrónico, en el que se informa el resultado del análisis y verificación de los Planes Operativos Anuales realizado por los profesionales de la OAPI, y dirigido al responsable del reporte.
4. Expedientes, actas de reuniones, archivo digital compartido y aplicativo SIID.  
5. Instructivo para la Implementación de las Estrategias Pedagógicas y Técnicas Didácticas en los cursos de Pedagogía por Infracción a las Normas de Tránsito y Transporte.</t>
  </si>
  <si>
    <t>1.1. actualizar, publicar y socializar  la técnica, didáctica o estrategia pedagógica utilizada durante el curso pedagógico.
2. Apoyo con la oficina de Comunicaciones en el fomento de la divulgacion en los diferentes medios digitales para de esta manera fortalecer las convocatorias de los servicios de Convenio Sena SDM. 
3. Comunicado de prensa en respuesta a lo publicado en medios de comunicación, postura de la entidad. 
3.1 Implementar plan de mejoramiento.
4. Dar el impulso procesal a los expedientes disciplinarios que se radican en la oficina.
4.1 Llevar el tema a Comité Ditrectivo para revisar la situación
5. Solicitar de inmediato a los jefes de la OACCM,  OGS y la OSV, la actualización de los lineamientos que se van a utilizar durante el curso pedagógico.</t>
  </si>
  <si>
    <t>1.1. Una (1)  semana para actualizar, publicacar y socializar  la técnica, didáctica o estrategia pedagógica utilizada durante el curso pedagógico.
2. Dias
3. Inmediato 
3.1 Inmediato
4. Dentro de los seís (6) días siguientes de recibir la queja, cumpliendo los términos que estipula la Ley.
4.1. Tres horas
5. un día Hábil</t>
  </si>
  <si>
    <t>1.1. Director(a) atención al Ciudadano
2. Jefe Oficina de Gestión Social
3. Jefe Oficina Asesora de Comunicaciones y Cultura para la Movilidad
3.1 Director(a) atención al Ciudadano
4. Jefe Oficina Control Disciplinario
4.1 Jefe Oficina Asesora de Planeación Institucional
5. Director(a) atención al Ciudadano</t>
  </si>
  <si>
    <t>1.1. Mesa de trabajo de análisis de la técnica, didáctica o estrategia pedagógica utilizada durante el curso pedagógico.
2. Revisión del aumento de los Correos Electronicos, llamadas al telefono corporativo y notificaciones de los ClMs sobre el interes de la convocatoria 
3. Reuniones y monitoreo de medios
3.1 Reuniones y retroalimentación con los responsables del servicio.
4. Actas de reuniones, expedientes y archivo compartido. 
4.1 Comrpomisos y actas de comité directivo
5. Requerimientos via correo electrónico.</t>
  </si>
  <si>
    <t>1.1.Actas de reunión, listado de asistencias, estrategia pedagógica actualizada.
2. 2 Piezas comunicativas, Guiones de las Convocatorias, Registros de asistencia a los Clm, Registro Fotografico. 
3. Medición de impacto en medios(seguimiento a noticias) 
3.1 Actas de reuniones
4. Actas de reparo, expedientes, archivo de la dependencia y aplicativo SIID.
4.1 Verificación de los compromisos por parte de los directivos.
5. Evidencias de los correo electrónicos enviados.</t>
  </si>
  <si>
    <r>
      <t xml:space="preserve">2EST. Fomentar la cultura ciudadana y el respeto entre todos los usuarios de todas las formas de transporte, protegiendo en especial los actores vulnerables y los modos activos.
</t>
    </r>
    <r>
      <rPr>
        <b/>
        <sz val="14"/>
        <color rgb="FFFF0000"/>
        <rFont val="Arial"/>
        <family val="2"/>
      </rPr>
      <t xml:space="preserve">
</t>
    </r>
  </si>
  <si>
    <t xml:space="preserve">4.1  Revisar y Acompañar  a  las dependencias de la SDM  en el desarrollo de  proyectos y en el diseño de estrategias de gestión social atraves de la aplicación del procedimiento de inclusión del componente social. (Preventivo)
4.2 Realizar los operativos de Control de Tránsito y Transporte de conformidad con la priorización efectuada. (Preventivo)
4.3 Remitir a la Oficina de Seguridad Vial el reporte con evidencia de las actividades desarrolladas por la dependencia para cumplir con las acciones establecidas en el PDSVM (Preventivo).
4.4 Realizar el seguimiento al avance en la implementación de las acciones determinadas en el PDSVM conforme con lo reportado debidamente soportado por las  dependencias y entidades responsables (Preventivo). </t>
  </si>
  <si>
    <t>5. Validar la formulación del Plan de Acción PIGA de la Entidad y hacer seguimiento al cumplimiento de las actividades establecidas (Preventivo)
5.1 Verificar la planificación y seguimiento de los recursos y acciones para la gestión ambiental en el Plan de Acción Institucional por parte de las dependencias responsables (preventivo)</t>
  </si>
  <si>
    <t>1.  Jefe Oficina de Control Disciplinario
1.1. Subsecretaria de Gestión Corporativa, Directora Administrativ y Financiera y Subdirectora Administrativa
2.  Subsecretaria de Gestión Corporativa, Directora Administrativ y Financiera y Subdirectora Administrativa
2.1. Subsecretaria de Gestión Corporativa, Directora Administrativ y Financiera y Subdirectora Administrativa
3. y 4. Subsecretaria de Gestión Corporativa, Directora Administrativ y Financiera y Subdirectora Administrativa
5. Subsecretaria de Gestión Corporativa, Directora Administrativ y Financiera y Subdirectora Administrativa
5.1 Jefe Oficina Asesora de Planeación Institucional.
6. Subsecretaria de Gestión Corporativa, Directora Administrativ y Financiera y Subdirectora Administrativa</t>
  </si>
  <si>
    <t>1. Semestral
1-3 Cada vez que se desarrollan las actividades establecidas en los procedimientos y/o instructivos
1.2 Cada vez que llegue una solicitud.
1-5,2; 1-5,11 Cada vez que llegue una solicitud.
2. Permanente
2.1 Mensual
3.1.diario
3.2.diario
3.3. Mensual
3.4 Permanente
4. Cuatrimestral
5.Semanal 
5.2 Semestral   
6.Semanal 
7. Trimestral
8. Anual
8.1  Cuatrimestral
8.2 Trimestral</t>
  </si>
  <si>
    <t>1. Documento estrategia-iniciativas adicionales-plan de gestión de integridad-PAAC
1-3. PM01-PR01; PM01-PR02;PM01-PR03; PM01-PR04;PM01-PR05 y sus instructivos
1.2 Requisitos descritos en la Guia de Trámites y Servicios y SUIT.
1-5,2; 1-5,11  Requisitos descritos en la Guia de Trámites y Servicios y SUIT. Procedimiento  para la Planeación, Ejecución  y Analisis de Operativos de Control de Tránsito y Transporte PM02-PR03. Procedimiento el diseño y modificación del Planeamiento semafórico - PM03-PR07.  Lineamientos establecidos en los puntos de control de los procedimientos PM03-PR04 y PM03-PR02. Lineamientos establecidos en los puntos de control de los procedimientos PM03-PR01 , PM03-PR03 y PM03-PR10. Lineamientos establecidos en los puntos de control del procedimiento PM02-PR09. Lineamientos establecidos en los puntos de control del procedimiento PM02-PR06. Procedimiento y formatos establecidos en los puntos de control del procedimiento PM02-PR01 y PM02-PR02
2. No está documentado
2.1. PM04-MN01MANUAL DE TRÁMITES Y PRESTACIÓN DEL SERVICIO
3.1.PA03-PR09-Procedimiento Tramite Ordenes de pago  y Relacion de Atorizacion 
3.2.PA03-PR11-Procedimiento Devolucion y/o compensacion de pagos enexceso y pagos de lo no debido  por conceptos no tributarios, PA03-PR12-Procedimiento Devolucion y/o compensacion de pagos en exceso y pagos de lo debido
3.3. Acuerdo 001-2015
3.4 Procedimientos PM05-PR01, PM05-PR02, PM05-PR03, PM05-PR04, PM05-PR05, PM05-PR06, PM05-PR07, PM05-PR09 y PM05-PR10.
4. Procedimiento PV02-PR01
5. No esta documentado 
5.2 Ley 734 de 2002, archivo digital. 
6. No esta documentado 
7. Procedimiento de Participación 
8. Procedimiento de participación 
8.1.PM04-MN01MANUAL DE TRÁMITES Y PRESTACIÓN DEL SERVICIO
8.2. PM04-MN01MANUAL DE TRÁMITES Y PRESTACIÓN DEL SERVICIO</t>
  </si>
  <si>
    <t xml:space="preserve">1. Registro de recibo material POP, listas de asitencia a eventos y actividades donde se socializa el código de integridad, videos, fotos, medios internos de la comunicación, seguimiento POA-965.
1-3. Conceptos y/o estudios aprobados.
1.2 Solicitudes Aprobadas.
1-5,2; 1-5,11  Archivo en PDF de los formatos trámitados por las Dirección de Ingeniería de Tránsito, Subdirección de PMT y Subdirección de Señalización. Programación semanal de operativos y reporte de cumplimiento.
2. Boletines de prensa publicados en página Web, correos electrónicos sobre el monitoreo a los medios de comunicación, videos, audios, fotos de ruedas de prensa.
2.1. Implementar acciones efectivas que permitan mejorar los trámites u OPA a través de disminución de tiempos, costos, documentos, requisitos, procesos y procedimientos d ela entidad.
3.1.-Estadistica de devolución  de cuentas
3.2. POA -Memorandos a la ciudadanía
3.3 Pantallazos Siproj, revision fichas de conciliación.
3.4 Bases de datos de cada dependencia, SICON, informes de gestión y actas de reuniones de seguimiento
4, 5-2 Expedientes y archivo digital compartido. 
5. Reporte de los tramites atendidos en los modulos por parte de la Dirección.
6. Correo electrónico o memorandos.
7. Informe Plan Institucional de Participación. 
8. Acta de Reunión/Listado de Asistencia.
8.1. Generar  certificado de confiabilidad por cada una de las Direcciones y Subdirecciones que cuentan con información publicada en la guía de trámites y servicios y el sistema único de información de trámites (SUIT).
8.2. Implementar los mecanismos de medición con respecto a a la satisfacción en cursos pedagogicos.
</t>
  </si>
  <si>
    <t xml:space="preserve">3.1. Organizar rotaciones de los  equipos de colaboradores (Orientadores y Gestores locales)  en cada uno de los  CLMs en los periodos predefinidos por la supervisión . (Preventivo)
3.2. Verificar y hacer seguimiento  a las denuncias relacionadas con soborno que se presentan por parte de las areas.(Control Detectivo) 
3.3.Validar en la plataforma SECOP y la base de datos los procesos contractuales de la Entidad (Detectivo)
3.4.Hacer seguimiento a la aplicación de los  documentos de SIG(MIPG) - Gestión contractual (Preventivo)
3.5 Seguimiento a cada una de las etapas del proceso precontractual y contractual en las áreas involucradas por cada uno de los contratos para evitar actos de soborno. (Preventivo)
</t>
  </si>
  <si>
    <t xml:space="preserve">4.1 Hacer seguimiento en cada una de las etapas y términos   del proceso disiciplinario para combatir actos de soborno. (preventivo)                           
4.2 Adelantar las investigaciones disciplinarias por la presencia de actos de soborno de conformidad con lo dipuesto en la Ley 734 de 2002. (Detectivo)
</t>
  </si>
  <si>
    <r>
      <t xml:space="preserve">1. Verificar cada rubro programado en el anteproyecto formulado tomando la circular de racionbalizaicón del gasto. 
2.1 El control es fuerte
2.2  Fortalecer mediante mesas de trabajo cuando se requiera  la verificacion y revision  de los actos administrativos a llegados a la Direccion de Normatividad y Conceptos  teniendo en cuenta los lineamientos establecidos en el instructivo.                                                                                                                                                          2.4  Control de metas por parte de cada directivo 
2.5 al 2.11 Mantener y realizar seguimiento a los controles definidos.
2.6, 2.7 Mantener y realizar seguimiento a los controles definidos.
2.12. Conforme a la evaluación el control se califica como Fuerte y siendo el riesgo residual Aceptable, no se consideran acciones adicionales.
3: Adelantar las investigaciones disciplinarias, que en derecho correspondan.
3.1 Conforme a la evaluación el control se califica como Fuerte y siendo el riesgo residual Aceptable, no se consideran acciones adicionales.
4.1 Mantener el control para fortalecer  la inclusión del componente social en la formulación planes, programas y proyectos de los SDM.  
4.2.Mantener la verificación permanente en la priorización de los operativos.
4.3. Conforme a la evaluación el control se califica como Fuerte y siendo el riesgo residual Aceptable, no se consideran acciones adicionales.
4.4 Conforme a la evaluación el control se califica como Fuerte y siendo el riesgo residual Aceptable, no se consideran acciones adicionales.
</t>
    </r>
    <r>
      <rPr>
        <i/>
        <sz val="14"/>
        <rFont val="Arial"/>
        <family val="2"/>
      </rPr>
      <t xml:space="preserve">
</t>
    </r>
  </si>
  <si>
    <t>8. Revisar los actos administrativos que se encuentren relacionados con la politica de Vision Cero; asi como los demas documentos que se pongan en consideracion de la Direccion de Normatividad y conceptos y que se encuente relacionados con la politica anterior mencionada.(Detectivo)
8.1 Publicar todos los proyectos
de actos administrativos de
carácter regulatorio, para
observaciones en la página
web de la entidad , asi como Actualizar los actos
administrativos de carácter
regulatorio en la página web
de la entidad</t>
  </si>
  <si>
    <t>3.1 Hacer seguimiento a la aplicación  de los manuales de Contratación y Supervisión de la Entidad, teniendo en cuenta las normas existentes en todos los tramites de gestion contractual.(preventivo)
3.1.2 Revisar el Manual de Contrattacion y supervisión y realizar los ajustes pertinentes acordes al PIGA y la política de compras sostenibles.  
3.2  Evaluar la eficacia de los conceptos y/o estudios técnicos a través de indicadores en el POA (Preventivo).</t>
  </si>
  <si>
    <t>1.3 Mesas de trabajo de verificacion y seguimiento al Link Secop publicado en la Pagina Web de la Entidad.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2.3 Realizar mesas de trabajo enfocadas al seguimiento de la pblicacion de las demandas en la pagina web  a fin de controlar el cumplimiento de los establecido en la resolucion 3564.
5.Realizar mesas de trabajo enfocadas al seguimiento y revisión de los terminos Judiciales.</t>
  </si>
  <si>
    <t xml:space="preserve">1.3 Semestral
Horas
2.3  trimestral
5. Cada vez que se requiera </t>
  </si>
  <si>
    <t>1.3 Director de Contrataciòn
Quien detecte.
2.3 Director de Representacion Judicial 
5. Director de Representacion Judicial</t>
  </si>
  <si>
    <t>1.3 Mesas deTrabajo
 N.A
2.3 Mesas deTrabajo
5.Mesas deTrabajo</t>
  </si>
  <si>
    <t xml:space="preserve">
N.A. (reserva de la información de las investigaciones adelantadas por las instancias de control.)
1.3 Actas de reunion, listas de asistencia 
2.3 Actas de reunion, listas de asistencia 
5. Actas de reunion, listas de asistencia </t>
  </si>
  <si>
    <t xml:space="preserve">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4.  reforzar Socializaciones drigidas al equipo sobre transparencia y acceso a la informaciòn.</t>
  </si>
  <si>
    <t xml:space="preserve">
Horas
4. Cada Vez que se requiera </t>
  </si>
  <si>
    <t xml:space="preserve">
Quien detecte.
5.Dirección de Talento Humano, OTIC,Subdirectora Administrativa</t>
  </si>
  <si>
    <t xml:space="preserve">
N.A. (reserva de la información de las investigaciones adelantadas por las instancias de control.)
5.Actas de Reunión / Listados de Asistencia</t>
  </si>
  <si>
    <t xml:space="preserve">
 N.A
5.Reuniones de seguimiento</t>
  </si>
  <si>
    <t xml:space="preserve">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3.4  Realizar reunion semestral a fin de hacer seguimiento a los documentos publicados en la intranet.</t>
  </si>
  <si>
    <t xml:space="preserve">
Horas
3.4 Semestral </t>
  </si>
  <si>
    <t xml:space="preserve">
Quien detecte.
3.4 Dirección de Contrataciòn, Oficina Asesora de Planeaciòn Institucional</t>
  </si>
  <si>
    <t xml:space="preserve">
 N.A
3.4 mesas de Trabajo </t>
  </si>
  <si>
    <t xml:space="preserve">
N.A. (reserva de la información de las investigaciones adelantadas por las instancias de control.)
3.4 Actas de reunion, listas de asistencia </t>
  </si>
  <si>
    <t>1.2,2 Declarar el incumplimiento del contrato teniendo en cuenta la normatividad vigente
1.3 Aplicar los mecanismos de debido proceso de las evaluaciones de desempeño y acuerdo de gestión, ajustando lo requerido                                                                                                                         1.4 Suspender la trámitación del contrato o cambiar al contratista 
2. Realizar mesas de trabajo  sobre el seguimiento y medición de la eficacia, eficiencia y efectividad  del cumplimiento de obligaciones de los colaboradores en los puntos de contacto.
2.1.Realizar mesas de trabajo  sobre afectación negativa en la calidad de la prestación del servicio de cara a la ciudadanía.
4.3. Dar el impulso procesal a los procesos disciplinarios que se radican en la oficina. 
5.  Disminuir los tiempos de respuesta de los requerimientos realizados en la Entidad.</t>
  </si>
  <si>
    <t xml:space="preserve">1.2,2 días
1.3 Un día                                       1.4 Un día 
2.Una (1)  semana para analizar el cumplimiento de  obligaciones de los colaboradores en los puntos de contacto.
2.1.   Quince(15) Días
4.3. Dentro de los seís (6) días siguientes de recibir la queja, cumpliendo los términos que estipula la Ley.
5.     Una (1)  semana para realizar analisis sobre os tiempos de respuesta.                                        </t>
  </si>
  <si>
    <t xml:space="preserve">1.2,2 Acta de finalización anticipada de contrato
1.3 Acta de comité de evaluación, evaluaciones de pares entre directivos                   1.4 Estudios previos devueltos después de control     
2.Mesas de trabajo sobre el seguimiento de obligaciones de los colaboradores en los puntos de contacto.
2.1.Producto NO conforme tratado/producto NO conforme generados X100. 
4.3. Actas de reuniones, expedientes y archivo compartido.  
  5.  Mesas de trabajo sobre  las  disminuición de  los tiempos de respuesta de los requerimientos realizados en la Entidad.                           </t>
  </si>
  <si>
    <t xml:space="preserve">1.2,2 Acta de finalización anticipada de contrato
1.3 Actas de reunión y formatos establecidos  1.4 Base de datos de control de procesos de personal    
2.  Actas de reunión, listado de asistencias. 
2.1.Actas de reunión, listado de asistencias y  
PE01-PR05-F01. Formato de tratamiento de salidas no conformes.
4.3. Actas de reparo, expedientes, archivo de la dependencia y aplicativo SIID.
5.1.Actas de reunión, listado de asistencias.                                                                                       </t>
  </si>
  <si>
    <t xml:space="preserve">8EST. Contar con un excelente equipo humano y condiciones laborales que hagan de la Secretaría Distrital de Movilidad un lugar atractivo para trabajar y desarrollarse profesionalmente
</t>
  </si>
  <si>
    <t xml:space="preserve">1EST. Orientar las acciones de la Secretaría Distrital de Movilidad hacia la visión cero, es decir, la reducción sustancial de víctimas fatales y lesionadas en siniestros de tránsito
</t>
  </si>
  <si>
    <t>1.1 y 2.1 Acudir a la Veeduria Distrital o al DAFP, para que nos apoyen en la definición de lineamientos para surtir el proceso de rendición de cuentas
1.2, 2.1, 3.1, 4 Realizar una reunion mensual de preparación e reindución a la metodologia para realizar dialogos ciudadanos y rendición de cuentas
1.4. N.A
2.3. Dar el impulso procesal a los expedientes que se adelantan en la Oficina.
3.3. Deteminar si la conducta denunciada es constitutiva de falta disicplinaria y proferiri las decisiones que en derecho correspondan.    
4.1.  Concertar con el Archivo de Bogotá un Plan de Mejoramiento Archivístico.
4.2. Programar capacitaciones de sensibilización directamente por los encargados de Gestión Documental de la subdirección Administrativa haciendo enfásis en los temas que demanden mayor interés en la Entidad.</t>
  </si>
  <si>
    <t>1.1 y 2.1  Un mes
1.2, 2.1, 3.1, 4  dias
2.3-3.3.  Dentro de los seís (6) días siguientes de recibir la queja, cumpliendo los términos que estipula la Ley.
1.4. N.A
4.1 1 año
4.2. Anual</t>
  </si>
  <si>
    <t>1.1 y 2.1 Jefe Oficina Asesora de Planeación Institucional.
1.2, 2.1, 3.1, 4 Jefe Oficina de Gestión Social
1.4. N.A
2.3.-3.3. Jefe Oficina Control Disciplinario
4.1 Subdirectora Administrativa
4.2 Subdirectora Administrativa</t>
  </si>
  <si>
    <t>1.1 y 2.1 Cumplimiento de los lineamientos
1.2, 2.1, 3.1, 4 Actas de Reunión / Listados de Asistencia
1.4. N.A
2.3.-3.3. Actas de reuniones, expedientes y archivo compartido.
4.1 Mesas Técnicas de Trabajo con los grupos especializados del Archivo de Bogotá
4.2. Evaluación de conocimientos al finalizar las jornadas de capacitación</t>
  </si>
  <si>
    <t>1.1 y 2.1 Documentos, correos , informes.
1.2, 2.1, 3.1, 4 Registro Fotrograficos, Actas de Reunión / Listados de Asistencia
1.4. N.A
2.3.-3.3.  Actas de reparo, expedientes, archivo de la dependencia y aplicativo SIID.
4.1 Actas de seguimiento a la implementación de los instrumentos archivísticos por dependencia
4.2. Listado de asistencia/ resultados de evaluación de conocimientos al finalizar las jornadas de capacitación/ registro fotográfico</t>
  </si>
  <si>
    <t>6. Verificar el cumplimiento de los requerimientos ambientales de labores efectuadas por terceros para la supervisión, seguimiento y medición del desempeño ambiental (Preventivo)</t>
  </si>
  <si>
    <t>1. Iniciar la actuación disciplinaria de conformidad con lo dispuesto por la Ley 734 de 2002.
1.1, 2,2.1, 3, 4, 5, 6. Para estas actividades, se mantienen los controles existentes y se les hace seguimiento periódico.
5.1 Programar mesa de trabajo con el referente del área y/o directivo correspondiente para alertar sobre la no existencia de acciones relacionadas con gestión ambiental en los POAS</t>
  </si>
  <si>
    <r>
      <t xml:space="preserve"> 1.1. Mantener y realizar seguimiento a los controles definidos  en los Mecanismos de medición de la satisfacción.
2. Mantener el control al seguimiento a  las personas convocadas a las jornadas de socializacion  de servicios Convenio SENA SDM para la inscripcion a las formaciones tecnico tecnologicas y complementarias que se en cuentren disponibles en el portafoilio de servicios
3. Informar oportunamente a los medios de comunicación y ciudadanía sobre las acciones  en pro del ciudadano en materia de movilidad, con el fin de prevenir noticias negativas que afecten la imagen institucional. 
3.1 Mantener el control y hacer seguimiento a su eficacia.
3.3.Realizar  socializaciones del Manual de Contratación de la Entidad y código de Integridad
4: Iniciar las actuaciones disciplinarias, previa evaluación de la queja.    </t>
    </r>
    <r>
      <rPr>
        <i/>
        <sz val="14"/>
        <rFont val="Arial"/>
        <family val="2"/>
      </rPr>
      <t xml:space="preserve">
</t>
    </r>
    <r>
      <rPr>
        <sz val="14"/>
        <rFont val="Arial"/>
        <family val="2"/>
      </rPr>
      <t>4.1 Programar mesa de trabajo con el referente del área y/o directivo correspondiente para alertar sobre la no existencia de acciones relacionadas con cultura ciudadana en los POAS
5. Mantener y realizar seguimiento a los controles definidos  en el instructivo PM04-PR01-IN01.</t>
    </r>
  </si>
  <si>
    <t xml:space="preserve">1.1. Jefe de Oficina de Gestion Social
1.2. Jefe Oficina Asesora de Comunicaciones y Cultura para la Movilidad 
1-3,1; 1-3,6  Subsecretario de Gestión de la Movilidad, Director Gestión de Tránsito y Control de Tránsito y Transporte y Subdirectores y Director Ingeniería de Tránsito y Subdirectores.
1.3.4 y 1.3.5 Servicio al Ciudadano
1.4 - 3 Jefe de la Oficina de Control Disciplinario.
2. Director de Normatividad y conceptos </t>
  </si>
  <si>
    <t>1.1. Semestral
1.2. Permanente
1-3,1; 1-3,6   Socialización anual a los servidores de la Subsecretaría de Gestión 
1-3.4. Trimestral
1-3.5. Trimestral
1.4 Semestral       
2.Trimestral
3. Cuatrimestral</t>
  </si>
  <si>
    <t>1.1. Plan Institucional 
1.2. No está documentado
1-3,1; 1-3,6   PM04-MN01 Manual de trámites y prestación del servicio. Procedimiento Participación ciudadana PM06-PR04
1-3.4.  PM04-MN01-MANUAL DE  SERVICIO AL CIUDADANO
1-3.5.  PM04-MN01-MANUAL DE  SERVICIO AL CIUDADANO
1.4 Ley 734 de 2002, Archivo digital compartido.  
2.Procedimiento Gestión Juridica,Instructivo de Normatividad y conceptos
3. Procedimiento PV02-PR01</t>
  </si>
  <si>
    <t>1.1. Actas de Reunión. / lista de asistencia con Enfoque direrencial y Enfoque de Género. 
1.2. Boletines de prensa publicados en página Web, correos electrónicos sobre el monitoreo a los medios de comunicación, videos, audios, fotos de ruedas de prensa.
1-3,1; 1-3,6   Listado de asistencia a socializaciones. Listado asistencia capacitación MIPG.  
1-3.4.Informe de la implemtación del PM04-MN01-MANUAL DE  SERVICIO AL CIUDADANO.
1-3.5. Actas de Reunión del Seguimiento de la Poltica de PQRSD.
1.4 - 3. Expedientes y archivo digital compartido  
2. POA de Gestión Dirección de Normatividad y conceptos.</t>
  </si>
  <si>
    <t>1.1 Aplicar Encuesta de Satisfacción a los ciudadanos frente a la atención realizada por los Clms en espacios de participación
1-3.4.Realizar  socializaciones del Manual de Servicio al Ciudadano, para su apropiación por parte de los Servidores que hacen presencia en los puntos de contacto dispuesto por la Sercretaría Distrital de Movilidad.
1-3.5 y 1-3.6 Mantener y realizar seguimiento a los controles definidos en los procedimientos, protocolos y aplicación de las políticas institucionales
1.4 Evaluar las quejas y denuncias recibidas por la oficina.  
2. Mantener el control Existente 
3. Adelantar las investigaciones disciplinarias, que en derecho correspondan.</t>
  </si>
  <si>
    <t>1.1 Seguimiento sobre la atención realizada con el fin de determinar las fortaleces y debilidades del proceso. 
1-3.4. Analizar los resultados  sobre la apropiación del  Manual de Servicio al Ciudadano.
1-3.5 y 1-3.6 Atender el requerimiento del ciudadano y todos los requerimientos de las políticas institucionales de forma inmediata
1.4. Deteminar si la conducta denunciada es constitutiva de falta disicplinaria y proferiri las decisiones que en derecho correspondan.   
2. Realizar seguimiento trimestral a traves de los poa a la Gestion y contestacion oportuna de los actos administrativos  que se pongan en consideracion de la Direccion de Normatividad y conceptos.
3. Dar el impulso procesal a los procesos que se adelantan en la Oficina.</t>
  </si>
  <si>
    <t>1.1 Días
1-3.4. Un día.
1-3.5 y 1-3.6 Un día.
1.4 - 3. Dentro de los seís (6) días siguientes de recibir la queja, cumpliendo los términos que estipula la Ley.
2. Trimestral</t>
  </si>
  <si>
    <t xml:space="preserve">1.1 Jefe Oficina de Gestión Social
1-3.4. Director(a) de Atención al Ciudadano 
1-3.5 y 1-3.6 Subsecretario de Gestión de la Movilidad, Director de Gestión del Tránsito y Control de Tránsito y Transporte y Director de Ingeniería de Tránsito.
1.4.-3. Jefe Oficina Control Disciplinario
2. Director de Normatividad y Conceptos </t>
  </si>
  <si>
    <t xml:space="preserve">1.1 Se realiza la revisión Mensual con el informe de actividades los gestores locales deben presentar minimo 11 encuestas mensuales cada uno.
1-3.4: Revión mensual de los Resultados de la apropiación del Manual de Servicio al Ciudadano
1-3.5 y 1-3.6  Cantidad de requerimientos no atendidos.
1.4.-3. Actas de reuniones, expedientes y archivo compartido.
2. Indicadores de Gestion de la Direccion de Normatividad y conceptos </t>
  </si>
  <si>
    <t xml:space="preserve">1.1 Resultados encuestas abril a junio de 2019 - PM04-MN01-F08 FORMATO DE CONSOLIDACIÓNMECANISMOS DE MEDICIÓN VERSIÓN 1,0 DE 01-03-2019 (version 1)
1-3.4: Actas de Seguimiento mensual 
1-3.5 y 1-3.6 Registro de respuestas emitidas.
1.4.-3. Actas de reparo, expedientes, archivo de la dependencia y aplicativo SIID.
2. Indicadores de Gestion de la Direccion de Normatividad y conceptos </t>
  </si>
  <si>
    <t>1. Subsecretaria de Gestión Corporativa - Directora de Talento Humano
2.1 Jefe de Oficina de Gestion Social
2.2 Director de Inteligencia para la Movilidad
2.3 Director de Planeación de la Movilidad y Subdirectores
2.4 Jefe Oficina de Control Disciplinario
3.1 Director de Contratación.
3.1.2 Director de Contratación.
3.2  Director de Inteligencia para la Movilidad
4.1 Director de Talento Humano
4.2 y 5. Subsecretarío de Política de Movilidad
5.1 Subsecretaria de Gestión Jurídica
6.   Jefe de Oficina de Gestión Social
7. Jefe Oficina Asesora de Comunicaciones y Cultura para la Movilidad 
8. Director de Normatividad y conceptos
8.1. Director de Normatividad y conceptos</t>
  </si>
  <si>
    <t xml:space="preserve">4.1 Evaluación del desempeño - Acuerdos de Gestión (Preventivo).
4.2 Hacer seguimiento en la asignación de recursos para acciones enfocadas a la sostenibilidad ambiental (Detectivo). </t>
  </si>
  <si>
    <t>1, Cada vez que se realice una provisión de empleo en la entidad.
2.1 Cada vez que se esta realizando un proyecto, plan o programa.
2.2 Periodicamente de acuerdo con la demanda de análisis, conceptos y/o estudios.
2.3 Cada vez que se va a realizar un estudio o concepto
2.4 Cuatrimestral
3.1 Permanente
3.1.2 Cada vez que se requiera
3.2 Trimestral.
4.1 Semestral
4.2 SPM. Trimestral
5. Trimestral
5.1 Mensual 
6. Cada vez que se implementa  un proyecto, plan o programa, donde se evidencia un impacto. 
7. Permanente
8. Permanente</t>
  </si>
  <si>
    <t>1. Procedimientos:  PA02-PR01 PROCEDIMIENTO PARA PROVEER UN EMPLEO DE LIBRE NOMBRAMIENTO Y REMOCIÓN ,  PA02-PR02 PROCEDIMIENTO PARA PROVEER UN EMPLEO MEDIANTE ENCARGO, PA02-PR03 PROCEDIMIENTO PARA PROVEER UN EMPLEO MEDIANTE NOMBRAMIENTO PROVISIONAL, PA02-PR04 PROCEDIMIENTO PARA LA PROVISIÓN DE EMPLEOS DE CARACTER TEMPORAL, quedando como evidencia el PA02-PR01-F05 FORMATO ENTRENAMIENTO PUESTO DE TRABAJO  diligenciado.
2.1 Procedimiento de inclusión del componente social en los proyectos.
2.2 PE01-PR01 ANÁLISIS, CONCEPTOS Y/O ESTUDIOS TÉCNICOS DE MEDIDAS ESTRATÉGICAS PARA LA MOVILIDAD
2.3 PM01-PR01 procedimiento de elaboración de estudios y conceptos de transporte público, privado no motorizado e infraestructura y anexos
2.4 Procedimiento PV02-PR01
3.1 Manual de Contratación y Manual de Supervisión e Interventoría.
3.1.2 Manual de Contratación y Manual de Supervisión e Interventoría.
3.2 PE01-PR01-ANEXO 02 MANUAL DE SEGUIMIENTO PLAN DE ACCIÓN COMPONENTES DE INVERSIÓN, GESTIÓN, TERRITORIALIZACIÓN Y ACTIVIDADES DE LA SECRETARÍA DISTRITAL DE PLANEACIÓN VERSIÓN 1,0 DE 18-02-2019.PDF
4.1 Guia Metódologica para la Gestión del Rendimiento de los Gerentes Públicos - https://www.funcionpublica.gov.co/documents/418537/616038/Guia_metodologia_para_la_gestion_del_rendimiento_de_los_gerentes_publicos_2.pdf/2cd4a422-f940-4b21-aa83-a9108b87310b
4.2 y 5. PE01-PR06 Procedimiento del PAA
5.1 Procedimiento Elaboracion seguimiento de PAA y aprobacion de viabilidades presupuestales (PE01-PR06).
6. Procedimiento para el diseño, implementación y evaluación de estrategias de mitigación de impactos sociales negativos generados por políticas, planes, programas, proyectos o medidas para la movilidad.
7. No está documentado
8. Instructivo Normatividad y conceptos.</t>
  </si>
  <si>
    <t>1. PA02-PR01-F05 FORMATO ENTRENAMIENTO PUESTO DE TRABAJO  diligenciado por cada funcionario con vinculación nueva.
2.1 Ficha de identificación inicial del proyecto. 
2.2 Análisis, conceptos y/o estudios aprobados.
2.3 Estudios o conceptos aprobados
2.4 Expedientes y archivo digital compartido. 
3.1 Correo o memorando de devolución o aprobación de los trámites de gestión contractual
3.1.2 Ajustes revisados, aprobados y publicados 
3.2 Seguimiento Trimestral al POA de gestión de la DIM. 
4.1 Acuerdos de Gestión
4.2 y 5. Plan Anual de Adquisiciones y POAS de inversión . 
5.1 Memorandos de actualizacion del PAA 
6. Cronograma de la Estrategia , listados de asistencias y actas de reunnion. 
7. Boletines de prensa publicados en página Web, correos electrónicos sobre el monitoreo a los medios de comunicación, videos, audios, fotos de ruedas de prensa.
8.Pantallazo de la actualización de la Matriz de cumplimiento Legal y pantallazos soporte de publicación en Intranet por tema de lineamientos.
8.1 pantallazos soporte de publicación en Intranet por tema de lineamientos.</t>
  </si>
  <si>
    <r>
      <t xml:space="preserve">
2.1  Mantener el control de Verificar  la fase de factibilidad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2.2  No se toman acciones adicionales, dado el nivel obtenido en el riesgo residual.
2.3. REDUCIR. Ejecutar los puntos de control establecidos en en los procedimientos asociados a la elaboración de estudios y/o conceptos de transporte público, privado, no motorizado, estudios de tránsito e infraestructura, para evitar la materialización del riesgo.
2.4. Iniciciar la actuación disciplinaria de conformidad con lo dispuesto por la Ley 734 de 2002.
3.1. Mantener el control mediante la verificacion permanente de la aplicacion del manual de Contratacion y Manual de supervision e interventoria en los procesos que se lleven acabo.
3.1.2  Mantener el control mediante la verificacion permanente de la aplicacion del manual de Contratacion y Manual de supervision e interventoria en los procesos que se lleven acabo.
3.2  No se toman acciones adicionales, dado el nivel obtenido en el riesgo residual.
4.1 Socialización del procedimiento de evaluación
4.2 y 5. Seguimiento a  la ejecución de los recursos asignados en el marco de cumplimiento de las metas con componente ambiental asociadas a la SPM.
5,1 Mantener el control Existente 
6. </t>
    </r>
    <r>
      <rPr>
        <i/>
        <sz val="14"/>
        <rFont val="Arial"/>
        <family val="2"/>
      </rPr>
      <t xml:space="preserve">Requiere definir como se va a fortalecer el control según la evaluación realizada
</t>
    </r>
    <r>
      <rPr>
        <sz val="14"/>
        <rFont val="Arial"/>
        <family val="2"/>
      </rPr>
      <t>8. Realizar mesas de trabajo con los abogados de la Direccion de normatividad cuando sea requerido para   la verificacion y revision  de los actos administrativos a llegados a la Direccion de Normatividad y Conceptos  teniendo en cuenta los lineamientos establecidos en el instructivo.  
8.1 Seguimiento mensual de lo que se encuentra publicado en la Pgina Web con relacion a lo proyectado y referenciado en la Matriz de cumplimiento Legal.</t>
    </r>
  </si>
  <si>
    <t>1. Realizar nuevamente entrenamiento en el puesto de trabajo, enfatizando los aspectos que se indetifican como debilidades en el  entrenamiento en el puesto de trabajo.
2.1  Activar el procedimiento de diseño de estrategias de mitigación de impactos negativos, realizando la caracterizacion con el fin de identificar los aspectos sobresalientes (fallas o causas de porque ocurrieron los hechos) y las potencialidades (permitiendo fortalecer las debilidades del proceso que llevo acabo en la materializacion del  riesgo) con los resultados se determina si es necesario, implementar de forma inmediata una estrategia de mitigacion de riesgos, despues de la caracterización se definen los objetivos y metas la estrategia de mitigación, involucrar actores para la mitigacion, se diseña un plan operativo, y por ultimo se realiza un seguimiento al cumplimiento de ese plan. Evaluando constantemente la implementacion de la estrategia durante todo el proceso. Asimismo, se realizara una divulgacion masiva a los centros locales de movilidad (CLMs) sobre la importancia de realizar sensbilizacion sobre lo sucedido para prevenir su ocurrencia en la comunidad.
2.2 Revisar y/o modificar la factibilidad de la sostenibilidad del plan, programa o proyecto en sus diferentes componentes
2.3 Reformulación del estudio o concepto mitigando las causas de no conformidad identificadas en la materialización del riesgo.
2.4. Practicar las pruebas dentro de los procesos disiciplinaros adelantados por la Oficina, tendientes a verificar la responsabilidad de los autores.
3.1 Realizar mesas de Trabajo con el fin de revisar el cumplimiento de lo establecido en los Manuales en caso de requerirse por incumplimiento a los lineamientos establecidos al momento de la realizacion o suscripcion de procesos.
3.1..2 Realizar mesas de Trabajo con el fin de revisar el cumplimiento de lo establecido en los Manuales en caso de requerirse por incumplimiento a los lineamientos establecidos al momento de la realizacion o suscripcion de procesos..
3.2  Revisar y/o modificar la factibilidad de la sostenibilidad del plan, programa o proyecto en sus diferentes componentes
4.1 Entrega de herramienta de evaluación
5. Revisión y reformulación de los proyectos para vincular el componente ambiental en los planes, programas y/o proyectos asociados a la materialización del riesgo.
5.1 Realizar mesa de trabajo con el fin de revisar el cumplimiento de las metas programadas; en caso de requerirse mas recursos o falta de ejecución de los mismos.
6, Realizar acercamientos de negociacion en la busqueda de acuerdos con los actores priorizados generando unos compromisos entre las partes. En estas reuniones se garantiza que asista los directivos y en caso de ser necesario se apoya con  las diferentes instituciones de la secretaria de movilidad.
8.Realizar seguimiento trimestral a traves de los poa   de gestion la contestacion de los actos administrativos  que se pongan en consideracion de la Direccion de Normatividad y conceptos .
8.1 Revisar mensualmente la Pagina Web de la SDM para evidenciar la correcta actualizacion con los actos administrativos de caracter regulatorio segun lo estipulado en la resolucion 3564 de 2015.</t>
  </si>
  <si>
    <t>1. 3 Días
2.1 Dias 
2.2 días
2.3 Días
2.4 Dentro de los seís (6) días siguientes de recibir la queja, cumpliendo los términos que estipula la Ley.
3.2 días
4.1 Anual
5. Dias
5.1 Cuando se requiera 
6. Días
8. Trimestral
8.1 Mensual</t>
  </si>
  <si>
    <t>1. Director de Talento HUmano
2.1 Jefe Oficina de Gestión Social
2.2 Director de la DIM
2.3 Director de Planeación de la Movilidad y Subdirectores
2.4. Jefe Oficina Control Disciplinario
3.2  Director de la DIM
4.1 Directora de Talento Humano
5. Gerentes de proyecto
5.1 Subsecretaria de Gestion Juridica
6. Jefe Oficina de Gestión Social
8 Director de Normatividad y ConceptoS
8.1 Director de Normatividad y Conceptos</t>
  </si>
  <si>
    <t>1. Mesa de trabajo con  los resposanbles del proceso en donde se materializó el riesgo
2.1 Se aplicara el instructivo de monitoreo y seguimiento y el formato de verificación de avances 
2.3 mesa de trabajo para evaluar la idoneidad en la reformulación del estudio o concepto.
2.4.  Actas de reuniones, expedientes y archivo compartido.
3.2  mesas de trabajo
4.1 Acuerdo de Gestión
5. Indicadores
5.1 Mesas de trabajo
6. Se realiza un plan operativo donde se establencen cronogramas y actividades a realizar con los actores afectados.
8 Indicadores
8.1 Pantallazo  de seguimiento en la Matriz de Cumplimiento</t>
  </si>
  <si>
    <t xml:space="preserve">1. Acta de las mesa de trabajo realizada.
2.1 Informe de resultado de la caracterización,el informe del diseño de la estrategia, actas de reunion, Registro Fotografico. 
2.2 Acta de alcance y/o modificación.
2.3 Estudio o concepto reformulado y aprobado. 
2.4. Actas de reparo, expedientes, archivo de la dependencia y aplicativo SIID.
3.2. Acta de alcance y/o modificación.
4.1 Acuerdo de gestión firmado
5. Proyectos reformulados con asignación de recursos, vinculando el respectivo componente ambiental.
5.1 Acta mesas de trabajo, listas de asistencia.
6, Registro de Asistencia, Actas de Reunion y Registro Fotografico. 
8.Indicadores de Gestión de la Dirección de Normatividad y conceptos     
8.1 Pantallazo de control de cambios en la Matriz de Cumplimiento </t>
  </si>
  <si>
    <r>
      <t xml:space="preserve">1.1 Se mantiene el control toda vez que se ha dado cumplimiento a los lineamientos para rendición de cuentas establecidos por la Veeduría Distrital.
1.2, 2.1, 3.1, 4 </t>
    </r>
    <r>
      <rPr>
        <i/>
        <sz val="14"/>
        <rFont val="Arial"/>
        <family val="2"/>
      </rPr>
      <t xml:space="preserve">Requiere definir como se va a fortalecer el control según la evaluación realizada
</t>
    </r>
    <r>
      <rPr>
        <sz val="14"/>
        <rFont val="Arial"/>
        <family val="2"/>
      </rPr>
      <t>1.4</t>
    </r>
    <r>
      <rPr>
        <i/>
        <sz val="14"/>
        <rFont val="Arial"/>
        <family val="2"/>
      </rPr>
      <t xml:space="preserve"> </t>
    </r>
    <r>
      <rPr>
        <sz val="14"/>
        <rFont val="Arial"/>
        <family val="2"/>
      </rPr>
      <t>Teniendo en cuenta el nivel de riesgo y la opción de manejo relacionada con el control, la OCI no implementa acciones de tratamiento del riesgo residual adicional, por cuanto desde el rol de 3a línea de defensa el control se encuentra debidamente  definido y oportunamente monitoreado. 
2.1 Se mantiene el control una vez implementada la estrategia para incentivar a los colaboradores de la participación en la Rendición de Cuentas.
2.3. Adelantar las investigaciones disciplinarias, que en derecho correspondan.
3.1 Se mantiene el control por cuanto las dependencias presupuestas recursos.
3.3. Evaluar las quejas y denuncias recibidas por la oficina.     
4.1. -  Establecer un Programa de Auditorias Documentales internas con el acompañamiento de la Oficina de control Interno.
-  Evaluar los resultaos del eguimiento del Plan Institucional de Archivos que define objetivos y metas en el CP, MP y LP.
-  Evaluar los indicadores de cumplimiento del Plan de Transferencias Documentales
4.2 -  Vincular el Programa de Capacitación Institucional en Archivos al Programa Distrital de Archivos que permite acceder a las jornadas distritales de actualización en Gestión Documental.</t>
    </r>
  </si>
  <si>
    <t xml:space="preserve">1.1. Se mantiene el control de socialización del código de integridad.
1.2. Realizar verificación aleatoria a respuestas emitidas.
1.3. Ejecutar los puntos de control establecidos en en los procedimientos e instructivos del proceso y realizar socializaciones sobre código de integridad de la SDM
1-5.5 al 1-5.11 Ejecutar los puntos de control establecidos en los procedimientos e instructivos del proceso.
3.1 Se mantienen los controles existentes
3.3 Se mantienen los controles mediante mesas de trabajo  para verificar la actualizacion del SIPROJ por parte de los abogados.
4. Adelantar las investigaciones diciplinarias, que en derecho correspondan.
5. Mesa de Trabajo con el fin de verificar  la efectividad del módulo de peticiones quejas y reclamos habilitado para verificar si fue suficiente o se requiere la apertura de otro módulo.
5.2 Evaluar las quejas y denuncias recibidas por la oficina. 
6. Reducir el riesgo mediante mesas de trabajo  semestral con los abogados para recordar los terminos de los procesos judiciales.
8.1.Realizar  socializaciones del Manual de Servicio al Ciudadano, literal No. 8. Actualización y Creación de Trámites y/ Servicios, para la apropiación y conocimiento del procedimiento para maneter la información actualizada respecto a los trámites que ofrece la Entidad.
8.2. Aplicar encuesta de Satisfacción a los ciudadanos frente la atención realizada por el personal de cursos de pedagogía por infracción a las Normas de Tránsito y Transporte.   </t>
  </si>
  <si>
    <t>1.1, 3, 4 y 5 Se mantienen los controles
1.2 Mantener el control mediante la verificación por parte de los abogados de la Direccion de contratación que el acta de inicio contenga la afiliacion de la arl.</t>
  </si>
  <si>
    <t>1, 3, 4, 5.1, 5.2 Se mantienen los controles existentes
2.Se mantienen los controles existentes
5.Mantener el control mediante mesas de trabajo  para verificar si se requieren actualizaciones de los requisitos establecidos para la suscripcion de contrato en la plataforma Secop.
5.3 Mantener el control mediante mesas de trabajo  para verificar si se requieren actualizaciones de los requisitos establecidos para la suscripción de contrato en la plataforma Secop.</t>
  </si>
  <si>
    <t>1.1 Mantener el control mediante mesas de trabajo  para verificar si se requieren actualizaciones de los requisitos establecidos para la suscripcion de contrato en la plataforma Secop.
1.2,2  Realizar  socializaciones del Manual de Contratación de la Entidad y Código de Integridad
1.3 Realizar las Evaluaciones de desempeño y de acuerdos de gestión de acuerdo a lo establecido por las guías del DASCD y CNCS
1.4Controlar los requisitos establecidos para el perfil requerido por las areas a través de las listas de chequeo , previa suscripción del contrato en la plataforma Secop. 
2.Establecer planes de mejoramiento individual, con la finalidad de disminuir o evitar el impacto de la materialización del riesgo. 
2.1.Establecer planes de mejoramiento por auto control, con la finalidad de disminuir o evitar el impacto de la materialización del riesgo. 
3.1 Mantener el control mediante mesas de trabajo  para verificar si se requieren actualizaciones de los requisitos establecidos para la suscripcion de contrato en la plataforma Secop.
3.2, 4.1, 4.2 
4.3. Iniciar las actuaciones disciplinarias, previa evaluación de la queja.    
5.  Implementar  acciones de socialización sobre la oportunidad de respuesta de los requerimientos realizados en la Entidad.</t>
  </si>
  <si>
    <t xml:space="preserve">4EST. Ser ejemplo en la rendición de cuentas a la ciudadanía.
</t>
  </si>
  <si>
    <t xml:space="preserve">5EST. Ser transparente, incluyente, equitativa en género y garantista de la participación e involucramiento ciudadano y del sector privado. 
</t>
  </si>
  <si>
    <t xml:space="preserve">6EST. Proveer un ecosistema adecuado para la innovación y adopción de tecnologías de movilidad y de información y comunicación.
</t>
  </si>
  <si>
    <t xml:space="preserve">7EST. Prestar servicios eficientes, oportunos y de calidad a la ciudadanía, tanto en gestión como en trámites de la movilidad 
</t>
  </si>
  <si>
    <t xml:space="preserve">4. Atender las quejas y denuncias de conformidad con lo dispuesto en la Ley 734 de 2002 (Detectivo).
4.1 Verificar la planificación y seguimiento de los recursos y acciones para cultura ciudadana en el Plan de Acción Institucional por parte de las dependencias responsables (preventivo)
</t>
  </si>
  <si>
    <t xml:space="preserve">2.1.Verificar que la dependencia responsable planifique los recursos para la implementación del PDSVM en el anteproyecto de presupuesto (preventivo)
2.2. Revisar los actos administrativos que se encuentren relacionados con la politica de Vision Cero; asi como los demas documentos que se pongan en consideracion de la Direccion de Normatividad y conceptos y que se encuentren relacionados con la politica anterior mencionada.(Detectivo)
2.3. Verificar el cumplimiento de plan de acción descrito en el Plan Estratégico de Comunicaciones y Cultura para la Movilidad (preventivo)
2.4 Analizar y verificar la veracidad de datos, estadísticas e insumos base para la formulación de las politicas, planes y programas que sean lideradas por  la Subsecretaria de Gestión de la Movilidad. (preventivo)
2.5 Realizar una evaluación de calidad en los indicadores de gestión propuestos para la evaluación y seguimiento al cumplimiento de las metas. (detectivo)                                                                                                        2.6 Verificar que los operativos de Control de Tránsito y Transporte se realicen de forma que ataquen las problemáticas identificadas. (Dectectivo)  
2.7 Evaluar las condiciones técnicas mínimas para priorizar y semaforizar las intersecciones solicitadas. (Preventivo) 
2.8 Revisar los diseños de señalización elaborados al interior de la SDM y/o por los Contratos Integrales, verificando que se incluyan los compromisos adquiridos con la comunidad, producto de la atención de solicitudes en materia de señalización, cumpliendo cabalmente con los requisitos establecidos en los procedimientos, propendiendo por la seguridad vial de los segmentos viales a intervenir. (Preventivo) 
2.9 Revisar que los diseños de señalización presentados por otras entidades o externos, cumplan con los requisitos establecidos tanto en las fases de propuesta de diseño, como en la de implementación, con el fin de mitigar impactos negativos por la puesta en marcha de nuevos proyectos (infraestructura y/o urbanizaciones), propendiendo por la seguridad vial de todos los actores presentes en las vías. (Preventivo)
2.10 Revisar que la señalización recibida en almacén y dada de baja, haya cumplido a cabalidad con los requisitos establecidos y que su retiro de campo corresponda a una acción que mejore las condiciones de seguridad vial sector. (Detectivo) 
2.11 Revisar que la señalización horizontal implementada a traves de los contratos integrales, cumpla con las condiciones de durabilidad de acuerdo con el tiempo de garantia transcurrido, con el fin de mantener las condiciones de seguridad vial diseñadas para el sector intervenido. (Detectivo) 
2.12 Implementar las acciones determinadas en el PDSVM como responsabilidad de la Oficina de Seguridad Vial (Preventivo).     </t>
  </si>
  <si>
    <t>1. Subsecretario de Gestión de la Movilidad
2.1. Jefe Oficina Asesora de Planeación Institucional.
2.2 Director de Normatividad y conceptos
2.3. Jefe Oficina Asesora de Comunicaciones y Cultura para la Movilidad 
2.4 Subsecretario de Gestión de la Movilidad
2.5  Director de GTCTT, Director Ingenieria de Tránsito y Subdirectores de Control de Tránsito y transporte, Gestión en Vía, Semaforización, Señalización y Planes de Manejo del Tránsito.
2.6, 2.7  Subdirección de semaforización. 
2.8, 2.9, 2.10, 2.11 Subdirección de Señalización.
2.12 Jefe de Oficina de Seguridad Vial
3. Jefe Oficina de Control Disciplinario
3.1. Director de Inteligencia y Jefe Oficina de Seguridad Vial
4.1 Jefe de Oficina de Gestion Social 
4.2 Director de Gestión de Tránsito y  y Subdirectores.
4.3 Jefe Oficina de Seguridad Vial, Jefe de Oficina Asesora de Comunicaciones y Cultura para la Movilidad, Jefe de Oficina de TICs, Jefe Oficina de Gestión Social, Subsecretario de Política de Movilidad, Director de Inteligencia para la Movilidad, Director de Planeación de la Movilidad, Subsecretario de Gestión de la Movilidad, Director de Ingeniería de Tránsito, Director de Gestión de Tránsito y Control de Tránsito y Transporte, Subsecretario de Servicios a la Ciudadanía y Director de Atención al Ciudadano.
4.4 Jefe Oficina de Seguridad Vial</t>
  </si>
  <si>
    <t>1. Anual
2.1. Anual
2.2. Cada vez que se requiera
2.3.  Semestral
2.4 Trimestral 
2,5; 2,11 Cada vez que se va a realizar un operativo, Cada vez que se requiera.  
2.12 Trimestral       
3. Cuatrimestral  
3.1. Anual
4.1 Cada vez que se requiera el apoyo por parte de la OGS
4.2 Cada vez que se requiera realizar un operativo.
4.3 Trimestral
4.4 Trimestral</t>
  </si>
  <si>
    <t>1. Procedimientos PE01-PR01, PE01-R02,PE01-R03, PE01-R06   
2.1 Procedimiento PE01 - PR02
2.2 Instructivo Normatividad y conceptos 
2.3. No está documentado
2.4 Procedimiento  para la Planeación, Ejecución  y Analisis de Operativos de Control de Tránsito y Transporte PM02-PR03.
2,5; 2,11 Procedimiento  para la Planeación, Ejecución  y Analisis de Operativos de Control de Tránsito y Transporte PM02-PR03. Procedimiento el diseño y modificación del Planeamiento semafórico - PM03-PR07.
2.6 y 2.7  Procedimiento  de Expansión y Modificación de la red semafórica de Bogotá - PM03-PR09.   Procedimiento el diseño y modificación del Planeamiento semafórico - PM03-PR07  y Procedimientos para la gestión del mantenimiento preventivo y correctivo del sistema de semafórización- PM03-PR08 y PM03-PR11.
2.8, 2.9 y 10 Aplicación de los procedimientos definidos para señalización.
2.12 Decreto 813 de 2017 "Por el cual se adopta el Plan Distrtital de Seguridad Vial y del Motociclista 2017-2026" - PDSVM.
3. Ley 734 de 2002, Resolución 114 de 2010 y   Resolución No. 284 de 2013 "Por la cual se actualiza el “Manual Distrital de Procesos y Procedimientos Disciplinarios” para las entidades distritales a las que se aplica el Código Disciplinario Único. 
3.1. Decreto 813 de 2017 y Decreto 185 de 2012 "Por el cual de crea la Comisión Intersectorial de Seguridad Vial".
4.1 Procedimiento de inclusión del componente social en los proyectos
4.2 Procedimiento PM02-PR03.
4.3 Decreto 813 de 2017 "Por el cual se adopta el Plan Distrtital de Seguridad Vial y del Motociclista 2017-2026" - PDSVM.
4.4 Decreto 813 de 2017 "Por el cual se adopta el Plan Distrtital de Seguridad Vial y del Motociclista 2017-2026" - PDSVM.</t>
  </si>
  <si>
    <t>1. Presentación del Anteproyecto  
2.1.  Formato PE01 - PR06 -F01 diligenciado.
2.2. Matriz de cumplimiento Legal y soporte de publicación en Intranet por tema de lineamientos.
2.3. Registro de evidencias de ejecución del plan de accion actas de reunión, correos. 
2.4 Reporte Trimestral de Indicadores  
2,5; 2,11 Programación semanal de operativos y reporte de cumplimiento. Formato de Verificación Condiciones para Semaforizar, establecido en el procedimiento. (PM03-PR09-F02), actas de reunión, oficios, memorandos y soporte documental.
2.6 al 2.7  Formato de Verificación Condiciones para Semaforizar, establecido en el procedimiento. (PM03-PR09-F02), Formatos de planemiento semaforico señalados en el procedimiento  PM03-PR07, ademas de los  Formatos de Bitacora del centro de control señalados en los procedimiento  PM03-PR08 PM03-PR011, actas de reunión, oficios, memorandos y soporte documental.
2.8, 2.9 y 10 formato PM03-PR02-F02 Compromiso señalización prioritario; formato PM03-PR03-F02 Revisión y verificación de la información.  
2.12. Actas de la Comisión Intersectorial de Seguridad Vial, listas de asistencia, fotografías, reportes de prensa y demás soportes que hacen parte del reporte del POA.
3. Expedientes y archivo digital compartido. 
3.1. Base consolidada anual del Anuario de Siniestralidad Vial de la vigencia anterior (se prevé su publicación para segundo semestre vigencia siguiente).
4.1  Ficha de identificación inicial del proyecto./ Registro Fotográfico.
4.2 Base de Datos de Priorización de Operativos.
4.3. Reportes de cada dependencia, remitidos a la OSV, respecto a la ejecución de actividades asocidas a las acciones previstas en el PDSV.
4.4 Comunicaciones de requerimiento de la OSV y reportes de los responsables de la ejecución de actividades asociadas a las acciones previstas en el PDSV, incluye actas de las sesiones de la Comisión Intersectorial de Seguridad Vial y demás soportes que hacen parte del reporte del POA.</t>
  </si>
  <si>
    <t xml:space="preserve">1. Ajustar el anteproyecto de presupuesto con una mesa de trabajo de análisis de los directivos, justificando la inconsistencia
2.1  Solicitar al ordenador del gasto la disposición de recursos 
2.2 Realizar seguimiento trimestral a traves de los poa a la Gestion y contestacion oportuna de los actos administrativos  que se pongan en consideracion de la Direccion de Normatividad y conceptos                                                                                                             2.4 Control de metas por parte del ordenador del gasto.      
2.6   Realizar mesas de trabajo enfocadas al seguimiento y revisión del modelo de priorización para la implementación de nuevos controles semafóricos, a fin de mejorar u optimizar el procedimiento o el proceso de calificación del modelo. Así como, generar el informe detallado de las acciones a realizar, que soporten la adopción de medidas en materia de semaforización.
2.7 Realizar mesas de trabajo encaminadas a la revisión de los procesos de seguimiento y evaluación técnica de acuerdo a las especificaciones de semaforización, que permitan una adecuada operación del sistema.  Así como, generar el informe detallado de las acciones a realizar, que soporten la adopción de medidas en materia de semaforización.
2.8 al 2.10 Realizar mesas de trabajo encaminadas a la revisión de los procesos de seguimiento y evaluación técnica de acuerdo con las especificaciones de señalización.
2.12.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3: Continuar con el trámite de las investigaciones disciplinarias.
3.1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invoucre a otras dependencias o entidades.
4.1 Activar el procedimiento de diseño de estrategias de mitigación de impactos negativos, realizando la caracterizacion con el fin de identificar los aspectos sobresalientes (fallas o causas de porque ocurrieron los hechos) y las potencialidades (permitiendo fortalecer las debilidades del proceso que llevo acabo en la materializacion del  riesgo) con los resultados se determina si es necesario, implementar de forma inmediata una estrategia de mitigacion de riesgos, despues de la caracterización se definen los objetivos y metas la estrategia de mitigación, involucrar actores para la mitigacion, se diseña un plan operativo, y por ultimo se realiza un seguimiento al cumplimiento de ese plan. Evaluando constantemente la implementacion de la estrategia durante todo el proceso. Asimismo, se realizara una divulgacion masiva a los centros locales de movilidad (CLMs) sobre la importancia de realizar sensbilizacion sobre lo sucedido para prevenir su ocurrencia en la comunidad.
4.2. Redefinir las variables utilizadas en la priorización de los opertaivos. 
4.3.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4.4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t>
  </si>
  <si>
    <t>1. Un día una cesión            2.6 Una (1)  semana para la revisión y evaluación de los resultados de priorización.
2.1 Mensual
2.2Trimestral
2.4 Mensual
2.6 y 2.7 Una (1)  semana para la revisión y evaluación de los resultados de priorización y tres (3) semanas para revisar y elaborar los informes detallados de las acciones realizadas. En caso de requerir información adicional que dependa de terceros o que deba obtenerse, modificarse o validarse se precisará el plazo en ese mismo informe.
2.8 al 2.10 Una (1) semana para la revisión y evaluación de los resultados de priorización y tres (3) semanas para revisar y elaborar los informes detallados de las acciones realizadas. En caso de requerir información adicional que dependa de terceros o que deba obtenerse, modificarse o validarse se precisará el plazo en ese mismo informe.
2.12 Treinta días a partir de la documentación de la materialización el riesgo.
3. Dentro de los seís (6) días siguientes de recibir la queja, cumpliendo los términos que estipula la Ley. 
3.1 Treinta días a partir de la documentación de la materialización el riesgo.
4.1 Dias 
4.2. Cinco Días Habiles.
4.3 Treinta días a partir de la documentación de la materialización el riesgo.
4.4 Treinta días a partir de la documentación de la materialización el riesgo.</t>
  </si>
  <si>
    <t>1. Subsecretario Gestión de la Movilidad
2.1 Jefe Oficina Asesora de Planeación Institucional.
2.2 Director de Normatividad y Conceptos
2.4 Subsecretario de Gestión de la Movilidad 
 2.6, 2.7 Subdirectora de Semaforización
2.8 al 2..10 Subdirector de Señalización. 
2.12 Jefe de Oficina de Seguridad Vial
3. Jefe Oficina Control Disciplinario
3.1. Director de Inteligencia y Jefe Oficina de Seguridad Vial
4.1  Jefe Oficina de Gestión Social
4.2. Subdirector de Control de Tránsito y Transporte.
4.3 Jefe Oficina de Seguridad Vial, Jefe de Oficina Asesora de Comunicaciones y Cultura para la Movilidad, Jefe de Oficina de TICs, Jefe Oficina de Gestión Social, Subsecretario de Política de Movilidad, Director de Inteligencia para la Movilidad, Director de Planeación de la Movilidad, Subsecretario de Gestión de la Movilidad, Director de Ingeniería de Tránsito, Director de Gestión de Tránsito y Control de Tránsito y Transporte, Subsecretario de Servicios a la Ciudadanía y Director de Atención al Ciudadano.
4.4 Jefe Oficina de Seguridad Vial</t>
  </si>
  <si>
    <t>1. Mesa de trabajo de análisis
2.1 Plan Anual de Adquisiciones
2.2 Indicadores de Gestion de la Direccion de Normatividad y conceptos
2.4 Número de seguimientos enviados por correo a los Directores de la Subsecretaría
2.6 Número de aprobaciones de modificación y optimización de planeamientos semafóricos
2.6, 2.7  Número de revisiones o evaluaciones realizadas  / Número de inconformidades identificadas
2.6, 2.7  Número de informes generados.
2.8 al 2.10 Número de revisiones realizadas / Número de no conformidades identificadas.
2.12  Consolicación del Seguimiento al PDSVM y reporte POA de metas asociadas (11 y 12 proyecto de inversión 1004)
3.  Actas de reuniones, expedientes y archivo compartido.
3.1 Consolicación del Seguimiento al PDSVM y reporte POA de metas asociadas (11 y 12 proyecto de inversión 1004)
4.1 Se aplicara el instructivo de monitoreo y seguimiento y el formato de verificación de avances 
4.2. Seguimiento a operativos programados por demanda.
4.3 Consolicación del Seguimiento al PDSVM y reporte POA de metas asociadas (11 y 12 proyecto de inversión 1004)
4.4 Consolicación del Seguimiento al PDSVM y reporte POA de metas asociadas (11 y 12 proyecto de inversión 1004)</t>
  </si>
  <si>
    <t>1. Acta de Reunión y documentación incial presentada por cada directivo  
2.1  Plan Anual de Adquisiciones
2.2Indicadores de Gestion de la Direccion de Normatividad y conceptos                    
2.4 Correo enviado a los Directores en forma mensual       
2.6  Formato de Verificación de Condiciones para Semaforizar, establecido en el procedimiento, actas de reunión, listado de asistencias, procedimientos actualizados, informes generados, entre otros.
2.7 Formato de aprobaciones de modificación y optimización de planeamientos semafóricos o informes en materia de medidas de semaforización, Bitácoras de las centrales de semaforizaciòn, actas de reunión, listado de asistencias, procedimientos actualizados, informes generados, entre otros.
2.8 al 2.10 Actualización de formatos aprobados, listado de asistencias a mesas de trabajo y actas.
2.12 Actas de la Comisión Intersectorial de Seguridad Vial, de Comité Directivo o mesas de trabajo de la OSV donde se trate el tema.
3. Actas de reparo, expedientes, archivo de la dependencia y aplicativo SIID.
3.1 Actas de la Comisión Intersectorial de Seguridad Vial, de Comité Directivo o mesas de trabajo de la OSV donde se trate el tema.
4.1 Informe de resultado de la caracterización,el informe del diseño de la estrategia, actas de reunion, Registro Fotografico. 
4.2. Base de Datos de Priorización de Operativos. \\Storage_admin\sctt.
4.3 Actas de la Comisión Intersectorial de Seguridad Vial, de Comité Directivo o mesas de trabajo de la OSV donde se trate el tema.
4.4 Actas de la Comisión Intersectorial de Seguridad Vial, de Comité Directivo o mesas de trabajo de la OSV donde se trate el tema.</t>
  </si>
  <si>
    <t>1. Jefe Oficina Asesora de Comunicaciones y Cultura para la Movilidad 
1.1 Director(a) Atención al Ciudadano
2. Jefe de Oficina de Gestion Social 
3. Jefe Oficina Asesora de Comunicaciones y Cultura para la Movilidad 
3.1 Director(a) Atención al Ciudadano
4. Jefe Oficina de Control Disciplinario
4.1 Jefe Oficina Asesora de Planeación Institucional
5. Director(a) Atención al Ciudadano</t>
  </si>
  <si>
    <t>1. Trimestral 
1.1 Trimestral 
2. Semestral
3. Permanente
3.1 Trimestral
4. Cuatrimestral  
4.1 Trimestral
5. Semestral</t>
  </si>
  <si>
    <t xml:space="preserve">1. No está documentado
1.1. Manual de Servicio al Ciudadano
2. Minuta del Convenio interadministrativo (SENA-SDM)No.04 del 2017, POA
3. No está documentado
3.1 Procedimiento PM04-PR01 y Manual de Servicio al Ciudadano
4.1. Procedimiento PE01-PR01 Formulación de proyectos, construcción y seguimiento del Plan de Acción Institucional
4. Procedimiento PV02-PR01
5. Instructivo PM04-PR01-IN01
</t>
  </si>
  <si>
    <t xml:space="preserve">1.1. Verificar el cumplimiento de la guía metodológica de la Veeduría Distrital para la rendición de cuentas sectorial (preventivo) 
1.2, 2.2, 3.2, 4 Verificar  y realizar el  seguimiento a la implementación  del documento de Guia para la implementacion Estrategia de Rendicion de Cuentas, de la Secretaria distrital de Movilidad por localidades. con el fin de conocer el paso a paso la metodologia y el cumplimiento de la normatividad.vigente. (Preventivo)
1.3 Verificar el contenido comunicativo frente al tema de rendición de cuentas (preventivo) 
1.4 Verificar el cumplimiento de lo establecido en el Plan Anticorrupción y de atención al ciudadano - Componente Rendición de Cuentas (Preventivo)
</t>
  </si>
  <si>
    <t>2.1. Desarrollar estrategias de incentivos para la rendición de cuentas (preventivo) 
2.3 Hacer seguimiento en cada una de las etapas y términos   del proceso disiciplinario, para el impulso procesal requerido (Preventivo)</t>
  </si>
  <si>
    <t xml:space="preserve">3.1. Verificar que las dependencias responsables planifiquen los recursos para la rendición de cuentas en el anteproyecto de presupuesto (preventivo) 
3.2.  Verificar la información publicada en los medios de comunicación (detectivo)
3.3 Adelantar las investigaciones disciplinarias por la omisión de la rendición de cuentas de conformidad con lo dispuesto en la Ley 734 de 2002. (Detectivo)
</t>
  </si>
  <si>
    <t>1.1 Jefe Oficina Asesora de Planeación Institucional.
1.2, 2.2, 3.2, 4 Jefe de Oficina de Gestion Social
1.3. Jefe Oficina Asesora de Comunicaciones y Cultura para la Movilidad 
1.4  Jefe de la Oficina de Control Interno
2.1 Jefe Oficina Asesora de Planeación Institucional.
2.3. Jefe de la Oficina de Control Disciplinario.
3.1. Jefe Oficina Asesora de Planeación Institucional.
3.2. Jefe Oficina Asesora de Comunicaciones y Cultura para la Movilidad 
3.3. Jefe de la Oficina de Control Disciplinario.
4. Subsecretaria de Gestión Corporativa - Directora Administrativa y Financiera - Subdirectora Administrativa</t>
  </si>
  <si>
    <t xml:space="preserve">1.1. Implementar estrategias de socialización del Código de Integridad y lucha contra la corrupción (preventivo)
1.2.  Divulgar la información relacionada con  las medidas anticorrupción institucionales contenidas en el PAAC  en las audiencias publicas de la rendición de cuentas en cada una de las Localidades. (Preventivo)  
1.3. Revisar los actos administrativos que se expidan con ocasion del código de Integridad y/ o el que lo sustituya o Modifique(Preventivo).
1.4. Verificar el impacto de las campañas relacionadas con anticorrupción (preventivo)
1-4.2 Incentivar a los servidores a la denuncia de actos de soborno que se caracterizan por dar o recibir dádivas (Preventivo).                                                                                                                                 1-4.3 Dar aplicación procedimientos disciplinarios (Detectivo).
1-4.4 Adoptar y socializar del Código de Integridad (Preventivo)
1-4.5 Dar aplicación y seguimiento de documentos de SIG - Gestión contractual (Preventivo).
1.5 Verificar la aplicación de los puntos de control establecidos en los procedimientos e instructivos existentes. (Preventivo)
1.6 Validar la aplicación de los criterios de confidencialidad de la Información establecido en el ítem 10 del   Estatuto de Auditoria y Código de Ética del Auditor Interno (Preventivo)
</t>
  </si>
  <si>
    <t xml:space="preserve">3.1. Verificar la planificación y seguimiento de los recursos y acciones para Seguridad Digital  en el Plan de Acción Institucional por parte de las dependencias responsables (preventivo)
3.2  Cotejar la correcta implementación del PAA que tiene la OTIC para el 2019, especialmente en los proyectos relacionados con Seguridad de la Información. (Preventivo)
3.3 Verificar la aplicabilidad de los formatos de Solicitud de cuentas de usuario (Código PA04-PR01-F01 Versión 1,0) aprobados para cada uno de los servidores de la OCI (Preventivo)
3.4 Atender las quejas y denuncias de conformidad con lo disipuesto en la Ley 734 de 2002.(Preventivo)
</t>
  </si>
  <si>
    <t>1. Jefe Oficina de Tecnologías de la Información y las Comunicaciones
1-2 Jefe Oficina de Tecnologías de la Información y las Comunicaciones
2. Jefe Oficina de Tecnologías de la Información y las Comunicaciones
3.1 Jefe Oficina Asesora de Planeación Institucional
3.2. Jefe Oficina de Tecnologías de la Información y las Comunicaciones
3.3 Jefe de la Oficina de Control Interno
3.4 Jefe Oficina de Control Disciplinario
4.1 Jefe Oficina Asesora de Comunicaciones y Cultura para la Movilidad 
4.2 Jefe Oficina de Tecnologías de la Información y las Comunicaciones
5.Jefe Oficina de Tecnologías de la Información y las Comunicaciones</t>
  </si>
  <si>
    <t xml:space="preserve">1. Jefe Oficina Asesora de Planeación Institucional.
1-3 Director de Planeación de la Movilidad y Subdirectores
1.2 Director de Gestión de Tránsito y Control de Tránsito y Transporte y Subdirectores.
1-5,2; 1-5,11  Subdirector de Señalización, Director de Gestión de Tránsito y Control de Tránsito y Transporte, Subdirector de Semaforización, Subdirector Planes de Manejo de Tránsito. Subdirector de Señalización
2. Jefe Oficina Asesora de Comunicaciones y Cultura para la Movilidad 
2.1. Director(a) Atención al Ciudadano
3.1.Subsecretaria de Gestión Corporativa, Directora Administrativa y Financiera y Subdirector Financiero
3.2 Subsecretaria de Gestión Corporativa, Directora Administrativa y Financiera y Subdirector Financiero
3.3 Director de Representacion Judicial.
3.4 Director de Investigaciones Administrativas al Tránsito y transporte, Subdirector de Contravenciones y Subdirector de Control e Investigaciones al Transporte Público
4.-5.2 Jefe de la Oficina de Control Disciplinario y Abogado o contratista comisionado.
5. Director de Gestión de Cobro
6. Director de Representacion Judicial. 
7  Jefe de Oficina de Gestion Social 
8. Jefe de la Oficina de Gestión Social
8.1 Director(a) Atención al Ciudadano
</t>
  </si>
  <si>
    <t xml:space="preserve">1. Acuerdos de Gestión del nivel Directivo en la entidad.
</t>
  </si>
  <si>
    <r>
      <t xml:space="preserve">5EST. Ser transparente, incluyente, equitativa en género y garantista de la participación e involucramiento ciudadano y del sector privado. 
</t>
    </r>
    <r>
      <rPr>
        <b/>
        <sz val="14"/>
        <color rgb="FFFF0000"/>
        <rFont val="Arial"/>
        <family val="2"/>
      </rPr>
      <t xml:space="preserve">
</t>
    </r>
  </si>
  <si>
    <r>
      <rPr>
        <b/>
        <u/>
        <sz val="18"/>
        <rFont val="Arial"/>
        <family val="2"/>
      </rPr>
      <t>Consideraciones generales:</t>
    </r>
    <r>
      <rPr>
        <sz val="18"/>
        <rFont val="Arial"/>
        <family val="2"/>
      </rPr>
      <t xml:space="preserve">
a) La metodología para la gestión de los riesgos en la SDM, está explícita en presente documento.
b) Con fecha de corte 30 de abril, 31 de agosto y 31 de diciembre de cada vigencia, se comunica y publica el monitoreo y revisión al mapa de riesgos institucional en la Intranet y página web de la SDM, para conocimiento de las partes interesadas,  realizado por los responsables de cada proceso. No obstante, los lideres de proceso o primera línea de defensa, deben efectuar un seguimiento bimestral a fin de contar con la información actualizada y suministrarla oportunamente tanto a la segunda como a la tercera línea de defensa,  para su correspondiente monitoreo y evaluación independiente.</t>
    </r>
    <r>
      <rPr>
        <u/>
        <sz val="18"/>
        <rFont val="Arial"/>
        <family val="2"/>
      </rPr>
      <t xml:space="preserve">
</t>
    </r>
    <r>
      <rPr>
        <sz val="18"/>
        <rFont val="Arial"/>
        <family val="2"/>
      </rPr>
      <t xml:space="preserve">c) 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
d) Las responsabilidades con respecto a la gestión del riesgo institucional se definen en el Módelo Integrado de Planeación y Gestión </t>
    </r>
    <r>
      <rPr>
        <b/>
        <sz val="18"/>
        <rFont val="Arial"/>
        <family val="2"/>
      </rPr>
      <t>MIPG</t>
    </r>
    <r>
      <rPr>
        <sz val="18"/>
        <rFont val="Arial"/>
        <family val="2"/>
      </rPr>
      <t xml:space="preserve">, en lo referente al rol de las líneas de defensa allí consideradas, siendo la Oficina Asesora de Planeación Institucional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e) El nivel de riesgo residual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la probabilidad o el impacto del riesgo residual continua siendo mayores a 1, con el fin de formular nuevas acciones de tratamiento que pueden consistir en fortalecer, modificar o generar nuevos controles, lo cual deberá quedar evidenciado en el mapa de riesgos institucional para el periodo de monitoreo y revisión siguiente a reportar.
f) Los términos y definiciones relacionados con la Administración del Riesgo, son los establecidos en el glosario de la entidad, la guía metodológica de riesgos del DAFP y la norma ISO 31000:2009.
</t>
    </r>
    <r>
      <rPr>
        <b/>
        <u/>
        <sz val="18"/>
        <rFont val="Arial"/>
        <family val="2"/>
      </rPr>
      <t>Revisión de los controles:</t>
    </r>
    <r>
      <rPr>
        <b/>
        <sz val="18"/>
        <rFont val="Arial"/>
        <family val="2"/>
      </rPr>
      <t xml:space="preserve">
</t>
    </r>
    <r>
      <rPr>
        <sz val="18"/>
        <rFont val="Arial"/>
        <family val="2"/>
      </rPr>
      <t xml:space="preserve">Al evaluar los controles definidos desde cada dependencia, se debe tener en cuenta lo siguiente:
- Si la calificación del diseño del control es menor a 100, es decir se clasifica en débil o moderado, se debe revisar el o los ítem que están bajando el puntaje y formular en el mapa de riesgos acciones adicionales que procuren llevar la calificación al nivel “Fuerte”;
- Si la ejecución de los controles está clasificada en débil o moderada, se deben formular en el mapa de riesgos las acciones concretas que procuren llevarla a la calificación “fuerte”.
- Según la conclusión sobre los controles se deben incluir en el mapa de riesgos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efectuara un nuevo promedio por evento de riesgo con el fin de identificar cuantas casillas adicionales permiten desplazar el nivel de riesgo.
</t>
    </r>
    <r>
      <rPr>
        <b/>
        <u/>
        <sz val="18"/>
        <rFont val="Arial"/>
        <family val="2"/>
      </rPr>
      <t>Gestión de cambios:</t>
    </r>
    <r>
      <rPr>
        <sz val="18"/>
        <rFont val="Arial"/>
        <family val="2"/>
      </rPr>
      <t xml:space="preserve">
Cada propuesta de modificación o inclusión de un nuevo evento de riesgo será presentada a la OAPI para ser analizada de manera conjunta con el área solicitante y darle curso si procede. La jefe de la OAPI</t>
    </r>
    <r>
      <rPr>
        <sz val="18"/>
        <color rgb="FFFF0000"/>
        <rFont val="Arial"/>
        <family val="2"/>
      </rPr>
      <t xml:space="preserve"> </t>
    </r>
    <r>
      <rPr>
        <sz val="18"/>
        <rFont val="Arial"/>
        <family val="2"/>
      </rPr>
      <t xml:space="preserve">informará al Comité Institucional con respecto al cambio realizado, al exponer la nueva versión de la matriz.
</t>
    </r>
    <r>
      <rPr>
        <b/>
        <sz val="16"/>
        <color rgb="FF7030A0"/>
        <rFont val="Calibri"/>
        <family val="2"/>
        <scheme val="minor"/>
      </rPr>
      <t/>
    </r>
  </si>
  <si>
    <t xml:space="preserve">3.1. Verificar que las viabilidades presupuestales coincidan con el PAA (preventivo).
3.2. Revisar e informar los avances y atrasos en la ejecución presupuestal y contractual de acuerdo con el PAA (preventivo). 
3.3 Seguimiento a los contratos de interventoria asignados a la DAC con base en el manual de supervison 
</t>
  </si>
  <si>
    <t>7. Evaluar los mecanismos para la protección al denunciante ante hechos de soborno</t>
  </si>
  <si>
    <t>5. Verificar e implementar los lineamientos e instrumentos propuestos por la Veeduría Distrital, Alcaldía Mayor y Secretaria de Transparencia de la Presidencia de la República para combatir la corrupción.</t>
  </si>
  <si>
    <t>Versión:</t>
  </si>
  <si>
    <t xml:space="preserve">La Secretaría Distrital de Movilidad en cumplimiento de su misión institucional y en el marco de su plataforma estratégica, se compromete a gestionar de manera eficaz y eficiente, los riesgos de gestión y de corrupción, que incluyen la defensa jurídica, la seguridad digital, la gestión contractual y ambiental en la Entidad, las practicas antisoborno y la prevención de los conflictos de interés que puedan darse al interior de la administración pública, y los cuales por su probabilidad o impacto pueden afectar significativamente el logro de los objetivos institucionales. En ese sentido, focaliza el contexto de su proceso de gestión del riesgo hacia aquellos del ámbito estratégico, proporciona los recursos necesarios e incentiva el compromiso de todos los colaboradores, efectuando la respectiva rendición de cuentas con respecto a los logros alcanzados en esta materia.  
La Entidad prioriza y establece los controles necesarios y suficientes a través de acciones concretas para el tratamiento y seguimiento de los riesgos identificados, con el propósito de prevenir su materialización y para que se constituyan en fuente de información para la toma de decisiones en la prestación de servicios con altos estándares de calidad. No obstante, en caso de materializarse alguno de los riesgos, se implementará el plan de contingencia respectivo por parte de los responsables del control. 
La Alta Dirección de la Secretaría Distrital de Movilidad asegura el desarrollo exitoso de la presente política, implementando las directrices metodológicas e instrumentos que la Entidad ha adoptado y definido para la identificación, valoración y tratamiento de los riesgos, de gestión y de corrupción. Además, reconoce que adicional al ámbito estratégico, existen riesgos operativos, y por esa razón, a través de sus líneas de defensa, implementa puntos de control en las actividades clave de sus procesos y procedimientos, formula indicadores para monitorear el cumplimiento de los planes, programas y proyectos, e implementa las dimensiones del Modelo Integrado de Planeación y Gestión MIPG.
</t>
  </si>
  <si>
    <t xml:space="preserve">1: Baja cultura de control en los colaboradores de la Entidad frente a la implementación del manual de funciones, manuales, código de integridad, política de conflicto de interés y tipologías de actos de corrupción.
2. Falta de celeridad y contundencia en la aplicación de acciones disciplinarias contra actos de corrupción.
3. Debilidad en la concertación de alianzas estratégicas y de articulación interinstitucional para combatir la corrupción. 
4: Bajos niveles de denuncia de actos de corrupción.
</t>
  </si>
  <si>
    <t xml:space="preserve">1: Baja cultura de control en los colaboradores de la Entidad frente al uso responsable de la información pública y  tipologías de actos de corrupción. 
2. Debilidad en la formulación, aplicación y seguimiento de la política de seguridad de la información y Gobierno Abierto, que incluye el uso de aplicativos informáticos sin ningún tipo de control o lineamiento de gestión documental electrónica.
3. Falta de celeridad y contundencia en la aplicación de acciones disciplinarias contra actos de corrupción.
4. Debilidad en la concertación de alianzas estratégicas y de articulación interinstitucional para combatir la corrupción. 
</t>
  </si>
  <si>
    <t>1: Baja cultura de control en los colaboradores responsables de la gestión contractual frente a la implementación del manual de funciones, manual de contratación, manual de supervisión e interventoría, normativa, principios contractuales, código de integridad, política de conflicto de interés  y  tipologías de actos de corrupción.
2. Falta de racionalización y simplificación de los procedimientos en las diferentes etapas del proceso contractual.
3. Debilidad en los puntos de control y mecanismos de seguimiento y medición de la eficacia y eficiencia del proceso contractual.
4. Falta de celeridad y contundencia en la aplicación de acciones disciplinarias contra actos de corrupción.
5. Debilidad en la concertación de alianzas estratégicas y de articulación interinstitucional para combatir la corrupción. 
6: Bajos niveles de denuncia de actos de corrupción.</t>
  </si>
  <si>
    <r>
      <t xml:space="preserve">1: Baja cultura de control en los colaboradores de la Entidad frente a la implementación del manual de funciones, manuales, Código de Integridad, política Antisoborno y tipologías de actos de corrupción. 
2. Falta de racionalización y simplificación de los procedimientos en las diferentes etapas del proceso contractual.
3. Debilidad en los puntos de control y mecanismos de seguimiento y medición de la eficacia y eficiencia del proceso contractual.
4. Falta de celeridad y contundencia en la aplicación de acciones disciplinarias contra actos de corrupción.
5. Debilidad en la concertación de alianzas estratégicas y de articulación interinstitucional para combatir la corrupción. 
6: </t>
    </r>
    <r>
      <rPr>
        <strike/>
        <sz val="14"/>
        <color theme="1"/>
        <rFont val="Arial"/>
        <family val="2"/>
      </rPr>
      <t xml:space="preserve">Bajos niveles de denuncia de actos de corrupción. </t>
    </r>
    <r>
      <rPr>
        <sz val="14"/>
        <color theme="1"/>
        <rFont val="Arial"/>
        <family val="2"/>
      </rPr>
      <t>Débil promoción de los mecanismos de denuncia de los actos de soborno y otros tipos de corrupción.
7. Falta de conocimiento, por parte de los colaboradores de la Entidad  y de la ciudadanía, sobre los llineamientos y mecanismos implementados para la protección del denunciante ante hechos de soborno y otros tipos de corrupción.</t>
    </r>
  </si>
  <si>
    <t>8: Presencia de actos de soborno (dar o recibir dádivas) para favorecimiento propio o de un tercero.</t>
  </si>
  <si>
    <t xml:space="preserve">1.1. Implementar estrategias de socialización del Código de Integridad y lucha contra la corrupción (preventivo) 
1.2. Divulgar los canales de denuncia de actos de Corrupción en las carteleras de los CLMs y puntos de atención de la SDM.(Preventivo)
1.3 Realizar socializaciónes  a los colaboradores de la SDM sobre el manual de contratación y Manual de Supervision e Interventoria  con el proposito de fortalecer la gestion contractual de la Entidad. (Preventivo).   
1.4.  Verificar la información publicada en los medios de comunicación (detectivo)
1.5 Verificar la aplicación de los puntos de control establecidos en los procedimientos e instructivos existentes. (Preventivo)
1.6 Verificar la eficacia de los instrumentos técnicos (procedimientos, instructivos o formatos, entre otros) para prevenir, identificar y tratar el conflicto de interés al interior de la Secretaría (Preventivo).
</t>
  </si>
  <si>
    <t xml:space="preserve">4.1. Implementar estrategias de socialización del Código de Integridad y lucha contra la corrupción (preventivo) 
4.2  Realizar el seguimiento  y verificación a las actividades realizadas en los Espacios de Participación y Control Social en los CLMs por medio del instrumento de las Agendas Participativas para cumplir con los compromisos establecidos con  la comunidad en cada una de las localidades.(Preventivo)
4.3. Presentar las denuncias correspondientes al detectar el uso indebido de la información pública de la Entidad (Preventivos)
</t>
  </si>
  <si>
    <t>1.1. Jefe Oficina Asesora de Planeación Institucional.
1.2. Jefe de Oficina de Gestion Social 
1.3.Director de Contratación.
1.4. Jefe Oficina Asesora de Comunicaciones y Cultura para la Movilidad  
1.5 Director de Planeación de la Movilidad y Subdirectores
1.6 Director(a) de Talento Humano
2-3 Director de Representacion Judicial 
2.2 Jefe de la Oficina Control Disciplinario 
3. Jefe de la Oficina Control Disciplinario 
4.1 Jefe Oficina Asesora de Planeación Institucional.
4.2. Jefe de Oficina de Gestion Social 
4.3.Director de Contratación.
5.Director de Representacion Judicial</t>
  </si>
  <si>
    <t>1.1. Semestral
1.2. Bimensual
1.3 Anual o Cada vez que se desarrolla la actividad a controlar 
1.4. Permanente
1.5 Cada vez que se desarrollan las actividades establecidas en los procedimientos y/o instructivos
1.6 Mensual
2-3 Mensual
2.2 Semestral
3. Cuatrimestral
4.1. Semestral
4.2. Trimestral 
4.3 Cada vez que se desarrolla la actividad a controlar
5. Semanal</t>
  </si>
  <si>
    <t>1.1. Documento estrategia-iniciativas adicionales-plan de gestión de integridad-PAAC
1.2. Plan institucional de Planeación.
1.3 Manual de Contratacióny Manual de Supervisión e Interventoria 
1.4. No está documentado
1.5 PM01-PR01; PM01-PR02;PM01-PR03; PM01-PR04;PM01-PR05 y sus instructivos
1.6 No está documentado
2-3 Acuerdo 001-2015
2.2  Ley 734 de 2002, archivo digital. 
3. Procedimiento PV02-PR01   
4.1. Documento estrategia-iniciativas adicionales-plan de gestión de integridad-PAAC
4.2 Procedimiento de Participación Ciudadana
4.3. Politica Conflicto de Intereses
5.No esta documentado</t>
  </si>
  <si>
    <t>1.1. Registro de recibo material POP, listas de asitencia a eventos y actividades donde se socializa el código de integridad, videos, fotos, medios internos de la comunicación, seguimiento POA-965.
1.2. Registro Fotografico.
1.3. Pantallazos Siproj, revision fichas de conciliación
1.4. Boletines de prensa publicados en página Web, correos electrónicos sobre el monitoreo a los medios de comunicación, videos, audios, fotos de ruedas de prensa.
1.5 Conceptos y/o estudios aprobados.
1.6 Registros de verificación de la eficacia de los instrumentos 
2-3 Pantallazos Siproj, revision fichas de conciliación
2.2 Expedientes y archivo digital compartido    
3. Expedientes y archivo digital compartido 
4.1.Registro de recibo material POP, listas de asitencia a eventos y actividades donde se socializa el código de integridad, videos, fotos, medios internos de la comunicación, seguimiento POA-965.
4.2. Informe Trimestral de Ejecución del PIP de las 20 Localidades.
4.3 Copia de las denuncias interpuestas cuando se presenten denuncias.  
5. Correos electrónicos remitidos a los abogados que llevan procesos judiciales.</t>
  </si>
  <si>
    <r>
      <t>1.1 Se mantiene el control 
1.3 Verificar semestrelmente el Link de Secop que  la  informacion se encuentre  actualizada en temas contractuales cumpliendo con lo establecido en la resolucion 3465 de 2015.
1.3.1 Programar mesa de trabajo con el referente del área y/o directivo correspondiente para alertar sobre el incumplimiento en la actualizacion del Link Secop y tomar las acciones respectivas.
1.5. Ejecutar los puntos de control establecidos en en los procedimientos e instructivos del proceso y realizar socializaciones sobre código de integridad de la SDM
1.6 Socializar y divulgar tanto a la ciudadanía como al interior de la Entidad, la política de conflicto de interés y los instrumentos de control asociados para la prevención, denuncia y tratamiento.
2, 3 Realizar la publicacion trimestralmente de las demandas contra la SDM en la pagina web  atendiendo lo establecido en la Resolucion 3564 de 2015 TICS.
2.3.1 Programar mesa de trabajo con el referente del area y/o directivo correspondiente para alertar sobre el incumplimiento en la actualizacion de las demandas en la Pagina Web.</t>
    </r>
    <r>
      <rPr>
        <i/>
        <sz val="14"/>
        <color theme="1"/>
        <rFont val="Arial"/>
        <family val="2"/>
      </rPr>
      <t xml:space="preserve">
</t>
    </r>
    <r>
      <rPr>
        <sz val="14"/>
        <color theme="1"/>
        <rFont val="Arial"/>
        <family val="2"/>
      </rPr>
      <t>3. Adelantar las investigaciones diciplinarias, que en derecho correspondan.</t>
    </r>
    <r>
      <rPr>
        <i/>
        <sz val="14"/>
        <color theme="1"/>
        <rFont val="Arial"/>
        <family val="2"/>
      </rPr>
      <t xml:space="preserve">
</t>
    </r>
    <r>
      <rPr>
        <sz val="14"/>
        <color theme="1"/>
        <rFont val="Arial"/>
        <family val="2"/>
      </rPr>
      <t>4.1 Se mantiene el control</t>
    </r>
    <r>
      <rPr>
        <i/>
        <sz val="14"/>
        <color theme="1"/>
        <rFont val="Arial"/>
        <family val="2"/>
      </rPr>
      <t xml:space="preserve">
</t>
    </r>
    <r>
      <rPr>
        <sz val="14"/>
        <color theme="1"/>
        <rFont val="Arial"/>
        <family val="2"/>
      </rPr>
      <t>4.3 Reducir el riesgo mediante socializaciones al equipo de contratación sobre el codigo de integridad para mitigar hechos de corrupción.</t>
    </r>
    <r>
      <rPr>
        <i/>
        <sz val="14"/>
        <color theme="1"/>
        <rFont val="Arial"/>
        <family val="2"/>
      </rPr>
      <t xml:space="preserve">
</t>
    </r>
    <r>
      <rPr>
        <sz val="14"/>
        <color theme="1"/>
        <rFont val="Arial"/>
        <family val="2"/>
      </rPr>
      <t xml:space="preserve">5.Programar mesa de trabajo con el referente del área y/o directivo correspondiente para alertar sobre los terminos de  los procesos judiciales. </t>
    </r>
  </si>
  <si>
    <t xml:space="preserve">1.1 Verificar la información pública reportada en el Plan de Acción Institucional de acuerdo con el Plan Anual de Adquisiciones (preventivo).
1.2 Hacer seguimiento a la aplicación  de los manuales de Contratación y Supervisión de la Entidad, teniendo en cuenta las normas existentes en todos los tramites de gestion contractual. (preventivo)
1.3, 2. Revisar los actos administrativos que se expidan con ocasion del codigo de Integridad y/ o el que lo sustituya o Modifique.(Preventivo)
1.4. Verificar el impacto de las campañas relacionadas con anticorrupción (preventivo)
1-4.1. Dar aplicación a los  procedimientos disciplinarios (Detectivo).
1-4.2  Adoptar y socializar del Código de Integridad (Preventivo)
1-4.3  Adoptar de las politicas de información establecidas por la SDM (Preventivo)
1.5 Verificar la ejecución de las actividades del proceso de Inteligencia para la Movilidad, a través de los procedimientos existentes. (Preventivo)
1.6 Validar la aplicación de los criterios de confidencialidad de la Información, establecido en el ítem 10 del   Estatuto de Auditoria y Código de Ética del Auditor Interno (Preventivo)
1.7 Verificar el libre acceso de la ciudadanía a las fuentes de información pública de la SDM
</t>
  </si>
  <si>
    <t xml:space="preserve">2.1 Divulgar la información relacionada con  las medidas anticorrupción institucionales contenidas en el PAAC  en las audiencias publicas.de  la rendición de cuentas en cada una de las Localidades (Preventivo).
2.2 Verificar que los usuarios con acceso a la carpeta compartida, que sirve como repositorio de la información de los procesos de la Secretaria de Movilidad, pueda ser consultada únicamente por los servidores autorizados (Preventivo). 
</t>
  </si>
  <si>
    <t xml:space="preserve">1.1 Jefe Oficina Asesora de Planeación Institucional
1.2 Director de Contratación.
1.3, 2 Director de Normatividad y Conceptos.
1.4. Jefe Oficina Asesora de Comunicaciones y Cultura para la Movilidad 
1-4,1, 1-4, 2 y 1-4, 3 Subsecretario de Gestión de la Movilidad, Director de Gestión de Tránsito y Control de Tránsito y Transporte y Sudirectores y Director de Ingeniería de Tránsito y Subdirectores.
1.5 Director de Inteligencia de la Movilidad
1.6  Jefe de la Oficina de Control Interno
1.7. Jefe Oficina Asesora de Comunicaciones y Cultura para la Movilidad 
2.1 Jefe de Oficina de Gestion Social 
2.2 Jefe Oficina de Tecnologías de la Información y las Comunicaciones
3. Director de Contratación.
3.2.-3.3 Jefe de la Oficina de Control Disciplinario 
4. Director de Gestión de Cobro </t>
  </si>
  <si>
    <t xml:space="preserve">1.1 Trimestral
1.2 Permanente.
1.3, 2 Cada vez que se desarrolla la actividad a controlar.
1.4. Trimestral
1-4,1, 1-4, 2 y 1-4, 3 Cada vez que se desarrolla la necesidad
1.5 Periodicamente por demanda según la ejecución de la actividad.
1.6 Permanente
1.7 Permanente
2.1 Anual
2.2 Permanente
3. Cada vez que se desarrolla la actividad a controlar.
3.2 Semestral 
3.3 Cuatrimestral
4. Cada vez que se desarrolla la actividad a controlar.
</t>
  </si>
  <si>
    <t xml:space="preserve">1.1. Procedimiento PE01-PR01 Formulación de proyectos, construcción y seguimiento del Plan de Acción Institucional
1.2. Manual de Contratación Y Manual de Supervisión e Interventoria
1.3, 2 Instructivo de Normatividad y conceptos. 
1.4. No está documentado
1-4,1, 1-4, 2 y 1-4, 3 Procedimiento PA04-PR05
1.5 Los procedimientos del proceso de Inteligencia para la Movilidad, que se encuentran publicados en la Intranet.
1.6 Estatuto de Auditoria y Código de Ética del Auditor Interno - Item 7.4 Responsabilidades de los Auditores Internos de la Oficina de Control lnterno
1.7 No documentado
2.1 Guía para la implementación Estrategia de Rendicion de Cuentas, de la Secretaria distrital de Movilidad por localidades.
2.2 No está documentado
3.Politica Conflicto de Intereses
3.2 Ley 734 de 2002, archivo digital.  
3.3 Procedimiento PV02-PR01
4. No esta documentado </t>
  </si>
  <si>
    <t>1.1 Correo electrónico, en el que se informa el resultado del análisis y verificación de los Planes Operativos Anuales realizado por los profesionales de la OAPI, y dirigido al responsable del reporte.
1.2 Correo o memorando de devolución o aprobación de los tramites de gestion contractual
1.3, 2 Pantallazo de la actualizacion de la Matriz de cumplimiento Legal y pantallazos soporte de publicación en Intranet por tema de lineamientos.
1.4. Registro en el POA de Gestión de Comunicaciones
1-4,1, 1-4, 2 y 1-4, 3 Diligenciamiento aprobado del formato PA04-PR01-F02 por Directivos
1.5 Análisis, conceptos y/o estudios, indicadores, modelaciones, estadísticas, datos, aprobados.
1.6 Informes finales de auditorias y seguimientos aprobados y firmados por el Jefe de Control Interno
1.7 Registro(s) de verificación del acceso a las fuentes de información de la SDM
2.1 Informe de las Audiencias Publicas.
2.2 Acta de verificación de usuarios con perfiles de acceso a la carpeta
3.Copia de las denuncias interpuestas.(Correo o memorandos)
3.2 Expedientes y archivo digital compartido  
3.3 Expedientes y archivo digital compartido 
4. Lista de chequeo donde están los equipos de computo y la revisión con la información física suministrada por el proveedor.</t>
  </si>
  <si>
    <r>
      <t>1.1  Programar mesa de trabajo con el referente del área y/o directivo correspondiente para alertar sobre las diferencias encontradas en el Plan Operativo Anual, respecto al Plan Anual de Adquisiciones
1.2 Mantener el control mediante la verificacion permanente de la aplicacion del manual de Contratacion y Manual de supervision e interventoria en los procesos que se lleven acabo.
1.2.1  Mantener el control mediante la verificacion permanente de la aplicacion del manual de Contratacion y Manual de supervision e interventoria en los procesos que se lleven acabo.
1.3.2 Mantener el control  verificando semestralmente si se requiere actualizaciones del codigo de integridad.
1.4 Medir a través de encuestas el impacto de las campañas sobre los temas de anticorrupción al interior de la entidad. 
1-4.2  Socializar el Código de Integridad a los funcionarios y contratistas de las dependencias de la Subsecretaria, DGTCTT y DIT.
1.5. Resocializar y reforzar los procedimientos  vigentes sobre publicación de información y la normatividad vigente sobre transparencia y acceso a la información pública con todo el equipo y Ajustar las actividades de los procedimientos generando más puntos de control y realizar socializaciones sobre código de integridad de la SDM
1.6. Incluir en las reuniones de trabajo del equipo de la OCI, socializaciones respecto a la importancia de la confidencialidad de la información.
1.7 Definir e implementar los registros para la verificación del acceso a la información pública
2.2. Definir un administrador con permisos de modificación en la carpeta compartida, quien se encargará de gestionar los archivos existentes en el repositorio.
3.2. Evaluar las quejas y denuncias recibidas por la oficina.  
3.3. Adelantar las investigaciones diciplinarias, que en derecho correspondan.</t>
    </r>
    <r>
      <rPr>
        <i/>
        <sz val="14"/>
        <color theme="1"/>
        <rFont val="Arial"/>
        <family val="2"/>
      </rPr>
      <t xml:space="preserve">
</t>
    </r>
    <r>
      <rPr>
        <sz val="14"/>
        <color theme="1"/>
        <rFont val="Arial"/>
        <family val="2"/>
      </rPr>
      <t>4. Socializar los procedimientos  vigentes sobre publicación de información y  sobre transparencia y acceso a la información pública con todo el equipo enftizar sobre código de integridad de la SDM
4.Mesas de trabajo con el jefe de area o director  para verificar la publicacion de la información cumpliendo con el indice de transparencia de la inormación.</t>
    </r>
  </si>
  <si>
    <t xml:space="preserve">1.1 Implementar estrategias de socialización del Código de Integridad y lucha contra la corrupción (preventivo)
1.2, 3. Efectuar seguimiento a la ejecución contractual y a las supervisiones de los contratos asignados a cargo de la DIM. (Preventivo)
1.3 Verificación de los requisitos para cada modalidad de los procesos contractuales estructurados en la SCTT. (Causa No 1 -Consecuencia No 3)
1.4 Realizar capacitacion sobre el manual de contratación y Manual de Supervision e Interventoria de la Entidad(Preventivo) ataca la causa Baja cultura de control en los colaboradores responsables de la gestión contractual frente a la implementación del manual de funciones, manual de contratación, normativa, principios contractuales, códigos relacionados con los principios eticos y  tipologías de actos de corrupción.
1-4.1 Verificar que los contratistas cuenten con la capacidad financiera, técnica y jurídica necesaria para la ejecución del contrato (Preventivo).
1-4.2 Dar aplicación del Manual de Contratación y Supervisión vigente (preventivo)
1-4.3 Iniciar los procesos sancionatorios correspondientes (Detectivo)
1.5 Verificar la eficacia de los instrumentos técnicos (procedimientos, instructivos o formatos, entre otros) para prevenir, identificar y tratar el conflicto de interés al interior de la Secretaría (Preventivo).        
</t>
  </si>
  <si>
    <t>1.1 Jefe Oficina Asesora de Planeación Institucional.
1.2, 3.  Director de Inteligencia de la Movilidad
1.3 Director de Gestión de Tránsito y Control de Tránsito y Transporte y Subdirectores.
1.4 Profesional Dirección de Contratación
1-4,1, 1-4, 2 y 1-4, 3 Supervisor delegado por ordenador del gasto para cada contrato
1.5 Director(a) de Talento Humano
2. Jefe Oficina Asesora de Comunicaciones y Cultura para la Movilidad
1.4 Profesional Dirección de Contratación
3.1. Jefe Oficina Asesora de Planeación Institucional.                                                              3.2. Jefe Oficina Asesora de Planeación Institucional.
3.3. Director(a) Atención al Ciudadano
4. Jefe de la Oficina de Control Disciplinario.
5. Jefe Oficina Asesora de Planeación Institucional</t>
  </si>
  <si>
    <t>1.1 Semestral
1.2, 3. Mensualmente.
1.3 Cada vez que se requiera adelantar un proceso de estructuración.
1.4 Cada vez que se requiera
1-4,1, 1-4, 2 y 1-4, 3  Cada vez que se presente un proceso de contratación 
1.5 Cada vez que se presente un proceso de contratación 
2. Permanente
2.1   Permanente
3.1 Diario                                                               3.2 Semanal
3.3. Mensual
4.1 Semestral       
4.2 Cuatrimestral
5. Permanente</t>
  </si>
  <si>
    <t>1.1 Documento estrategia-iniciativas adicionales-plan de gestión de integridad-PAAC.
1.2, 3. PA05-M02 MANUAL DE CONTRATACION VERSIÓN 1,0 DE 18-02-2019.PDF y  PA05-M03 MANUAL DE SUPERVISION VERSIÓN 1,0 DE 18-02-2019.PDF
1.3 PA05-M02 MANUAL DE CONTRATACION VERSIÓN 1,0 DE 18-02-2019.PDF y  PA05-M03 MANUAL DE SUPERVISION VERSIÓN 1,0 DE 18-02-2019.PDF
1.4 Manual de Contratación Y Manual de Supervisión.
1-4,1, 1-4, 2 y 1-4, 3  .IN01MANUAL DE CONTRATACION PM05-M02.                                                    RESOLUCION 057 MANUAL DE CONTRATACION Y SUPERVISION 
1.5 No está documentado
2. No está documentado
2.1  Procedimientos,Instructivos,Manuales
3.1. Procedimiento PE01-PR06
3.2. No documentado.
3.3. Informes de  las interventorías
4.1 Ley 734 de 2002, archivo digital                                    
4.2 Procedimiento PV02-PR01 
5. No está documentado.</t>
  </si>
  <si>
    <t xml:space="preserve">1.1 Registro de recibo material POP, listas de asistencia a eventos y actividades donde se socializa el código de integridad, videos, fotos, medios internos de la comunicación, seguimiento POA-965.
1.2, 3.  Informes de Supervisión y Actas.
1.3 Listas de Chequeo dispuestas en el repositorio \\Storage_admin\sctt.
1.4Presentación  y lista de asistencia de la socialización.
1-4,1, 1-4, 2 y 1-4, 3   Elaboración de estudios previos y su evaluación por el comité de contratación.                                                       Informe de Supervisión
1.5 Registros de verificación de la eficacia de los instrumentos       
2. Boletines de prensa publicados en página Web, correos electrónicos sobre el monitoreo a los medios de comunicación, videos, audios, fotos de ruedas de prensa.
2.1  Actualización de los documentos en el SIG
3.1. Formato PE01-PR06 -F04 diligenciado
3.2  Mediante correo remitido por la Jefe de oficina Asesora de Planeación Institucional a Directivos.
3.3 Informes de supervisión de las interventorías
4.1 Expedientes y archivo digital compartido                                                     
4.2 Expedientes y archivo digital compartido, aplicativo SIID  
5.   Lineamientos incorporados en el PAAC    </t>
  </si>
  <si>
    <t xml:space="preserve">1.1 Se mantiene el control
1.3. No generar documentos precontractuales sin la aplicación de la lista de chequeo por cada tiipo de proceso adelantado en la SCTT.
1.2, 3  Realizar  socializaciones del Manual de Contratación de la Entidad y código de Integridad
1.4  Realizar seguimiento semestral al Link  de Secop con la Informacion contractual actualizada.
1.5 Socializar y divulgar tanto a la ciudadanía como al interior de la Entidad, la política de conflicto de interés y los instrumentos de control asociados para la prevención, denuncia y tratamiento.
1.4 Mesas de trabajo con eljee de area o director para hacer seguimiento a la informacion que se encuentra publicada en la pagina web  con el fin de mantener actualizada toda la informacion contractual </t>
  </si>
  <si>
    <t xml:space="preserve">5. Verificar e implementar los lineamientos e instrumentos propuestos por la Veeduría Distrital, Alcaldía Mayor y Secretaria de Transparencia de la Presidencia de la República para combatir la corrupción.
</t>
  </si>
  <si>
    <t xml:space="preserve">6.1. Divulgar los canales de denuncia de actos de soborno en las carteleras de los CLMs y puntos de atención de la SDM.(Preventivo)
6.2. Realizar campañas comunicativas sobre el riesgo de soborno por la realización de un trámite para beneficio propio o de un tercero  </t>
  </si>
  <si>
    <t>1.1. Jefe Oficina Asesora de Planeación Institucional.
1.2.  Jefe de Oficina de Gestion Social  
1.3. Director de Normatividad y Conceptos
1.4. Jefe Oficina Asesora de Comunicaciones y Cultura para la Movilidad
1-4,1, 1-4, 2 y 1-4, 3 Subsecretario de Gestión de la Movilidad, Director Gestión de Tránsito y Control de Tránsito y Transporte y Subdirectores y Director de Ingeniería de Tránsito y Subdirectores.
1.5 Director de Planeación de la Movilidad y Subdirectores
1.6 Jefe de la Oficina de Control Interno
2. Jefe Oficina Asesora de Comunicaciones y Cultura para la Movilidad
2.1.  Director(a) Atención al Ciudadano
3.1. Jefe de Oficina de Gestion Social
3.2. Director de Representacion Judicial.
3.3. Director de Contratación.
3.4. Director de Contratación.
3.5. Director(a) Atención al Ciudadano
4. Jefe de la Oficina de Control Disciplinario
5. Jefe Oficina Asesora de Planeación Institucional
6. Jefe de Oficina de Gestion Social
6.1 Director(a) Atención al Ciudadano
6.2   Jefe de la Oficina de Control Disciplinario
7.  Jefe de la Oficina de Control Disciplinario</t>
  </si>
  <si>
    <t>1.1. Semestral
1.2. Anual
1.3. Permanente o Cada vez que se desarrolla la actividad a controlar 
1.4 . Trimestral
1-4,1, 1-4, 2 y 1-4, 3.5  Cada vez que se realicen procesos de inducción y reinducción a los funcionarios.                                                       Socialización anual a los servidores de la Subsecretaría de Gestión, Dirección de CTT y Dirección DTI 
1.5 Cada vez que se desarrollan las actividades establecidas en los procedimientos y/o instructivos
1.6 Permanente
2. Permanente
2.1. Trimestral   
3.1. Semestral
3.2. Mensual
3.3. Trimestral        
3.4. Permanente
3.5. Mensual
4.1 Semestral       
4.2 Cuatrimestral
5. Permanente
6. Bimensual
6.1 Cuatrimestral
6.2 Bimensual
7. Cuatrimestral</t>
  </si>
  <si>
    <t>1.1. Documento estrategia-iniciativas adicionales-plan de gestión de integridad-PAAC
1.2. Guia para la implementacion Estrategia de Rendicion de Cuentas, de la Secretaria distrital de Movilidad por localidades.
1.3. Instructivo de Normatividad y conceptos
1.4. No está documentado
1-4,1, 1-4, 2 y 1-4, 3  Código de Integridad, Procedimiento PA04-PR05. Manual del MIPG
1.5 PM01-PR01; PM01-PR02;PM01-PR03; PM01-PR04;PM01-PR05 y sus instructivos
1.6 Estatuto de Auditoria y Código de Ética del Auditor Interno - Item 7.4 Responsabilidades de los Auditores Internos de la Oficina de Control lnterno
2. No está documentado
2.1 PM04-MN01MANUAL DE TRÁMITES Y PRESTACIÓN DEL SERVICIO
3.1. Procedimiento de Participación.
3.2. Instructivo Representación Judicial.
3.3. No esta documentado
3.4. Procedimientos,Instructivos,Manuales de la Gestión Contractual
3.5. Matriz de seguimiento PAA DAC en Excel 
4.1 Ley 734 de 2002, archivo digital                                   
4.2 Procedimiento PV02-PR01 
5. No está documentado.
6. Plan institucional de Planeación.
6.1. No Documentado
6.2 No documentado
7. No documentado</t>
  </si>
  <si>
    <t>1.1. Registro de recibo material POP, listas de asitencia a eventos y actividades donde se socializa el código de integridad, videos, fotos, medios internos de la comunicación, seguimiento POA-965.
1.2. Informe de las Audiencias Públicas.
1.3. Pantallazo de la actualizacion de la Matriz de cumplimiento Legal y pantallazos soporte de publicación en Intranet por tema de lineamientos.
1.4. Registro en el POA de Gestión de Comunicaciones
1-4,1, 1-4, 2 y 1-4, 3 Listados de asistencia de inducción y reinducción, Listado de asistencia a socializaciones, Listado asistencia capacitación MIPG.   
1.5 Conceptos y/o estudios aprobados.
1.6 Informes finales de auditorias y seguimientos aprobados y firmados por el Jefe de Control Interno
2. Boletines de prensa publicados en página Web, correos electrónicos sobre el monitoreo a los medios de comunicación, videos, audios, fotos de ruedas de prensa.
2.1 Informe de la implemtación del PM04-MN01MANUAL DE TRÁMITES Y PRESTACIÓN DEL SERVICIO.
3.1. Organización  de los equipos de trabajo CLMs.
3.2. Base de datos de denuncias de corrupcion y informe de abogados externos.
3.3. Base de datos y plataforma SECOP.
3.4. Pantallazos de las actualizaciónes realizadas en la Intranet ( Documentos SIG) y correos electrónicos con las solicitudes de actualización.
3.5. Informe  seguimiento PAA de la DAC
4. Expedientes y archivo digital compartido
5.   Lineamientos incorporados en el PAAC                                                   
6. Registro Fotográfico. 
6.1. una(1) campaña comunicativa cuatrimestral sobre el riesgo de cobro por la realización de un trámite para beneficio propio o de un tercero  
6.2 Piezas comunicativas, listas de asistencia, registro de evaluación del conocimiento y la eficacia de la campaña.
7. Medición de la eficacia de los mecanismos de protección al denunciante.</t>
  </si>
  <si>
    <t>1.1 Se mantiene el control en cuanto a la socialización del código de integridad.
1.3 Fortalecer mediante mesas de trabajo cuando se requiera  la verificacion y revision  de los actos administrativos allegados a la Direccion de Normatividad y Conceptos  teniendo en cuenta los lineamientos establecidos en el instructivo.  Mantener el control  verificando semestralmente si se requiere actualizaciones del código de integridad.
1-4.1 a 1-4.4  Socializar el Código de Integridad a los funcionarios y contratistas de las dependencias de la DGTCTT.
1.5. Ejecutar los puntos de control establecidos en en los procedimientos e instructivos del proceso y realizar socializaciones sobre código de integridad de la SDM
1.6. Incluir en las reuniones de trabajo del equipo de la OCI, socializaciones respecto a la importancia de la confidencialidad de la información.
2.1.Realizar  socializaciones del Manual de Servicio al Ciudadano, para su apropiación por parte de los Servidores que hacen presencia en los puntos de contacto dispuesto por la Sercretaría Distrital de Movilidad.
3.2 Informar a las areas competentes sobre actos de cohecho presentados con el fin de que se inicie las investigaciones disciplinarias correspondientes.
3.3  Reducir el riesgo manteniendo la informacion actualizada para la consulta de terceros.
3.4 Realizar mesa de trabajo con el Director a fin de realizar seguimiento a los Documentos Publicados en la Intranet ( Manuales e Instructivos) a fin de actualizarlos con la Normatividad vigente, enfocados al cumplimiento de los principios del MIPG.
6.1.Realizar  socializaciones sobre los riesgos de corrupción y la poltica antisoborno,  para su apropiación por parte de los Servidores que hacen presencia en los puntos de contacto dispuestos por la Sercretaría Distrital de Movilidad.
1 a 7: Implementar el Sistema de Gestión Antisoborno.
5, 6 y 7: Evaluar la necesidad de documentar los controles identificados.</t>
  </si>
  <si>
    <t xml:space="preserve">Versión de Actualización: </t>
  </si>
  <si>
    <t>Mapa de riesgos de corrupción 2020</t>
  </si>
  <si>
    <t>REPORTE MONITOREO Y REVISIÓN-ABRIL</t>
  </si>
  <si>
    <t>Avance Acción 1.1 :Se llevo a cabo mesa de trabajo virtual para abordar temas contractuales diversos, entre los cuales se encuentra requisitos necesarios para proceso contractual.    Por otra parte por medio del correo institucioanl se handado directrices para desarrollar proceso contractual en virtud del Covid 19                
Control 1.2,2 DIM: Como resultado de la aprobación de los estudios previos de la DIM que dieron lugar en el primer cuatrimestre del año 2020, se aportan los contratos y actas de inicio debidamente firmados. 
Control y Acción 1.3: La Subsecretaría de Política de Movilidad ha realizado los procesos de concertación, seguimiento y evaluación de compromisos de gestión que a la fecha y durante la vigencia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que se ejercen bajo la subordinación de la SPM.
Avances  Acción 2.1:  Durante el Período reportado se identificaron las salidas no conformes del PM04, sobre la prestación del servicio de cara a la ciudadanía en la entidad y  posteriormente se  realizó el respectivo tratamiento.
Avance ACCION 3.1: Se llevo a cabo mesa de trabajo virtual para abordar temas contractuales diversos, entre los cuales se encuentra requisitos necesarios para proceso contractual. 
Avances acción 4.3:  Las quejas recibidas son tramitadas dentro de los términos establecidos y se realiza el seguimiento de las investigaciones disciplinarias adelantadas.
Avances  Acción 2: Durante el Período reportado, se realizaron sensibilizaciones  sobre en las temáticas de Cultura de Servicio a la ciudadanía y  ética y valores del servidor público al personal que hace presencia en los diferentes puntos de contacto. 
Avances  Acción 5:  Durante el Período reportado se realizó el respectivo seguimiento en la oportunidad de respuesta de los requerimientos realizados en la Entidad, mediante el tablero de control de PQRS.</t>
  </si>
  <si>
    <t>ACCIÓN 1.1: Es eficaz ya que con las mesas de trabajo se abordan los topicos importantes para la consecución de proceso contractual eficiente. Por otra parte desde la Cordinación se analizaron temas importantes para verificar en la lista de chequeo y teniendo en cuenta la situacion de emergencia actual.     
Control 1.2,2 DIM: Se evidencia la eficacia del control ya que se garantizó que los funcionarios contratados cumplen con el perfil requerido por la DIM. 
Control y acción 1.3: El aporte y las gestiones realizadas por la SPM ha contribuido para la no materialización del riesgo identificado, evidenciando la eficacia de los controles y acciones establecidas.
Acción 2.1: Con el fin de prestar un servicio oportuno y eficiente a ala ciudadanía, en este período se realizó el tratamiento de las salidas no conformes,lo cual muestra que esta acción fue eficaz.
ACCIÓN 3.1 :Es eficaz ya que con las mesas de trabajo se abordan los topicos importantes para la consecución de proceso contractual eficiente. 
Acción 4.3: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2: Con el fin de prevenir los actos de corrupcción al interior de la Entidad, se realizaron sensibilizaciones  sobre en las temáticas de Cultura de Servicio a la ciudadanía y  ética y valores del servidor público, lo cual muestra que esta acción fue eficaz.
Acción 5:  De acuerdo con los lineamientos del MANUAL DE GESIÓN DE PQRS  y  mediante el tablero de control de PQRS, se realizó seguimiento en la oportunidad de respuesta de los requerimientos realizados en la Entidad, lo cual muestra que esta acción fue eficaz.</t>
  </si>
  <si>
    <t xml:space="preserve">Acción 1: febrero 2020
Acción 1.2: febrero,marzo y abril de 2020          
Accion 1.3:permanente
Acción 1.5 DIM: Abril 2020
Acción 1.6.
16-03-2020
07-04-2020
08-01-2020
2.1El proceso de rendición de cuentas iniciará en el segundo semestre de 2020. Por lo tanto aún no se cuenta con evidencias.
Control 2.2 DIM: Enero - Abril 2020
Acción 1,4-2:25 de marzo de 2020    
Acción 2:
Acción 3.2:. De acuerdo al volumen de quejas recibidas, para realizar el reparto semanalmente.
Acción: 3.3 Semestral
Acción 3: febrero,marzo y abril de 2020
Accion 4.:Cada 6 meses 
Control 1.5 DIM: Enero - Abril 2020 
</t>
  </si>
  <si>
    <t xml:space="preserve">Avances acción 1: una vez revisada y verificada la información reportada en los POA, se remite a cada una de las áreas correo con observaciones frente las diferencias encontradas en el POA, respecto al Plan Anual de Adquisiciones con corte a diciembre de 2019. De igual manera y en aras de reducir el riesgo se realizaron mesas se seguimiento en el mes de febrero con las áreas para prevenir errores en el próximo seguimiento a la inversión.
 Avances Accion 1.2: Se están revisando y actualizando  todos los manuales, documentos y anexos de la Dirección de Contratación, lo anterior atendiendo al estado de emergencia de COVID 19,  la normatividad que se ha expedido a partir del Estado de emergencia, nuevos lineamientos originados desde la Dirección y leyes aplicables para la contratación estatal.         
Avance accion 1.3:La Matriz de cumplimiento cada vez que se requiere sin embargo es importante mencionar que  incluye la participación y responsabilidad de las diferentes dependencias para mantenerla actualizada. 
Acción 1.6 Se realizó la socialización de los principios éticos destacando la integridad, objetividad y confidencialidad de la información. 
De forma adicional los informes que ha generado la OCI en virtud del desarrollo del PAAI vigencia 2020, han sido revisados y firmados por el Auditor encargado y el Jefe de la OCI. El resumen de dichos informes se pueden ver en el link: https://www.movilidadbogota.gov.co/web/reportes_de_control_interno / Plan Anual de Auditoria Interna - PAAI        
Avances acción 2: 
Avance acción: 3.2-3.3:  Las quejas recibidas son tramitadas dentro de los términos establecidos y se realiza el seguimiento de las investigaciones disciplinarias adelantadas.
Acción 1,4-2: Se realizó la socialización del codigo de integridad mediante correos electronicos. Posteriormente se realizó evaluación de los conocimientos, donde respondieron 67 colaboradores.
Control1.5 DIM: De acuerdo a los 5 procedimientos vigentes para el proceso de Inteligencia para la Movilidad, se ha garantizado que los productos generados en el primer cuatrimestre del 2020 cumplan con lo establecido en los mismos.
Acción 1.5 DIM: De acuerdo al resultado de la Auditoría Interna de la OCI se establece como plan de mejoramiento la actualización de los procedimientos de la DIM alineados a las políticas de seguridad de la información para su posterior socialización y seguimiento, cuyo avance se reportará en el último cuatrimestre del 2020.
Avances acción 2,1: El proceso de rendición de cuentas iniciará en el segundo semestre de 2020. Por lo tanto aún no se cuenta con evidencias.
Control 2.2 DIM: La Directora de la DIM continúa administrando los permisos de acceso a la carpeta compartida de la DIM. 
actualizada.                                                                                                                                                                                                                                                                                                                  Avances Acción 3: Se están revisando y actualizando  todos los manuales, documentos y anexos de la Dirección de Contratación, incoporando la polìtica de conflicto de intereses en estos documentos.
Avances Accion 4:Se documenta un inventario de los equipos que hacen parte de la Direcciòn de Gestiòn de Cobro, con las respectivas restricciones realizadas.
</t>
  </si>
  <si>
    <t>Acción 1: La acción fue eficaz, toda vez que corregidas las inconsistencias de información, se determinó el avance físico real de las metas, por tanto la información publicada en la Intranet y la página Web es confiable.
ACCION 1.2 : La accion es eficaz ya que a medida que se modifica la norma o los lineamientos de la Dirección, se ajustan los manuales, proceso y procedimeinto quedando acorde a las normar aplicables para el caso en concreto.   
Accion 1.3: La actualizacion permanente de la Matriz es una herramienta util para todos los servidores al momento de consultar una norma o requerir informacion de la normatividad vigente haciendo que las actividades  relacionadas con la expedicion de actos administrativos se realicen de forma  eficiente.
Acción 1.6. En la reunión del seguimiento al PAAI, se recordó al equipo de trabajo la responsabilidad de mantener reserva de la información en el desarrollo de las labores como servidores de la OCI, asociado a los principios éticos y reglas de conducta, entre los cuales están integridad, objetividad y confidencialidad entre otros.  De igual forma se hizo énfasis   las políticas de seguridad informática que están publicadas en la web
Acción 2: 
Acción 3.2-3.3: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1,4-2: La actividad permite que los colaboradores recuerden y apropien conocimientos en terminos de valores, principios, directrices, conflictos de interes y antisoborno, fortaleciendo el que hacer diario.
Control 1.5 DIM:  Se evidencia la eficacia del control, toda vez que el riesgo no se ha materializado. 
Acción 1.5 DIM: La verificación de la eficacia de la acción dependerá de la implementación de la misma, la cuál se reportará en el último cuatrimestre del año 2020. 
Acción 2,1: No aplica
Control 2.2 DIM: La asignación de perfiles a los funcionarios de la DIM permite controlar el acceso y uso adecuado de la información de la DIM.
 ACCIÓN 3.:Es efectiva ya que se está incoporando la polìtica de conflicto de intereses en los documentos contractuales necesarios.
Accion 4:Se evidencia que el control implementado dentro de la Direccion de Gestion de Cobro con el fin de salvaguardar la información de sus procesos, ha sido efectivo debido a solicitud de limitación del inicio de múltiples sesiones de un usuario en diferentes equipos, de igual forma fue beneficioso realizar la solicitud desactivar los puertos USB de los equipos que operan para la Dirección de Gestión de Cobro</t>
  </si>
  <si>
    <t>accion 1.1 :17 de abril de 2020 y  lineamientos dados por la Coordinación de Contratos del 30 de abril de 2020        
Control 1.2,2 DIM: Enero - Abril 2020
Control y Acción 1.3: abril 2020
Acción 2.1: Enero, Febrero y Marzo de 2020
accion 3.1 :17 de abril de 2020
Acción 4.3: De acuerdo al volumen de quejas recibidas, para realizar el reparto semanalmente.
Acción 2: Enero, Febrero y Marzo de 2020
Acción 3,2 - 4,1  - 4,2: diciembre de 2018 y 2019. 
Acción 5: Enero, Febrero y Marzo de 2020</t>
  </si>
  <si>
    <t xml:space="preserve">Acción 1: enero de 2020
Acción 2 DTH:  Del mes de enero de 2020 al mes de abril de 2020
Acción 2.1: enero y abril de 2020
Acción 2.2, 2.3: diciembre 2019 y enero de 2020
Acción 3: Diciembre de 2020
Acción 5.1, 5,2 : enero y abril de 2020
Accion 5: 17 de abril de 2020  y  lineamientos dados por la Coordinación de Contratos del 30 de abril de 2020                                                                                                                              Acción 5.3:  17 de abril de 2020 y  lineamientos dados por la Directora de contratacion del 23 de marzo de 2020 y Coordinación de Contratos del 30 de abril de 2020 
</t>
  </si>
  <si>
    <t xml:space="preserve">Avances acción 1: Acuerdos de Gestión y evaluacion del desempeño 2020 Se envió correo electrónico a los gerentes publicos solicitadoles la concertacion de compromisos firmados, una vez recibidos fueron enviados para ser archivados en las respectivas hojas de vida al igual que lo de evaluación del desempeño. 
Avances acción 2:  Durante el periodo antes mencionado se elaboraron y publicaron las estadisticas de devolución de cuentas.
Avances acción 2.1: Durante el periodo reportado se realizaron  6 encargos. En el proceso de provision de empleos se realiza la etapa verificación de requisitos minimos donde se validan la documentación que aportan los aspirantes en el proceso de selección y vinculación de colaboradores.
Avances acción 2.2, 2.3: Para el cierre de año 2019, se realizo el respectivo analisis  y se envio la matriz con evidencias a la OAPI, Asi mismo mediante un trabajo conjunto de el equipo de trabajo de SST y capacitacion, incorporadno todas aquellas actividades contempladas para la  Implementación del  Plan de Bienestar Social y mejoramiento del Clima Laboral, como tambien del Plan de Incentivos Institucionales. con apoyo de la OAPI se realizo la proyeccion del POA de Gestion 2020 el cual tiene su respectivo reporte el 31 de mayo de 2020.
Avances acción 3,2 - 4,1  - 4,2: Se da cumplimiento a la verificación de los documentos de acuerdo con la lista de chequeo así como del cumplimiento de los requisitos establecidos en el manual de funciones y competencias laborales en todos los nombramientos que se realizan en la Entidad y de conformidad con la ley. 
Avances Acción 3: En cuanto Medición del Clima Organizacional  de acuerdo a lo establecido en la normativiada legal vigente, esta se realizara para finales del año 2020, de acuerdo a las directrices de DASCD. 
Avances acción 5.1, 5,2 : Dando cumplimiento del plan de vacantes 2020, durante el periodo reportado se han realizaron 26 nombramientos. En el proceso de provision de empleos se realiza la etapa verificación de requisitos minimos donde se validan la documentación que aportan los aspirantes en el proceso de selección y vinculación de colaboradores asi mismo como el cumplimiento del perfil en el manual de funciones. 
Avances Acción 5: Se llevo a cabo mesa de trabajo virtual para abordar temas contractuales diversos, entre los cuales se encuentra requisitos necesarios para proceso contractual.    Por otra parte por medio del correo institucioanl se handado directrices para desarrollar proceso contractual en virtud del Covid 19                                                                                           
Avances  Acción 5.3: Se llevo a cabo mesa de trabajo virtual para abordar temas contractuales diversos, entre los cuales se encuentra requisitos necesarios para proceso contractual.    Por otra parte por medio del correo institucioanl se han dado directrices para desarrollar proceso contractual en la plataforma SECOP </t>
  </si>
  <si>
    <t>Acción 1: Se han realizado los procesos de concertación, seguimiento y evaluación de compromisos de gestión que a la fecha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Acción 2:  Fue eficaz porque sirvio para la toma de decisiones referente al comportamiento de los pagos, se evitó  la materializacion del riesgo asociado al tramite de los pagos.
Acción 2.1: 
Acción 2.2, 2.3: : El Plan de Bienestar Social y Mejoramiento del Clima Institucional es un instrumento a través del cual se busca promover una atención integral del servidor y generar espacios que permitan una interrelación con la Entidad, entre compañeros de trabajo y entre los funcionarios y sus familias, para satisfacer sus necesidades en aspectos sociales, culturales, espirituales, recreativos, entre otros, que permitan mantener un  favorable clima organizacional, relaciones laborales tranquilas, promover el trabajo en equipo, fortalecer la cultura, la recreación y la movilidad sostenible disminuyendo el  sedentarismo, así como generar estrategias que apoyen el proceso de preparación a los pre pensionados para el retiro del servicio.Realizar seguimiento a traves de los POA es una acción eficaz por que la informacion que reposa alli  contiene de forma consisa  las actividades que desarrolla la direccion y el cumplimiento cada una de ellas, demostrando la eficacia en la ejecucion de la gestion.
Acción 3,2 - 4,1  - 4,2: la verificación de los documentos de acuerdo con la lista de chequeo así como del cumplimiento de los requisitos establecidos en el manual de funciones y competencias laborales en todos los nombramientos que se realizan en la Entidad y de conformidad con la ley y se encuentran registradas en cada historia laboral. 
Acción 3: La Medición del Clima Organizacional  de acuerdo a lo establecido en la normativiada legal vigente, esta se realizara para finales del año 2020, de acuerdo a las directrices de DASCD.la ultima medicion fue reportada en el año 2018. 
Acción 5.1, 5,2 : Todas las actividades quedaron inmersas en  Plan de vacantes de Talento Humano 2020, que se puede encontrar en: https://www.movilidadbogota.gov.co/web/sites/default/files/Paginas/31-01 2020/plan_anual_de_vacantes_31-01-2020.pdf
https://www.movilidadbogota.gov.co/web/sites/default/files/Paginas/31-01-2020/plan_de_prevision_de_recursos_humanos_31-01-2020.pdf 
ACCIÓN 5: Es eficaz ya que con las mesas de trabajo se abordan los topicos importantes para la consecución de proceso contractual eficiente. Por otra parte desde la Cordinación se analizaron temas importantes para verificar en la lista de chequeo y teniendo en cuenta la situacion de emergencia actual.                                                               ACCIÓN 5.3: Es eficaz ya que con las mesas de trabajo se abordan los topicos importantes para la consecución de proceso contractual eficiente, en especial los lineamientos para efectuar contratos en la paltaforma SECO</t>
  </si>
  <si>
    <t>Accion 1.2: Permanente
Acción 1.1- 1,2 : enero -abril de 2020
Acción 2: De acuerdo al volumen de quejas recibidas, para realizar el reparto semanalmente.
Acción 3: Enero de 2020</t>
  </si>
  <si>
    <t>Avance Acción 1.2: Para poder firmar el acta de incio el supervisor verificar que se aporte el certificado de ARL del contratísta.
Avances acción 1.1- 1,2:La entidad con el apoyo de la ARL POSITIVA ha efectuado inspecciones planeadas a las sedes de la entidad para la valoración de riesgos en el marco del SST. Igualmente, ha efectuado por demanda valoración de puestos de trabajo includios de colaboradores en estado de discapacidad, pero éstos no se publican por reserva de la información, sino que se archivan en el historal del SST de cada colaborador y éste reposa en la carpeta física de SGSST. Actualmente estamos a la espera de dos valoraciones de las Sedes Calle 13 y Paloquemao y éstos serán publicados en la intranet.  
Avance acción 2:  Las quejas recibidas son tramitadas dentro de los términos establecidos y se realiza el seguimiento de las investigaciones disciplinarias adelantadas.
Acción 3-4-5:A través de una encuesta de percepción sobre madurez del Sistema de Gestión de Seguridad y Salud en el Trabajo enviada, el mes de enero de 2020, a los funcionarios de carrera, directivos, integrantes de brigada de emergencia, del COPASST, del Comité de Convivencia Laboral y del equipo de Seguridad y Salud se resaltaron  como causas directas e indirectas la poco socialización del sistema, el bajo nivel de compromiso proactivo de la alta dirección con la socialización, seguimiento y ejecución de SST, la coordinación entre SST  y  las otras dependencias de la entidad es correctiva o inexistente, inapropiados protocolos para socializar el sistema, desconocimiento de normas  en la ejecución de obras locativas unido a los insuficientes recursos para intervenir la infraestructura de las diferentes sedes donde opera la entidad.</t>
  </si>
  <si>
    <t>Acción 1-2: Es efectiva , ya que si no se allega la filiación a ARL no se efectua la firma del acta de incio del contrato.
Avances acción 1.1- 1,2 : El Sistema de Gestión de la Seguridad y Salud en el Trabajo (SG-SST), tiene como propósito la estructuración de la acción conjunta entre el empleador, los Servidores (as) y contratistas, en la aplicación de las medidas de Gestión de Seguridad y Salud en el Trabajo (SST) a través del mejoramiento continuo de las condiciones y el medio ambiente laboral, mediante la identificación, valoración y control eficaz de los peligros y riesgos en el lugar de trabajo y el involucramiento de los servidores (as) para un trabajo en equipo en pro de la seguridad y la salud de todos los que participan en la cadena de valor de una entidad, bajo esta premisa la Entidad en liderazgo del equipo de SST y como a manera de contribuir con  el fortalecimiento institucional de la Secretaría es con la implementación del Sistema de Seguridad y Salud en el Trabajo a todos los niveles de la organización y en todas las sedes donde opera la entidad para concluir con la certificación en la norma NTC 45000. 
Acción 2: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3- 4-5: El plan anual de trabajo de SST  lleva estadísticas a través de matrices de accidentalidad, ausentismo laboral, sociodemográficas, capacitados, enfermedad laboral, inspecciones planeadas  y son el insumo para reportar los indicadores. Se llevan en carpeta compartida del sistema. Igualmenten dento dentro de cada plan estratégico se contemplaron indicadores de medición con estadísticas propias de la ejecución del plan.</t>
  </si>
  <si>
    <t>Acción 1: Acción 1: De acuerdo al volumen de quejas recibidas, para realizar el reparto semanalmente
Acción 1.1: 10 de marzo de 2020
Acción 2:
Acción 5: 30 de abril de 2020
Acción 5.1:N.A</t>
  </si>
  <si>
    <t>Acción 1: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1.1: La acción es eficaz, debido a que se capacito a los servidores, sobre las buenas prácticas ambientales.
Acción 2: 
Acción 5: La acción es eficaz debido a que permite realizar el seguimiento y monitoreo de la ejecución de la Gestión Ambiental de la entidad, como también poner en conocimiento al equipo técnico los avances, retrasos y soluciones.
Acción 5.1:N.A</t>
  </si>
  <si>
    <t xml:space="preserve">Avances acción 1: Las quejas recibidas son tramitadas dentro de los términos establecidos y se realiza el seguimiento de las investigaciones disciplinarias adelantadas.
Avances acción 1:.1 Capacitaciones
Avances Acción 1.1: Hojas de vida de las sedes; faltaron por visitar sedes ya que se presento la emergencia del COVID 19. Y falta la ejecución por parte del area de mantenimiento en el diligenciamiento  correspondiente a su area.
Avances acción 2: Asistencia formación de Buenas Prácticas Ambientales
Avances acción 3 y 4:Piezas Comunicativas , listas de asistencia 
Avances acción 5: Durante este periodo se realizó seguimiento a través del equipo técnico de Gestión y Desempeño Institucional - Gestión Ambiental, en el cual se presentaron los avances de seguimiento de las actividades formuladas en el Plan de Acción PIGA 2020.   
Acción 5.1: realizada la verificación de los POA, no se hace necesario el correo electrónico a los referentes, y por ende el plan de contingencia. 
Avances acción 6: Se anexa el listado de Chequeo del camión transportador de residuos peligrosos (Toner) y la cadena de custodia mientras llega el certificado de disposción final de ECOENTORNO. </t>
  </si>
  <si>
    <t>Acción 1: Enero - Abril (Ficha de identificacion)
Acción 2: Enero - abril (Evidencias de seguridad Vial)
Acción 2.12: I Trimestre de 2020 (1-Ene-20 al 31-Mar-20)
Enero - Abril 2020
Acción 2.2:El  4/05/2020  
Acciones  del 2.5 al 2.11: Del 01 de enero al 30 de abril de 2020.
Acción 2.3: 30/04/2020
Acción 3: De acuerdo al volumen de quejas recibidas, para realizar el reparto semanalmente.
Control 3.1 DIM: Abril 2020
Control 4.3 DIM: Abril 2020
Control 4.3primer cuatrimestre de 2020
Acción 4.3 DAC: Enero, Febrero, Marzo y Abril de 2020
Acción 2.6 y 2.7: conforme a requerimientos
Acción 4,2: Semanalmente
Acción 4.3 OSV: I Trimestre de 2020 (1-Ene-20 al 31-Mar-20)
Acción 4.4 OSV:  I Trimestre de 2020 (1-Ene-20 al 31-Mar-20)</t>
  </si>
  <si>
    <t>Avances acción 2.3: El Plan de Comunicaciones y Cultura , incluye a nivel general las acciones de divulgación que se deben adelantar frente a los proyectos diseñados e implementados por la SDM. Desde el 1 de enero de 2020 al 30 de abril, a través de redes sociales se han difundido datos de interes colectivo como el dia sin carro,  usuarios de la bicicleta, movilidad inteligente y, lo concerniente a la atención y movilidad en la ciudad, en época de pandemia. De igual manera, se ha dado a conocer en medios masivos las directrices adoptadas por la adiministración para minimizar el covid-19. En comunicación interna, se ha promovido el cuidado y se han trasmitido notas periodisticas, con el objetivo de mantener informado a los colaboradores de la Entidad. Por lo anterior, el Plan de Comunicaciones y Cultura se ha implementado de acuerdo con lo establecido en su cronograma y plan de acción. Cada solicitude de los diferentes procesos es atendida en un 100%. Se diseñaron piezas de comunicación, se construyeron boletines de prensa y videos y, se realizaron ruedas de prensa virtuales asi como facelive, entre otros. Las evidencias fueron compartidas en carpeta en el DRIVE
Acción 2.6 y 2.7: Se mantiene la aplicación de los controles y procedimientos para diseños, expanción, planeamiento y mantenimiento semaforico en la ciudad.
Avances acción 2.12: El avance en la implementación de las acciones determinadas en el PDSVM, como responsabilidad de la Oficina de Seguridad Vial, fue registrado con corte a 31 de marzo de 2020 y en el POA la Meta 11 del Proyecto de Inversión 1004 se realizará cierre 31 de mayo de 2020.
Avances acción 1 OGS:
4,1 Se mantiene el control y se aplica de forma eficaz durante el primer trimestre del año 2020 se implementaron dos fichas de identificación de los proyectos de pico y placa solidarios y el diseño de un protocolo de manifestaciones en vía, proyectos en los que la OGS se encuentra trabajando desde este año.
Avances acción 2 OGS: 
4,3 Se mantienen el control se realizo reunion en la cual se Presento una propuesta por parte de la Secretaría Distrital de Movilidad en temas de normativa local para mejorar la seguridad vial en temas como: eco conducción, velocidad, sistemas de retención infantil, Planes de Manejo de Tránsito y Auditorías de Seguridad Vial, entre otros. Y nosotros hemos hecho: La política pública se encuentra en la fase de agenda pública dentro del respectivo ciclo de políticas. Se han realizado 3 mesas de trabajo con actores distritales y nacionales y se conformó una mesa de seguimiento con el sector movilidad, ambiente y hábitat del distrito. El 31 de marzo de 2020  se realizará la mesa virtual con expertos en el tema.
Avances acción 2: Se expidió la Circular Interna No 12 del 28 de abril de 2020 -Lineamientos para el Cierre 2020 y Programación Presupuestal de Inversión 2021
Avances acción 2:.2:Se remitio a laOAPI la version Nmero 4 del instructivo de Normatividad y Conceptos con el fin de que  se surta la respectiva publicacion en la Intranet ,
Acciones  del 2.5 al 2.11: Se han aplicado los puntos de control establecidos en los procedimientos y las evidencias son los respectivos registos generados en el desarrollo de las actividades de la Dirección de Ingeniería de Tránsito, Subdirección de Señalización y la Subdirección de PMT. Se aclara que para el mes de marzo no se pudo reportar el análisis de tránsito de PMT en el formato establecido (F08), dado que este requiere la firma de los distintos funcionarios que intervienen en su autorización, lo cual no fue viable por el confinamiento actual. En su lugar se aporta copia del correo electrónico con el que se realizó la gestión correspondiente. 
Acción 4,2: Se realiza la programación y ejecución de los operativos de control de transito y transporte en la ciudad de Bogotá.
Avances acción 3: Las quejas recibidas son tramitadas dentro de los términos establecidos y se realiza el seguimiento de las investigaciones disciplinarias adelantadas.
Control 3.1. DIM: Se aporto la información a cargo de la DIM, para la elaboración del anuario de siniestralidad vial de la vigencia 2019, mediante correo eléctronico el día 03/04/2020.
Avances Acción 4.3DAC:  Durante el período reportado se remitio a la Oficina de Seguridad Vial el reporte con evidencia de las actividades desarrolladas por la dependencia para cumplir con las acciones establecidas en el PDSVM
Control 4.3. DIM: Se remitieron las evidencias de la ejecución de las actividades a cargo de la DIM establecidas en el PDSV, correspondientes al primer trimestre del año 2020 mediante correo eléctronico el día 03/04/2020. 
Control  4.3 DPM: Se realizaron las acciones establecidas en el Plan Distrital de Seguridad Vial en los  numerales 1.5.4 Planes Esrategicos de Seguridad Vial (PESV) avalados, 3.7.1 Antención a víctimas visitas PESV y 5.4.1 Velar para que las empresas que les prestan servicio de transporte a las entidades del Distrito cuenten con Planes Estratégicos de Seguridad Vial aprobados por la Secretaría Distrital de Movilidad.
Control  4.3 SPM: Frente al riesgo de “Ejecución deficiente o nula de una o más de las acciones establecidas en el Plan Distrital de Seguridad Vial y del Motociclista PDSVM 2017-2026” la Subsecretaría de Política de Movilidad desarrolló la acción 1.2.5 consistente en "Mantener el tema de Seguridad Vial como prioridad en la agenda del Comité Sectorial de Desarrollo Administrativo de Movilidad", para lo cual, el 25 de febrero se desarrolló sesión del Comité Sectorial de Desarrollo de Movilidad donde se revisó el Plan Distrital de Seguridad Vial, incluyendo la formulación de metas cuatrienio 2020-2024. Se anexan en la carpeta de evidencias: la ppt con la agenda del comité y la ppt que se preparó de seguridad vial. Así mismo se anexa Acta del Comité en pdf avalada el 3 de abril, digitalmente en virtud de las medidas de contención sanitaria por el Coronavirus Covid-19. 
Frente a la acción 1.5.2 del PDSV "Revisar posible suscripción de Convenios u otras alianzas con la academia y centros de investigación""  La SPM realizó una indagación con los directivos para determinar si a la fecha dentro sus proyectos, se está ejecutando algún tipo suscripción de convenios u otras alianzas con la academia y centros de investigación en temas relativos a la seguridad vial. Como respuesta, se determinó que a la fecha ninguno de los proyectos está ejecutando alianzas o convenios, sin embargo, es importante esperar si en el desarrollo de los proyectos del nuevo Plan de Desarrollo puedas suscitarse convenios o alianzas, a lo cual, enviaremos la documentación pertinente como parte de desarrollo de la acción establecida.
Avances acción 4.3: Mediante memorando SDM-OSV-8377-2020, con fecha 23 de enero 2020, enviado a todas las dependencias, la Oficina de Seguridad Vial, solicitó la planeación, ejecución y seguimiento frente a las acciones del PDSV 2017-2026 y articulación con el PDD 2020-2023, requiriendo al jefe de cada área delegar un profesional como enlace, que garantice la información para el reporte trimestral del PDSV. 
En el Comité Institucional de Seguridad Vial de la Secretaria Distrital de Movilidad, con fecha 16 de marzo de 2020, se solicita con el fin de garantizar la continuidad en la implementación de las acciones establecidas, en el Decreto Distrital 813 de diciembre 28 de 2017 “Por el cual se adopta el Plan Distrital de Seguridad Vial y del Motociclista 2017-2026”, se diligencie en el cuadro enviado, las columnas correspondientes a “Actividades a Ejecutar” y “Fecha de Inicio”, según corresponda a su competencia, la gestión que programe a partir de 2020 para cada acción prevista en el PDSV, haciendo énfasis en aquellas acciones por programar a partir de 2020. Igualmente, se agradece contemplar dentro de las actividades de su dependencia el seguimiento y reporte trimestral que debe remitir a la Oficina de Seguridad Vial, el cual debe ser consolidado para reportar en las sesiones ordinarias de la CISV y son insumo para el reporte de las metas previstas en el POA de la SDM. (Fecha límite para esta actividad es el 23 de marzo de 2020).
La Oficina de Seguridad Vial, mediante correo electrónico del 30 de marzo de 2020, solicita nuevamente información requerida para el seguimiento frente a las acciones del PDSV 2017-2026.
Por lo anterior se ha creado un chat como mesa de trabajo, para realizar seguimiento a las actividades del PDSV, con las diferentes áreas.
Avances acción 4.4: En la sesión No 25 de la Comisión Intersectorial de Seguridad Vial, con fecha 5 de febrero 2020, la Oficina de Seguridad Vial, solicita remitir el plan de acción 2020 respecto al PDSV y el reporte de actividades debidamente soportadas para el I trimestre del PDSV, con fecha máxima 28 de marzo de 2020.</t>
  </si>
  <si>
    <t xml:space="preserve">Acción 1 OGS: La accion fue eficaz debido a que se realizo teniendo encuenta la posibilidad de mejorar la productividad en el desarrollo de la intervencion social de los proyectos de movilidad en el contexto real de bogota los cuales los temas recurrentes de la nueva administracion sobre el pico y placa y los biciclietas toman un papel relevante en la actualidad. 
Acción 2 OGS: La accion ha sido eficaz en la  intervencion con seguridad vial es eficaz al mejorar y establecer controles viables en terminos de garantizar un buen comportamiento social por parte de los vehiculos en el contexto colombiano 
Acción 2.1: Se encuentra eficaz porque en esta circular se informan los lineamientos impartidos por la Alcaldesa Mayor de Bogotá para la programación de los recursos de la vigencia 2021 (se adjunta la circular)
Acción 2: La Gestión adelantada por la Dirección de Normatividad  es eficaz, teniendo en cuenta que se esta en constante actualizacion de los lineamientos de la Direccion de Normatividad.
Acción 2.3:  Al revisar el cumplimiento del Plan de Comunicaciones y Cultura para la movilidad, permite evidenciar las acciones oportunas para ser comunicadas a la ciudadanía y partes interesadas.  Se hace monitoreo como un mecanismo de evaluación de los diferentes temas a publicar, permitiendo analizar y priorizar los proyectos relevantes para trasmitirlos a la ciudadania y servidores de la SDM, así como el mecanismo a través de los cuales se daran aconocer, es decir, se define si es un boletin, video o audio. 
Acciones  del 2.5 al 2.11: Las acciones han sido eficaces porque han permitido mantener un estricto control en el desarrollo de las actividades contenidas en los procedimientos aplicando los puntos de control, evitando así que el riesgo se materialice.
Acción 2.6 y 2.7: se ha atendido los requerimientos conforme a los procedimientos, se cuenta con la evidencia de las actividades adelantadas.
Acciones 2.12; 4.3 y 4.4: Durante el primer trimestre de 2020 el conjunto de actividades desarrolladas en los diferentes ejes del PDSV y desde las responsabilidades propias de las entidades que conforman la Comisión Intersectorial de Seguridad Vial, aportaron un 3% más de avance alcanzando así, un acumulado del 30% en la Implementación del PDSV 2017-2026.  
Acción 4,2: se ha logrado ejecutar los operativos de control al tránsito y transporte en las diferentes localidades de la ciudad. 
Acción 3: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Control 3.1 DIM: Contribuir con la información a cargo de la DIM para que la Oficina Seguridad Vial elabore el Anuario de Siniestralidad 2019. 
Acción 4.3 DAC:  Esta acción fue eficaz por que se remitio a la Oficina de Seguridad Vial el reporte con evidencia de las actividades desarrolladas por la dependencia para cumplir con las acciones establecidas en el PDSVM
Control 4.3 DIM: Con el cumplimiento de las acciones del PDSV a cargo de la DIM, se contribuye a la prevención de la siniestralidad en la ciudad de Bogotá.
Control  4.3 DPM: La acción es eficaz ya que permite evidenciar la  implementación del Plan Distrital de Seguridad Vial, con el fin de reducir la siniertalidad  
Control  4.3 SPM: El aporte y las gestiones realizadas por la SPM ha contribuido para la no materialización del riesgo identificado, evidenciando la eficacia de los controles y acciones establecidas.
</t>
  </si>
  <si>
    <t>Acción 1.1: Enero, Febrero, Marzo y Abril de 2020.
Acción 2: Enero- abril reuniones sobre control de transito y seguiridad vial
Acción 3: 30/04/2020
Acción3.1: Enero, Febrero, Marzo y Abril de 2020
Acción 4.1: N.A
Acción 4: De acuerdo al volumen de quejas recibidas, para realizar el reparto semanalmente.
Acción 5: Enero, Febrero, Marzo y Abril de 2020</t>
  </si>
  <si>
    <t>Avances acción 1: 
Avances acción 1.1: Durante el período reportado se hizo el analisis de  la técnica didáctica o estrategia pedagógica utilizada durante los cursos de pedagogicos por infracción a las normas de tránsito y transporte.Para ello se nalizaron los mecanismo de medición dispuestos en el Manual de Servicio al Ciudadano.
Avances acción 1: 2.De acuerdo al portafolio de servicios en formación titulada y complementaria modalidad presencial abierta a inscripción y divulgada a la población beneficiaria de la SDM a través de jornadas de socialización, se programaron y ejecutaron los cursos complementarios en Competencias Ciudadanas para la Seguridad Vial y Estructuración del Plan Estratégico de Seguridad Vial, correspondientes a los cuadros adjuntados, adicional a nivel técnico se encuentra en ejecución la etapa productiva de la formación Seguridad Vial, Control del Tránsito y Tránsito, el segundo grupo inicia enjulio 2020
Avances acción 3: Desde el 3 de enero de 2020 hasta el 30 de abril, se remitieron 95 boletines de prensa a los diferentes medios de comunicación. Este número de notas fueron publicadas en la pagina web de la Entidad.  De igual manera, en redes sociales con las que cuenta la SDM, se mantiene contacto con los ciudadanos donde sólo en el mes de abril por Twitter se dieron 350 respuestas aproximadamente.  Evidencias publicadas en carpeta en drive.Avances de la Avances acción 3.1:  Durante el período reportado se verificó la aplicación de los mecanismos de medición establecidos en el procedimiento de cursos pedagógicos y Manual de Servicio al Ciudadano. 
Acción 4.1: realizada la verificación de los POA, no se hace necesario el correo electrónicoa los referentes, y por ende el plan de contingencia. 
Avances acción 4: Las quejas recibidas son tramitadas dentro de los términos establecidos y se realiza el seguimiento de las investigaciones disciplinarias adelantadas.
Avances acción 5: Durante el  período reportado se implementaron  las técnicas didácticas o estrategias pedagógicas de acuerdo con los lineamientos actualizados por la OACCM  y OGS.</t>
  </si>
  <si>
    <t>Acción 1: 
Acción 1.1: Esta acción fue eficaz por que  se hizo el analisis de  la técnica didáctica o estrategia pedagógica utilizada durante los cursos de pedagogicos por infracción a las normas de tránsito y transporte.Por consiguiente, se encontró que estan alneadas a lo dispuesto en los mecanismo de medición contemplados en el Manual de Servicio al Ciudadano.
Acción 2: El control es eficaz pues se determina que en el corto plazo mantener a la sociendad civil en temas de formacion de cultura ciudadana y capacitaciones que permiten mejorar la calidad de vida de los ciudadanos 
Acción 3: El seguimiento a las noticias frente a movilidad, mejora la imagen ya que , si, se da una nota que no fortalece la institucionalidad, se analiza el contenido, se procede con la verificación de datos y si, amerita  se solicita la rectificación o se remite otro boletin aclarando la temática.
Acción 3.1: Esta acción fue eficaz por que , se verificó la pertinencia y la aplicabilidad de los Formatos de los mecanismos de medición anexos al procedimiento documentado.
Acción 4.1: N.A
Acción 4: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5:  Esta acción fue eficaz por que, se verificó la pertinencia y la aplicabilidad del Instructivo para la Implementación de las Estrategias Pedagógicas y Técnicas Didácticas en los cursos de Pedagogía por Infracción a las Normas de Tránsito y Transporte.</t>
  </si>
  <si>
    <t>Acción 1:Enero-abril (Fichas de identificacion)
Acción 1 DTH: Se realiza Cada vez que se realice una provisión de empleo en la entidad.
fecha de posesion nuevos funcionarios 
Control 2.3: Enero - Abril 2020.
Acción 2.4: De acuerdo al volumen de quejas recibidas, para realizar el reparto semanalmente.
Control 2.2 DIM: Enero - Abril 2020
Accion 3.1.:febrero,marzo y abril de 2020  
Accion 3.1.2:febrero,marzo y abril
Control 3.2 DIM: Enero - Abril 2020 
Control 4 Y 5: abril 2020
Acción 4.1 DTH: Enero, febrero, marzo y abril de 2020
Accion 5.1 :Permanente
Acción 6: No aplica
Acción 7:  30/04/2020
Accion 8.1: Permanente</t>
  </si>
  <si>
    <t xml:space="preserve">Avances acción 1: El proceso de Gestión del Talento Humano desarrollo un lineamiento de Entrenamiento en el Puesto de Trabajo, el cual se incorporó como Politica de Operación de los procedimientos asociados a la etapa de ingreso. asi mismo La entidad envía circulares o boletines a los funcionarios que dejan los cargos, indicando el procedimiento y los documentos que debe entregar.
Entre el 1 de enero y 30 de abril de 2020 se han realizado 25 nombramientos de LNR y provisionales. Dicho formato reposa en cada hoja de vida fisica de los funcionaros posesionados antes de la emergencia sanitaria. asi bien se adjunta el formaro de entrenamiento del funcionario Guillermo Delgadillo Molano, de Control Interno, posesion que  se realizo  de manera virtual a razon de la energencia sanitaria. 
Avances acción 2,1:  Se mantiene el control y se aplica de forma eficaz durante el primer trimestre del año 2020 se implementaron dos fichas de identificación de los proyectos de pico y placa solidarios y el diseño de un protocolo de manifestaciones en vía, proyectos en los que la OGS se encuentra trabajando desde este año.
Avances acción 2.4: Las quejas recibidas son tramitadas dentro de los términos establecidos y se realiza el seguimiento de las investigaciones disciplinarias adelantadas.
Control 2.2 DIM: La aprobación de los estudios en el primer cuatrimestre del año 2020, se realizó de conformidad con los puntos de control establecidos en el procedimiento, logrando que los estudios cumplan con las características técnicas requeridas.  
2.3: Estudios y conceptos aprobados teniendo en cuenta los puntos de control establecidos en  los procedimientos existentes. 
Avances accion 3.1: Se ha desarrollado de manera continua la revisión de los proceso contractuales que se han enviado por los ordenadores del gasto a  la Dirección.                                                                               Avances accion .
3. 1.2: Se están revisando y actualizando  todos los manuales, documentos y anexos de la Dirección de Contratación, lo anterior atendiendo al estado de emergencia de COVID 19,  la normatividad que se ha expedido a partir del Estado de emergencia, nuevos lineamientos originados desde la Dirección y leyes aplicables para la contratación estatal.
Contrrol 3.2 DIM: En el seguimiento a la gestión de la DIM registrada en los reportes de los POA´s de Gestión e Inversión a diciembre de 2019, se evidencia el cumplimiento de las metas establecidas. La DIM realizó el seguimiento interno trimestral a la gestión y el reporte se realizará con corte al 31 de Mayo del 2020, de acuerdo a lo establecido en el Acta de seguimiento plan de acción institucional IV trimestre 2019 y programación 2020.
Avances acción 4.1: Acuerdos de Gestión y evaluacion del desempeño 2020 Se envió correo electrónico a los gerentes publicos solicitadoles la concertacion de compromisos firmados, una vez recibidos fueron enviados para ser archivados en las respectivas hojas de vida al igual que lo de evaluación del desempeño. 
CONTROL 4 Y 5: Respecto de los controles y acciones planteados por la SPM para mitigar el riesgo asociado a "Formulación de planes, programas o proyectos de movilidad de la ciudad, que no propendan por la sostenibilidad ambiental, económica y social", la Subsecretaría de Política de Movilidad en conjunto con los gerentes del proyecto 339 y 1004 ha gestionado los recursos para ejecutar acciones encaminadas a propender por la sostenibilidad ambiental, a saber:
• P. 339 – Meta 125. Realizar el 100 % de las actividades para la implementación de los programas de movilidad sostenible y la promoción de movilidad menos contaminante. Respecto a la magnitud establecida para el cuatrenio, la meta 125 tiene un cumplimiento del 97% y una programación del 3% para la vigencia 2020.
• P. 1004 – Meta. 8 Formar 4.500 conductores de todo tipo de vehículos en eco-conducción con un cumplimiento del 100% de lo establecido para el cuatrenio.
Los resultados de la ejecución de los recursos y el desempeño general de la meta están evidenciados en los respectivos POAS de Inversión y se anexa la sección 1 metas – magnitud de los proyectos 339 y 1004 de la programación de POAS 2020.
Avances accion 5.1: Seguimientos a la ejecuccion presupuestal, por lo tanto el funcionario encargado del presupuesto cuando es requerido por la Subsecretaria de Gestion Juridica solicita las actualizacione de las lineas en el  PAA, mediante memorando a la OAPI.Adicionalmente se implemento una base de control de seguimieto de pagos y reservas por parte de la persona encargada del  presupuesto de la SGJ.
Avances acción 6:  No se presentaron estrategias de mitigacion durante el presente periodo de seguimiento.
Avances acción 7: Desde el 3 de enero de 2020 hasta el 30 de abril, se remitieron 95 boletines de prensa a los diferentes medios de comunicación. Este número de notas fueron publicadas en la pagina web de la Entidad.  De igual manera, en redes sociales con las que cuenta la SDM, se mantiene contacto con los ciudadanos donde sólo en el mes de marzo  por Twitter se dieron 422 respuestas aproximadamente. Evidencias publicadas en carpeta en drive.
Acciòn 8:La Direcciòn de Normatividad y Conceptos para el 1 trimestre diò contestaciòn a  42 solicitudes de actos administrativos de 50 radicadas contribuyendo en un (84%) del cumplimiento total de las actividades de la Direcciòn de Normatividad y conceptos , es importante mencionar  que las pendientes que en el cuadro se mencionan como en tramite significa que ya se les realizo una primera revisiòn .
Accion 8.1:Actualizacion de la Matriz de Cumplimiento cumpliendo con lo establecido en la resolucion 3564 de 2015
</t>
  </si>
  <si>
    <t>Acción 1: El entrenamiento en el puesto de trabajo es una modalidad de capacitación que busca impartir la preparación en el ejercicio de las funciones del empleo con el objetivo de que se asimilen en la práctica los oficios; se orienta a atender en el corto plazo, necesidades de aprendizaje específicas requeridas para el desempeño del cargo, mediante el desarrollo de conocimientos, habilidades y actitudes observables de manera inmediata.  Las acciones han permitido tener un cumpliento eficaz a la mitigación de riesgos por lo tanto no ha sido necesario aplicar un plan de contigencia adicional para solucionar el riesgo.
Acción 2: Se concluye de forma eficaz el control debido a la intervecion de la SDM en los temas influyectes con la creacion de proyectos sociales que abordan el tema del pico y placa y las bicicletas las cuales permiten identificar dos factores claves de la politica actual de gobierno.
Acción 2.4: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Control 2.2 DIM: Los controles establecidos en el procedimiento de estudios fueron eficaces, toda vez que no se materializo el riesgo.
Control 2.3: Los puntos de control identificados en los procedimientos han sido eficaces en el desarrollo de cada uno de los estudios y conceptos realizados a la fecha.
ACCION 3.1 La accion es eficaz ya que realiza el control de los docuemtos aportados por el abogado encargado del proceso contractual designado desde la Dirección,  propendiendo por un eficiente proceso contractual.                                                                                                                                                                                                                                                            ACCION 3.1.2 La accion es eficaz ya que a medida que se modifica la norma o los lineamientos de la Dirección, se ajustan los manuales, proceso y procedimeinto quedando acorde a las normar aplicables para el caso en concreto. 
Control 3.2 DIM: Se evidencia el cumplimiento de la meta de los indicadores de gestión e inversión de la DIM para el periódo reportado.
Acción 4.1: Se han realizado los procesos de concertación, seguimiento y evaluación de compromisos de gestión que a la fecha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CONTROL 4 y 5: El aporte y las gestiones realizadas por la SPM ha contribuido para la no materialización del riesgo identificado, evidenciando la eficacia de los controles y acciones establecidas.
Accion 5.1:La accion ha sido eficaz teniendo en cuenta que se lleva un adecuado control de la  ejecuccion presupuestal  de la subsecretaria ,atendiendo las  necesidades de la entidad y dando cumplimiento a sus metas.
Acción 6: No se han presentado estrategias de mitigacion para el presente periodo.
Acción 7: El seguimiento a las noticias frente a movilidad, mejora la imagen ya que , si, se da una nota que no fortalece la institucionalidad, se analiza el contenido, se procede con la verificación de datos y si, amerita  se solicita la rectificación o se remite otro boletin aclarando la temática.
Acciòn 8: El seguimiento que se realiza a los  indicadores es eficaz ya que permite identificar el cumplimiento oportuno de las actuaciones de la DNC, para en caso de incumplimiento ejecutar planes de contingencia para dar cumplimiento a las mismas.
Accion 8.1:La actualizaciòn de la Matriz de cumplimiento , es una herramienta  clave para todas las dependencias ; teniendo en cuenta que la misma es un  documento bases para llevar acabo de forma eficaz  las actividades asignadas relacionadas con la proyeccion de actos administrativos  cumpliendo con la normatividad.</t>
  </si>
  <si>
    <t xml:space="preserve">Acción 1,1:Enero- abril (actas de reunion)
Acción 1.2: 30/04/2020
Acción 1.4: Semestral
Acción 3:  De acuerdo al volumen de quejas recibidas, para realizar el reparto semanalmente.
 Acción 1-3.4:   Enero, Febrero y Marzo de 2020
 Acción 1-3.5: Enero, Febrero y Marzo de 2020
Acción 1,3-5 DGTC: Febrero 2020
Acción 2:Trimetral </t>
  </si>
  <si>
    <t>Avances acción 1: 1.1Se implementado el control con la realizacion de  Reuniones interinstitucionales con enfoque direferencial y de genero tales como Comisión Local de Mujer y Género, Consejo Local de Discapacidad, Comisión Local de Familias, Comisión Local de Vejez y Envejecimiento y  Mesa LGBTI. 
Avances acción 1.2: La revisión de contenidos de las notas periodisticas se hace a diario, se revisan, consolidan y se remiten a los directivos. Al 30 de abril, la Entidad no ha emitido un comunicado aclarando alguna nota o solicitando rectificación a un medio de comunicación. Se han publicado en la pagina web 95 comunicados de prensa y se mantiene el histórico de notas emitidas en las redes sociales. Las evidencias se encuentran en carpet acompartida en el Drive.
Avances acción 1.4-3: Las quejas recibidas son tramitadas dentro de los términos establecidos y se realiza el seguimiento de las investigaciones disciplinarias adelantadas.
Avances Acción 1-3.4:  Durante el perido reportado se dio  a conocer los lineamientos y se verificó la aplicación de protocolos de atención a la ciudadania.
Avances Acción 1-3.5: Durante el perido reportado se hizo seguimiento al índice de las PQRSD, con los procesos misionales de la SDM con indicadores más relevantes entorno a la poltica PQRSD.
Acción 1,3-5 DGTC: Se realizó el seguimiento a las PQRS que llegan por correspondencia y por SDQS de la Dirección de Gestión de Tránsito y Control de Transito y Transporte  y Subdirecciones relacionadas.
Avances acción 2:  Para el  1 trimestre la Direccion de Normatividad y conceptos Gestiono 17  de las 22  solicitudes de conceptos allegadas a la Direccion de Normatividad, cumpliendo en un 70% de las solicitudes,, es importante mencionar  que las pendientes que en el cuadro se mencionan como en tramite significa que ya se les realizo una primera revisiòn .</t>
  </si>
  <si>
    <t>Acción 1: Acción 1,1: El control es eficaz porque se ha formentado la inclusion de todos los grupos poblacionales de forma participativa en cada una de las localidades a traves de reuniones interinstitucionales y con comunidad donde se discuten los temas que aquejan a cada tipo de poblacion 
Acción 1.2: A la fecha del seguimiento de contenidos de notas periodisticas, no se ha encontrado notas que hagan relación a un hecho de corrupción o que atenten contra la imagen de la entidad. El seguimiento permite evaluar cómo vamos y de ser detectada una nota alusiva a hechos de soborno o corrupción, saber cómo se debe actuar. 
Acción 1.4-3: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1-3.4:Esta acción fue eficaz por que se realizó un analisis sobre el informe de la implemtación del PM04-MN01-MANUAL DE SERVICIO AL CIUDADANO, obteniendo como resultado un aumento en la satisfacción por parte de la ciudadanía en 2 puntos porcentuales.Así mismo se socializó la Versión No. 3 del docuemnto en mención.
Acción 1-3.5: Apróposito de la oportunidad en la respuesta y el tratamiento de las quejas y reclamos que ingresasn a cada proceso, durante el perido reportado se hizo seguimiento al índice de las PQRSD, lo cual muestra que esta acción fue eficaz.
Acción 1,3-5 DGTC: La actividad permite reducir la posibilidad de que se presente una respuesta fuera de los terminos.
Acción 2: realizar seguimiento a traves  de los  indicadores  es una accion eficaz por que la informacion que reposa alli  contiene de forma consisa  las actividades que desarrolla la direccion y el cumplimiento cada trimestre de las solicitudes tramitadas.</t>
  </si>
  <si>
    <t xml:space="preserve">Avances Acción 1:  La Oficina de Tecnologías de la Información y las Comunicaciones realizo la supervisión y el cumplimiento del procedimiento de control de cambios durante el primer trimestre del 2020, con la directriz del profesional especializado de la OTIC realizando seguimiento a las reuniones denominadas (Comité de Cambios) dando cumplimiento al (PA04-PR04 PROCEDIMIENTO GESTIÓN DE CAMBIOS DE TIC VERSIÓN 1,0 DE 18-02-2019.PDF) de la entidad.
Avances Acción 1-2:  La Oficina de Tecnologías de la Información y las Comunicaciones realizo la supervisión del contrato con el Operador de servicios de la SDM Contrato 2019-  Informe Gestión de Seguridad donde se realizó el seguimiento mensual a los incidentes de seguridad de la información de la entidad, adicional por la Emergencia declarada  pandemia (Covid 2019) la entidad realizo el procedimiento Tele Trabajo frente a esto la OTIC realizo la Guía VPN para que el personal de la SDM trabaje desde su casa, por último en la  actualidad se está supervisando la ejecución del contrato 2019-1857 que tiene como objetivo “Realizar la gestión y el monitoreo de la seguridad Informática sobre la plataforma tecnológica de la Secretaria Distrital de Movilidad a través de un Centro de Operaciones de Seguridad (SOC)”   
Avances acción 1-4.3 La Oficina de Tecnologías de la Información y las Comunicaciones Actualizo del Manual de protección de los datos personales de la Secretaría Distrital de Movilidad el 27/12/2019 “Donde estableció como responsable de la protección de los datos personales de la Secretaría Distrital de Movilidad al Jefe de la Oficina de Tecnologías de la Información y las Comunicaciones en cumplimiento de la normatividad referida al tratamiento de datos personales, adicional la OTIC realizando una nueva actualización del manual de la entidad que ya paso la etapa de revisión por las partes interesadas  para el segundo trimestre será la publicación Oficial. https://intranetmovilidad.movilidadbogota.gov.co/intranet/sites/default/files/2020-04-03/manual-datos-personales-v2.0-27122019.pdf.
Avances acción 2:  La Oficina de Tecnologías de la Información y las Comunicaciones realizo la supervisión del contrato 2019-1779 Proveedor IPv6 TECHOLOGY S.A.S que durante la transición de este primer trimestre realizo estrategias de sensibilización orientadas a la transición a IPV6 y Gestión de Seguridad de la Información en la Secretaría Distrital de Movilidad, Con jornadas virtuales denominadas "Sensibilización en Seguridad de la información" donde se Capacito a los colaboradores y funcionarios de la entidad en  temas IPV6 y Gestión de Seguridad de la Información.
https://sdmavanzaenseguridadparaipv6.com/
Avances acción 3.1: La Oficina de Tecnologías de la Información y las Comunicaciones realiza el seguimiento trimestral de cumplimiento donde se relacionan los avances en la ejecución del POA de la OTIC.
Avance acción 3.1 OAPI: realizada la verificación de los POA, no se hace necesario el correo electrónicoa los referentes, y por ende el plan de contingencia. 
Avances Acción 3.2: La Oficina de Tecnologías de la Información y las Comunicaciones realiza el seguimiento trimestral de cumplimiento donde se relacionan los avances en la ejecución del POA y el PAA relacionado con el proyecto 967.
Avances Acción 3.3: La Oficina de Tecnologías de la Información y las Comunicaciones dentro del procedimiento PA04-PR01-F01 establecido en la entidad, de obligatorio cumplimiento el diligenciamiento del formato establecido allí para la solicitud de creación o cancelación de un usuario, el cual es remitido a la Mesa de Servicios Contrato 2019-1813 donde se crea el ticket respectivo una vez se valida el formato, durante el primer trimestre del año 2020 la OTIC ha realizado el seguimiento a todo tipo de creación y cancelación de cuentas de usuario de la entidad.
Acción 3.3 OCI En el seguimiento al PAAI  del mes de enero, marzo y abril , en las reuniones de trabajo del equipo OCI se incluyó la socialización de las políticas de seguridad en la información.
Avances acción 3.4: Las quejas recibidas son tramitadas dentro de los términos establecidos y se realiza el seguimiento de las investigaciones disciplinarias adelantadas.
Avances acción 4.1: A diario se hace monitoreo de las noticias que son publicadas en prensa y tv. Este control es remitido a los diferentes directivos. Desde el 3 de enero de 2020 hasta el 30 de abril, se remitieron 95 boletines de prensa a los diferentes medios de comunicación. Este número de notas fueron publicadas en la pagina web de la Entidad.  De igual manera, en redes sociales con las que cuenta la SDM, se mantiene contacto con los ciudadanos donde se han dado aproximadamente 1.179 respuesta en  Twitter, entre enero y abril. Evidencias publicadas en carpeta en drive.
Avances Acción 4.2: La Oficina de Tecnologías de la Información y las Comunicaciones alinea la implementación de sus Políticas Específicas de la Seguridad de la Información en la entidad con las de MinTIC, la OTIC anual realiza su diagnóstico del estado actual de la entidad, se compara con la exigencia de MinTIC y se actualiza si es debido.
Avances Acción 5.: La Oficina de Tecnologías de la Información y las Comunicaciones dentro las Políticas Específicas de la Seguridad de la Información 5.31 y 5.32 “Política de adquisición de hardware” y “Política de adquisición de software” establecidas en la entidad, es de obligatorio cumplimiento en la SDM, adicional en todo tipo de contratación en la entidad se incluyen las clausulas referentes “Políticas Específicas de la Seguridad de la Información de la entidad”, Por parte de la OTIC  Se emitieron  conceptos Técnicos en el primer trimestre de 2020 que permitieron que  los proyectos con componente TIC adelantados en la entidad estén alineados con las políticas institucionales, distritales y nacionales, garantizando la eficiencia administrativa y la optimización de recursos utilizados para este tipo de proyectos.      
</t>
  </si>
  <si>
    <t>Acción 1: Corte Trimestral Enero, Febrero, Marzo,abril 2020.
Acción 1-2: Corte Trimestral Enero, Febrero, Marzo,abril 2020.
Acción 1-4.3: Semestral
Acción 2: Semestral
Acción 3.1: Corte Trimestral Enero, Febrero, Marzo,abril 2020.
Acción 3.1 OAPI: N.A
Acción 3.2: Corte Trimestral Enero, Febrero, Marzo,abril 2020.
Acción 3.3: Corte Trimestral Enero, Febrero, Marzo,abril 2020.
Acción 3.3 OCI. 
08-01-2020
16-03-2020
07-04-2020
Acción 3.4: De acuerdo al volumen de quejas recibidas, para realizar el reparto semanalmente.
Acción 4.1: permanente</t>
  </si>
  <si>
    <t xml:space="preserve">Acción 1:  La Acción es efectiva ya que el seguimiento es Supervisado por el profesional Especializado de la OTIC, el cual se encargó de realizar el acompañamiento y la verificación y aprobación de todo tipo de Cambio de Control de Cambios que se realizó en la entidad en el primer trimestre del año 2020.
Acción 1-2: La Acción es efectiva ya el seguimiento de los contratos anteriormente relacionados son Supervisados por profesionales Especializado de la OTIC, los cuales se encargan de realizar el acompañamiento y las verificaciones de las alertas de incidentes de Seguridad de la Información (Ataques Cibernéticos) y aprobación de todo tipo de informe y actividad realizada por el contratista a corte de primer trimestre de 2020.
Acción 1-4.3: La Acción es efectiva ya que la SDM ya que se actualizo el Manual para la protección de los datos personales a cargo de la OTIC de la entidad conforme a la normativa vigente aplicable y se está trabajando por una nueva actualización para el primer semestre de 2020.
Acción 2: La Acción es efectiva ya que el seguimiento al contrato 2019-1779 con el proveedor IPv6 TECHOLOGY S.A.S es Supervisado por el profesional Especializado de la OTIC, el cual se encargó de realizar el acompañamiento, la verificación y aprobación de todo tipo de informe y actividad en este caso jornadas virtuales denominadas "Sensibilización en Seguridad de la información" donde se Capacito a los colaboradores y funcionarios de la entidad en  temas IPV6 y Gestión de Seguridad de la Información.
Acción 3.1: La Acción es efectiva ya que la información que se envía a corte de primer trimestre de 2020 es consolidada y publicada en la intranet y pagina web de la entidad para conocimiento interno y externo de la ejecución realizada en el reporte.
Acción 3.1 OAPI: N.A
Acción 3.2:  La Acción es efectiva ya que la información que se envía a corte de primer trimestre de 2020 es consolidada y publicada en la intranet y pagina web de la entidad para conocimiento interno y externo de la ejecución realizada en el reporte.
Acción 3.3: La Acción es efectiva ya que el seguimiento al Contrato 2019-1813 Mesa de Servicios es Supervisado por el profesional Especializado de la OTIC, el cual se encarga del seguimiento, la validación de la información, que se encuentre correctamente diligenciada y proceder a realizar lo establecido en el formato.
Acción 3.3 OCI:  En la reunión del seguimiento al PAAI, se reiteró la importancia de las políticas de seguridad de la información dentro de las labores que realiza la Oficina de Control Interno, destacando  los principios  éticos, entre los cuales se destaca la integridad, objetividad y confidencialidad entre otros. 
Acción 3.4: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4.1: El seguimiento a las noticias frente a movilidad, mejora la imagen ya que , si, se da una nota que no fortalece la institucionalidad, se analiza el contenido, se procede con la verificación de datos y si, amerita  se solicita la rectificación o se remite otro boletin aclarando la temática.
Acción 4.2: La Acción es efectiva ya que la entidad cuenta con Políticas Específicas de la Seguridad de la Información con la exigencia de MinTIC.
Acción 5: La Acción es efectiva ya que la hay Políticas Específicas de la Seguridad de la Información 5.31 y 5.32 “Política de adquisición de hardware” y “Política de adquisición de software” establecida en la entidad de obligatorio cumplimiento, y los conceptos Técnicos que emitió la OTIC a corte de primer trimestre de 2020 permitieron que los proyectos con componente TIC adelantados en la entidad se concretaran.
</t>
  </si>
  <si>
    <t>Fecha: 08/05/2020</t>
  </si>
  <si>
    <t>V 1.0</t>
  </si>
  <si>
    <t>V2.0</t>
  </si>
  <si>
    <t xml:space="preserve">Monitoreo y revisión mapa de riesgos corrupción y gestión </t>
  </si>
  <si>
    <t>Acición 1.1  NA
Acción 1.2, 2.2, 3.2, 4: No aplica 
Acción 1.4.  16-01-2020
Acción 2.1 NA
Acción 2.3-3.3:  De acuerdo al volumen de quejas recibidas, para realizar el reparto semanalmente.
Acción 3.2: 30/04/2020
Acción 4,1: 16 de febrero de 2020
Acción 4.2: No se ha realizado por cuanto comienza en el mes de mayo</t>
  </si>
  <si>
    <t>Acción 1.1 No hubo acciones al respecto de la aplicación de la metodología para la rendición de cuentas.
Acción 1.2, 2.2, 3.2, 4: El proceso de rendición de cuentas iniciará en el segundo semestre de 2020. Por lo tanto aún no se cuenta con evidencias.del mismo
Acción 1.4. Con corte adiciembre de 2019 el PAAC reflejaba un avance para la vigencia 99.02%, este tema se presentó en el CICCI del mes de Abril de 2020.
Acción 2.1  NA
Acción 2.3-3.3: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3.2. El seguimiento a las noticias frente a movilidad, mejora la imagen ya que , si, se da una nota que no fortalece la institucionalidad, se analiza el contenido, se procede con la verificación de datos y si, amerita  se solicita la rectificación o se remite otro boletin aclarando la temática.
Acción 4.1. Las acciones implementadas si fueron eficaces, se permitió avanzar en la elaboración de las nuevas TRD y continuar con el levantamiento de información para las Tablas de Valoración. 
Acción 4.2:  Se espera contar con las evaluaciones al finañlizar la primera sensibilización del año.</t>
  </si>
  <si>
    <t xml:space="preserve">Durante este periodo no se ralizó rendición de cuentas sectorial y distrital. Esto debido al inicio de la nueva administración, por lo tanto la Veeduría Distrital , no dio lineamientos durante este periodo para rendición de cuentas.
Avances acción  1.2, 2.2, 3.2, 4: El proceso de rendición de cuentas iniciará en el segundo semestre de 2020. Por lo tanto aún no se cuenta con evidencias.del mismo.
Acción 1.4. El 16-01-2020 se realizó el  informe de seguimiento al  PAAC corresponde al periodo comprendido entre el 1 de septiembre al 31 de diciembre 2019, El cual está publicado en la página Web de la Secretaria distrital de Movilidad.
https://www.movilidadbogota.gov.co/web/sites/default/files/Paginas/16-01-2020/inf_seguim_paac_16_vf.pdf
\\storage_admin\Control Interno1\90. Informes\24. Inf a otras entidades\07. Inf (e) Seg PAAC anticorrupcion  Ley 1474-11\2019\TERCER CORTE\INFORME EN PDF.
Avances acción 2.1 Si no hay directrices metodologicas por parte de la Veeduría , no se puede edelantar la estrategia para incentivar al servidor en la participación de la rendición de cuentas. 
Avances acción 2.3-3.3 :  Las quejas recibidas son tramitadas dentro de los términos establecidos y se realiza el seguimiento de las investigaciones disciplinarias adelantadas.
Avances acción 3.2: A diario se hace monitoreo de las noticias que son publicadas en prensa y tv. Este control es remitido a los diferentes directivos. Desde el 3 de enero de 2020 hasta el 30 de abril, se remitieron 95 boletines de prensa a los diferentes medios de comunicación. Este número de notas fueron publicadas en la pagina web de la Entidad.  De igual manera, en redes sociales con las que cuenta la SDM, se mantiene contacto con los ciudadanos donde sóloentre el mes de marzo y abril   por Twitter se dieron 772  respuestas aproximadamente. Evidencias publicadas en carpeta en drive.
Avances acción 4.1. Se remiten los ajustes de las TRD versión 1 al Archivo de Bogotá dando cumplimiento  al  literal  Implementación de los Instrumentos Archivísticos y las actas de las mesas de trabajo con el Archivo de Bogotá.
Avances acción 4.2. No se han realizado capacitaciones en lo corrido del 2020, la primera está programada para el mes de mayo de 2020.  No obstante, no se presenta ningún atraso en el cronógrama. </t>
  </si>
  <si>
    <t>Acción 1.1  y  4.1 enero-febrero-marzo-abril
Acción 1:Enero - marzo (Registro Fotografico)
Accion 1.3 Permanente - SECOP II se actualiza en linea conforme se sube proceso contractual.                                                                                                                                                           Accion 1.3.1 No ha sido necesario programar mesa de trabajo  por inclumplir con la actualizacion de SECOP I  
Acción 1.4: 30/04/2020  
1.5: Enero - Abril 2020.
Acción 1.6: marzo y abril de 2020
Acción 2:
Acción 2.2: Semestral
Accion 2.3:Trimestral  
Acción 3: De acuerdo al volumen de quejas recibidas, para realizar el reparto semanalmente.
Control 
Acción 4.2:Enero - abril (Informe trimestral)
Accion 4.3: No ha sido necesario interponer denuncia.
Accion:5 24/03/2020</t>
  </si>
  <si>
    <t xml:space="preserve">Acción 1.1 y 4.1 En la formulación del PAAC 2020, en el componente 6 Inicativas adicionales se incluyó el plan de gestión de integridad, de igual forma se socializó el PAAC en diferentes espacios, se socializó el código de integridad y se entregó el material POP-agendas 2020 a los colaboradores de la SDM. con información del código de integridad y PAAC. Se hizó seguimiento al proyecto 965 (realización cine foro TEP en febrero).
Avances acción 1,2  Se mantiene el control, se socializa y divulga en carteleras de la localidad tanto a la ciudadanía como a las diferentes entidades, información relacionada con la Secretaria Distrital de Movilidad, de interes para los mismos.
Acción 1.3 La plataforma SECOP II se actualiza en tiempo real a medida se realiza el proceso contractual.   
Accion 1.3.1 No ha sido necesario programar mesa de trabajo para actualizar SECOP I ,
Avances acción 1.4: La revisión de contenidos de las notas periodisticas se hace a diario, se revisan, consolidan y se remiten a los directivos. Al 30 de abril, la Entidad no ha emitido un comunicado aclarando alguna nota o solicitando rectificación a un medio de comunicación. Se han publicado en la pagina web 95 comunicados de prensa y se mantiene el histórico de notas emitidas en las redes sociales. Las evidencias se encuentran en carpet acompartida en el Drive.
Control 1.5 Aplicación de los puntos de control  de los procedimientos  e instructivos que hacen parte del proceso PM01-Planeación de Transporte e Infraestructura.
Avances acción 1.6: La eficacia de los instrumentos técnicos, procedimientos, instructivos o formatos, entre otros de la DTH para prevenir, identificar y tratar el conflicto de interés al interior de la Secretaría estan alineados a los principios y valores contemplados en el codigo de integridad de la SDM. 
Se realizó la respectiva actualización al procedimiento para proveer un empleo de
libre nombramiento y remoción y se envió correo electrónico a la OAPI junto con el
procedimiento actualizado para su respectiva publicación, entre otro procedimientos que se adjuntan a las evidencias. 
En cuanto al compromiso de de publicación de documentos personales y conflicto
de interés, se han realizado las siguientes acciones: Frente a las declaraciones de
bienes y rentas de los servidores públicos, la entidad realiza el reporte en https://www.movilidadbogota.gov.co/web/transparencia/&amp;quot;Conflictos de interés reportados en la SDM.
Avances acción 2: 
Avances acción 2.2: Se realiza el seguimiento de las investigaciones disciplinarias adelantadas.
Accion 2.3:      La Direccion de Representacion Judicial trimestralmente realiza la publicacion en la Pagina web de los procesos contenciosos atendiendo lo establecido en la Resolucion 3564 de 2015 TICS,Respecto a las mesa de trabajo con el referente del área y/o directivo correspondiente para alertar sobre el incumplimiento en la actualización de las demandas en la Página Web.
No se ha llevado mesa de trabajo toda vez que el profesional especializado de la Dirección de Representación Judicial, ha cumplido con la actualización de las demandas en la página web de la SDM.
Avances acción 3: Las quejas recibidas son tramitadas dentro de los términos establecidos
Avances acción 4.2 Se mantiene el control mediante informe trimestral para el primer periodo del año en curso por linea de accion de cada localidad, consolidado en este informe. 
Acción 4.3: No ha sido necesario interponer denuncia, ya que no ha acecido un presunto hecho constitutivo de delito .
Accion 5: Sobre el particular, se llevó a cabo una mesa de trabajo virtual con los abogados del área contenciosa de la Dirección de Representación judicial y en ella se levantó un acta donde se atendieron los siguientes temas:
1.    Actualización del índice de condenas y análisis de casos.
2.    Revisión de las causas generadoras de condena contra la Secretaría Distrital de Movilidad.
3.    Discusión sobre las estrategias de defensa durante las actuaciones procesales.
Se aporta relación de correos electrónicos remitidos a los abogados que llevan procesos judiciales a fin de informar las actuaciones programadas semanalmente para ser atendidas.  </t>
  </si>
  <si>
    <t>Acción 1.1 y 4.1  Las acciones planteadas en este punto son efectivas.
Acción 1: Se concluye que el control es eficaz debido que en los puntos de interes en las alcaldias locales del distrito capital se informa y divulga a los ciudadanos la informacion sobre los proyectos y temas de interes del sector movilidad mejorando la imagen institucional en la capital.
ACCION 1.3 Es eficaz ya que se confronta la docuemntacion y proceso contractual, según se suba a la plataforma                                                                                                                      ACCION 1.3.1 Es efiucaz ya que se puede requiri al área que incumpla con la obligacion establecida en la norma.   
Acción 1.4:  A la fecha del seguimiento de contenidos de notas periodisticas, no se ha encontrado notas que hagan relación a un hecho de corrupción o que atenten contra la imagen de la Entidad. El seguimiento permite evaluar cómo vamos y de ser detectada una nota alusiva a hechos de soborno o corrupción, saber cómo se debe actuar. 
Control 1.5: Los puntos de control identificados en los procedimientos e instrutivos han sido eficaces en el desarrollo de cada uno de los estudios y conceptos realizados a la fecha.
Acción 1.6:  Se realizo la actualizacion del procedimiento para proveer un empleo de libre nombramiento y remoción incluyendo el compromiso de publicación de documentos personales y conflicto de interés. Frente a las declaraciones de bienes y rentas de los servidores públicos, se realiza el reporte en https://www.movilidadbogota.gov.co/web/transparencia/"Conflictos de interés reportados en la SDM "
Acción 2: 
Acción 2.2: Se logró hacer el seguimiento de las investigaciones disciplinarias, con la actualización parcial del scaneo de expedientes.
Accion 2.3:La accion es efectiva teniendo en cuenta que cada trimestre se esta actualizando la Pagina web con las demandas en contra de la Sdm, asi mismo se esta dando cumplimiento a lo establecido por la norma y se esta aplicando el principio de ley de transparencia y acceso a la informaciòn.          
Acción 3: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4,2: Se concluye que el control es eficaz se realiza una identificacion de los temas que intervienen en las diferentes localidades que estan relacionadas con la sdm y se visibilizan el numero de personas y acciones realizadas en cada una de ellas. 
ACCION 4.3 La acción es eficaz, ya que aplica la norma correspondiente al presentarse una conducta que se constituya en un presunto acto delictivo.
Accion 5:Es eficaz la accion ya que constantemente se les esta recordando a los abogados  mantener actualizado el Siproj con el fin de cumplir  con las actividades asignadas y con lo establecido por la Subsecretaria Juridica Distrital.</t>
  </si>
  <si>
    <t xml:space="preserve">Acción 1.1  En la formulación del PAAC 2020, en el componente 6 Inicativas adicionales se incluyó el plan de gestión de integridad, de igual forma se socializó el PAAC en diferentes espacios, se socializó el código de integridad y se entregó el material POP-agendas 2020 a los colaboradores de la SDM. con información del código de integridad y PAAC. Se hizó seguimiento al proyecto 965 (realización cine foro TEP en febrero).
Control 1.2,3 DIM:  La Directora de la DIM realizó la revisión mensual de las cuentas de cobro de los contratos por prestación de servicios y genera el visto bueno de los productos aportados.
Para el caso de los contratos o convenios se generaron actas de seguimiento con el aval de los supervisores de dichos contratos. 
Acción 1.2,3 DGTC: Se realizó la socialización del codigo de integridad mediante correos electronicos. Posteriormente se realizó evaluación de los conocimientos, donde respondieron 67 colaboradores.
Acción 1.3: Se diligenció y realizó la formulación de los procesos contractuales de "SUMINISTRO DE REFRIGERIOS PARA LA SECCIONAL DE TRANSITO Y TRANSPORTE", "PAPELERIA PARA LAS DIFERENTES SEDES DE LA SDM Y LA SECCIONAL DE TRANSITO" y  el "Convenio Interadministrativo con la Seccional de Tránsito y Transporte  en Bogotá D.C ".
Acción 1.4. La plataforma Secop II  cuyo administyardor es Colombia Compra Eficiente se  actualiza en tiempo real, ya que se desarrolla el proceso contractual en linea. Se utiliza la plataforma para los proceso contractuales realiadaos para el año 2020 segín lineamiento de Colombia Compra eficiente de principios de año.                                                                            Accion 1.4.1-1.4.2-1.4.2 Cada proceso contractual se allega mediante oficio con el correspondiente estudio previo para la consecusión del contrato según la necesidad del área  Acción 1.4 Se llevo a cabo mesa de trabajo virtual para abordar temas contractuales diversos y actualizar conocimiento en virtud del Estado de emergencia por COVID 19. Por otra parte se han impartido lineamiento desdfe la Direccion y coordinación por correo electrónico para el efectivo proceso contractual en la plataforma transaccional SECOP.
Avances acción 1.5: La eficacia de los instrumentos técnicos, procedimientos, instructivos o formatos, entre otros de la DTH para prevenir, identificar y tratar el conflicto de interés al interior de la Secretaría estan alineados a los principios y valores contemplados en el codigo de integridad de la SDM. 
Se realizó la respectiva actualización al procedimiento para proveer un empleo de
libre nombramiento y remoción y se envió correo electrónico a la OAPI junto con el
procedimiento actualizado para su respectiva publicación, entre otro procedimientos que se adjuntan a las evidencias. 
En cuanto al compromiso de de publicación de documentos personales y conflicto
de interés, se han realizado las siguientes acciones: Frente a las declaraciones de
bienes y rentas de los servidores públicos, la entidad realiza el reporte en https://www.movilidadbogota.gov.co/web/transparencia/&amp;quot;Conflictos de interés reportados en la SDM.
Avances acción 2.0: La revisión de contenidos de las notas periodisticas se hace a diario, se revisan, consolidan y se remiten a los directivos. Al 30 de abril, la Entidad no ha emitido un comunicado aclarando alguna nota o solicitando rectificación a un medio de comunicación. Se han publicado en la pagina web 95 comunicados de prensa y se mantiene el histórico de notas emitidas en las redes sociales. Las evidencias se encuentran en carpet acompartida en el Drive.
Acción 3.1: Se realizó la verificación de las viabilidades presupuestales conforme al P.A.A 2020 para su respectivo VoBo por parte la Jefe de la OAPI.
Avances acción 3.2: Se realiza el seguimiento mensual a la ejecucion presupuestal del Plan Anual de Adquisiciones.
eportada a la SPM y posteriormente en la OAPI.
Avances acción 3.3: Dutrante el periodo reportado se hizo el seguimiento a los contratos de interventoría asignados a la DAC con base en el manual de supervisón
Avances acción 4.1-4.2: Las quejas recibidas son tramitadas dentro de los términos establecidos y se realiza el seguimiento de las investigaciones disciplinarias adelantadas.
Acción 5:  los lineamientos e instrumentos propuestos por la Veeduría Distrital, Alcaldía Mayor y Secretaria de Transparencia para combatir la corrupción estan incluidos en la formulación del PAAC 2020.
</t>
  </si>
  <si>
    <t>Acción 1.1  Las acciones planteadas en este punto son efectivas.
Control 1.2,3 DIM: El seguimiento a los contratos permite la verificación del cumplimiento del objeto de los mismos y evita la materialización del riesgo. 
Acción 1.2,3 DGTC: La actividad permite que los colaboradores recuerden y apropien conocimientos en terminos de valores, principios, directrices, conflictos de interes y antisoborno, fortaleciendo el que hacer diario.
Acción 1.3: la actividad permitio corroborar el cumplimiento de los requisitos minimos para el desarrollo de los procesos contractuales a cargo de la Subdirección de Control del Tránsito y Transporte.
ACCION 1. 4 Es eficaz ya que por transparencia se puede verificar en la página de la plataforma Colombia Compra Eficiente los proceso contractuales y su avance.               ACCIÓN 1-4-1-1.4.2-1.4.3 Es eficaz ya que dentro de los requisitos indipensables para iniciar proceso contractual se debe allegar el estudio Previo por el ordenador del gasto.                 
ACCIÓN 1.4 Es eficaz ya que con las mesas de trabajo se abordan los topicos importantes para la consecución de proceso contractual eficiente. 
Acción 1.5:  Se realizo la actualizacion del procedimiento para proveer un empleo de libre nombramiento y remoción incluyendo el compromiso de publicación de documentos personales y conflicto de interés. Frente a las declaraciones de bienes y rentas de los servidores públicos, se realiza el reporte en https://www.movilidadbogota.gov.co/web/transparencia/"Conflictos de interés reportados en la SDM "
Acción 2.0: A la fecha del seguimiento de contenidos de notas periodisticas, no se ha encontrado notas que hagan relación a un hecho de corrupción o que atenten contra la imagen de la entidad. El seguimiento permite evaluar cómo vamos y de ser detectada una nota alusiva a hechos de soborno o corrupción, saber cómo se debe actuar. 
Acción 3.1: En los meses de enero a abril se realizó el control y seguimiento de las viabilidades presupuestales frente a la planeación y programación del PAA 2020.
Acción 3.2: Eficaz porque permite que los ordenadores de gasto lleven un control mensual de la ejecución de los proyectos de inversión.
Acción 3.3: Esta acción fue eficaz por que, se realizaron los  Informes de supervisión de las interventorías de SIM y Parqueadero y Grúas, analizando los componetes administrativos, técnicos,finacieros y contables. 
Acción 4.1-4.2: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5. Esta acción ha sido efectiva, por lo tanto se debe mantener.</t>
  </si>
  <si>
    <t xml:space="preserve">Acción 1.1  enero-febrero-marzo-abril
Control 1.2,3 DIM: Enero - Abril 2020
Acción 1.2,3 DGTC: 25 de marzo de 2020
Acción 1.3: Marzo de 2020
Accion 1.4 SECOP II permanente (tiempo real)   Acción 1.4.1-1.4.2-1.4.3 Cada vez que solicita un proceso contractual    Acción 1.4. 17  de abril de 2020  y  lineamientos dados por la  Directora de contratacion del 23 de marzo de 2020 y Coordinación de Contratos del 30 de abril de 2020   
Acción 1.5: marzo y abril de 2020
Acción 2.0: 30/04/2020
Acción 3.1: Enero a Abril 2020
Acción 3.2: Mensual de enero a Abril 2020
Acción 3.3: Enero, Febrero y Marzo de 2020
Acción 4.1: Semestral
Acción 4.2: De acuerdo al volumen de quejas recibidas, para realizar el reparto semanalmente.
Acción 5: enero 2020
</t>
  </si>
  <si>
    <t xml:space="preserve">Acción 1.1   enero-febrero-marzo-abril
Acción 1,2 El proceso de rendición de cuentas iniciará en el segundo semestre de 2020. Por lo tanto aún no se cuenta con evidencias.
Accion 1.3:El  4/05/2020
Acción 1.4: 30/04/2020  
Control1.5: Enero - Abril 2020.
Acción 1.6.
07-04-2020
16-03-2020
08-01-2020
Acción 2.0: 30/04/2020
Acción 3,1 OGS Enero- Abril Rotaciones de equipo de Colaboradores
Accion 3.2:Permanente
Acción 3.3: permanente
Acción 3.4: 5/005/2020
Acción 4.1: Semestral
Acción 4.2: De acuerdo al volumen de quejas recibidas, para realizar el reparto semanalmente.
Acción 2.1: Enero, Febrero y Marzo de 2020
Acción 3.5: Enero, Febrero y Marzo de 2020
5.  enero 2020
6, Enero- Abril: Registro Fotografico
</t>
  </si>
  <si>
    <t>Acción 1.1  En la formulación del PAAC 2020, en el componente 6 Inicativas adicionales se incluyó el plan de gestión de integridad, de igual forma se socializó el PAAC en diferentes espacios, se socializó el código de integridad y se entregó el material POP-agendas 2020 a los colaboradores de la SDM. con información del código de integridad y PAAC. Se hizó seguimiento al proyecto 965 (realización cine foro TEP en febrero).
Avances acción1,2: El proceso de rendición de cuentas iniciará en el segundo semestre de 2020. Por lo tanto aún no se cuenta con evidencias.
Avance accion 1.3:Se remitio a laOAPI la version Nmero 4 del instructivo de Normatividad y Conceptos con el fin de que  se surta la respectiva publicacion en la Intranet , adicionalmente la actualizacion de la  Matriz de Cumplimiento cada vez que se expide un acto administrativo o se conoce de una nueva norma.
Acción 1,4: Se realizó la socialización del codigo de integridad mediante correos electronicos. Posteriormente se realizó evaluación de los conocimientos, donde respondieron 67 colaboradores.
Avances acción 1.4 OACC: A nivel interno, a través de comunicación interna se han promocionado los actos legales y que fortalecen la institucionalidad. El impacto, se mide a final de cada año.
Control 1.5 Aplicación de los puntos de control  de los procedimientos  e instructivos que hacen parte del proceso PM01-Planeación de Transporte e Infraestructura.
Acción 1.6. Se realizó la socialización de los principios éticos destacando el manejo de la confidencialidad en el desarrollo de las labores y no   utilizarla para beneficio personal o en detrimento de la SDM. 
Acción 2.0:  La revisión de contenidos de las notas periodisticas se hace a diario, se revisan, consolidan y se remiten a los directivos. Al 30 de abril, la Entidad no ha  emitido un comunicado aclarando alguna nota o solicitando rectificación a un medio de comunicación. Se han publicado en la pagina web 95 comunicados de prensa y se mantiene el histórico de notas emitidas en las redes sociales. Las evidencias se encuentran en carpet acompartida en el Drive.
Avances acción 4.1-4.2: Las quejas recibidas son tramitadas dentro de los términos establecidos y se realiza el seguimiento de las investigaciones disciplinarias adelantadas.
Avances Acción 2.1:  Durante el perido reportado se hizo la verificación de  la implementación del MANUAL DE SERVICIO AL CIUDADANO
Avances acción 3,1 OGS Se mantiene el control, se realizan los cambios pertinentes teniendo en cuenta la Ley de transparencia, el mapa de riesgos de la OGS y el cumplimiento que se debe dar al Numeral 5 "Ser transparente, incluyente, equitativa en género y garantista de la participaciòn e involucramiento ciudadano". Para ello se adjunta el organigrama correspondiente de los tres primeros meses del año en curso. 
Accion 3.2: La Dirección de Representación Judicial  cuenta con una base de datos en donde se relacionan las denuncias presentadas por los abogados externos de la Secretaría Distrital de Movilidad que versan sobre  contrato Sin Cumplimiento De Requisitos Legales,   Peculado Por Apropiación En Favor De Terceros y otros. 
Avances acción 3.3: Se ha estado alimentando y actualizando la base de datos de manera concomitante con el cargue de infromacion a la plataforma SECOP.    
Avances acción 3.4: Se está realizando por la Dirección de Contratación la revisión y los ajustes requeridos as los p`roceso , procedimientos y Manuales de la Entidad. Setos ajustes se están verificando y aprobando.
Avances Acción 3.5:  Durante el perido reportado se realizó el respectivoi seguimiento  a cada una de las etapas del proceso precontractual y contractual en las áreas involucradas por cada uno de los contratos. 
Acción 5: los lineamientos e instrumentos propuestos por la Veeduría Distrital, Alcaldía Mayor y Secretaria de Transparencia para combatir la corrupción estan incluidos en la formulación del PAAC 2020.
Avances Acción 6: Se mantiene el control, se socializa y divulga en carteleras de la localidad tanto a la ciudadanía como a las diferentes entidades, información relacionada con la Secretaria Distrital de Movilidad, de interes para los mismos. .</t>
  </si>
  <si>
    <t xml:space="preserve">Acción 1.1  Las acciones planteadas en este punto son efectivas.
Acción 1,2: No aplica 
Accion 1.3: La Gestión adelantada por la Dirección de Normatividad  es eficaz, teniendo en cuenta que se esta en constante actualizacion de los lineamientos de la Direccion de Normatividad.
Acción 1,4: La actividad permite que los colaboradores recuerden y apropien conocimientos en terminos de valores, principios, directrices, conflictos de interes y antisoborno, fortaleciendo el que hacer diario.
Control 1.5: Los puntos de control identificados en los procedimientos e isntrutivos han sido eficaces en el desarrollo de cada uno de los estudios y conceptos realizados a la fecha.
Acción 1.6. Dentro de la  reunion de seguimiento al PAAI.    se le recordó al equipo de trabajo de la OCI,  la responsabilidad que se tiene  como auditores de estar en permanente  formación, mejorando la experticia y el desarrollo profesional a partir de la capacitación.
Se hizo énfasis en el manejo de la confidencialidad de la información dentro del desarrollo de las labores que realiza la Oficina de Control Interno y no utilizarlas para beneficio personal o en detrimento de la SDM. 
Acción 1.4 y 2 OACC: A la fecha del seguimiento de contenidos de notas periodisticas, no se ha encontrado notas que hagan relación a un hecho de corrupción o que atenten contra la imagen de la entidad. El seguimiento permite evaluar cómo vamos y de ser detectada una nota alusiva a hechos de soborno o corrupción, saber cómo se debe actuar. 
Acción 4.1-4.2: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2.1: Esta acción fue eficaz por que, se realizó un analisis sobre el informe de la implemtación del PM04-MN01-MANUAL DE SERVICIO AL CIUDADANO, obteniendo como resultado un aumento en la satisfacción por parte de la ciudadanía en 2 puntos porcentuales.
Acción 3,1 OGS: El control ha sido eficaz debido a que como se realizan rotaciones de los equipos de colaboradores con el fin de prevenir los actos de corrupcion y las afinidadades con la grupos poblacionales garantizando la transparencia en los procesos sociales llevados en comunidad
Accion 3.2: La accion de contar con una base de datos es eficaz teniendo en cuenta que se tiene mejora trazabilidad de la informaciòn, adicionalmente se puede realizar un seguimineto y control permanente a las actuaciones que  pueda surtir de cada demanda.
Acción 3.3: Es efectiva por cuanto se verifica un avance sobre el cargue de informacion a la plataforma SECOP.
Acción 3.4: Es efectiva en virtud de la actualización del Manual de Contratación de la SDM, realizando los ajustes requeridos para el proceso contractual de la entidad.   
Acción 3.5: Esta acción fue eficaz por que,se realizó un analisis sobre el informe de seguimiento del  PAA de la DAC. Es oportuno mencionar que se han implentado mesas de seguimiento por parte de la Subsecretaria de Servicios a la Ciudadanía como ordenadora del gasto, para la eficiencia y oportunidad en la ejecución de cada etapa contractual.
Acción 5: Esta acción ha sido efectiva, por lo tanto se debe mantener.
Acción 6: El control ha sido eficaz debido a que gracias a la publicaciones en las carteleras de los centros locales de movilidades los ciudadanos se mantienen informados de los temas relevantes de la SDM y se informa sobre los canales de denuncia de los actos delictivos. </t>
  </si>
  <si>
    <t>Acción 1:   enero-febrero-marzo-abril
Acción 1,2: Mensual
Acción 1.5: Conforme a requerimientos.
Semanalmente
Control 1.3: Enero - Abril 2020
Acción 2.0: 30/04/2020
Acciones  del 1-5.2 al 1-5.11 : Del 01 de enero al 30 de abril de 2020.
Acción 2.1: Enero, Febrero y Marzo de 2020
Acción 3,1: De enero de 2020  al  mes de abril de 2020  se han elaborado las estadisticas de devolucion de cuentas -3,2 Reporte del POA  según las fechas establecidas y envio de oficios a los ciudadanos según caso.
Acción 3.3:26/03/2020
Acción 3.4: 1° cuatrimestre 2020
Accion 5:Semanal 
Acción 4-5.2:De acuerdo al volumen de quejas recibidas, para realizar el reparto semanalmente.
Accion 6:24/03/2020
Acción 7:Enero- marzo (informe trimestral bogota te escucha
Acción 8 OGS:Enero- abril (actas de reunion)
Acción 8.1: Enero, Febrero y Marzo de 2020
Acción 8.2: Enero, Febrero y Marzo de 2020</t>
  </si>
  <si>
    <t>Acción 1: En la formulación del PAAC 2020, en el componente 6 Inicativas adicionales se incluyó el plan de gestión de integridad, de igual forma se socializó el PAAC en diferentes espacios, se socializó el código de integridad y se entregó el material POP-agendas 2020 a los colaboradores de la SDM. con información del código de integridad y PAAC. Se hizó seguimiento al proyecto 965 (realización cine foro TEP en febrero).
Acción 1,2: Para la revisión de los documentos de enero a marzo se recibieron un total de 4378requerimientos de IPATs, para lo cual se utilizó un mecanismo para estimación del tamaño de la muestra para realizar la revisión (95% de nivel confianza y 10% de margen de error) obteniendo como resultado un total de 94 solicitudes a revisar.
Se realizó la asignación de números aleatorios al total de la "población" y se ordeno de menor a mayor, se tomaron las primeras 94 solicitudes, las cuales fueron objeto de verificación.
Del total de la muestra, se realizó la verificación a las respuestas de los requerimientos, encontrando que 84 de ellos se encuentran de acuerdo a lo estipulado y que 10 de ellos están en proceso de revisión y trámite, por parte del Subdirector.
Acción 1,5: Se mantiene la aplicación de los controles y procedimientos para diseños, expansión, planeamiento y mantenimiento semaforico en la ciudad.
Se realiza la programación y ejecución de los operativos de control de transito y transporte en la ciudad de Bogotá.
Control 1.3 Aplicación de los puntos de control  de los procedimientos  e instructivos que hacen parte del proceso PM01-Planeación de Transporte e Infraestrutura.
Avances acción 2.0: La revisión de contenidos de las notas periodisticas se hace a diario, se revisan, consolidan y se remiten a los directivos. Al 30 de abril, la Entidad no ha emitido un comunicado aclarando alguna nota o solicitando rectificación a un medio de comunicación. Se han publicado en la pagina web 95 comunicados de prensa y se mantiene el histórico de notas emitidas en las redes sociales. Las evidencias se encuentran en carpet acompartida en el Drive.
Acciones  del 1-5.2 al 1-5.11 : Se han aplicado los puntos de control establecidos en los procedimientos y las evidencias son los respectivos registos generados en el desarrollo de las actividades de la Dirección de Ingeniería de Tránsito, Subdirección de Señalización y la Subdirección de PMT. Se aclara que para el mes de marzo no se pudo reportar el análisis de tránsito de PMT en el formato establecido (F08), dado que este requiere la firma de los distintos funcionarios que intervienen en su autorización, lo cual no fue viable por el confinamiento actual. En su lugar se aporta copia del correo electrónico con el que se realizó la gestión correspondiente. 
Avances acción 3.1: Durante el periodo mencionado se han elaborado y publicado,las estadisticas de devolución de cuentas 
3,2 Asi mismo se cuenta con una hoja de vida del indicador ATENCION DE SOLICITUD  DE DEVOLUCION.CUYO REPORTE ES TRIMESTRAL,Se enviaron oficios a los ciudadanos que requerian actualizar  informacion, la Subdirección cuenta con carpetas de archivo.
Avances acción 3.3:La Direccion de Representacion judicial llevó a cabo una mesa de trabajo virtual con los abogados del área contenciosa de la Dirección de Representación judicial y en ella se levantó un acta donde se atendieron los siguientes temas:
1.    Verificación al azar de dos (2) procesos a cada abogado del grupo Contencioso de la Dirección de Representación Judicial de la Secretaria de Movilidad para confrontar la actualización al sistema SIPROJ-WEB conforme  al sistema de Consulta de Procesos de la Rama Judicial.
2.Revisión de la organización documental del proceso, incorporación de piezas procesales relevantes, y análisis de la gestión procesal dentro del sistema SIPROJ-WEB. 
Avances acción 3.4: - Bases de datos: Se realiza el seguimiento en las bases de datos de cada dependencia con el fin de evitar el fenómeno de la caducidad. En estas se pueden visualizar las fechas de inicio y finalización de los procesos.
- SICON - Se realiza el seguimiento trimestral a los procesos de Embriaguez y que estos tengan los pasos correctos y completos en el sistema. 
- Informe de Gestión y actas de reunion de seguimiento: Teniendo en cuenta que a partir del mes de febrero se han realizado cambios de Directivos en la Entidad, La Dirección de Investigaciones Administrativas al Tránsito y Transporte, como sus Subdirecciones (Subdirección de Contravenciones y la Subdirección de Control e Investigaciones al Transporte Público) han sido parte de estos cambios, adicionalmente por la crisis sanitaria por la que atraviesa el País, a la fecha no se ha llevado soporte documental de las reuniones realizadas para el seguimiento en las dependencias anteriormente mencionadas; sin embargo, la Subdirección de Contravenciones adjunta como evidencia el reporte estadístico mensual de los resultados de los procesos contravencionales. 
Avances acción 4-.5.2:  Las quejas recibidas son tramitadas dentro de los términos establecidos y se realiza el seguimiento de las investigaciones disciplinarias adelantadas.
Avances Acción 2.1: Durante el perído reportado se verificó la implementación de la Estrategia de Racionalización de Trámites y/o Servicios publicada en el SUIT y en el PAAC.
Avances acción 5: 
La Direcciòn de Gestiòn de Cobro durante el primer trimestre  Gestiono  mas de 61340 respuestas a peticiones, solicitudes y o reclamaciones  allegadas a la Direccion ,  adicional a esto fortalecio su equipo con mas profesionales.
Avances accion 6:Se  se realizo una mesa de trabajo virtual  con los abogados del área contenciosa de la Dirección de Representación judicial y en ella se levantó un acta que se anexa donde se atendieron entre otros los siguientes temas:
Actualización del índice de condenas y análisis de casos.
2.    Revisión de las causas generadoras de condena contra la Secretaría Distrital de Movilidad.
3.    Discusión sobre las estrategias de defensa durante las actuaciones procesales. 
Acción 7,Para el primer trimestre  del año en curso se evidencia el seguimiento a las agendas participativas, a través del diligenciamiento correspondiente de las SDQS en plataforma "Bogotá te escucha"
Acción 8 OGS,Las jornadas de sensibilización para el primer trimestre del año se realizaron en su mayoria a grandes empresas como lo son ETB y a la primera infancia. Los temas centrales fueron temas de prevencion y seguridad vial.
Avances Acción 8.1:  Durante el perído reportado se crearon y actualizaron  en la guía de trámites y servicios y el sistema único de información de trámites, la oferta de trámites y/o servicios de la Entidad. 
Avances Acción 8.2: Durante el perído reportado se realizó el seguimiento al cumplimiento del procedimiento de Cursos  Pedagógicos, implementando los mecanismos de medición con respecto a a la satisfacción en cursos pedagogicos.</t>
  </si>
  <si>
    <t>Acción 1:  Las acciones planteadas en este punto son efectivas.
Acción 1,2: Permite evaluar que se este dando cumplimiento a los requerimientos de IPATs que llegan a la Subdirección de Control del Tránsito y Transporte.
Acción 1.5: se ha atendido los requerimientos conforme a los procedimientos, se cuenta con la evidencia de las actividades adelantadas. se han logrado ejecutar los operativos de control al tránsito y transporte en las diferentes localidades de la ciudad.
Control 1.3: Los puntos de control identificados en los procedimientos e isntrutivos han sido eficaces en el desarrollo de cada uno de los estudios y conceptos realizados a la fecha.
Acción 2.0: A la fecha del seguimiento de contenidos de notas periodisticas, no se ha encontrado notas que hagan relación a un hecho de corrupción o que atenten contra la imagen de la entidad. El seguimiento permite evaluar cómo vamos y de ser detectada alguna anomalía proceder en consecuencia.
Acciones  del 1-5.2 al 1-5.11 : Las acciones han sido eficientes porque han permitido mantener un estricto control en el desarrollo de las actividades contenidas en los procedimientos aplicando los puntos de control, evitando así que el riesgo se materialice. 
Acción 3,1: Fue eficaz porque ha servido para la toma de decisiones en función de la mejora continua, en la entrega oportuna de la información referente a los pagos, se evitó la materialización del riesgo asociado al trámite de pagos y de devolución.                                                                                           Acción 3,2  Fue eficaz porque ha servido para la toma de decisiones en función de la mejora continua, se evito a materializacion del  riesgo se, dio   respuesta oportuna   a la ciudadania.
Acción 3.3:Es eficaz la accion ya que constantemente se les esta recordando a los abogados  mantener actualizado el Siproj con el fin de cumplir  con las actividades asignadas y con lo establecido por la Secretaria Juridica Distrital.
Acción 3,4: En conclusión las acciones han sido eficaces para el primer cuatrimestre del año debido a que se realizaron las siguientes actividades: - Se realiza el seguimiento a las bases de datos con el fin de evitar el fenomeno de la caducidad.
- SICON - Se realiza el seguimiento a los casos de SICON y se valida el cumplimiento de los pasos en el sistema correctamente a la Dirección de Gestión de Cobro y así evitar que no se realice el cobro correspondiente de esta manera se asegura o se tiene el control de que los procesos generen la respectiva cartera, antes de cerrar el proceso.
- El informe estadístico mensual de la Subdirección de Contravenciones se presenta con el fin de ver las diferentes variaciones de los procesos contravencionales y de igual manera conocer la demanda de los mismos.
Acción 4-5.2: Se logró cumplir con la acción hasta mediados del mes de marzo, debido a la pandemia, lo cual trajo como consecuencia  la suspensión de términos desde el 19 de marzo hasta 11 de mayo del año 2020 de conformidad con lo dispuesto en los Decretos 090, 097 del 19 de maro de 2020, 457 del 22 de marzo y 108 del mes de abril del mismo año 2020.
Acción 2.1:  A propósito de culminar la estrategia de Racionalización de la actual vigencia, es oportuno mencionar que se realizó el respectivo seguimiento y control a las acciones planteadas en la plataforma SUIT. Por consiguiente, se consolidó la información necesaria paraconsolidar con la racionalización de los trámites incluidos en la estrategia 2020, lo cual muestra que esta acción es eficaz. 
Acciòn 5:Se evidencia que el control implementado dentro de la Direccion de Gestion de Cobro con el fin de brindar respuestas oportunas , ha sido efectivo debido a  que se genero una disminucion en el numero de fallos y tutelas impuestas.
Accion6: Es eficaz la accion ya que se esta cumpliendo con lo establecido en la Secretaria Juridica Distrital, adicionalmente con el seguimiento al Siproj por parte de la DRJ , se han disminuido los Hallazgos en las auditorias realizadas por la OCI.
Acción 7: El control es eficaz ha permitido conocer las necesidades y solicitudes ciudadanas identificando las problematicas locales  y dando respuesta oportuna a sus inquietudes
Acción 8 OGS: El control es eficaz a través del mismo se han  sensibilizando a la sociedad civil en temas en grandes empresas como el caso de ETB y Primera infancia. Enfatizando los temas de seguridad vial pilar fundamental en la administracion distrital para garantizar la proteccion del peaton y disminuir en los siniestros viales 
Acción 8.1: Esta acción fue eficaz por que, se actualizó de la información de trámites y servicios cargados en las plataformas del SUIT y la Guía de trámites y servicios de la Secretaría General de la Alcaldía Mayor y se actualizó y publicó el portafolio de bienes y servicios en la página web de la entidad. 
Acción 8.2: Con la finalidad de sensibilizar a la ciudadanía en la reducción de Riesgos de accidentalidad, a través de una reflexión analítica y participativa, es preciso señalar que en el período reportado se realizaron las  actividades de capacitación por infracción a las normas de tránsito y transporte en la ciudad necesarias para cumplir con el Decreto 672 de 2018. Para ello fue necesario cumplir con los controles dispuesto en el  PM04-PR01 CURSOS PEDAGÓGICOS, lo cual muestraque esta acción fue eficaz.</t>
  </si>
  <si>
    <t>2.0</t>
  </si>
  <si>
    <r>
      <t xml:space="preserve">TERCERA LÍNEA DE DEFENSA RESPONDE POR:
</t>
    </r>
    <r>
      <rPr>
        <b/>
        <sz val="20"/>
        <rFont val="Wingdings 3"/>
        <family val="1"/>
        <charset val="2"/>
      </rPr>
      <t>È</t>
    </r>
  </si>
  <si>
    <t>SEGUIMIENTO INDEPENDIENTE</t>
  </si>
  <si>
    <t xml:space="preserve">SEGUIMIENTO OFICINA DE CONTROL INTERNO </t>
  </si>
  <si>
    <t>1: Baja cultura de control en los colaboradores de la Entidad frente a la implementación del manual de funciones, manual de trámites y servicios y código de integridad y  tipologías de actos de corrupción.
2. Falta de racionalización y simplificación de los procedimientos en las diferentes etapas de los procesos misionales y de prestación de los servicios.
3. Debilidad en los puntos de control y mecanismos de seguimiento y medición de la eficacia, eficiencia y efectividad de los procesos de prestación de los servicios, incluidos los terceros involucrados.
4: Deficiencia en la metodología para divulgar las politica pública distrital de atención a la ciudadanía, trámites y servicios y canales de comunicación con la ciudadanía.
5. Falta de celeridad y contundencia en la aplicación de acciones disciplinarias contra actos de corrupción.
6. Debilidad en la concertación de alianzas estratégicas y de articulación interinstitucional para combatir la corrupción. 
7. Bajos niveles de denuncia de actos de corrupción.
8. Conducta ciudadana inapropiada que implica comportamientos deshonestos al suministrar insumos incorrectos para los trámites y servicios tales como suplantación de identidad en cursos pedagógicos, entrega de documentación falsa, engaño al funcionario.</t>
  </si>
  <si>
    <t>11. Incumplimiento de requisitos al ejecutar un trámite o prestar un servicio a la ciudadanía con el propósito de obtener un beneficio propio o para un tercero.</t>
  </si>
  <si>
    <t>1. Implementar estrategias de socialización del Código de Integridad y lucha contra la corrupción (preventivo) 
1-3 Verificar la aplicación de los puntos de control establecidos en los procedimientos e instructivos existentes. (Preventivo)
1.2 Verificación de los requisitos para solicitud de Copia de IPAT´s (Preventivo)
1-5.2 Cumplir o hacer efectivos los puntos de control establecidos en cada procedimiento (Preventivo)
1-5.3 Dar Aplicación y seguimiento de procedimientos documentados de Gestión de Trámites y Servicios para la Ciudadanía dirigidos a la ciudadanía (Preventivo).                                                                                                                                                                                                 1-5.4 Implementar un sistema de información que permita la gestión transversal óptima de los derechos de petición (Preventivo).                                                                          
1-5.5 Verificar que los operativos de Control de Tránsito y Transporte se realicen de forma que ataquen las problemáticas identificadas.(Detectivo)
1-5.6 Evaluar las condiciones técnicas mínimas para priorizar y semaforizar las intersecciones solicitada.                                                                                            1-5.7 Revisar los diseños de señalización elaborados al interior de la SDM y/o por los Contratos Integrales, verificando que se incluyan los los compromisos adquiridos con la comunidad, producto de la atencion de solicitudes en materia de señalización, cumpliendo cabalmente con los requisitos establecidos en los procedimientos, propendiendo la seguridad vial de los segementos viales a intervenir. (Preventivo)                         
 1-5.8 Revisar que los diseños de señalización presentado por otras Entidades o Externos, cumplan con los requisitos establecidos tanto en las fases de propuesta de diseño, como en la de implementación,  con el fin de mitigar impactos negativos por la puesta en marcha de nuevos proyectos (infraestructura y/o urbanizaciones), propendiendo la seguridad vial de todos los actores presentes en las vías. (Preventivo)
1-5.9 Revisar que la señalziación recibida en almacen y dada de baja, haya cumplido acabalidad con los requisitos establecidos y que su retiro de campo corresponda a una accion que mejore las condiciones de seguridad vial sector. (Detectivo)
1-5.10 Revisar que la señalización horizontal implementada a traves de los contratos integrales, cumpla con las condiciones de durabilidad de acuerdo con el tiempo de garantia transcurrido, con el fin de mantener las condiciones de seguridad vial diseñadas para el sector intervenido . (Detectivo)                                                       
 1-5.11 Revisar que el plan de manejo de tránsito (PMT) autorizado cumpla con todos los requisitos establecidos en los procedimientos  para mitigar el impacto causado por la implementación de una obra u intervención en espacio público (Preventivo)</t>
  </si>
  <si>
    <t xml:space="preserve">1.1 La dependencia dispone como evidencia, los correos de seguimiento a los POAS, con lo cual se soporta la aplicación del control.
1.2 El Control está definido como Hacer Seguimiento a la aplicación de los Manuales de Contratación y la evidencia del control es la constancia mediante correos o memorandos de aprobación o devolución de trámites. Pero las evidencias dispuestas son formatos de procedimiento, manuales o conceptos.
1.3, 2 La evidencia dispuesta por la dependencia corresponde a la Matriz de cumplimiento legal, pero no se adjunta el pantallazo soporte de su publicación en intranet, según señala la casilla Evidencia del Control.
1.4 No se allegaron soportes que evidencien la ejecución del control
1.5 No se allegaron soportes que evidencien la ejecución del control
1.6 La dependencia dispone actas de seguimiento al PAAI, donde se establecen los avances logrados en cada periodo, así como se deja el cumplimiento de la entrega de los informes de auditoría cuando hay lugar a ello. EL acta está debidamente firmada por el Jefe de la OCI.
1-4,1, 1-4, 2 y 1-4, 3 La evidencia del control se definió, como: el Diligenciamiento aprobado del formato PA04-PR01-F02 por Directivos. En la Carpeta compartida de evidencias, disponen copia de 8 correos de seguimiento mensual a la Gestión de los supervisores, lo cual no es concordante con lo definido como evidencia del control.
1-4,1, 1-4, 2 y 1-4, 3 La evidencia del control se definió, como: el Diligenciamiento aprobado del formato PA04-PR01-F02 por Directivos. En la Carpeta compartida de evidencias, disponen copia de 8 correos de seguimiento mensual a la Gestión de los supervisores, lo cual no es concordante con lo definido como evidencia del control.
1-4,1, 1-4, 2 y 1-4, 3 La evidencia del control se definió, como: el Diligenciamiento aprobado del formato PA04-PR01-F02 por Directivos. En la Carpeta compartida de evidencias, disponen copia de 8 correos de seguimiento mensual a la Gestión de los supervisores, lo cual no es concordante con lo definido como evidencia del control.
1.7 No se allegaron soportes que evidencien la ejecución del control
2.1 No aportan evidencias, solo hasta el segundo semestre del año
2.2 No se allegaron soportes que evidencien la ejecución del control
3. Las evidencias allegadas son dos correos y el texto de Política de conflicto de intereses.  No es lo establecido en el control, ni en la evidencia del control.
3.2 La OCD dispone fotos de actas de reparto y acta de seguimiento del día 03/03/2020, donde se aprecian los procesos adelantados.
3.3 La OCD dispone fotos de actas de reparto y acta de seguimiento del día 03/03/2020, donde se aprecian los procesos adelantados.
4. Se evidencia el cuadro de control donde se relacionan las dependencias, la sede, el nombre del funcionario y su usuario y la identificación del equipo de cómputo sobre el cual mantienen las restricciones a los puertos de acceso USB. También se dispone como evidencia un informe de monitoreo y seguimiento, que describe la acción adelantada.
</t>
  </si>
  <si>
    <t>1.1 El documento dispuesto en la carpeta de evidencias, no aporta ninguna evidencia, solo menciona el riesgo y las evidencias del control.
1.2, 3. No se allegaron soportes que evidencien la ejecución del control
1.3 No se allegaron soportes que evidencien la ejecución del control
1.4 Se socializa a través de correo la presentación sobre temas contractuales y conceptos expedidos por Colombia Compra Eficiente frente al tema COVID19, con lo cual se puede observar la aplicación del control.
1-4,1, 1-4, 2 y 1-4, 3 Se evidencian estudios previos y las solicitudes de contratación, siendo parte de la evidencia de la aplicación del control; no se aportaron los informes de supervisión.
1-4,1, 1-4, 2 y 1-4, 3 Se evidencian estudios previos y las solicitudes de contratación, Se evidencian estudios previos y las solicitudes de contratación, siendo parte de la evidencia de la aplicación del control; no se aportaron los informes de supervisión.
1-4,1, 1-4, 2 y 1-4, 3 La evidencia hace referencia a los controles 1-4,1 y 1-4,2, no se menciona el 1-4,3, aun cuando la evidencia del control es la misma de los controles anteriores.
1.5 No se allegaron soportes que evidencien la ejecución del control
2. La OACCM, dispuso como evidencias, un video, tres documentos Word y un archivo Excel, demostrando la aplicación del control establecido.
2.1 No se allegaron soportes que evidencien la ejecución del control
3.1 En la carpeta se disponen dos formatos diligenciados, un PDF y un archivo Excel, con lo que se evidencia la aplicación del control.
3.2 En la carpeta se disponen dos formatos iguales de seguimiento a la ejecución presupuestal al 30-04 y un correo de la OAPI a directivos, dando cumplimiento de la aplicación del control.
3.3 No se allegaron soportes que evidencien la ejecución del control
4.1 La OCD dispone fotos de actas de reparto y acta de seguimiento del día 03/03/2020, donde se aprecian los procesos adelantados.
4.2 La OCD dispone fotos de actas de reparto y acta de seguimiento del día 03/03/2020, donde se aprecian los procesos adelantados.
5. El documento dispuesto en la carpeta, no aporta ninguna evidencia, solo menciona el riesgo y las evidencias del control.</t>
  </si>
  <si>
    <t>1. De acuerdo al avance reportado, se allegaron soportes relacionados con registro fotográfico de cineforo de TEP, seguimiento POA 0965-2020, y agenda corporativa en la cual se promocionan los valores, principios, así como, la política de conflicto de intereses y antisoborno de la SDM, estos soportes evidencian la efectividad del control con la socialización del código de integridad, no obstante, se recomienda verificar la aprensión, conocimiento e interiorización del Código de Integridad y Lucha Contra la Corrupción en todos los colaboradores de la SDM.
1.2 De la muestra aleatoria remitida, se evidencio respuesta a las solicitudes de copia de IPAT´s, teniendo en cuenta que durante el trimestre se recibieron un total de 4.378 requerimientos, por lo anterior, se evidencia que el control se ejecutó como fue diseñado demostrando su efectividad, lo cual contribuye a una adecuada mitigación del riesgo.
1.3 Los responsables de ejecutar el control remitieron conceptos y estudios entre otros de:  Estudios de Tránsito, Planes Estratégicos de Seguridad Vial, en los cuales se evidencia el cumplimiento de puntos de control establecidos en los procedimientos e instructivos, por lo anterior, se evidencia que el control se ejecutó como fue diseñado demostrando su efectividad, lo cual contribuye a una adecuada mitigación del riesgo.
1.5.2 Los responsables generaron registros en desarrollo de las actividades relacionadas con los procedimientos: PM02-PR01, PM02-PR02, PM02-PR06, PM03-PR02, PM03-PR03, PM03-PR05, PM03-PR010, evidenciándose el cumplimiento de los puntos de control, determinando que el control se ejecutó como fue diseñado demostrando su efectividad, situación que contribuye a una adecuada mitigación del riesgo.
1.5.3 Los responsables remitieron como evidencia actas de reuniones de seguimiento a PQRs asignados a SGM llevadas a cabo: 3/03/20, 10/01/20, 17/01/20, 23/01/20, 31/01/20, 7/02/20, 14/02/20, 21/02/20. en las cuales se verificaron los radicados asignados a la SGM para vigencia 2020, igualmente, se mencionaron los radicados vencidos, así como, los radicados que se encuentran en termino de respuesta. Así las cosas, se observa seguimiento y monitoreo a los tramites asignados, sin embargo, no adjuntaron actas de seguimiento para los meses de marzo y abril, teniendo en cuenta que la periodicidad es Cada vez que llegue una solicitud. Por lo que se recomienda ejecutar el control de manera oportuna y como fue diseñado, con el objetivo de minimizar la materialización del riesgo.
1.5.4 Los responsables remitieron como evidencia actas de reuniones de seguimiento a PQRs asignados a SGM llevadas a cabo: 3/03/20, 10/01/20, 17/01/20, 23/01/20, 31/01/20, 7/02/20, 14/02/20, 21/02/20. en las cuales se verificaron los radicados asignados a la SGM para vigencia 2020, igualmente, se mencionaron los radicados vencidos, así como, los radicados que se encuentran en termino de respuesta. Así las cosas, se observa seguimiento y monitoreo a los tramites asignados, sin embargo, no adjuntaron actas de seguimiento para los meses de marzo y abril, teniendo en cuenta que la periodicidad es Cada vez que llegue una solicitud. Por lo que se recomienda ejecutar el control de manera oportuna y como fue diseñado, con el objetivo de minimizar la materialización del riesgo.
1.5.5 Los responsables remitieron el cronograma de operativos, en el cual se observó registro por responsable de los operativos así: área: 867, unidades de planeación: 793, seres escolares: 65, seres público: 118, con los cuales se atendieron las necesidades y requerimientos de control al tránsito y al transporte en la ciudad, sin embargo, no hay información de operativos para el mes de abril, por lo tanto, se recomienda que los reportes se deben realizar conforme la periodicidad establecida en el control, por lo que se recomienda reportar el control como fue diseñad, con el objetivo de minimizar la materialización del riesgo.
1.5.6 Verificada la evidencia se observó que los responsables, en cumplimiento del procedimiento Revisión y aprobación de diseños semafóricos PM03-PR06, emitieron conceptos técnicos de aprobación de diseños semafóricos, no obstante, algunas carpetas suministradas se encontraron vacías, situación que impidió verificar el adecuado diseño del control.
1.5.7 No se allegaron soportes que evidencien la ejecución del control
1.5.8 Los responsables de ejecutar el control en cumplimiento del procedimiento Verificación de señalización implementada por terceros PM03-PR10 emitieron conceptos técnicos, en los cuales se verificó el cumplimiento de los requisitos establecidos, por lo anterior, se evidencia que el control se ejecutó como fue diseñado el cual fue efectivo, situación que contribuye a una adecuada mitigación del riesgo.
1.5.9 No se allegaron soportes que evidencien la ejecución del control
1.5.10 Los responsables ejecutaron el control conforme al diseño, toda vez que emitieron Informes de visita de Seguimiento y control a garantías de los contratos de señalización vial de acuerdo con el procedimiento PM02-PR06, realizando requerimientos mediante comunicaciones por garantías de señalización, por lo anterior, se evidencia que el control se ejecutó como fue diseñado demostrando su efectividad, lo cual contribuye a una adecuada mitigación del riesgo. 
1-5.11 Los responsables ejecutaron el control conforme al diseño de acuerdo con los soportes, toda vez que, se evidencian autorizaciones a los planes de manejo de tránsito (PMT) por obras y por eventos y/o aglomeraciones, los cuales cumplieron con todos los requisitos establecidos en los procedimientos PM02-PR01 y PM02-PR02¸ por lo anterior, se evidencia que el control se ejecutó como fue diseñado demostrando su efectividad, lo cual contribuye a una adecuada mitigación del riesgo.
2.Verificadas la evidencia se observó que los responsables generaron 95 comunicados de prensa, así como, correos electrónicos sobre el monitoreo a los medios de comunicación dirigidos a todos los colaboradores de la SDM, videos subidos a la plataforma You Tube del mes de abril, publicación de 10 boletines página web durante el cuatrimestre. Así mismo, se observó que en el plan de comunicaciones se detallaron todos los temas ejecutados, por lo anterior, se evidencia que el control se ejecutó como fue diseñado demostrando su efectividad, lo cual contribuye a una adecuada mitigación del riesgo.
2.1. Se evidenciaron comunicaciones de solicitud para racionalización de tramites al consorcio SIM, quienes allegaron plan de trabajo para la implementación de mejoras respecto de los tramites y consultas de la Estrategia de Racionalización de Trámites y/o Servicios publicados en el SUIT. Sin embargo, se recomienda cumplir con la periodicidad de monitoreo del control, el cual está establecido como mensual, para lo cual se recomienda, reportar y describir los tramites que durante el periodo se les ha implementado la Estrategia de Racionalización de Trámites o servicios y que son publicados en el SUIT.
3.1 Los responsables a través de correos electrónicos de 5/02/20, 12703/20 y 30/03/20 comunicaron a los contratistas de la entidad la devolución de cuentas de cobro devueltas por algún error. En cumplimiento del Procedimiento Trámite Órdenes de Pago y Relación de Autorización PA03-PR09, aplicaron los puntos de control, por lo anterior, se evidencia que el control se ejecutó como fue diseñado demostrando su efectividad, situación que contribuye a la mitigación del riesgo.
3-2- Los responsables ejecutaron el control a través del envío de oficios a los ciudadanos que requerían la devolución de comparendos, acuerdos de pago, y de retefuente; y que cumplieron con los requisitos para tal fin, por lo anterior, se evidencia que el control se ejecutó como fue diseñado demostrando su efectividad,  situación que contribuye a la mitigación del riesgo.
3.3. Los responsables adjuntaron acta de grupo de trabajo del 26/03/2020, en la cual se destaca el cumplimiento de mantener actualizada y depurada la información de cada proceso judicial o actuación extrajudicial en el Sistema SIPROJ-WEB, así mismo, se constató la incorporación de la información procesal de procesos judiciales como de actuaciones extrajudiciales. De igual forma, en correo del 20/02/20, se solicitó al grupo verificar el trámite a terminación de solicitudes de conciliación extrajudicial, para que se trámite y finalicen en el Sistema en el menor tiempo posible. No obstante, la periodicidad del control establece que es mensual, por lo que se recomienda ejecutar el control de manera oportuna con el objetivo de minimizar la materialización del riesgo.
3.4  Los responsables ejecutaron el control, evidenciandose atraves de bases de datos, asi como, las estadisticas de imposición de comparendos, audiencias y fallos, sancionados y exonerados, salidas de vehículos inmovilizados, sancionados por cambio de servicio - d12, procesos contravencionales, expedientes remitidos a segunda instancia, subsanaciones, derechos de petición, revocatorias, tutelas, reincidencias, estadisticas  por lo anterior, se evidencia que el control se ejecutó como fue diseñado  toda vez que se verifico el cumplimiento de los requisitos normativos y legales por infracciones; demostrando su efectividad,  situación que contribuye a la mitigación del riesgo. No obstante, se recomienda que las evidencias deben estar debidamente codificadas acorde al riesgo que correspondan.
4. Los soportes corresponden a actas de reparto interno de radicaciones y reasignación de expedientes de los meses de enero, febrero y marzo. Así mismo, acta de reunión de seguimiento mensual OCD del 3/03/20 en la cual cada abogado dio informe de expedientes asignados, que a la fecha de la reunión corresponden a 1062. Sin embargo, no hay soportes del reparto y reasignación para el mes de abril. Igualmente, es necesario que los responsables verifiquen el estado de las asignaciones y la gestión a cada uno de los tramites, teniendo en cuenta que hay expedientes desde 2017. Por lo que es necesario que se tomen las medidas encaminadas evitar vencimiento de términos con el propósito de a prevenir que el riesgo se materialice, 
5. La Dirección de Gestión de Cobro a través de sus grupos de trabajo reporto el trámite para el primer trimestre de 2020, de 61.340 repuestas procesadas a peticiones y /o reclamaciones de los ciudadanos, de igual forma, el trámite de 834 Títulos de Depósitos Judiciales. No obstante, no se reporta información correspondiente al mes de abril, teniendo en cuenta que el Decreto 491 de 2020, ""establece los mecanismos para garantizar el cumplimiento de las funciones de las autoridades respetando los lineamientos del Estado de Emergencia. Entre las cuales se señala el deber dar a conocer en las páginas web los canales oficiales de comunicación e información mediante los cuales prestarán los servicios, así como los mecanismos tecnológicos que emplearán para el registro y respuesta de las peticiones. Situación por la cual, no se reporta el control de conformidad con la periodicidad establecida por los responsables, el cual es semanal, por lo que se recomienda ejecutar el control de manera oportuna con el objetivo de minimizar la materialización del riesgo."
5.2 Los soportes corresponden a actas de reparto interno de radicaciones y reasignación de expedientes de los meses de enero, febrero y marzo. Así mismo, acta de reunión de seguimiento mensual OCD del 3/03/20 en la cual cada abogado dio informe de expedientes asignados, que a la fecha de la reunión corresponden a 1062. Sin embargo, no hay soportes del reparto y reasignación para el mes de abril. Igualmente, es necesario que los responsables verifiquen el estado de las asignaciones y la gestión a cada uno de los tramites, teniendo en cuenta que hay expedientes desde 2017. Por lo que es necesario que se tomen las medidas encaminadas evitar vencimiento de términos con el propósito de a prevenir que el riesgo se materialice. 
6. Los responsables semanalmente validan los términos, igualmente, la revisión de procesos judiciales, y asistir a diligencias virtuales, acción que se viene desarrollando desde el 10/01/20, y hasta el 1/05/20 con un total de 14 reportes semanales. Así mismo, aportaron acta de reunión en la cual se socializaron las políticas de prevención del daño antijurídico y acciones a tomar, llevada a cabo el 24/03/20. Es necesario que se continúe con el adecuado manejo del control, así como, del aporte de evidencias, lo permite verificar la efectividad de una adecuada gestión y administración del riesgo identificado.
7. Se suministro como evidencia el formato PM06-PR04-F02 Agendas Locales de Participación Consolidadas Usuarios Mensual V1, correspondiente a 10 localidades, no obstante, a pesar de tramitar las solicitudes de los ciudadanos a través del diligenciamiento de las SDQS en plataforma "Bogotá te escucha", se observó en la muestra seleccionada (Bosa, Chapinero, Engativa, Usaquen) en el formato mencionado, solo cuenta con información del mes de enero, adicionalmente, las hojas de cálculo están protegidas impidiendo realizar una efectiva verificación de la información. Se recomienda fortalecer la documentación soporte de la ejecución del control, toda vez que debe ser clara y accesible para verificar el cumplimiento de la ejecución del control.
8. Para el avance en la ejecución del control se ha desarrollado jornadas de sensibilización en temas como: uso adecuado de la bicicleta, seguridad vial, auto-cuidado y reconocimiento transmicable, STPI, corresponsabilidad en la vía, pasos seguros, actores viales, entre otros dirigido a sociedad civil, ETB, Batallón Guardia Presidencial y establecimientos educativos. Evidenciándose un adecuado seguimiento a las jornadas de sensibilización a través de las actas que las soportan, demostrando la efectividad del control. 
8.1 De acuerdo con la evidencia del control, se evidencio certificado de confiabilidad emitido por la Dirección de Servicio al Ciudadano correspondiente a los meses de enero generada el 17/01/20, y febrero con dos (2) de fechas 17/02/20 y 24/03/ respectivamente, documentos que certifican que la totalidad de la información relacionada con trámites, servicios, campañas, puntos de atención y demás información de interés a la ciudadanía, publicada en la Guía de Trámites y Servicios, se encuentra validada y actualizada, para ser transmitida a la ciudadanía a través de los diferentes canales de divulgación de la SDM. Es necesario cumplir con lo establecido en el diseño del control, el cual determina una frecuencia cuatrimestral, teniendo en cuenta que no se adjuntó certificados del mes de abril y marzo, ya que se duplicó el expedido para el mes de febrero, lo que impide la efectiva verificación de la evidencia.
8.2. Verificados los soportes se evidencio la aplicación de 798 encuestas de satisfacción la cual se efectúa trimestralmente a los asistentes a los Cursos pedagógicos, conforme con lo establecido en el Manual de Servicios, en el Formato Ficha Técnica PM04- PR01-F04, en cumplimiento del Procedimiento PM04-PR01 Cursos pedagógicos, comprobándose que el control fue eficaz demostrando su efectividad, lo cual contribuye a que se mitigue el riesgo.</t>
  </si>
  <si>
    <t>1.1 Los responsables allegaron como soporte, las socializaciones del código de integridad; agenda corporativa en la cual se promocionan los valores, principios, así como, la política de conflicto de intereses y antisoborno de la SDM, registro fotográfico de cineforo de TEP, y la socialización en medios de comunicación piezas y anexos."
1.2 Los responsables evidencian como soporte, lo socializado y divulgo en las carteleras de las localidades; tanto a la ciudadanía como a las diferentes entidades, información relacionada con la Secretaria Distrital de Movilidad.
1.3 Los responsables allegaron como soporte de evidencia de control, pantallazos plataforma SECOP, comunicados de Colombia Compra Eficiente sobre la contratación - medios electrónicos y urgencia manifiesta. Adicional la actualización de la matriz de cumplimiento cada vez que se expide un acto administrativo o se conoce de una nueva norma.
1.4 Los responsables allegaron como soporte de evidencia de control, comunicaciones y boletines de prensa; se realizó evaluación de los conocimientos, donde respondieron 67 colaboradores.
1.5Los responsables manifestaron la aplicación de los puntos de control de los procedimientos e instructivos que hacen parte del proceso PM01-Planeación de Transporte e Infraestructura.
2.3 Los responsables allegaron como soporte de evidencia de control, base de datos para publicar de procesos judiciales, proyecto de ficha extra-contractual para publicar, correo electrónico con fichas a publicar SIPROJ. La Dirección de Representación Judicial trimestralmente realiza la publicación en la Página web de los procesos contenciosos atendiendo lo establecido en la Resolución 3564 de 2015 TICS, Respecto a la mesa de trabajo con el referente del área y/o directivo correspondiente para alertar sobre el incumplimiento en la actualización de las demandas en la Página Web.
2.2 Los responsables allegaron como soporte de evidencia de control, actas de reparto de procesos y actas de reunión de seguimiento mensual de la OCD. Adicional a esto se realiza el seguimiento de las investigaciones disciplinarias adelantadas.
3. Los responsables allegaron como soporte de evidencia de control, actas de reparto de procesos y actas de reunión de seguimiento mensual de la OCD. Adicional a esto se realiza el seguimiento de las investigaciones disciplinarias adelantadas.
"4.1 Los responsables allegaron como soporte de socializaciones del código de integridad; agenda corporativa en la cual se promocionan los valores, principios, así como, la política de conflicto de intereses y antisoborno de la SDM, registro fotográfico de cineforo de TEP, socialización en medios de comunicación piezas y anexos; y el seguimiento POA 965 2020-abril.
4.2 Los responsables allegaron como soporte de evidencia de control, el informe trimestral de participación.
4.3 No se evidencia soporte - o no se realizaron denuncias; No ha sido necesario interponer denuncia, ya que no ha acecido un presunto hecho constitutivo de delito.
5. Los responsables allegaron como soporte de evidencia de control, la socialización de las políticas de prevención del daño antijurídico y adopción de medidas para evitar ocurrencia de hechos que causan daño antijurídico y actualización del índice de condenas y análisis de casos. Discusión sobre las estrategias de defensa durante las actuaciones procesales y correos electrónicos remitidos a los abogados que llevan procesos judiciales.</t>
  </si>
  <si>
    <t>1.1 Los responsables allegaron como soporte de socializaciones del código de integridad; agenda corporativa en la cual se promocionan los valores, principios, así como, la política de conflicto de intereses y antisoborno de la SDM, registro fotográfico de cineforo de TEP, socialización en medios de comunicación piezas y anexos; y el seguimiento POA 965 2020-abril.
1.2. Informe de las Audiencias Públicas se desarrollará en el segundo semestre; El proceso de rendición de cuentas iniciará en el segundo semestre de 2020. Por lo tanto, aún no se cuenta con evidencias.
1.3 Los responsables allegaron como soporte de evidencia de control, instructiva normatividad de conceptos, y matriz de cumplimiento Legal y pantallazos soporte de publicación en Intranet; adicionalmente, la actualización de la Matriz de Cumplimiento cada vez que se expide un acto administrativo o se conoce de una nueva norma.
1.4 Los responsables allegaron como soporte de evidencia de control, registro en el POA de Gestión de Comunicaciones; A nivel interno, a través de comunicación interna se han promocionado los actos legales y que fortalecen la institucionalidad. El impacto, se mide a final de cada año.
 1-4, 2 Se realizó la socialización del código de integridad mediante correos electrónicos. Posteriormente se realizó evaluación de los conocimientos, donde respondieron 67 colaboradores
 1-4, 3 Se realizó la socialización del código de integridad mediante correos electrónicos. Posteriormente se realizó evaluación de los conocimientos, donde respondieron 67 colaboradores
1.5 No se adjuntaron soportes que evidencien la ejecución del control.
1.6 Los responsables allegaron como soporte de evidencia Informes finales de auditorías y seguimientos aprobados y firmados por el Jefe de Control Interno
2. Los responsables allegaron como soporte de evidencia de control Boletines de prensa publicados en página Web, correos electrónicos sobre el monitoreo a los medios de comunicación
 2.1 Los responsables allegaron como soporte de evidencia la Organización de los equipos de trabajo CLMs.
3.1 Los responsables allegaron como soporte de evidencia de control, Organización de los equipos de trabajo CLMs. Organigrama.
3.2 La Dirección de Representación Judicial cuenta con una base de datos en donde se relacionan las denuncias presentadas por los abogados externos de la Secretaría Distrital de Movilidad que versan sobre contrato Sin Cumplimiento De Requisitos Legales, Peculado Por Apropiación En Favor De Terceros y otros.  de la Dirección de Representación Judicial cuenta con una base de datos en donde se relacionan las denuncias presentadas por los abogados externos de la Secretaría Distrital de Movilidad que versan sobre contrato Sin Cumplimiento De Requisitos Legales, Peculado Por Apropiación En Favor De Terceros y otros. 
 3.3 Los responsables dieron como soporte los pantallazos Base de datos y plataforma SECOP.
3.4 Los responsables allegaron como soporte de evidencia de control pantallazos de las actualizaciones realizadas en la Intranet (Documentos SIG) y correos electrónicos con las solicitudes de actualización.
3.5 Durante el periodo reportado se realizó el respectivo seguimiento a cada una de las etapas del proceso precontractual y contractual en las áreas involucradas por cada uno de los contratos. 
4.1 Los responsables allegaron como soporte de evidencia de control, actas de reparto de procesos y actas de reunión de seguimiento mensual de la OCD.
4.2 Los responsables allegaron como soporte de evidencia de control, actas de reparto de procesos y actas de reunión de seguimiento mensual de la OCD.
6. Los responsables allegaron como soporte de evidencia de control, registro fotográfico de los canales de denuncia de actos de Corrupción en cartelera
6.1 Control ha sido eficaz debido a que gracias a las publicaciones en las carteleras de los centros locales de movilidades los ciudadanos se mantienen informados de los temas relevantes de la SDM y se informa sobre los canales de denuncia de los actos delictivos.</t>
  </si>
  <si>
    <t>FECHA: MAYO 14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</si>
</sst>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139" x14ac:knownFonts="1">
    <font>
      <sz val="11"/>
      <color theme="1"/>
      <name val="Calibri"/>
      <family val="2"/>
      <scheme val="minor"/>
    </font>
    <font>
      <sz val="10"/>
      <name val="Arial"/>
      <family val="2"/>
    </font>
    <font>
      <b/>
      <sz val="10"/>
      <name val="Arial Narrow"/>
      <family val="2"/>
    </font>
    <font>
      <b/>
      <sz val="11"/>
      <name val="Arial"/>
      <family val="2"/>
    </font>
    <font>
      <b/>
      <sz val="10"/>
      <name val="Arial"/>
      <family val="2"/>
    </font>
    <font>
      <b/>
      <sz val="11"/>
      <color indexed="8"/>
      <name val="Arial"/>
      <family val="2"/>
    </font>
    <font>
      <b/>
      <u/>
      <sz val="10"/>
      <name val="Arial"/>
      <family val="2"/>
    </font>
    <font>
      <b/>
      <u/>
      <sz val="10"/>
      <color indexed="8"/>
      <name val="Arial"/>
      <family val="2"/>
    </font>
    <font>
      <u/>
      <sz val="11"/>
      <color theme="1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sz val="9"/>
      <color indexed="81"/>
      <name val="Tahoma"/>
      <family val="2"/>
    </font>
    <font>
      <b/>
      <sz val="9"/>
      <color indexed="81"/>
      <name val="Tahoma"/>
      <family val="2"/>
    </font>
    <font>
      <b/>
      <sz val="12"/>
      <color theme="1"/>
      <name val="Calibri"/>
      <family val="2"/>
      <scheme val="minor"/>
    </font>
    <font>
      <b/>
      <sz val="12"/>
      <color theme="1"/>
      <name val="Arial"/>
      <family val="2"/>
    </font>
    <font>
      <sz val="14"/>
      <color indexed="81"/>
      <name val="Arial"/>
      <family val="2"/>
    </font>
    <font>
      <sz val="14"/>
      <color indexed="81"/>
      <name val="Tahoma"/>
      <family val="2"/>
    </font>
    <font>
      <b/>
      <sz val="14"/>
      <color indexed="81"/>
      <name val="Arial"/>
      <family val="2"/>
    </font>
    <font>
      <b/>
      <u/>
      <sz val="14"/>
      <color indexed="81"/>
      <name val="Arial"/>
      <family val="2"/>
    </font>
    <font>
      <b/>
      <sz val="11"/>
      <name val="Calibri"/>
      <family val="2"/>
      <scheme val="minor"/>
    </font>
    <font>
      <b/>
      <sz val="10"/>
      <name val="Tahoma"/>
      <family val="2"/>
    </font>
    <font>
      <b/>
      <sz val="12"/>
      <name val="Arial"/>
      <family val="2"/>
    </font>
    <font>
      <b/>
      <sz val="14"/>
      <color theme="1"/>
      <name val="Arial"/>
      <family val="2"/>
    </font>
    <font>
      <b/>
      <sz val="16"/>
      <color theme="1"/>
      <name val="Arial"/>
      <family val="2"/>
    </font>
    <font>
      <b/>
      <sz val="16"/>
      <name val="Arial"/>
      <family val="2"/>
    </font>
    <font>
      <sz val="12"/>
      <color theme="1"/>
      <name val="Arial"/>
      <family val="2"/>
    </font>
    <font>
      <b/>
      <sz val="12"/>
      <name val="Arial Narrow"/>
      <family val="2"/>
    </font>
    <font>
      <b/>
      <sz val="14"/>
      <color theme="1"/>
      <name val="Tahoma"/>
      <family val="2"/>
    </font>
    <font>
      <b/>
      <sz val="14"/>
      <name val="Tahoma"/>
      <family val="2"/>
    </font>
    <font>
      <b/>
      <sz val="11"/>
      <color rgb="FFC00000"/>
      <name val="Calibri"/>
      <family val="2"/>
      <scheme val="minor"/>
    </font>
    <font>
      <b/>
      <sz val="10"/>
      <color indexed="8"/>
      <name val="Arial"/>
      <family val="2"/>
    </font>
    <font>
      <b/>
      <sz val="10"/>
      <color indexed="60"/>
      <name val="Arial"/>
      <family val="2"/>
    </font>
    <font>
      <sz val="10"/>
      <color indexed="8"/>
      <name val="Arial"/>
      <family val="2"/>
    </font>
    <font>
      <u/>
      <sz val="10"/>
      <color indexed="8"/>
      <name val="Arial"/>
      <family val="2"/>
    </font>
    <font>
      <b/>
      <u/>
      <sz val="10"/>
      <color indexed="60"/>
      <name val="Arial"/>
      <family val="2"/>
    </font>
    <font>
      <b/>
      <i/>
      <sz val="10"/>
      <color indexed="8"/>
      <name val="Arial"/>
      <family val="2"/>
    </font>
    <font>
      <i/>
      <sz val="10"/>
      <color indexed="8"/>
      <name val="Arial"/>
      <family val="2"/>
    </font>
    <font>
      <sz val="11"/>
      <color rgb="FFFF0000"/>
      <name val="Tahoma"/>
      <family val="2"/>
    </font>
    <font>
      <sz val="14"/>
      <color rgb="FFFF0000"/>
      <name val="Tahoma"/>
      <family val="2"/>
    </font>
    <font>
      <b/>
      <sz val="20"/>
      <color theme="1"/>
      <name val="Calibri"/>
      <family val="2"/>
      <scheme val="minor"/>
    </font>
    <font>
      <sz val="14"/>
      <color rgb="FFFF0000"/>
      <name val="Calibri"/>
      <family val="2"/>
      <scheme val="minor"/>
    </font>
    <font>
      <sz val="28"/>
      <color rgb="FFFF0000"/>
      <name val="Wingdings"/>
      <charset val="2"/>
    </font>
    <font>
      <b/>
      <sz val="11"/>
      <color rgb="FFFF0000"/>
      <name val="Arial"/>
      <family val="2"/>
    </font>
    <font>
      <sz val="9.9"/>
      <color rgb="FFFF0000"/>
      <name val="Tahoma"/>
      <family val="2"/>
    </font>
    <font>
      <sz val="16"/>
      <color rgb="FFFF0000"/>
      <name val="Tahoma"/>
      <family val="2"/>
    </font>
    <font>
      <b/>
      <u/>
      <sz val="11"/>
      <color rgb="FFFF0000"/>
      <name val="Arial"/>
      <family val="2"/>
    </font>
    <font>
      <sz val="11"/>
      <name val="Arial"/>
      <family val="2"/>
    </font>
    <font>
      <sz val="11"/>
      <name val="Calibri"/>
      <family val="2"/>
      <scheme val="minor"/>
    </font>
    <font>
      <b/>
      <sz val="16"/>
      <color rgb="FF7030A0"/>
      <name val="Calibri"/>
      <family val="2"/>
      <scheme val="minor"/>
    </font>
    <font>
      <sz val="12"/>
      <color indexed="81"/>
      <name val="Tahoma"/>
      <family val="2"/>
    </font>
    <font>
      <b/>
      <sz val="18"/>
      <color theme="1"/>
      <name val="Arial"/>
      <family val="2"/>
    </font>
    <font>
      <b/>
      <sz val="20"/>
      <color theme="1"/>
      <name val="Arial"/>
      <family val="2"/>
    </font>
    <font>
      <b/>
      <sz val="12"/>
      <color indexed="8"/>
      <name val="Arial"/>
      <family val="2"/>
    </font>
    <font>
      <sz val="11"/>
      <color rgb="FFFF0000"/>
      <name val="Calibri"/>
      <family val="2"/>
      <scheme val="minor"/>
    </font>
    <font>
      <sz val="24"/>
      <color rgb="FFFF0000"/>
      <name val="Wingdings"/>
      <charset val="2"/>
    </font>
    <font>
      <sz val="24"/>
      <color rgb="FFFF0000"/>
      <name val="Calibri"/>
      <family val="2"/>
    </font>
    <font>
      <sz val="28"/>
      <color rgb="FFFF0000"/>
      <name val="Tahoma"/>
      <family val="2"/>
    </font>
    <font>
      <sz val="11"/>
      <color indexed="8"/>
      <name val="Arial"/>
      <family val="2"/>
    </font>
    <font>
      <b/>
      <sz val="11"/>
      <color indexed="8"/>
      <name val="Calibri"/>
      <family val="2"/>
    </font>
    <font>
      <b/>
      <sz val="14"/>
      <name val="Arial Narrow"/>
      <family val="2"/>
    </font>
    <font>
      <b/>
      <sz val="18"/>
      <color indexed="8"/>
      <name val="Arial Narrow"/>
      <family val="2"/>
    </font>
    <font>
      <sz val="10"/>
      <name val="Arial Narrow"/>
      <family val="2"/>
    </font>
    <font>
      <b/>
      <u/>
      <sz val="11"/>
      <color rgb="FF00B050"/>
      <name val="Arial"/>
      <family val="2"/>
    </font>
    <font>
      <b/>
      <sz val="11"/>
      <color rgb="FF00B050"/>
      <name val="Arial"/>
      <family val="2"/>
    </font>
    <font>
      <b/>
      <u/>
      <sz val="11"/>
      <color theme="9"/>
      <name val="Arial"/>
      <family val="2"/>
    </font>
    <font>
      <b/>
      <sz val="11"/>
      <color theme="9"/>
      <name val="Arial"/>
      <family val="2"/>
    </font>
    <font>
      <sz val="12"/>
      <name val="Arial"/>
      <family val="2"/>
    </font>
    <font>
      <sz val="11"/>
      <color rgb="FFFF0000"/>
      <name val="Arial"/>
      <family val="2"/>
    </font>
    <font>
      <sz val="12"/>
      <color rgb="FFFF0000"/>
      <name val="Arial"/>
      <family val="2"/>
    </font>
    <font>
      <b/>
      <sz val="12"/>
      <color rgb="FFFF0000"/>
      <name val="Arial"/>
      <family val="2"/>
    </font>
    <font>
      <b/>
      <sz val="18"/>
      <name val="Arial"/>
      <family val="2"/>
    </font>
    <font>
      <b/>
      <sz val="14"/>
      <name val="Arial"/>
      <family val="2"/>
    </font>
    <font>
      <b/>
      <sz val="20"/>
      <name val="Arial"/>
      <family val="2"/>
    </font>
    <font>
      <sz val="18"/>
      <color theme="1"/>
      <name val="Arial"/>
      <family val="2"/>
    </font>
    <font>
      <u/>
      <sz val="18"/>
      <color theme="10"/>
      <name val="Calibri"/>
      <family val="2"/>
      <scheme val="minor"/>
    </font>
    <font>
      <b/>
      <sz val="18"/>
      <name val="Calibri"/>
      <family val="2"/>
      <scheme val="minor"/>
    </font>
    <font>
      <u/>
      <sz val="18"/>
      <color theme="10"/>
      <name val="Arial"/>
      <family val="2"/>
    </font>
    <font>
      <b/>
      <sz val="20"/>
      <color theme="3" tint="-0.249977111117893"/>
      <name val="Arial"/>
      <family val="2"/>
    </font>
    <font>
      <b/>
      <sz val="20"/>
      <color theme="1" tint="4.9989318521683403E-2"/>
      <name val="Arial"/>
      <family val="2"/>
    </font>
    <font>
      <b/>
      <sz val="18"/>
      <color theme="0"/>
      <name val="Arial"/>
      <family val="2"/>
    </font>
    <font>
      <b/>
      <sz val="18"/>
      <color theme="3" tint="-0.249977111117893"/>
      <name val="Arial"/>
      <family val="2"/>
    </font>
    <font>
      <b/>
      <sz val="24"/>
      <color theme="1"/>
      <name val="Arial"/>
      <family val="2"/>
    </font>
    <font>
      <b/>
      <sz val="22"/>
      <color theme="1"/>
      <name val="Arial"/>
      <family val="2"/>
    </font>
    <font>
      <b/>
      <sz val="14"/>
      <color indexed="8"/>
      <name val="Arial"/>
      <family val="2"/>
    </font>
    <font>
      <b/>
      <sz val="14"/>
      <color rgb="FFFF0000"/>
      <name val="Arial"/>
      <family val="2"/>
    </font>
    <font>
      <b/>
      <sz val="20"/>
      <color theme="1" tint="4.9989318521683403E-2"/>
      <name val="Wingdings 3"/>
      <family val="1"/>
      <charset val="2"/>
    </font>
    <font>
      <b/>
      <sz val="20"/>
      <name val="Wingdings 3"/>
      <family val="1"/>
      <charset val="2"/>
    </font>
    <font>
      <sz val="20"/>
      <name val="Tahoma"/>
      <family val="2"/>
    </font>
    <font>
      <sz val="14"/>
      <color theme="1"/>
      <name val="Tahoma"/>
      <family val="2"/>
    </font>
    <font>
      <sz val="20"/>
      <color theme="1"/>
      <name val="Tahoma"/>
      <family val="2"/>
    </font>
    <font>
      <sz val="14"/>
      <name val="Arial"/>
      <family val="2"/>
    </font>
    <font>
      <sz val="14"/>
      <color rgb="FF000000"/>
      <name val="Arial"/>
      <family val="2"/>
    </font>
    <font>
      <sz val="14"/>
      <color theme="1"/>
      <name val="Arial"/>
      <family val="2"/>
    </font>
    <font>
      <sz val="14"/>
      <name val="Tahoma"/>
      <family val="2"/>
    </font>
    <font>
      <b/>
      <sz val="11"/>
      <color theme="3" tint="-0.249977111117893"/>
      <name val="Arial"/>
      <family val="2"/>
    </font>
    <font>
      <b/>
      <u/>
      <sz val="18"/>
      <color theme="3" tint="-0.249977111117893"/>
      <name val="Arial"/>
      <family val="2"/>
    </font>
    <font>
      <b/>
      <sz val="11"/>
      <color theme="0"/>
      <name val="Arial"/>
      <family val="2"/>
    </font>
    <font>
      <sz val="18"/>
      <name val="Arial"/>
      <family val="2"/>
    </font>
    <font>
      <sz val="18"/>
      <color rgb="FFFF0000"/>
      <name val="Arial"/>
      <family val="2"/>
    </font>
    <font>
      <u/>
      <sz val="18"/>
      <color theme="1"/>
      <name val="Arial"/>
      <family val="2"/>
    </font>
    <font>
      <b/>
      <u/>
      <sz val="18"/>
      <name val="Arial"/>
      <family val="2"/>
    </font>
    <font>
      <u/>
      <sz val="18"/>
      <name val="Arial"/>
      <family val="2"/>
    </font>
    <font>
      <sz val="16"/>
      <color theme="1"/>
      <name val="Arial"/>
      <family val="2"/>
    </font>
    <font>
      <sz val="16"/>
      <name val="Arial"/>
      <family val="2"/>
    </font>
    <font>
      <b/>
      <sz val="16"/>
      <color rgb="FFFF0000"/>
      <name val="Arial"/>
      <family val="2"/>
    </font>
    <font>
      <sz val="16"/>
      <color rgb="FFFF0000"/>
      <name val="Arial"/>
      <family val="2"/>
    </font>
    <font>
      <u/>
      <sz val="14"/>
      <color rgb="FFFF0000"/>
      <name val="Calibri"/>
      <family val="2"/>
      <scheme val="minor"/>
    </font>
    <font>
      <sz val="14"/>
      <color theme="1"/>
      <name val="Calibri"/>
      <family val="2"/>
      <scheme val="minor"/>
    </font>
    <font>
      <b/>
      <sz val="14"/>
      <color theme="5" tint="-0.249977111117893"/>
      <name val="Calibri"/>
      <family val="2"/>
      <scheme val="minor"/>
    </font>
    <font>
      <b/>
      <sz val="14"/>
      <color indexed="8"/>
      <name val="Calibri"/>
      <family val="2"/>
    </font>
    <font>
      <b/>
      <sz val="22"/>
      <name val="Arial"/>
      <family val="2"/>
    </font>
    <font>
      <b/>
      <sz val="12"/>
      <color indexed="8"/>
      <name val="Arial Narrow"/>
      <family val="2"/>
    </font>
    <font>
      <b/>
      <sz val="16"/>
      <color indexed="8"/>
      <name val="Arial Narrow"/>
      <family val="2"/>
    </font>
    <font>
      <b/>
      <u/>
      <sz val="16"/>
      <color indexed="8"/>
      <name val="Arial Narrow"/>
      <family val="2"/>
    </font>
    <font>
      <b/>
      <sz val="16"/>
      <name val="Wingdings 3"/>
      <family val="1"/>
      <charset val="2"/>
    </font>
    <font>
      <b/>
      <sz val="22"/>
      <name val="Arial Narrow"/>
      <family val="2"/>
    </font>
    <font>
      <b/>
      <sz val="22"/>
      <color theme="1"/>
      <name val="Wingdings 3"/>
      <family val="1"/>
      <charset val="2"/>
    </font>
    <font>
      <b/>
      <sz val="22"/>
      <color theme="1"/>
      <name val="Arial Narrow"/>
      <family val="2"/>
    </font>
    <font>
      <b/>
      <sz val="18"/>
      <name val="Arial Narrow"/>
      <family val="2"/>
    </font>
    <font>
      <b/>
      <sz val="18"/>
      <color rgb="FFFFFF00"/>
      <name val="Arial Narrow"/>
      <family val="2"/>
    </font>
    <font>
      <u/>
      <sz val="18"/>
      <name val="Calibri"/>
      <family val="2"/>
      <scheme val="minor"/>
    </font>
    <font>
      <b/>
      <sz val="11"/>
      <color rgb="FFFF3300"/>
      <name val="Arial"/>
      <family val="2"/>
    </font>
    <font>
      <b/>
      <u/>
      <sz val="11"/>
      <color rgb="FFFF3300"/>
      <name val="Arial"/>
      <family val="2"/>
    </font>
    <font>
      <b/>
      <u/>
      <sz val="11"/>
      <color theme="10"/>
      <name val="Calibri"/>
      <family val="2"/>
      <scheme val="minor"/>
    </font>
    <font>
      <sz val="20"/>
      <color rgb="FFFF0000"/>
      <name val="Wingdings 3"/>
      <family val="1"/>
      <charset val="2"/>
    </font>
    <font>
      <b/>
      <sz val="26"/>
      <color theme="1"/>
      <name val="Arial"/>
      <family val="2"/>
    </font>
    <font>
      <b/>
      <sz val="24"/>
      <color theme="3" tint="-0.249977111117893"/>
      <name val="Arial"/>
      <family val="2"/>
    </font>
    <font>
      <b/>
      <sz val="24"/>
      <color theme="2"/>
      <name val="Arial"/>
      <family val="2"/>
    </font>
    <font>
      <b/>
      <sz val="12"/>
      <color rgb="FFFF3300"/>
      <name val="Arial"/>
      <family val="2"/>
    </font>
    <font>
      <sz val="12"/>
      <color rgb="FFFF3300"/>
      <name val="Arial"/>
      <family val="2"/>
    </font>
    <font>
      <i/>
      <sz val="14"/>
      <name val="Arial"/>
      <family val="2"/>
    </font>
    <font>
      <strike/>
      <sz val="14"/>
      <color theme="1"/>
      <name val="Arial"/>
      <family val="2"/>
    </font>
    <font>
      <i/>
      <sz val="14"/>
      <color theme="1"/>
      <name val="Arial"/>
      <family val="2"/>
    </font>
  </fonts>
  <fills count="52">
    <fill>
      <patternFill patternType="none"/>
    </fill>
    <fill>
      <patternFill patternType="gray125"/>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rgb="FFFFC0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theme="0"/>
      </patternFill>
    </fill>
    <fill>
      <patternFill patternType="solid">
        <fgColor rgb="FFDCE6F1"/>
        <bgColor indexed="64"/>
      </patternFill>
    </fill>
    <fill>
      <patternFill patternType="solid">
        <fgColor rgb="FFDCE6F1"/>
        <bgColor rgb="FFDCE6F1"/>
      </patternFill>
    </fill>
    <fill>
      <patternFill patternType="solid">
        <fgColor theme="0"/>
        <bgColor rgb="FFDCE6F1"/>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6" tint="0.79998168889431442"/>
        <bgColor theme="0"/>
      </patternFill>
    </fill>
    <fill>
      <patternFill patternType="solid">
        <fgColor indexed="2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CCECFF"/>
        <bgColor indexed="64"/>
      </patternFill>
    </fill>
    <fill>
      <patternFill patternType="solid">
        <fgColor theme="1"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33CCCC"/>
        <bgColor indexed="64"/>
      </patternFill>
    </fill>
    <fill>
      <patternFill patternType="solid">
        <fgColor rgb="FF0FCFC6"/>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CCCCCC"/>
      </left>
      <right style="thin">
        <color rgb="FF000000"/>
      </right>
      <top style="thin">
        <color rgb="FFCCCCCC"/>
      </top>
      <bottom style="thin">
        <color rgb="FF000000"/>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rgb="FFCCCCCC"/>
      </left>
      <right style="medium">
        <color rgb="FF000000"/>
      </right>
      <top/>
      <bottom style="medium">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bottom style="double">
        <color indexed="64"/>
      </bottom>
      <diagonal/>
    </border>
    <border>
      <left style="medium">
        <color indexed="64"/>
      </left>
      <right style="medium">
        <color indexed="64"/>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CCCCCC"/>
      </top>
      <bottom style="medium">
        <color rgb="FF000000"/>
      </bottom>
      <diagonal/>
    </border>
    <border>
      <left style="medium">
        <color indexed="64"/>
      </left>
      <right style="medium">
        <color rgb="FF000000"/>
      </right>
      <top style="medium">
        <color rgb="FFCCCCCC"/>
      </top>
      <bottom style="medium">
        <color indexed="64"/>
      </bottom>
      <diagonal/>
    </border>
    <border>
      <left style="medium">
        <color rgb="FFCCCCCC"/>
      </left>
      <right style="medium">
        <color rgb="FF000000"/>
      </right>
      <top style="medium">
        <color rgb="FFCCCCCC"/>
      </top>
      <bottom style="medium">
        <color indexed="64"/>
      </bottom>
      <diagonal/>
    </border>
    <border>
      <left style="medium">
        <color rgb="FFCCCCCC"/>
      </left>
      <right style="medium">
        <color rgb="FF000000"/>
      </right>
      <top style="medium">
        <color rgb="FF000000"/>
      </top>
      <bottom style="medium">
        <color indexed="64"/>
      </bottom>
      <diagonal/>
    </border>
    <border>
      <left style="medium">
        <color rgb="FFCCCCCC"/>
      </left>
      <right style="medium">
        <color rgb="FF000000"/>
      </right>
      <top/>
      <bottom style="medium">
        <color indexed="64"/>
      </bottom>
      <diagonal/>
    </border>
    <border>
      <left style="medium">
        <color indexed="64"/>
      </left>
      <right style="medium">
        <color indexed="64"/>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CCCCCC"/>
      </left>
      <right/>
      <top style="medium">
        <color rgb="FF000000"/>
      </top>
      <bottom style="medium">
        <color rgb="FF000000"/>
      </bottom>
      <diagonal/>
    </border>
    <border>
      <left style="medium">
        <color indexed="64"/>
      </left>
      <right/>
      <top/>
      <bottom style="medium">
        <color rgb="FF000000"/>
      </bottom>
      <diagonal/>
    </border>
    <border>
      <left style="medium">
        <color rgb="FFCCCCCC"/>
      </left>
      <right/>
      <top/>
      <bottom style="medium">
        <color rgb="FF000000"/>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medium">
        <color rgb="FF000000"/>
      </right>
      <top style="medium">
        <color rgb="FF000000"/>
      </top>
      <bottom style="medium">
        <color indexed="64"/>
      </bottom>
      <diagonal/>
    </border>
    <border>
      <left style="thin">
        <color rgb="FFCCCCCC"/>
      </left>
      <right style="thin">
        <color rgb="FF000000"/>
      </right>
      <top style="thin">
        <color rgb="FFCCCCCC"/>
      </top>
      <bottom style="medium">
        <color indexed="64"/>
      </bottom>
      <diagonal/>
    </border>
    <border>
      <left style="thin">
        <color rgb="FFCCCCCC"/>
      </left>
      <right/>
      <top style="thin">
        <color rgb="FF000000"/>
      </top>
      <bottom style="thin">
        <color rgb="FF000000"/>
      </bottom>
      <diagonal/>
    </border>
    <border>
      <left style="thin">
        <color rgb="FFCCCCCC"/>
      </left>
      <right/>
      <top style="thin">
        <color rgb="FFCCCCCC"/>
      </top>
      <bottom style="thin">
        <color rgb="FF000000"/>
      </bottom>
      <diagonal/>
    </border>
    <border>
      <left style="thin">
        <color rgb="FFCCCCCC"/>
      </left>
      <right/>
      <top style="thin">
        <color rgb="FFCCCCCC"/>
      </top>
      <bottom style="medium">
        <color indexed="64"/>
      </bottom>
      <diagonal/>
    </border>
    <border>
      <left style="thin">
        <color rgb="FF000000"/>
      </left>
      <right/>
      <top style="thin">
        <color rgb="FF000000"/>
      </top>
      <bottom style="thin">
        <color rgb="FF000000"/>
      </bottom>
      <diagonal/>
    </border>
    <border>
      <left/>
      <right/>
      <top style="thin">
        <color rgb="FFCCCCCC"/>
      </top>
      <bottom style="thin">
        <color rgb="FF000000"/>
      </bottom>
      <diagonal/>
    </border>
    <border>
      <left/>
      <right/>
      <top style="thin">
        <color rgb="FFCCCCCC"/>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CCCCCC"/>
      </top>
      <bottom style="thin">
        <color rgb="FF000000"/>
      </bottom>
      <diagonal/>
    </border>
    <border>
      <left style="medium">
        <color indexed="64"/>
      </left>
      <right style="thin">
        <color rgb="FF000000"/>
      </right>
      <top style="thin">
        <color rgb="FFCCCCCC"/>
      </top>
      <bottom style="medium">
        <color indexed="64"/>
      </bottom>
      <diagonal/>
    </border>
    <border>
      <left style="medium">
        <color rgb="FF000000"/>
      </left>
      <right style="medium">
        <color indexed="64"/>
      </right>
      <top style="thin">
        <color indexed="64"/>
      </top>
      <bottom style="thin">
        <color indexed="64"/>
      </bottom>
      <diagonal/>
    </border>
    <border>
      <left/>
      <right style="medium">
        <color rgb="FF000000"/>
      </right>
      <top style="medium">
        <color rgb="FF000000"/>
      </top>
      <bottom style="medium">
        <color rgb="FF000000"/>
      </bottom>
      <diagonal/>
    </border>
    <border>
      <left/>
      <right style="medium">
        <color rgb="FF000000"/>
      </right>
      <top style="medium">
        <color rgb="FFCCCCCC"/>
      </top>
      <bottom style="medium">
        <color rgb="FF000000"/>
      </bottom>
      <diagonal/>
    </border>
    <border>
      <left/>
      <right style="medium">
        <color rgb="FF000000"/>
      </right>
      <top style="medium">
        <color rgb="FFCCCCCC"/>
      </top>
      <bottom/>
      <diagonal/>
    </border>
    <border>
      <left style="medium">
        <color rgb="FF000000"/>
      </left>
      <right style="medium">
        <color rgb="FF000000"/>
      </right>
      <top style="thin">
        <color indexed="64"/>
      </top>
      <bottom style="medium">
        <color indexed="64"/>
      </bottom>
      <diagonal/>
    </border>
    <border>
      <left/>
      <right style="medium">
        <color rgb="FF000000"/>
      </right>
      <top style="thin">
        <color indexed="64"/>
      </top>
      <bottom style="medium">
        <color indexed="64"/>
      </bottom>
      <diagonal/>
    </border>
  </borders>
  <cellStyleXfs count="15">
    <xf numFmtId="0" fontId="0" fillId="0" borderId="0"/>
    <xf numFmtId="0" fontId="2" fillId="2" borderId="1">
      <alignment horizontal="center" vertical="center" textRotation="90" wrapText="1"/>
    </xf>
    <xf numFmtId="0" fontId="2" fillId="3" borderId="1">
      <alignment horizontal="center" vertical="center" textRotation="90" wrapText="1"/>
    </xf>
    <xf numFmtId="0" fontId="2" fillId="4" borderId="1">
      <alignment horizontal="center" vertical="center" textRotation="90" wrapText="1"/>
    </xf>
    <xf numFmtId="0" fontId="2" fillId="5" borderId="1">
      <alignment horizontal="center" vertical="center" textRotation="90" wrapText="1"/>
    </xf>
    <xf numFmtId="0" fontId="2" fillId="6" borderId="1">
      <alignment horizontal="center" vertical="center" textRotation="90" wrapText="1"/>
    </xf>
    <xf numFmtId="0" fontId="2" fillId="5" borderId="1">
      <alignment horizontal="center" vertical="center" textRotation="90" wrapText="1"/>
    </xf>
    <xf numFmtId="0" fontId="2" fillId="7" borderId="1">
      <alignment horizontal="center" vertical="center" textRotation="90" wrapText="1"/>
    </xf>
    <xf numFmtId="0" fontId="2" fillId="8" borderId="1">
      <alignment horizontal="center" vertical="center" textRotation="90" wrapText="1"/>
    </xf>
    <xf numFmtId="0" fontId="2" fillId="9" borderId="1">
      <alignment horizontal="center" vertical="center" textRotation="90" wrapText="1"/>
    </xf>
    <xf numFmtId="0" fontId="8"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8" fillId="0" borderId="0" applyNumberFormat="0" applyFill="0" applyBorder="0" applyAlignment="0" applyProtection="0"/>
  </cellStyleXfs>
  <cellXfs count="925">
    <xf numFmtId="0" fontId="0" fillId="0" borderId="0" xfId="0"/>
    <xf numFmtId="0" fontId="0" fillId="12" borderId="0" xfId="0" applyFill="1"/>
    <xf numFmtId="0" fontId="11" fillId="12" borderId="6" xfId="0" applyFont="1" applyFill="1" applyBorder="1" applyAlignment="1">
      <alignment vertical="center"/>
    </xf>
    <xf numFmtId="0" fontId="11" fillId="12" borderId="7" xfId="0" applyFont="1" applyFill="1" applyBorder="1" applyAlignment="1">
      <alignment vertical="center"/>
    </xf>
    <xf numFmtId="0" fontId="11" fillId="12" borderId="8" xfId="0" applyFont="1" applyFill="1" applyBorder="1" applyAlignment="1">
      <alignment vertical="center"/>
    </xf>
    <xf numFmtId="0" fontId="14" fillId="12" borderId="0" xfId="0" applyFont="1" applyFill="1"/>
    <xf numFmtId="0" fontId="4" fillId="13"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15" fillId="12" borderId="2" xfId="0" applyFont="1" applyFill="1" applyBorder="1" applyAlignment="1">
      <alignment horizontal="center" vertical="center"/>
    </xf>
    <xf numFmtId="0" fontId="15" fillId="12" borderId="3" xfId="0" applyFont="1" applyFill="1" applyBorder="1" applyAlignment="1">
      <alignment horizontal="center" vertical="center"/>
    </xf>
    <xf numFmtId="0" fontId="4" fillId="10" borderId="4" xfId="0" applyFont="1" applyFill="1" applyBorder="1" applyAlignment="1">
      <alignment horizontal="center" vertical="center" wrapText="1"/>
    </xf>
    <xf numFmtId="0" fontId="2" fillId="0" borderId="0" xfId="12" applyFont="1" applyFill="1" applyBorder="1" applyAlignment="1" applyProtection="1">
      <alignment horizontal="center" vertical="center"/>
    </xf>
    <xf numFmtId="0" fontId="32" fillId="25" borderId="4" xfId="12" applyFont="1" applyFill="1" applyBorder="1" applyAlignment="1">
      <alignment horizontal="center" vertical="center" wrapText="1"/>
    </xf>
    <xf numFmtId="0" fontId="35" fillId="18" borderId="21" xfId="0" applyFont="1" applyFill="1" applyBorder="1" applyAlignment="1">
      <alignment horizontal="center" vertical="center" wrapText="1"/>
    </xf>
    <xf numFmtId="0" fontId="4" fillId="10" borderId="21" xfId="12" applyFont="1" applyFill="1" applyBorder="1" applyAlignment="1" applyProtection="1">
      <alignment horizontal="center" vertical="center" wrapText="1"/>
    </xf>
    <xf numFmtId="0" fontId="35" fillId="18" borderId="7" xfId="0" applyFont="1" applyFill="1" applyBorder="1" applyAlignment="1">
      <alignment horizontal="center" vertical="center" wrapText="1"/>
    </xf>
    <xf numFmtId="0" fontId="4" fillId="11" borderId="21" xfId="12" applyFont="1" applyFill="1" applyBorder="1" applyAlignment="1" applyProtection="1">
      <alignment horizontal="center" vertical="center" wrapText="1"/>
    </xf>
    <xf numFmtId="0" fontId="35" fillId="18" borderId="6" xfId="0" applyFont="1" applyFill="1" applyBorder="1" applyAlignment="1">
      <alignment horizontal="center" vertical="center" wrapText="1"/>
    </xf>
    <xf numFmtId="0" fontId="4" fillId="13" borderId="21" xfId="12" applyFont="1" applyFill="1" applyBorder="1" applyAlignment="1" applyProtection="1">
      <alignment horizontal="center" vertical="center" wrapText="1"/>
    </xf>
    <xf numFmtId="0" fontId="35" fillId="18" borderId="8" xfId="0" applyFont="1" applyFill="1" applyBorder="1" applyAlignment="1">
      <alignment horizontal="center" vertical="center" wrapText="1"/>
    </xf>
    <xf numFmtId="0" fontId="4" fillId="14" borderId="34" xfId="12" applyFont="1" applyFill="1" applyBorder="1" applyAlignment="1" applyProtection="1">
      <alignment horizontal="center" vertical="center" wrapText="1"/>
    </xf>
    <xf numFmtId="0" fontId="14" fillId="0" borderId="11"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21" xfId="0" applyFont="1" applyBorder="1" applyAlignment="1">
      <alignment horizontal="justify" vertical="center" wrapText="1"/>
    </xf>
    <xf numFmtId="0" fontId="0" fillId="12" borderId="0" xfId="0" applyFill="1" applyAlignment="1">
      <alignment horizontal="justify" vertical="center"/>
    </xf>
    <xf numFmtId="0" fontId="0" fillId="0" borderId="0" xfId="0" applyBorder="1" applyAlignment="1">
      <alignment vertical="top" wrapText="1"/>
    </xf>
    <xf numFmtId="0" fontId="53" fillId="0" borderId="0" xfId="0" applyFont="1" applyBorder="1" applyAlignment="1">
      <alignment vertical="top" wrapText="1"/>
    </xf>
    <xf numFmtId="0" fontId="10" fillId="0" borderId="0" xfId="0" applyFont="1" applyProtection="1">
      <protection hidden="1"/>
    </xf>
    <xf numFmtId="0" fontId="14" fillId="0" borderId="1" xfId="0" applyFont="1" applyBorder="1" applyProtection="1">
      <protection hidden="1"/>
    </xf>
    <xf numFmtId="0" fontId="0" fillId="27" borderId="2" xfId="0" applyFill="1" applyBorder="1" applyAlignment="1" applyProtection="1">
      <alignment horizontal="center" vertical="center"/>
      <protection hidden="1"/>
    </xf>
    <xf numFmtId="0" fontId="14" fillId="0" borderId="1" xfId="0" applyFont="1" applyBorder="1" applyAlignment="1" applyProtection="1">
      <alignment vertical="center" wrapText="1"/>
      <protection hidden="1"/>
    </xf>
    <xf numFmtId="0" fontId="14" fillId="0" borderId="1" xfId="0" applyFont="1" applyBorder="1" applyAlignment="1" applyProtection="1">
      <alignment wrapText="1"/>
      <protection hidden="1"/>
    </xf>
    <xf numFmtId="0" fontId="14" fillId="0" borderId="12" xfId="0" applyFont="1" applyBorder="1" applyProtection="1">
      <protection hidden="1"/>
    </xf>
    <xf numFmtId="0" fontId="0" fillId="0" borderId="0" xfId="0" applyProtection="1">
      <protection hidden="1"/>
    </xf>
    <xf numFmtId="0" fontId="0" fillId="0" borderId="0" xfId="0" applyBorder="1" applyProtection="1">
      <protection hidden="1"/>
    </xf>
    <xf numFmtId="0" fontId="11" fillId="27" borderId="1" xfId="0" applyFont="1" applyFill="1" applyBorder="1" applyAlignment="1" applyProtection="1">
      <alignment vertical="center"/>
      <protection hidden="1"/>
    </xf>
    <xf numFmtId="0" fontId="11" fillId="27" borderId="12" xfId="0" applyFont="1" applyFill="1" applyBorder="1" applyAlignment="1" applyProtection="1">
      <alignment vertical="center"/>
      <protection hidden="1"/>
    </xf>
    <xf numFmtId="0" fontId="25" fillId="14" borderId="1" xfId="0" applyFont="1" applyFill="1" applyBorder="1" applyAlignment="1" applyProtection="1">
      <alignment horizontal="center" vertical="center" wrapText="1"/>
      <protection hidden="1"/>
    </xf>
    <xf numFmtId="0" fontId="26" fillId="10" borderId="0" xfId="0" applyFont="1" applyFill="1" applyAlignment="1" applyProtection="1">
      <alignment horizontal="center" vertical="center"/>
      <protection hidden="1"/>
    </xf>
    <xf numFmtId="0" fontId="0" fillId="12" borderId="7" xfId="0" applyFill="1" applyBorder="1" applyAlignment="1" applyProtection="1">
      <alignment horizontal="center" vertical="center"/>
      <protection hidden="1"/>
    </xf>
    <xf numFmtId="0" fontId="3" fillId="12" borderId="7" xfId="0" applyFont="1" applyFill="1" applyBorder="1" applyAlignment="1" applyProtection="1">
      <alignment vertical="center"/>
      <protection hidden="1"/>
    </xf>
    <xf numFmtId="0" fontId="9" fillId="13" borderId="1" xfId="0" applyFont="1" applyFill="1" applyBorder="1" applyAlignment="1" applyProtection="1">
      <alignment horizontal="center" vertical="center" wrapText="1"/>
      <protection hidden="1"/>
    </xf>
    <xf numFmtId="0" fontId="26" fillId="11" borderId="0" xfId="0" applyFont="1" applyFill="1" applyAlignment="1" applyProtection="1">
      <alignment horizontal="center" vertical="center"/>
      <protection hidden="1"/>
    </xf>
    <xf numFmtId="0" fontId="9" fillId="11" borderId="1" xfId="0" applyFont="1" applyFill="1" applyBorder="1" applyAlignment="1" applyProtection="1">
      <alignment horizontal="center" vertical="center" wrapText="1"/>
      <protection hidden="1"/>
    </xf>
    <xf numFmtId="0" fontId="26" fillId="24" borderId="0" xfId="0" applyFont="1" applyFill="1" applyAlignment="1" applyProtection="1">
      <alignment horizontal="center" vertical="center"/>
      <protection hidden="1"/>
    </xf>
    <xf numFmtId="0" fontId="43" fillId="0" borderId="0" xfId="0" applyFont="1" applyBorder="1" applyAlignment="1" applyProtection="1">
      <alignment vertical="top"/>
      <protection hidden="1"/>
    </xf>
    <xf numFmtId="0" fontId="31" fillId="12" borderId="0" xfId="0" applyFont="1" applyFill="1" applyProtection="1">
      <protection hidden="1"/>
    </xf>
    <xf numFmtId="0" fontId="31" fillId="0" borderId="0" xfId="0" applyFont="1" applyProtection="1">
      <protection hidden="1"/>
    </xf>
    <xf numFmtId="0" fontId="13" fillId="19" borderId="21" xfId="0" applyFont="1" applyFill="1" applyBorder="1" applyAlignment="1" applyProtection="1">
      <alignment horizontal="center" vertical="center" wrapText="1"/>
      <protection hidden="1"/>
    </xf>
    <xf numFmtId="0" fontId="15" fillId="15" borderId="2" xfId="0" applyFont="1" applyFill="1" applyBorder="1" applyAlignment="1">
      <alignment horizontal="center" vertical="center"/>
    </xf>
    <xf numFmtId="0" fontId="15" fillId="15" borderId="18" xfId="0" applyFont="1" applyFill="1" applyBorder="1" applyAlignment="1">
      <alignment horizontal="center" vertical="center"/>
    </xf>
    <xf numFmtId="0" fontId="1" fillId="10" borderId="19" xfId="12" applyFont="1" applyFill="1" applyBorder="1" applyAlignment="1" applyProtection="1">
      <alignment horizontal="center" vertical="center" wrapText="1"/>
    </xf>
    <xf numFmtId="0" fontId="1" fillId="10" borderId="1" xfId="12" applyFont="1" applyFill="1" applyBorder="1" applyAlignment="1" applyProtection="1">
      <alignment horizontal="center" vertical="center" wrapText="1"/>
    </xf>
    <xf numFmtId="0" fontId="1" fillId="10" borderId="1" xfId="0" applyFont="1" applyFill="1" applyBorder="1" applyAlignment="1">
      <alignment horizontal="center" vertical="center" wrapText="1"/>
    </xf>
    <xf numFmtId="0" fontId="1" fillId="10" borderId="12" xfId="12" applyFont="1" applyFill="1" applyBorder="1" applyAlignment="1" applyProtection="1">
      <alignment horizontal="center" vertical="center" wrapText="1"/>
    </xf>
    <xf numFmtId="0" fontId="1" fillId="11" borderId="19" xfId="12" applyFont="1" applyFill="1" applyBorder="1" applyAlignment="1" applyProtection="1">
      <alignment horizontal="center" vertical="center" wrapText="1"/>
    </xf>
    <xf numFmtId="0" fontId="1" fillId="11" borderId="1" xfId="12" applyFont="1" applyFill="1" applyBorder="1" applyAlignment="1" applyProtection="1">
      <alignment horizontal="center" vertical="center" wrapText="1"/>
    </xf>
    <xf numFmtId="0" fontId="1" fillId="11" borderId="12" xfId="12" applyFont="1" applyFill="1" applyBorder="1" applyAlignment="1" applyProtection="1">
      <alignment horizontal="center" vertical="center" wrapText="1"/>
    </xf>
    <xf numFmtId="0" fontId="1" fillId="13" borderId="19" xfId="12" applyFont="1" applyFill="1" applyBorder="1" applyAlignment="1" applyProtection="1">
      <alignment horizontal="center" vertical="center" wrapText="1"/>
    </xf>
    <xf numFmtId="0" fontId="1" fillId="13" borderId="1" xfId="12" applyFont="1" applyFill="1" applyBorder="1" applyAlignment="1" applyProtection="1">
      <alignment horizontal="center" vertical="center" wrapText="1"/>
    </xf>
    <xf numFmtId="0" fontId="1" fillId="13" borderId="12" xfId="12" applyFont="1" applyFill="1" applyBorder="1" applyAlignment="1" applyProtection="1">
      <alignment horizontal="center" vertical="center" wrapText="1"/>
    </xf>
    <xf numFmtId="0" fontId="1" fillId="14" borderId="20" xfId="0" applyFont="1" applyFill="1" applyBorder="1" applyAlignment="1">
      <alignment horizontal="center" vertical="center" wrapText="1"/>
    </xf>
    <xf numFmtId="0" fontId="1" fillId="14" borderId="23" xfId="12" applyFont="1" applyFill="1" applyBorder="1" applyAlignment="1" applyProtection="1">
      <alignment horizontal="center" vertical="center" wrapText="1"/>
    </xf>
    <xf numFmtId="0" fontId="14" fillId="14" borderId="23" xfId="0" applyFont="1" applyFill="1" applyBorder="1" applyAlignment="1">
      <alignment horizontal="center" vertical="center" wrapText="1"/>
    </xf>
    <xf numFmtId="0" fontId="1" fillId="14" borderId="23" xfId="0" applyFont="1" applyFill="1" applyBorder="1" applyAlignment="1">
      <alignment horizontal="center" vertical="center" wrapText="1"/>
    </xf>
    <xf numFmtId="0" fontId="1" fillId="14" borderId="17" xfId="0" applyFont="1" applyFill="1" applyBorder="1" applyAlignment="1">
      <alignment horizontal="center" vertical="center" wrapText="1"/>
    </xf>
    <xf numFmtId="0" fontId="0" fillId="0" borderId="0" xfId="0" applyAlignment="1">
      <alignment horizontal="center"/>
    </xf>
    <xf numFmtId="0" fontId="2" fillId="0" borderId="39" xfId="12" applyFont="1" applyFill="1" applyBorder="1" applyAlignment="1" applyProtection="1">
      <alignment horizontal="center" vertical="center"/>
    </xf>
    <xf numFmtId="0" fontId="2" fillId="0" borderId="46" xfId="12" applyFont="1" applyFill="1" applyBorder="1" applyAlignment="1" applyProtection="1">
      <alignment horizontal="center" vertical="center"/>
    </xf>
    <xf numFmtId="0" fontId="27" fillId="0" borderId="1" xfId="0" applyFont="1" applyFill="1" applyBorder="1" applyAlignment="1" applyProtection="1">
      <alignment horizontal="center" vertical="center" wrapText="1"/>
      <protection hidden="1"/>
    </xf>
    <xf numFmtId="0" fontId="5" fillId="0" borderId="0" xfId="0" applyFont="1" applyBorder="1" applyAlignment="1" applyProtection="1">
      <alignment horizontal="center"/>
      <protection hidden="1"/>
    </xf>
    <xf numFmtId="0" fontId="10" fillId="0" borderId="1" xfId="0" applyFont="1" applyBorder="1" applyAlignment="1" applyProtection="1">
      <alignment horizontal="justify"/>
      <protection hidden="1"/>
    </xf>
    <xf numFmtId="0" fontId="44" fillId="0" borderId="0" xfId="0" applyFont="1" applyBorder="1" applyAlignment="1" applyProtection="1">
      <alignment horizontal="justify"/>
      <protection hidden="1"/>
    </xf>
    <xf numFmtId="0" fontId="10" fillId="0" borderId="0" xfId="0" applyFont="1" applyBorder="1" applyAlignment="1" applyProtection="1">
      <alignment horizontal="justify"/>
      <protection hidden="1"/>
    </xf>
    <xf numFmtId="0" fontId="5" fillId="0" borderId="24" xfId="0" applyFont="1" applyBorder="1" applyAlignment="1" applyProtection="1">
      <alignment horizontal="left" vertical="top"/>
      <protection hidden="1"/>
    </xf>
    <xf numFmtId="0" fontId="13" fillId="19" borderId="36" xfId="0" applyFont="1" applyFill="1" applyBorder="1" applyAlignment="1" applyProtection="1">
      <alignment horizontal="center" vertical="center" wrapText="1"/>
      <protection hidden="1"/>
    </xf>
    <xf numFmtId="0" fontId="0" fillId="31" borderId="0" xfId="0" applyFill="1" applyBorder="1" applyProtection="1">
      <protection hidden="1"/>
    </xf>
    <xf numFmtId="0" fontId="0" fillId="16" borderId="0" xfId="0" applyFill="1" applyProtection="1">
      <protection hidden="1"/>
    </xf>
    <xf numFmtId="0" fontId="0" fillId="31" borderId="16" xfId="0" applyFill="1" applyBorder="1" applyProtection="1">
      <protection hidden="1"/>
    </xf>
    <xf numFmtId="0" fontId="13" fillId="31" borderId="21" xfId="0" applyFont="1" applyFill="1" applyBorder="1" applyAlignment="1" applyProtection="1">
      <alignment horizontal="center"/>
      <protection hidden="1"/>
    </xf>
    <xf numFmtId="0" fontId="13" fillId="31" borderId="15" xfId="0" applyFont="1" applyFill="1" applyBorder="1" applyAlignment="1" applyProtection="1">
      <alignment horizontal="center"/>
      <protection hidden="1"/>
    </xf>
    <xf numFmtId="0" fontId="13" fillId="31" borderId="4" xfId="0" applyFont="1" applyFill="1" applyBorder="1" applyAlignment="1" applyProtection="1">
      <alignment horizontal="center"/>
      <protection hidden="1"/>
    </xf>
    <xf numFmtId="0" fontId="13" fillId="31" borderId="25" xfId="0" applyFont="1" applyFill="1" applyBorder="1" applyAlignment="1" applyProtection="1">
      <alignment horizontal="center"/>
      <protection hidden="1"/>
    </xf>
    <xf numFmtId="0" fontId="16" fillId="31" borderId="44" xfId="0" applyFont="1" applyFill="1" applyBorder="1" applyAlignment="1" applyProtection="1">
      <alignment horizontal="center"/>
      <protection locked="0"/>
    </xf>
    <xf numFmtId="0" fontId="16" fillId="31" borderId="56" xfId="0" applyFont="1" applyFill="1" applyBorder="1" applyAlignment="1" applyProtection="1">
      <alignment horizontal="center"/>
      <protection locked="0"/>
    </xf>
    <xf numFmtId="0" fontId="0" fillId="31" borderId="45" xfId="0" applyFill="1" applyBorder="1" applyAlignment="1" applyProtection="1">
      <alignment horizontal="center"/>
      <protection locked="0"/>
    </xf>
    <xf numFmtId="0" fontId="0" fillId="31" borderId="56" xfId="0" applyFill="1" applyBorder="1" applyAlignment="1" applyProtection="1">
      <alignment horizontal="center"/>
      <protection locked="0"/>
    </xf>
    <xf numFmtId="0" fontId="16" fillId="31" borderId="54" xfId="0" applyFont="1" applyFill="1" applyBorder="1" applyAlignment="1" applyProtection="1">
      <alignment horizontal="center"/>
      <protection locked="0"/>
    </xf>
    <xf numFmtId="0" fontId="16" fillId="31" borderId="45" xfId="0" applyFont="1" applyFill="1" applyBorder="1" applyAlignment="1" applyProtection="1">
      <alignment horizontal="center"/>
      <protection locked="0"/>
    </xf>
    <xf numFmtId="0" fontId="0" fillId="31" borderId="58" xfId="0" applyFill="1" applyBorder="1" applyAlignment="1" applyProtection="1">
      <alignment horizontal="center"/>
      <protection locked="0"/>
    </xf>
    <xf numFmtId="0" fontId="0" fillId="31" borderId="18" xfId="0" applyFill="1" applyBorder="1" applyAlignment="1" applyProtection="1">
      <alignment horizontal="center"/>
      <protection locked="0"/>
    </xf>
    <xf numFmtId="0" fontId="16" fillId="31" borderId="23" xfId="0" applyFont="1" applyFill="1" applyBorder="1" applyAlignment="1" applyProtection="1">
      <alignment horizontal="center"/>
      <protection locked="0"/>
    </xf>
    <xf numFmtId="0" fontId="0" fillId="31" borderId="2" xfId="0" applyFill="1" applyBorder="1" applyAlignment="1" applyProtection="1">
      <alignment horizontal="center"/>
      <protection locked="0"/>
    </xf>
    <xf numFmtId="0" fontId="0" fillId="31" borderId="23" xfId="0" applyFill="1" applyBorder="1" applyAlignment="1" applyProtection="1">
      <alignment horizontal="center"/>
      <protection locked="0"/>
    </xf>
    <xf numFmtId="0" fontId="16" fillId="31" borderId="5" xfId="0" applyFont="1" applyFill="1" applyBorder="1" applyAlignment="1" applyProtection="1">
      <alignment horizontal="center"/>
      <protection locked="0"/>
    </xf>
    <xf numFmtId="0" fontId="16" fillId="31" borderId="2" xfId="0" applyFont="1" applyFill="1" applyBorder="1" applyAlignment="1" applyProtection="1">
      <alignment horizontal="center"/>
      <protection locked="0"/>
    </xf>
    <xf numFmtId="0" fontId="0" fillId="31" borderId="30" xfId="0" applyFill="1" applyBorder="1" applyAlignment="1" applyProtection="1">
      <alignment horizontal="center"/>
      <protection locked="0"/>
    </xf>
    <xf numFmtId="0" fontId="16" fillId="31" borderId="47" xfId="0" applyFont="1" applyFill="1" applyBorder="1" applyAlignment="1" applyProtection="1">
      <alignment horizontal="center"/>
      <protection locked="0"/>
    </xf>
    <xf numFmtId="0" fontId="0" fillId="31" borderId="44" xfId="0" applyFill="1" applyBorder="1" applyAlignment="1" applyProtection="1">
      <alignment horizontal="center"/>
      <protection locked="0"/>
    </xf>
    <xf numFmtId="0" fontId="0" fillId="31" borderId="47" xfId="0" applyFill="1" applyBorder="1" applyAlignment="1" applyProtection="1">
      <alignment horizontal="center"/>
      <protection locked="0"/>
    </xf>
    <xf numFmtId="0" fontId="16" fillId="31" borderId="37" xfId="0" applyFont="1" applyFill="1" applyBorder="1" applyAlignment="1" applyProtection="1">
      <alignment horizontal="center"/>
      <protection locked="0"/>
    </xf>
    <xf numFmtId="0" fontId="0" fillId="31" borderId="57" xfId="0" applyFill="1" applyBorder="1" applyAlignment="1" applyProtection="1">
      <alignment horizontal="center"/>
      <protection locked="0"/>
    </xf>
    <xf numFmtId="0" fontId="0" fillId="31" borderId="3" xfId="0" applyFill="1" applyBorder="1" applyAlignment="1" applyProtection="1">
      <alignment horizontal="center"/>
      <protection locked="0"/>
    </xf>
    <xf numFmtId="0" fontId="9" fillId="34" borderId="4" xfId="0" applyFont="1" applyFill="1" applyBorder="1" applyAlignment="1" applyProtection="1">
      <alignment horizontal="center"/>
      <protection hidden="1"/>
    </xf>
    <xf numFmtId="0" fontId="45" fillId="31" borderId="0" xfId="0" applyFont="1" applyFill="1" applyBorder="1" applyProtection="1">
      <protection hidden="1"/>
    </xf>
    <xf numFmtId="0" fontId="0" fillId="31" borderId="31" xfId="0" applyFill="1" applyBorder="1" applyProtection="1">
      <protection hidden="1"/>
    </xf>
    <xf numFmtId="0" fontId="0" fillId="31" borderId="5" xfId="0" applyFill="1" applyBorder="1" applyProtection="1">
      <protection hidden="1"/>
    </xf>
    <xf numFmtId="0" fontId="0" fillId="31" borderId="30" xfId="0" applyFill="1" applyBorder="1" applyProtection="1">
      <protection hidden="1"/>
    </xf>
    <xf numFmtId="0" fontId="12" fillId="35" borderId="18" xfId="0" applyFont="1" applyFill="1" applyBorder="1" applyAlignment="1" applyProtection="1">
      <protection hidden="1"/>
    </xf>
    <xf numFmtId="0" fontId="12" fillId="35" borderId="19" xfId="0" applyFont="1" applyFill="1" applyBorder="1" applyAlignment="1" applyProtection="1">
      <protection hidden="1"/>
    </xf>
    <xf numFmtId="0" fontId="9" fillId="36" borderId="2" xfId="0" applyFont="1" applyFill="1" applyBorder="1" applyAlignment="1" applyProtection="1">
      <alignment horizontal="center" vertical="center"/>
      <protection hidden="1"/>
    </xf>
    <xf numFmtId="0" fontId="9" fillId="36" borderId="1" xfId="0" applyFont="1" applyFill="1" applyBorder="1" applyAlignment="1" applyProtection="1">
      <alignment horizontal="center" vertical="center"/>
      <protection hidden="1"/>
    </xf>
    <xf numFmtId="0" fontId="0" fillId="27" borderId="0" xfId="0" applyFill="1" applyBorder="1" applyAlignment="1" applyProtection="1">
      <alignment horizontal="justify" vertical="center"/>
      <protection hidden="1"/>
    </xf>
    <xf numFmtId="0" fontId="9" fillId="27" borderId="0" xfId="0" applyFont="1" applyFill="1" applyBorder="1" applyAlignment="1" applyProtection="1">
      <alignment horizontal="center" vertical="center"/>
      <protection hidden="1"/>
    </xf>
    <xf numFmtId="0" fontId="0" fillId="27" borderId="0" xfId="0" applyFill="1" applyBorder="1" applyAlignment="1" applyProtection="1">
      <alignment horizontal="center" vertical="center"/>
      <protection hidden="1"/>
    </xf>
    <xf numFmtId="0" fontId="11" fillId="27" borderId="0" xfId="0" applyFont="1" applyFill="1" applyBorder="1" applyAlignment="1" applyProtection="1">
      <alignment vertical="center"/>
      <protection hidden="1"/>
    </xf>
    <xf numFmtId="0" fontId="12" fillId="27" borderId="16" xfId="0" applyFont="1" applyFill="1" applyBorder="1" applyAlignment="1" applyProtection="1">
      <protection hidden="1"/>
    </xf>
    <xf numFmtId="0" fontId="9" fillId="27" borderId="16" xfId="0" applyFont="1" applyFill="1" applyBorder="1" applyAlignment="1" applyProtection="1">
      <alignment horizontal="center" vertical="center"/>
      <protection hidden="1"/>
    </xf>
    <xf numFmtId="0" fontId="0" fillId="27" borderId="16" xfId="0" applyFill="1" applyBorder="1" applyAlignment="1" applyProtection="1">
      <alignment horizontal="justify" vertical="center"/>
      <protection hidden="1"/>
    </xf>
    <xf numFmtId="0" fontId="0" fillId="31" borderId="36" xfId="0" applyFill="1" applyBorder="1" applyProtection="1">
      <protection hidden="1"/>
    </xf>
    <xf numFmtId="0" fontId="0" fillId="31" borderId="28" xfId="0" applyFill="1" applyBorder="1" applyProtection="1">
      <protection hidden="1"/>
    </xf>
    <xf numFmtId="0" fontId="3" fillId="12" borderId="0" xfId="12" applyFont="1" applyFill="1" applyBorder="1" applyAlignment="1" applyProtection="1">
      <alignment vertical="center" wrapText="1"/>
    </xf>
    <xf numFmtId="0" fontId="30" fillId="12" borderId="38" xfId="12" applyFont="1" applyFill="1" applyBorder="1" applyAlignment="1" applyProtection="1">
      <alignment horizontal="center" vertical="center" wrapText="1"/>
    </xf>
    <xf numFmtId="0" fontId="30" fillId="12" borderId="0" xfId="12" applyFont="1" applyFill="1" applyBorder="1" applyAlignment="1" applyProtection="1">
      <alignment horizontal="center" vertical="center" wrapText="1"/>
    </xf>
    <xf numFmtId="0" fontId="67" fillId="12" borderId="0" xfId="12" applyFont="1" applyFill="1" applyProtection="1"/>
    <xf numFmtId="0" fontId="1" fillId="12" borderId="0" xfId="12" applyFill="1"/>
    <xf numFmtId="0" fontId="0" fillId="0" borderId="0" xfId="0" applyFill="1"/>
    <xf numFmtId="0" fontId="66" fillId="0" borderId="0" xfId="12" applyFont="1" applyFill="1" applyBorder="1" applyAlignment="1" applyProtection="1">
      <alignment horizontal="center" vertical="center" wrapText="1"/>
    </xf>
    <xf numFmtId="0" fontId="0" fillId="10" borderId="0" xfId="0" applyFill="1" applyBorder="1"/>
    <xf numFmtId="0" fontId="65" fillId="38" borderId="1" xfId="12" applyFont="1" applyFill="1" applyBorder="1" applyAlignment="1">
      <alignment horizontal="center" vertical="center"/>
    </xf>
    <xf numFmtId="0" fontId="1" fillId="10" borderId="1" xfId="12" applyFont="1" applyFill="1" applyBorder="1" applyAlignment="1" applyProtection="1">
      <alignment horizontal="left" vertical="center" wrapText="1"/>
    </xf>
    <xf numFmtId="0" fontId="1" fillId="11" borderId="1" xfId="12" applyFont="1" applyFill="1" applyBorder="1" applyAlignment="1" applyProtection="1">
      <alignment horizontal="left" vertical="center" wrapText="1"/>
    </xf>
    <xf numFmtId="0" fontId="0" fillId="11" borderId="0" xfId="0" applyFill="1" applyBorder="1"/>
    <xf numFmtId="0" fontId="1" fillId="13" borderId="1" xfId="12" applyFont="1" applyFill="1" applyBorder="1" applyAlignment="1" applyProtection="1">
      <alignment horizontal="left" vertical="center" wrapText="1"/>
    </xf>
    <xf numFmtId="0" fontId="1" fillId="14" borderId="1" xfId="12" applyFont="1" applyFill="1" applyBorder="1" applyAlignment="1" applyProtection="1">
      <alignment horizontal="left" vertical="center" wrapText="1"/>
    </xf>
    <xf numFmtId="0" fontId="0" fillId="12" borderId="0" xfId="0" applyFill="1" applyBorder="1"/>
    <xf numFmtId="0" fontId="0" fillId="12" borderId="0" xfId="0" applyFill="1" applyBorder="1" applyAlignment="1">
      <alignment vertical="center" wrapText="1"/>
    </xf>
    <xf numFmtId="0" fontId="0" fillId="13" borderId="0" xfId="0" applyFill="1" applyBorder="1"/>
    <xf numFmtId="0" fontId="0" fillId="14" borderId="0" xfId="0" applyFill="1" applyBorder="1"/>
    <xf numFmtId="0" fontId="16" fillId="0" borderId="0" xfId="0" applyFont="1"/>
    <xf numFmtId="0" fontId="16" fillId="0" borderId="0" xfId="0" applyFont="1" applyAlignment="1">
      <alignment horizontal="center"/>
    </xf>
    <xf numFmtId="0" fontId="13" fillId="19" borderId="0" xfId="0" applyFont="1" applyFill="1" applyBorder="1" applyAlignment="1" applyProtection="1">
      <alignment horizontal="center"/>
      <protection hidden="1"/>
    </xf>
    <xf numFmtId="0" fontId="4" fillId="0" borderId="39" xfId="12" applyFont="1" applyFill="1" applyBorder="1" applyAlignment="1" applyProtection="1">
      <alignment horizontal="center" vertical="center"/>
    </xf>
    <xf numFmtId="0" fontId="4" fillId="0" borderId="46" xfId="12" applyFont="1" applyFill="1" applyBorder="1" applyAlignment="1" applyProtection="1">
      <alignment horizontal="center" vertical="center"/>
    </xf>
    <xf numFmtId="0" fontId="4" fillId="0" borderId="0" xfId="12" applyFont="1" applyFill="1" applyBorder="1" applyAlignment="1" applyProtection="1">
      <alignment horizontal="center" vertical="center"/>
    </xf>
    <xf numFmtId="0" fontId="13" fillId="19" borderId="1" xfId="0" applyFont="1" applyFill="1" applyBorder="1" applyAlignment="1">
      <alignment horizontal="center" vertical="top" wrapText="1"/>
    </xf>
    <xf numFmtId="0" fontId="16" fillId="0" borderId="0" xfId="0" applyFont="1" applyProtection="1"/>
    <xf numFmtId="0" fontId="13" fillId="19" borderId="24" xfId="0" applyFont="1" applyFill="1" applyBorder="1" applyAlignment="1">
      <alignment horizontal="center" vertical="top" wrapText="1"/>
    </xf>
    <xf numFmtId="0" fontId="13" fillId="19" borderId="55" xfId="0" applyFont="1" applyFill="1" applyBorder="1" applyAlignment="1">
      <alignment horizontal="center" vertical="center" wrapText="1"/>
    </xf>
    <xf numFmtId="0" fontId="69" fillId="19" borderId="33" xfId="0" applyFont="1" applyFill="1" applyBorder="1" applyAlignment="1" applyProtection="1">
      <alignment horizontal="center" vertical="center" wrapText="1"/>
    </xf>
    <xf numFmtId="0" fontId="71" fillId="19" borderId="33" xfId="0" applyFont="1" applyFill="1" applyBorder="1" applyAlignment="1" applyProtection="1">
      <alignment horizontal="center" vertical="center" wrapText="1"/>
    </xf>
    <xf numFmtId="0" fontId="48" fillId="19" borderId="33" xfId="0" applyFont="1" applyFill="1" applyBorder="1" applyAlignment="1" applyProtection="1">
      <alignment horizontal="center" vertical="center" wrapText="1"/>
    </xf>
    <xf numFmtId="0" fontId="20" fillId="20" borderId="24" xfId="0" applyFont="1" applyFill="1" applyBorder="1" applyAlignment="1">
      <alignment horizontal="center" vertical="center" wrapText="1"/>
    </xf>
    <xf numFmtId="0" fontId="27" fillId="16" borderId="25" xfId="0" applyFont="1" applyFill="1" applyBorder="1" applyAlignment="1" applyProtection="1">
      <alignment horizontal="center" vertical="center" wrapText="1"/>
      <protection hidden="1"/>
    </xf>
    <xf numFmtId="0" fontId="27" fillId="16" borderId="4" xfId="0" applyFont="1" applyFill="1" applyBorder="1" applyAlignment="1" applyProtection="1">
      <alignment horizontal="center" vertical="center" wrapText="1"/>
      <protection hidden="1"/>
    </xf>
    <xf numFmtId="0" fontId="27" fillId="16" borderId="35" xfId="0" applyFont="1" applyFill="1" applyBorder="1" applyAlignment="1" applyProtection="1">
      <alignment horizontal="center" vertical="center" wrapText="1"/>
      <protection hidden="1"/>
    </xf>
    <xf numFmtId="0" fontId="16" fillId="22" borderId="24" xfId="0" applyFont="1" applyFill="1" applyBorder="1" applyAlignment="1">
      <alignment horizontal="center" vertical="center" wrapText="1"/>
    </xf>
    <xf numFmtId="0" fontId="16" fillId="19" borderId="24" xfId="0" applyFont="1" applyFill="1" applyBorder="1" applyAlignment="1">
      <alignment horizontal="center" vertical="center" wrapText="1"/>
    </xf>
    <xf numFmtId="0" fontId="27" fillId="16" borderId="24" xfId="0" applyFont="1" applyFill="1" applyBorder="1" applyAlignment="1" applyProtection="1">
      <alignment horizontal="center" vertical="center" wrapText="1"/>
      <protection hidden="1"/>
    </xf>
    <xf numFmtId="0" fontId="4" fillId="0" borderId="33" xfId="0" applyFont="1" applyFill="1" applyBorder="1" applyAlignment="1" applyProtection="1">
      <alignment horizontal="justify" vertical="top" wrapText="1"/>
      <protection locked="0"/>
    </xf>
    <xf numFmtId="0" fontId="14" fillId="0" borderId="33" xfId="0" applyFont="1" applyFill="1" applyBorder="1" applyAlignment="1" applyProtection="1">
      <alignment horizontal="center" vertical="top"/>
      <protection locked="0"/>
    </xf>
    <xf numFmtId="0" fontId="14" fillId="0" borderId="1" xfId="0" applyFont="1" applyFill="1" applyBorder="1" applyAlignment="1">
      <alignment horizontal="center" vertical="top"/>
    </xf>
    <xf numFmtId="0" fontId="14" fillId="0" borderId="31" xfId="0" applyFont="1" applyFill="1" applyBorder="1" applyAlignment="1">
      <alignment horizontal="center" vertical="top"/>
    </xf>
    <xf numFmtId="0" fontId="15" fillId="0" borderId="55" xfId="0" applyFont="1" applyFill="1" applyBorder="1" applyAlignment="1">
      <alignment horizontal="center" vertical="top"/>
    </xf>
    <xf numFmtId="0" fontId="15" fillId="0" borderId="24" xfId="0" applyFont="1" applyFill="1" applyBorder="1" applyAlignment="1">
      <alignment horizontal="center" vertical="top"/>
    </xf>
    <xf numFmtId="0" fontId="15" fillId="0" borderId="37" xfId="0" applyFont="1" applyFill="1" applyBorder="1" applyAlignment="1">
      <alignment horizontal="justify" vertical="top"/>
    </xf>
    <xf numFmtId="0" fontId="14" fillId="0" borderId="31" xfId="0" applyFont="1" applyFill="1" applyBorder="1" applyAlignment="1" applyProtection="1">
      <alignment horizontal="justify" vertical="top"/>
    </xf>
    <xf numFmtId="0" fontId="14" fillId="0" borderId="1" xfId="0" applyFont="1" applyFill="1" applyBorder="1" applyAlignment="1" applyProtection="1">
      <alignment horizontal="justify" vertical="top"/>
    </xf>
    <xf numFmtId="0" fontId="15" fillId="0" borderId="31" xfId="0" applyFont="1" applyFill="1" applyBorder="1" applyAlignment="1">
      <alignment horizontal="justify" vertical="top"/>
    </xf>
    <xf numFmtId="0" fontId="15" fillId="0" borderId="24" xfId="0" applyFont="1" applyFill="1" applyBorder="1" applyAlignment="1">
      <alignment horizontal="justify" vertical="top"/>
    </xf>
    <xf numFmtId="0" fontId="15" fillId="0" borderId="33" xfId="0" applyFont="1" applyFill="1" applyBorder="1" applyAlignment="1">
      <alignment horizontal="justify" vertical="top"/>
    </xf>
    <xf numFmtId="0" fontId="16" fillId="0" borderId="0" xfId="0" applyFont="1" applyFill="1"/>
    <xf numFmtId="0" fontId="13" fillId="0" borderId="1" xfId="0" applyFont="1" applyFill="1" applyBorder="1" applyAlignment="1">
      <alignment horizontal="center" vertical="top"/>
    </xf>
    <xf numFmtId="0" fontId="72" fillId="0" borderId="1" xfId="0" applyFont="1" applyFill="1" applyBorder="1" applyAlignment="1" applyProtection="1">
      <alignment horizontal="center" vertical="center" wrapText="1"/>
      <protection hidden="1"/>
    </xf>
    <xf numFmtId="0" fontId="52" fillId="0" borderId="1" xfId="0" applyFont="1" applyFill="1" applyBorder="1" applyAlignment="1" applyProtection="1">
      <alignment horizontal="center" vertical="center" wrapText="1"/>
      <protection hidden="1"/>
    </xf>
    <xf numFmtId="49" fontId="14" fillId="0" borderId="1" xfId="0" applyNumberFormat="1" applyFont="1" applyBorder="1" applyAlignment="1" applyProtection="1">
      <alignment horizontal="justify" vertical="top"/>
      <protection locked="0"/>
    </xf>
    <xf numFmtId="0" fontId="14" fillId="0" borderId="33" xfId="0" applyFont="1" applyFill="1" applyBorder="1" applyAlignment="1" applyProtection="1">
      <alignment horizontal="center" vertical="center"/>
      <protection locked="0"/>
    </xf>
    <xf numFmtId="0" fontId="15" fillId="0" borderId="38" xfId="0" applyFont="1" applyBorder="1" applyAlignment="1">
      <alignment horizontal="center" vertical="top"/>
    </xf>
    <xf numFmtId="0" fontId="15" fillId="0" borderId="46" xfId="0" applyFont="1" applyBorder="1" applyAlignment="1">
      <alignment horizontal="center" vertical="top"/>
    </xf>
    <xf numFmtId="0" fontId="15" fillId="0" borderId="39" xfId="0" applyFont="1" applyBorder="1" applyAlignment="1">
      <alignment horizontal="justify" vertical="top"/>
    </xf>
    <xf numFmtId="0" fontId="15" fillId="0" borderId="38" xfId="0" applyFont="1" applyFill="1" applyBorder="1" applyAlignment="1">
      <alignment horizontal="justify" vertical="top"/>
    </xf>
    <xf numFmtId="0" fontId="15" fillId="0" borderId="38" xfId="0" applyFont="1" applyFill="1" applyBorder="1" applyAlignment="1">
      <alignment horizontal="center" vertical="top"/>
    </xf>
    <xf numFmtId="0" fontId="15" fillId="0" borderId="46" xfId="0" applyFont="1" applyFill="1" applyBorder="1" applyAlignment="1">
      <alignment horizontal="justify" vertical="top"/>
    </xf>
    <xf numFmtId="0" fontId="15" fillId="0" borderId="46" xfId="0" applyFont="1" applyFill="1" applyBorder="1" applyAlignment="1">
      <alignment horizontal="center" vertical="top"/>
    </xf>
    <xf numFmtId="0" fontId="13" fillId="0" borderId="1" xfId="0" applyFont="1" applyBorder="1" applyAlignment="1">
      <alignment horizontal="center" vertical="top"/>
    </xf>
    <xf numFmtId="0" fontId="14" fillId="0" borderId="33" xfId="0" applyFont="1" applyBorder="1" applyAlignment="1" applyProtection="1">
      <alignment horizontal="center" vertical="top"/>
      <protection locked="0"/>
    </xf>
    <xf numFmtId="0" fontId="15" fillId="0" borderId="54" xfId="0" applyFont="1" applyBorder="1" applyAlignment="1">
      <alignment horizontal="justify" vertical="top"/>
    </xf>
    <xf numFmtId="49" fontId="14" fillId="0" borderId="33" xfId="0" applyNumberFormat="1" applyFont="1" applyBorder="1" applyAlignment="1" applyProtection="1">
      <alignment horizontal="justify" vertical="top" wrapText="1"/>
      <protection locked="0"/>
    </xf>
    <xf numFmtId="0" fontId="16" fillId="0" borderId="0" xfId="0" applyFont="1" applyFill="1" applyProtection="1"/>
    <xf numFmtId="0" fontId="15" fillId="0" borderId="40" xfId="0" applyFont="1" applyFill="1" applyBorder="1" applyAlignment="1">
      <alignment horizontal="justify" vertical="top"/>
    </xf>
    <xf numFmtId="0" fontId="15" fillId="0" borderId="40" xfId="0" applyFont="1" applyFill="1" applyBorder="1" applyAlignment="1">
      <alignment horizontal="center" vertical="top"/>
    </xf>
    <xf numFmtId="0" fontId="15" fillId="0" borderId="33" xfId="0" applyFont="1" applyFill="1" applyBorder="1" applyAlignment="1">
      <alignment horizontal="center" vertical="top"/>
    </xf>
    <xf numFmtId="0" fontId="27" fillId="0" borderId="0" xfId="0" applyFont="1" applyFill="1" applyBorder="1" applyAlignment="1" applyProtection="1">
      <alignment horizontal="center" vertical="center" wrapText="1"/>
      <protection hidden="1"/>
    </xf>
    <xf numFmtId="0" fontId="15" fillId="0" borderId="39" xfId="0" applyFont="1" applyFill="1" applyBorder="1" applyAlignment="1">
      <alignment horizontal="justify" vertical="top"/>
    </xf>
    <xf numFmtId="0" fontId="15" fillId="0" borderId="54" xfId="0" applyFont="1" applyFill="1" applyBorder="1" applyAlignment="1">
      <alignment horizontal="justify" vertical="top"/>
    </xf>
    <xf numFmtId="0" fontId="74" fillId="0" borderId="1" xfId="0" applyFont="1" applyFill="1" applyBorder="1" applyAlignment="1" applyProtection="1">
      <alignment horizontal="center" vertical="center" wrapText="1"/>
      <protection hidden="1"/>
    </xf>
    <xf numFmtId="0" fontId="73" fillId="0" borderId="1" xfId="0" applyFont="1" applyFill="1" applyBorder="1" applyAlignment="1" applyProtection="1">
      <alignment horizontal="center" vertical="center" wrapText="1"/>
      <protection hidden="1"/>
    </xf>
    <xf numFmtId="0" fontId="75" fillId="0" borderId="1" xfId="0" applyFont="1" applyFill="1" applyBorder="1" applyAlignment="1" applyProtection="1">
      <alignment horizontal="center" vertical="center" wrapText="1"/>
      <protection hidden="1"/>
    </xf>
    <xf numFmtId="0" fontId="9" fillId="27" borderId="0" xfId="0" applyFont="1" applyFill="1" applyBorder="1" applyAlignment="1" applyProtection="1">
      <alignment horizontal="center" vertical="center"/>
      <protection hidden="1"/>
    </xf>
    <xf numFmtId="0" fontId="0" fillId="27" borderId="0" xfId="0" applyFill="1" applyBorder="1" applyAlignment="1" applyProtection="1">
      <alignment horizontal="justify" vertical="center"/>
      <protection hidden="1"/>
    </xf>
    <xf numFmtId="0" fontId="11" fillId="12" borderId="0" xfId="0" applyFont="1" applyFill="1" applyBorder="1" applyAlignment="1">
      <alignment vertical="center"/>
    </xf>
    <xf numFmtId="0" fontId="11" fillId="12" borderId="67" xfId="0" applyFont="1" applyFill="1" applyBorder="1" applyAlignment="1">
      <alignment vertical="center"/>
    </xf>
    <xf numFmtId="0" fontId="11" fillId="12" borderId="68" xfId="0" applyFont="1" applyFill="1" applyBorder="1" applyAlignment="1">
      <alignment vertical="center"/>
    </xf>
    <xf numFmtId="0" fontId="79" fillId="12" borderId="0" xfId="0" applyFont="1" applyFill="1" applyProtection="1">
      <protection hidden="1"/>
    </xf>
    <xf numFmtId="0" fontId="56" fillId="39" borderId="65" xfId="0" applyFont="1" applyFill="1" applyBorder="1" applyAlignment="1" applyProtection="1">
      <alignment horizontal="center" vertical="center" wrapText="1"/>
      <protection hidden="1"/>
    </xf>
    <xf numFmtId="0" fontId="56" fillId="39" borderId="22" xfId="0" applyFont="1" applyFill="1" applyBorder="1" applyAlignment="1" applyProtection="1">
      <alignment horizontal="center" vertical="center"/>
      <protection hidden="1"/>
    </xf>
    <xf numFmtId="0" fontId="56" fillId="39" borderId="53" xfId="0" applyFont="1" applyFill="1" applyBorder="1" applyAlignment="1" applyProtection="1">
      <alignment horizontal="center" vertical="center"/>
      <protection hidden="1"/>
    </xf>
    <xf numFmtId="0" fontId="89" fillId="0" borderId="0" xfId="0" applyFont="1" applyBorder="1" applyAlignment="1" applyProtection="1">
      <alignment horizontal="center"/>
      <protection hidden="1"/>
    </xf>
    <xf numFmtId="0" fontId="78" fillId="11" borderId="21" xfId="0" applyFont="1" applyFill="1" applyBorder="1" applyAlignment="1" applyProtection="1">
      <alignment horizontal="center" vertical="center" wrapText="1"/>
      <protection hidden="1"/>
    </xf>
    <xf numFmtId="0" fontId="93" fillId="0" borderId="0" xfId="0" applyFont="1" applyProtection="1">
      <protection hidden="1"/>
    </xf>
    <xf numFmtId="0" fontId="94" fillId="0" borderId="0" xfId="0" applyFont="1" applyProtection="1">
      <protection hidden="1"/>
    </xf>
    <xf numFmtId="0" fontId="95" fillId="0" borderId="0" xfId="0" applyFont="1" applyProtection="1">
      <protection hidden="1"/>
    </xf>
    <xf numFmtId="0" fontId="95" fillId="0" borderId="0" xfId="0" applyFont="1" applyFill="1" applyBorder="1" applyProtection="1">
      <protection hidden="1"/>
    </xf>
    <xf numFmtId="0" fontId="57" fillId="0" borderId="0" xfId="0" applyFont="1" applyFill="1" applyBorder="1" applyAlignment="1" applyProtection="1">
      <alignment vertical="center" wrapText="1"/>
      <protection hidden="1"/>
    </xf>
    <xf numFmtId="0" fontId="97" fillId="0" borderId="61" xfId="0" applyFont="1" applyBorder="1" applyAlignment="1">
      <alignment horizontal="justify" vertical="top" wrapText="1"/>
    </xf>
    <xf numFmtId="0" fontId="97" fillId="0" borderId="62" xfId="0" applyFont="1" applyBorder="1" applyAlignment="1">
      <alignment horizontal="justify" vertical="top" wrapText="1"/>
    </xf>
    <xf numFmtId="0" fontId="98" fillId="0" borderId="0" xfId="0" applyFont="1" applyFill="1" applyProtection="1">
      <protection hidden="1"/>
    </xf>
    <xf numFmtId="0" fontId="98" fillId="0" borderId="18" xfId="0" applyFont="1" applyFill="1" applyBorder="1" applyProtection="1">
      <protection hidden="1"/>
    </xf>
    <xf numFmtId="0" fontId="98" fillId="0" borderId="19" xfId="0" applyFont="1" applyFill="1" applyBorder="1" applyProtection="1">
      <protection hidden="1"/>
    </xf>
    <xf numFmtId="0" fontId="98" fillId="0" borderId="20" xfId="0" applyFont="1" applyFill="1" applyBorder="1" applyProtection="1">
      <protection hidden="1"/>
    </xf>
    <xf numFmtId="0" fontId="77" fillId="15" borderId="59" xfId="0" applyFont="1" applyFill="1" applyBorder="1" applyAlignment="1">
      <alignment horizontal="center" vertical="top" wrapText="1"/>
    </xf>
    <xf numFmtId="0" fontId="96" fillId="15" borderId="61" xfId="0" applyFont="1" applyFill="1" applyBorder="1" applyAlignment="1">
      <alignment horizontal="justify" vertical="top" wrapText="1"/>
    </xf>
    <xf numFmtId="0" fontId="96" fillId="15" borderId="62" xfId="0" applyFont="1" applyFill="1" applyBorder="1" applyAlignment="1">
      <alignment horizontal="justify" vertical="top" wrapText="1"/>
    </xf>
    <xf numFmtId="0" fontId="97" fillId="15" borderId="61" xfId="0" applyFont="1" applyFill="1" applyBorder="1" applyAlignment="1">
      <alignment horizontal="justify" vertical="top" wrapText="1"/>
    </xf>
    <xf numFmtId="0" fontId="97" fillId="15" borderId="62" xfId="0" applyFont="1" applyFill="1" applyBorder="1" applyAlignment="1">
      <alignment horizontal="justify" vertical="top" wrapText="1"/>
    </xf>
    <xf numFmtId="0" fontId="98" fillId="0" borderId="2" xfId="0" applyFont="1" applyFill="1" applyBorder="1" applyProtection="1">
      <protection hidden="1"/>
    </xf>
    <xf numFmtId="0" fontId="98" fillId="0" borderId="1" xfId="0" applyFont="1" applyFill="1" applyBorder="1" applyProtection="1">
      <protection hidden="1"/>
    </xf>
    <xf numFmtId="0" fontId="98" fillId="0" borderId="23" xfId="0" applyFont="1" applyFill="1" applyBorder="1" applyProtection="1">
      <protection hidden="1"/>
    </xf>
    <xf numFmtId="0" fontId="94" fillId="0" borderId="2" xfId="0" applyFont="1" applyBorder="1" applyProtection="1">
      <protection hidden="1"/>
    </xf>
    <xf numFmtId="0" fontId="94" fillId="0" borderId="1" xfId="0" applyFont="1" applyBorder="1" applyProtection="1">
      <protection hidden="1"/>
    </xf>
    <xf numFmtId="0" fontId="94" fillId="0" borderId="23" xfId="0" applyFont="1" applyBorder="1" applyProtection="1">
      <protection hidden="1"/>
    </xf>
    <xf numFmtId="0" fontId="97" fillId="12" borderId="61" xfId="0" applyFont="1" applyFill="1" applyBorder="1" applyAlignment="1">
      <alignment horizontal="justify" vertical="top" wrapText="1"/>
    </xf>
    <xf numFmtId="0" fontId="97" fillId="12" borderId="62" xfId="0" applyFont="1" applyFill="1" applyBorder="1" applyAlignment="1">
      <alignment horizontal="justify" vertical="top" wrapText="1"/>
    </xf>
    <xf numFmtId="0" fontId="99" fillId="0" borderId="0" xfId="0" applyFont="1" applyProtection="1">
      <protection hidden="1"/>
    </xf>
    <xf numFmtId="0" fontId="99" fillId="0" borderId="2" xfId="0" applyFont="1" applyBorder="1" applyProtection="1">
      <protection hidden="1"/>
    </xf>
    <xf numFmtId="0" fontId="99" fillId="0" borderId="1" xfId="0" applyFont="1" applyBorder="1" applyProtection="1">
      <protection hidden="1"/>
    </xf>
    <xf numFmtId="0" fontId="99" fillId="0" borderId="23" xfId="0" applyFont="1" applyBorder="1" applyProtection="1">
      <protection hidden="1"/>
    </xf>
    <xf numFmtId="0" fontId="44" fillId="0" borderId="2" xfId="0" applyFont="1" applyBorder="1" applyAlignment="1" applyProtection="1">
      <alignment horizontal="justify" vertical="center"/>
      <protection hidden="1"/>
    </xf>
    <xf numFmtId="0" fontId="44" fillId="0" borderId="1" xfId="0" applyFont="1" applyBorder="1" applyAlignment="1" applyProtection="1">
      <alignment horizontal="justify" vertical="center"/>
      <protection hidden="1"/>
    </xf>
    <xf numFmtId="0" fontId="44" fillId="0" borderId="23" xfId="0" applyFont="1" applyBorder="1" applyAlignment="1" applyProtection="1">
      <alignment horizontal="justify" vertical="center"/>
      <protection hidden="1"/>
    </xf>
    <xf numFmtId="0" fontId="94" fillId="0" borderId="3" xfId="0" applyFont="1" applyBorder="1" applyProtection="1">
      <protection hidden="1"/>
    </xf>
    <xf numFmtId="0" fontId="94" fillId="0" borderId="12" xfId="0" applyFont="1" applyBorder="1" applyProtection="1">
      <protection hidden="1"/>
    </xf>
    <xf numFmtId="0" fontId="94" fillId="0" borderId="17" xfId="0" applyFont="1" applyBorder="1" applyProtection="1">
      <protection hidden="1"/>
    </xf>
    <xf numFmtId="0" fontId="94" fillId="0" borderId="0" xfId="0" applyFont="1" applyBorder="1" applyAlignment="1" applyProtection="1">
      <alignment horizontal="justify"/>
      <protection hidden="1"/>
    </xf>
    <xf numFmtId="0" fontId="56" fillId="10" borderId="31" xfId="0" applyFont="1" applyFill="1" applyBorder="1" applyAlignment="1">
      <alignment horizontal="center" vertical="center" wrapText="1"/>
    </xf>
    <xf numFmtId="0" fontId="56" fillId="11" borderId="31" xfId="0" applyFont="1" applyFill="1" applyBorder="1" applyAlignment="1">
      <alignment horizontal="center" vertical="center" wrapText="1"/>
    </xf>
    <xf numFmtId="0" fontId="56" fillId="24" borderId="31" xfId="0" applyFont="1" applyFill="1" applyBorder="1" applyAlignment="1">
      <alignment horizontal="center" vertical="center" wrapText="1"/>
    </xf>
    <xf numFmtId="0" fontId="56" fillId="14" borderId="31" xfId="0" applyFont="1" applyFill="1" applyBorder="1" applyAlignment="1">
      <alignment horizontal="center" vertical="center"/>
    </xf>
    <xf numFmtId="0" fontId="56" fillId="22" borderId="1" xfId="0" applyFont="1" applyFill="1" applyBorder="1" applyAlignment="1">
      <alignment horizontal="center" vertical="top" wrapText="1"/>
    </xf>
    <xf numFmtId="0" fontId="108" fillId="0" borderId="31" xfId="0" applyFont="1" applyBorder="1" applyAlignment="1">
      <alignment horizontal="justify" vertical="top" wrapText="1"/>
    </xf>
    <xf numFmtId="0" fontId="109" fillId="0" borderId="1" xfId="0" applyFont="1" applyBorder="1" applyAlignment="1">
      <alignment horizontal="justify" vertical="top" wrapText="1"/>
    </xf>
    <xf numFmtId="0" fontId="56" fillId="12" borderId="0" xfId="0" applyFont="1" applyFill="1" applyAlignment="1" applyProtection="1">
      <alignment horizontal="left"/>
      <protection hidden="1"/>
    </xf>
    <xf numFmtId="0" fontId="0" fillId="12" borderId="0" xfId="0" applyFill="1" applyBorder="1" applyProtection="1">
      <protection hidden="1"/>
    </xf>
    <xf numFmtId="0" fontId="0" fillId="12" borderId="0" xfId="0" applyFill="1" applyProtection="1">
      <protection hidden="1"/>
    </xf>
    <xf numFmtId="0" fontId="12" fillId="27" borderId="0" xfId="0" applyFont="1" applyFill="1" applyBorder="1" applyAlignment="1" applyProtection="1">
      <alignment horizontal="center"/>
      <protection hidden="1"/>
    </xf>
    <xf numFmtId="0" fontId="12" fillId="27" borderId="0" xfId="0" applyFont="1" applyFill="1" applyBorder="1" applyAlignment="1" applyProtection="1">
      <protection hidden="1"/>
    </xf>
    <xf numFmtId="0" fontId="9" fillId="27" borderId="0" xfId="0" applyFont="1" applyFill="1" applyBorder="1" applyAlignment="1" applyProtection="1">
      <alignment vertical="center"/>
      <protection hidden="1"/>
    </xf>
    <xf numFmtId="0" fontId="0" fillId="27" borderId="0" xfId="0" applyFill="1" applyBorder="1" applyAlignment="1" applyProtection="1">
      <alignment vertical="center"/>
      <protection hidden="1"/>
    </xf>
    <xf numFmtId="0" fontId="12" fillId="36" borderId="2" xfId="0" applyFont="1" applyFill="1" applyBorder="1" applyAlignment="1" applyProtection="1">
      <alignment horizontal="center" vertical="center"/>
      <protection hidden="1"/>
    </xf>
    <xf numFmtId="0" fontId="12" fillId="36" borderId="1" xfId="0" applyFont="1" applyFill="1" applyBorder="1" applyAlignment="1" applyProtection="1">
      <alignment horizontal="center" vertical="center"/>
      <protection hidden="1"/>
    </xf>
    <xf numFmtId="0" fontId="113" fillId="27" borderId="2" xfId="0" applyFont="1" applyFill="1" applyBorder="1" applyAlignment="1" applyProtection="1">
      <alignment horizontal="center" vertical="center"/>
      <protection hidden="1"/>
    </xf>
    <xf numFmtId="0" fontId="114" fillId="27" borderId="1" xfId="0" applyFont="1" applyFill="1" applyBorder="1" applyAlignment="1" applyProtection="1">
      <alignment vertical="center"/>
      <protection hidden="1"/>
    </xf>
    <xf numFmtId="0" fontId="113" fillId="27" borderId="3" xfId="0" applyFont="1" applyFill="1" applyBorder="1" applyAlignment="1" applyProtection="1">
      <alignment horizontal="center" vertical="center"/>
      <protection hidden="1"/>
    </xf>
    <xf numFmtId="0" fontId="114" fillId="27" borderId="12" xfId="0" applyFont="1" applyFill="1" applyBorder="1" applyAlignment="1" applyProtection="1">
      <alignment vertical="center"/>
      <protection hidden="1"/>
    </xf>
    <xf numFmtId="0" fontId="0" fillId="31" borderId="17" xfId="0" applyFill="1" applyBorder="1" applyAlignment="1" applyProtection="1">
      <alignment horizontal="center"/>
      <protection locked="0"/>
    </xf>
    <xf numFmtId="0" fontId="0" fillId="0" borderId="18" xfId="0" applyBorder="1" applyProtection="1">
      <protection locked="0" hidden="1"/>
    </xf>
    <xf numFmtId="0" fontId="0" fillId="0" borderId="20" xfId="0" applyBorder="1" applyProtection="1">
      <protection locked="0" hidden="1"/>
    </xf>
    <xf numFmtId="0" fontId="0" fillId="0" borderId="2" xfId="0" applyBorder="1" applyProtection="1">
      <protection locked="0" hidden="1"/>
    </xf>
    <xf numFmtId="0" fontId="0" fillId="0" borderId="23" xfId="0" applyBorder="1" applyProtection="1">
      <protection locked="0" hidden="1"/>
    </xf>
    <xf numFmtId="0" fontId="0" fillId="0" borderId="3" xfId="0" applyBorder="1" applyProtection="1">
      <protection locked="0" hidden="1"/>
    </xf>
    <xf numFmtId="0" fontId="0" fillId="0" borderId="17" xfId="0" applyBorder="1" applyProtection="1">
      <protection locked="0" hidden="1"/>
    </xf>
    <xf numFmtId="0" fontId="0" fillId="31" borderId="20" xfId="0" applyFill="1" applyBorder="1" applyAlignment="1" applyProtection="1">
      <alignment horizontal="center"/>
      <protection locked="0"/>
    </xf>
    <xf numFmtId="0" fontId="0" fillId="0" borderId="69" xfId="0" applyBorder="1" applyProtection="1">
      <protection locked="0" hidden="1"/>
    </xf>
    <xf numFmtId="0" fontId="0" fillId="0" borderId="31" xfId="0" applyBorder="1" applyProtection="1">
      <protection locked="0" hidden="1"/>
    </xf>
    <xf numFmtId="0" fontId="0" fillId="0" borderId="32" xfId="0" applyBorder="1" applyProtection="1">
      <protection locked="0" hidden="1"/>
    </xf>
    <xf numFmtId="0" fontId="0" fillId="31" borderId="54" xfId="0" applyFill="1" applyBorder="1" applyAlignment="1" applyProtection="1">
      <alignment horizontal="center"/>
      <protection locked="0"/>
    </xf>
    <xf numFmtId="0" fontId="0" fillId="31" borderId="5" xfId="0" applyFill="1" applyBorder="1" applyAlignment="1" applyProtection="1">
      <alignment horizontal="center"/>
      <protection locked="0"/>
    </xf>
    <xf numFmtId="0" fontId="0" fillId="31" borderId="37" xfId="0" applyFill="1" applyBorder="1" applyAlignment="1" applyProtection="1">
      <alignment horizontal="center"/>
      <protection locked="0"/>
    </xf>
    <xf numFmtId="0" fontId="0" fillId="31" borderId="9" xfId="0" applyFill="1" applyBorder="1" applyAlignment="1" applyProtection="1">
      <alignment horizontal="center"/>
      <protection locked="0"/>
    </xf>
    <xf numFmtId="0" fontId="0" fillId="31" borderId="10" xfId="0" applyFill="1" applyBorder="1" applyAlignment="1" applyProtection="1">
      <alignment horizontal="center"/>
      <protection locked="0"/>
    </xf>
    <xf numFmtId="0" fontId="0" fillId="31" borderId="11" xfId="0" applyFill="1" applyBorder="1" applyAlignment="1" applyProtection="1">
      <alignment horizontal="center"/>
      <protection locked="0"/>
    </xf>
    <xf numFmtId="0" fontId="16" fillId="31" borderId="1" xfId="0" applyFont="1" applyFill="1" applyBorder="1" applyAlignment="1" applyProtection="1">
      <alignment horizontal="center"/>
      <protection hidden="1"/>
    </xf>
    <xf numFmtId="0" fontId="16" fillId="31" borderId="1" xfId="0" applyFont="1" applyFill="1" applyBorder="1" applyAlignment="1" applyProtection="1">
      <alignment horizontal="center" vertical="center"/>
      <protection hidden="1"/>
    </xf>
    <xf numFmtId="0" fontId="16" fillId="31" borderId="24" xfId="0" applyFont="1" applyFill="1" applyBorder="1" applyAlignment="1" applyProtection="1">
      <alignment horizontal="center"/>
      <protection hidden="1"/>
    </xf>
    <xf numFmtId="0" fontId="30" fillId="12" borderId="0" xfId="12" applyFont="1" applyFill="1" applyBorder="1" applyAlignment="1" applyProtection="1">
      <alignment horizontal="center" vertical="center" wrapText="1"/>
    </xf>
    <xf numFmtId="0" fontId="0" fillId="0" borderId="0" xfId="0" applyBorder="1"/>
    <xf numFmtId="0" fontId="2" fillId="37" borderId="31" xfId="12" applyFont="1" applyFill="1" applyBorder="1" applyAlignment="1" applyProtection="1">
      <alignment horizontal="center" vertical="center"/>
    </xf>
    <xf numFmtId="0" fontId="118" fillId="12" borderId="0" xfId="12" applyFont="1" applyFill="1" applyBorder="1" applyAlignment="1" applyProtection="1">
      <alignment horizontal="center" vertical="center" wrapText="1"/>
    </xf>
    <xf numFmtId="0" fontId="119" fillId="12" borderId="0" xfId="12" applyFont="1" applyFill="1" applyBorder="1" applyAlignment="1" applyProtection="1">
      <alignment horizontal="center" vertical="center" wrapText="1"/>
    </xf>
    <xf numFmtId="0" fontId="120" fillId="12" borderId="0" xfId="12" applyFont="1" applyFill="1" applyBorder="1" applyAlignment="1" applyProtection="1">
      <alignment horizontal="center" vertical="center"/>
    </xf>
    <xf numFmtId="0" fontId="117" fillId="25" borderId="65" xfId="12" applyFont="1" applyFill="1" applyBorder="1" applyAlignment="1" applyProtection="1">
      <alignment horizontal="center" vertical="center" wrapText="1"/>
    </xf>
    <xf numFmtId="0" fontId="117" fillId="25" borderId="73" xfId="12" applyFont="1" applyFill="1" applyBorder="1" applyAlignment="1" applyProtection="1">
      <alignment horizontal="center" vertical="center" wrapText="1"/>
    </xf>
    <xf numFmtId="0" fontId="117" fillId="25" borderId="53" xfId="12" applyFont="1" applyFill="1" applyBorder="1" applyAlignment="1" applyProtection="1">
      <alignment horizontal="center" vertical="center" wrapText="1"/>
    </xf>
    <xf numFmtId="0" fontId="117" fillId="0" borderId="0" xfId="12" applyFont="1" applyFill="1" applyBorder="1" applyAlignment="1" applyProtection="1">
      <alignment vertical="center" wrapText="1"/>
    </xf>
    <xf numFmtId="0" fontId="117" fillId="0" borderId="0" xfId="12" applyFont="1" applyFill="1" applyBorder="1" applyAlignment="1" applyProtection="1">
      <alignment horizontal="center" vertical="center" wrapText="1"/>
    </xf>
    <xf numFmtId="0" fontId="20" fillId="47" borderId="19" xfId="0" applyFont="1" applyFill="1" applyBorder="1" applyAlignment="1">
      <alignment horizontal="center" vertical="center"/>
    </xf>
    <xf numFmtId="0" fontId="20" fillId="47" borderId="18" xfId="0" applyFont="1" applyFill="1" applyBorder="1" applyAlignment="1">
      <alignment horizontal="center" vertical="center" wrapText="1"/>
    </xf>
    <xf numFmtId="0" fontId="117" fillId="47" borderId="73" xfId="12" applyFont="1" applyFill="1" applyBorder="1" applyAlignment="1" applyProtection="1">
      <alignment horizontal="center" vertical="center" wrapText="1"/>
    </xf>
    <xf numFmtId="0" fontId="116" fillId="12" borderId="0" xfId="12" applyFont="1" applyFill="1" applyBorder="1" applyAlignment="1" applyProtection="1">
      <alignment vertical="center" wrapText="1"/>
    </xf>
    <xf numFmtId="0" fontId="103" fillId="45" borderId="34" xfId="0" applyFont="1" applyFill="1" applyBorder="1" applyAlignment="1">
      <alignment horizontal="center" vertical="top" wrapText="1"/>
    </xf>
    <xf numFmtId="0" fontId="126" fillId="45" borderId="34" xfId="0" applyFont="1" applyFill="1" applyBorder="1" applyAlignment="1">
      <alignment horizontal="center" vertical="center" wrapText="1"/>
    </xf>
    <xf numFmtId="0" fontId="20" fillId="45" borderId="34" xfId="0" applyFont="1" applyFill="1" applyBorder="1" applyAlignment="1">
      <alignment horizontal="center" vertical="center"/>
    </xf>
    <xf numFmtId="0" fontId="77" fillId="0" borderId="66" xfId="0" applyFont="1" applyBorder="1" applyAlignment="1" applyProtection="1">
      <alignment horizontal="center" vertical="top" wrapText="1"/>
    </xf>
    <xf numFmtId="0" fontId="77" fillId="0" borderId="66" xfId="0" applyFont="1" applyBorder="1" applyAlignment="1" applyProtection="1">
      <alignment horizontal="center" vertical="top" wrapText="1"/>
      <protection locked="0"/>
    </xf>
    <xf numFmtId="0" fontId="77" fillId="0" borderId="59" xfId="0" applyFont="1" applyBorder="1" applyAlignment="1" applyProtection="1">
      <alignment horizontal="justify" vertical="top" wrapText="1"/>
      <protection locked="0"/>
    </xf>
    <xf numFmtId="0" fontId="96" fillId="0" borderId="59" xfId="0" applyFont="1" applyBorder="1" applyAlignment="1" applyProtection="1">
      <alignment horizontal="justify" vertical="top" wrapText="1"/>
      <protection locked="0"/>
    </xf>
    <xf numFmtId="0" fontId="77" fillId="0" borderId="59" xfId="0" applyFont="1" applyBorder="1" applyAlignment="1" applyProtection="1">
      <alignment horizontal="center" vertical="top" wrapText="1"/>
      <protection locked="0"/>
    </xf>
    <xf numFmtId="0" fontId="96" fillId="28" borderId="60" xfId="0" applyFont="1" applyFill="1" applyBorder="1" applyAlignment="1" applyProtection="1">
      <alignment horizontal="justify" vertical="top" wrapText="1"/>
      <protection locked="0"/>
    </xf>
    <xf numFmtId="0" fontId="77" fillId="28" borderId="60" xfId="0" applyFont="1" applyFill="1" applyBorder="1" applyAlignment="1" applyProtection="1">
      <alignment horizontal="justify" vertical="top" wrapText="1"/>
      <protection locked="0"/>
    </xf>
    <xf numFmtId="0" fontId="96" fillId="28" borderId="60" xfId="0" applyFont="1" applyFill="1" applyBorder="1" applyAlignment="1" applyProtection="1">
      <alignment vertical="top" wrapText="1"/>
      <protection locked="0"/>
    </xf>
    <xf numFmtId="0" fontId="77" fillId="0" borderId="60" xfId="0" applyFont="1" applyBorder="1" applyAlignment="1" applyProtection="1">
      <alignment horizontal="justify" vertical="top" wrapText="1"/>
      <protection locked="0"/>
    </xf>
    <xf numFmtId="0" fontId="96" fillId="0" borderId="60" xfId="0" applyFont="1" applyBorder="1" applyAlignment="1" applyProtection="1">
      <alignment horizontal="justify" vertical="top" wrapText="1"/>
      <protection locked="0"/>
    </xf>
    <xf numFmtId="0" fontId="96" fillId="0" borderId="60" xfId="0" applyFont="1" applyBorder="1" applyAlignment="1" applyProtection="1">
      <alignment vertical="top" wrapText="1"/>
      <protection locked="0"/>
    </xf>
    <xf numFmtId="0" fontId="96" fillId="12" borderId="60" xfId="0" applyFont="1" applyFill="1" applyBorder="1" applyAlignment="1" applyProtection="1">
      <alignment horizontal="justify" vertical="top" wrapText="1"/>
      <protection locked="0"/>
    </xf>
    <xf numFmtId="0" fontId="77" fillId="12" borderId="60" xfId="0" applyFont="1" applyFill="1" applyBorder="1" applyAlignment="1" applyProtection="1">
      <alignment horizontal="justify" vertical="top" wrapText="1"/>
      <protection locked="0"/>
    </xf>
    <xf numFmtId="0" fontId="96" fillId="12" borderId="60" xfId="0" applyFont="1" applyFill="1" applyBorder="1" applyAlignment="1" applyProtection="1">
      <alignment vertical="top" wrapText="1"/>
      <protection locked="0"/>
    </xf>
    <xf numFmtId="0" fontId="99" fillId="28" borderId="60" xfId="0" applyFont="1" applyFill="1" applyBorder="1" applyAlignment="1" applyProtection="1">
      <alignment vertical="top" wrapText="1"/>
      <protection locked="0"/>
    </xf>
    <xf numFmtId="0" fontId="96" fillId="15" borderId="60" xfId="0" applyFont="1" applyFill="1" applyBorder="1" applyAlignment="1" applyProtection="1">
      <alignment horizontal="justify" vertical="top" wrapText="1"/>
      <protection locked="0"/>
    </xf>
    <xf numFmtId="0" fontId="77" fillId="15" borderId="60" xfId="0" applyFont="1" applyFill="1" applyBorder="1" applyAlignment="1" applyProtection="1">
      <alignment horizontal="justify" vertical="top" wrapText="1"/>
      <protection locked="0"/>
    </xf>
    <xf numFmtId="0" fontId="96" fillId="15" borderId="60" xfId="0" applyFont="1" applyFill="1" applyBorder="1" applyAlignment="1" applyProtection="1">
      <alignment vertical="top" wrapText="1"/>
      <protection locked="0"/>
    </xf>
    <xf numFmtId="0" fontId="30" fillId="0" borderId="0" xfId="0" applyFont="1" applyFill="1" applyBorder="1" applyAlignment="1" applyProtection="1">
      <alignment horizontal="center" vertical="center" wrapText="1"/>
      <protection hidden="1"/>
    </xf>
    <xf numFmtId="0" fontId="89" fillId="0" borderId="0" xfId="0" applyFont="1" applyFill="1" applyBorder="1" applyAlignment="1" applyProtection="1">
      <alignment horizontal="center"/>
      <protection hidden="1"/>
    </xf>
    <xf numFmtId="0" fontId="43" fillId="0" borderId="0" xfId="0" applyFont="1" applyFill="1" applyBorder="1" applyAlignment="1" applyProtection="1">
      <alignment vertical="top"/>
      <protection hidden="1"/>
    </xf>
    <xf numFmtId="0" fontId="25" fillId="0" borderId="0" xfId="0" applyFont="1" applyFill="1" applyBorder="1" applyAlignment="1" applyProtection="1">
      <alignment horizontal="center" vertical="center" wrapText="1"/>
      <protection hidden="1"/>
    </xf>
    <xf numFmtId="0" fontId="25" fillId="18" borderId="13" xfId="0" applyFont="1" applyFill="1" applyBorder="1" applyAlignment="1" applyProtection="1">
      <alignment horizontal="center" vertical="center" wrapText="1"/>
      <protection hidden="1"/>
    </xf>
    <xf numFmtId="0" fontId="25" fillId="18" borderId="67" xfId="0" applyFont="1" applyFill="1" applyBorder="1" applyAlignment="1" applyProtection="1">
      <alignment horizontal="center" vertical="center" wrapText="1"/>
      <protection hidden="1"/>
    </xf>
    <xf numFmtId="0" fontId="25" fillId="18" borderId="83" xfId="0" applyFont="1" applyFill="1" applyBorder="1" applyAlignment="1" applyProtection="1">
      <alignment horizontal="center" vertical="center" wrapText="1"/>
      <protection hidden="1"/>
    </xf>
    <xf numFmtId="0" fontId="25" fillId="18" borderId="68" xfId="0" applyFont="1" applyFill="1" applyBorder="1" applyAlignment="1" applyProtection="1">
      <alignment horizontal="center" vertical="center" wrapText="1"/>
      <protection hidden="1"/>
    </xf>
    <xf numFmtId="0" fontId="84" fillId="0" borderId="0" xfId="0" applyFont="1" applyFill="1" applyBorder="1" applyAlignment="1" applyProtection="1">
      <alignment horizontal="center" vertical="center" wrapText="1"/>
      <protection hidden="1"/>
    </xf>
    <xf numFmtId="0" fontId="83" fillId="0" borderId="0" xfId="0" applyFont="1" applyFill="1" applyBorder="1" applyAlignment="1" applyProtection="1">
      <alignment horizontal="center" vertical="center" wrapText="1"/>
      <protection hidden="1"/>
    </xf>
    <xf numFmtId="0" fontId="56" fillId="0" borderId="0" xfId="0" applyFont="1" applyFill="1" applyBorder="1" applyAlignment="1">
      <alignment horizontal="center" vertical="top" wrapText="1"/>
    </xf>
    <xf numFmtId="0" fontId="94" fillId="0" borderId="0" xfId="0" applyFont="1" applyFill="1" applyBorder="1" applyProtection="1">
      <protection hidden="1"/>
    </xf>
    <xf numFmtId="0" fontId="10" fillId="0" borderId="0" xfId="0" applyFont="1" applyFill="1" applyBorder="1" applyProtection="1">
      <protection hidden="1"/>
    </xf>
    <xf numFmtId="0" fontId="30" fillId="0" borderId="23" xfId="0" applyFont="1" applyFill="1" applyBorder="1" applyAlignment="1" applyProtection="1">
      <alignment horizontal="center" vertical="center" wrapText="1"/>
      <protection hidden="1"/>
    </xf>
    <xf numFmtId="0" fontId="96" fillId="0" borderId="87" xfId="0" applyFont="1" applyBorder="1" applyAlignment="1" applyProtection="1">
      <alignment vertical="top" wrapText="1"/>
      <protection locked="0"/>
    </xf>
    <xf numFmtId="0" fontId="77" fillId="15" borderId="88" xfId="0" applyFont="1" applyFill="1" applyBorder="1" applyAlignment="1">
      <alignment horizontal="center" vertical="top" wrapText="1"/>
    </xf>
    <xf numFmtId="0" fontId="77" fillId="0" borderId="89" xfId="0" applyFont="1" applyBorder="1" applyAlignment="1" applyProtection="1">
      <alignment horizontal="center" vertical="top" wrapText="1"/>
    </xf>
    <xf numFmtId="0" fontId="30" fillId="0" borderId="17" xfId="0" applyFont="1" applyFill="1" applyBorder="1" applyAlignment="1" applyProtection="1">
      <alignment horizontal="center" vertical="center" wrapText="1"/>
      <protection hidden="1"/>
    </xf>
    <xf numFmtId="0" fontId="84" fillId="44" borderId="14" xfId="0" applyFont="1" applyFill="1" applyBorder="1" applyAlignment="1" applyProtection="1">
      <alignment vertical="center" wrapText="1"/>
      <protection hidden="1"/>
    </xf>
    <xf numFmtId="0" fontId="78" fillId="0" borderId="0" xfId="0" applyFont="1" applyFill="1" applyBorder="1" applyAlignment="1" applyProtection="1">
      <alignment horizontal="center" vertical="center" wrapText="1"/>
      <protection hidden="1"/>
    </xf>
    <xf numFmtId="0" fontId="77" fillId="0" borderId="0" xfId="0" applyFont="1" applyFill="1" applyBorder="1" applyAlignment="1" applyProtection="1">
      <alignment horizontal="center" vertical="center" wrapText="1"/>
      <protection hidden="1"/>
    </xf>
    <xf numFmtId="0" fontId="0" fillId="0" borderId="0" xfId="0" applyFill="1" applyBorder="1" applyAlignment="1">
      <alignment horizontal="center"/>
    </xf>
    <xf numFmtId="0" fontId="84" fillId="0" borderId="0" xfId="0" applyFont="1" applyFill="1" applyBorder="1" applyAlignment="1" applyProtection="1">
      <alignment vertical="center" wrapText="1"/>
      <protection hidden="1"/>
    </xf>
    <xf numFmtId="0" fontId="80" fillId="0" borderId="0" xfId="14" applyFont="1" applyFill="1" applyBorder="1" applyAlignment="1" applyProtection="1">
      <alignment horizontal="center" vertical="center" wrapText="1"/>
      <protection hidden="1"/>
    </xf>
    <xf numFmtId="0" fontId="84" fillId="44" borderId="15" xfId="0" applyFont="1" applyFill="1" applyBorder="1" applyAlignment="1" applyProtection="1">
      <alignment vertical="center" wrapText="1"/>
      <protection hidden="1"/>
    </xf>
    <xf numFmtId="49" fontId="14" fillId="0" borderId="54" xfId="0" applyNumberFormat="1" applyFont="1" applyBorder="1" applyAlignment="1" applyProtection="1">
      <alignment horizontal="justify" vertical="top"/>
      <protection locked="0"/>
    </xf>
    <xf numFmtId="49" fontId="14" fillId="0" borderId="54" xfId="0" applyNumberFormat="1" applyFont="1" applyFill="1" applyBorder="1" applyAlignment="1" applyProtection="1">
      <alignment horizontal="justify" vertical="top" wrapText="1"/>
      <protection locked="0"/>
    </xf>
    <xf numFmtId="49" fontId="14" fillId="0" borderId="5" xfId="0" applyNumberFormat="1" applyFont="1" applyBorder="1" applyAlignment="1" applyProtection="1">
      <alignment horizontal="justify" vertical="top"/>
      <protection locked="0"/>
    </xf>
    <xf numFmtId="49" fontId="14" fillId="0" borderId="54" xfId="0" applyNumberFormat="1" applyFont="1" applyBorder="1" applyAlignment="1" applyProtection="1">
      <alignment horizontal="justify" vertical="top" wrapText="1"/>
      <protection locked="0"/>
    </xf>
    <xf numFmtId="0" fontId="1" fillId="0" borderId="33" xfId="0" applyFont="1" applyFill="1" applyBorder="1" applyAlignment="1" applyProtection="1">
      <alignment horizontal="center" vertical="top"/>
      <protection locked="0"/>
    </xf>
    <xf numFmtId="49" fontId="14" fillId="0" borderId="54" xfId="0" applyNumberFormat="1" applyFont="1" applyFill="1" applyBorder="1" applyAlignment="1" applyProtection="1">
      <alignment horizontal="justify" vertical="top"/>
      <protection locked="0"/>
    </xf>
    <xf numFmtId="49" fontId="14" fillId="0" borderId="5" xfId="0" applyNumberFormat="1" applyFont="1" applyFill="1" applyBorder="1" applyAlignment="1" applyProtection="1">
      <alignment horizontal="justify" vertical="top" wrapText="1"/>
      <protection locked="0"/>
    </xf>
    <xf numFmtId="49" fontId="14" fillId="0" borderId="5" xfId="0" applyNumberFormat="1" applyFont="1" applyFill="1" applyBorder="1" applyAlignment="1" applyProtection="1">
      <alignment horizontal="justify" vertical="top"/>
      <protection locked="0"/>
    </xf>
    <xf numFmtId="49" fontId="1" fillId="0" borderId="54" xfId="0" applyNumberFormat="1" applyFont="1" applyFill="1" applyBorder="1" applyAlignment="1" applyProtection="1">
      <alignment horizontal="justify" vertical="top" wrapText="1"/>
      <protection locked="0"/>
    </xf>
    <xf numFmtId="0" fontId="3" fillId="0" borderId="55" xfId="0" applyFont="1" applyFill="1" applyBorder="1" applyAlignment="1" applyProtection="1">
      <alignment horizontal="justify" vertical="top" wrapText="1"/>
    </xf>
    <xf numFmtId="0" fontId="16" fillId="12" borderId="38" xfId="0" applyFont="1" applyFill="1" applyBorder="1" applyProtection="1"/>
    <xf numFmtId="0" fontId="3" fillId="0" borderId="38" xfId="0" applyFont="1" applyFill="1" applyBorder="1" applyAlignment="1" applyProtection="1">
      <alignment horizontal="right"/>
    </xf>
    <xf numFmtId="0" fontId="16" fillId="12" borderId="40" xfId="0" applyFont="1" applyFill="1" applyBorder="1" applyProtection="1"/>
    <xf numFmtId="0" fontId="16" fillId="0" borderId="38" xfId="0" applyFont="1" applyFill="1" applyBorder="1" applyProtection="1"/>
    <xf numFmtId="0" fontId="16" fillId="0" borderId="40" xfId="0" applyFont="1" applyFill="1" applyBorder="1" applyProtection="1"/>
    <xf numFmtId="0" fontId="3" fillId="0" borderId="38" xfId="0" applyFont="1" applyFill="1" applyBorder="1" applyAlignment="1" applyProtection="1">
      <alignment horizontal="justify" vertical="top" wrapText="1"/>
    </xf>
    <xf numFmtId="0" fontId="16" fillId="0" borderId="0" xfId="0" applyFont="1" applyFill="1" applyBorder="1"/>
    <xf numFmtId="0" fontId="56" fillId="0" borderId="0" xfId="0" applyFont="1" applyFill="1" applyBorder="1" applyAlignment="1">
      <alignment horizontal="center" wrapText="1"/>
    </xf>
    <xf numFmtId="0" fontId="13" fillId="0" borderId="0" xfId="0" applyFont="1" applyFill="1" applyBorder="1" applyAlignment="1">
      <alignment horizontal="center" vertical="center" wrapText="1"/>
    </xf>
    <xf numFmtId="0" fontId="14" fillId="0" borderId="0" xfId="0" applyFont="1" applyFill="1" applyBorder="1" applyAlignment="1" applyProtection="1">
      <alignment horizontal="justify" vertical="top"/>
      <protection locked="0"/>
    </xf>
    <xf numFmtId="0" fontId="77" fillId="0" borderId="91" xfId="0" applyFont="1" applyBorder="1" applyAlignment="1">
      <alignment horizontal="justify" vertical="top" wrapText="1"/>
    </xf>
    <xf numFmtId="0" fontId="77" fillId="28" borderId="92" xfId="0" applyFont="1" applyFill="1" applyBorder="1" applyAlignment="1">
      <alignment horizontal="justify" vertical="center" wrapText="1"/>
    </xf>
    <xf numFmtId="0" fontId="77" fillId="0" borderId="93" xfId="0" applyFont="1" applyBorder="1" applyAlignment="1">
      <alignment horizontal="justify" vertical="top" wrapText="1"/>
    </xf>
    <xf numFmtId="0" fontId="77" fillId="12" borderId="94" xfId="0" applyFont="1" applyFill="1" applyBorder="1" applyAlignment="1">
      <alignment horizontal="justify" vertical="center" wrapText="1"/>
    </xf>
    <xf numFmtId="0" fontId="77" fillId="0" borderId="92" xfId="0" applyFont="1" applyBorder="1" applyAlignment="1">
      <alignment horizontal="justify" vertical="center" wrapText="1"/>
    </xf>
    <xf numFmtId="0" fontId="77" fillId="0" borderId="95" xfId="0" applyFont="1" applyBorder="1" applyAlignment="1">
      <alignment horizontal="justify" vertical="center" wrapText="1"/>
    </xf>
    <xf numFmtId="0" fontId="77" fillId="28" borderId="93" xfId="0" applyFont="1" applyFill="1" applyBorder="1" applyAlignment="1">
      <alignment horizontal="justify" vertical="top" wrapText="1"/>
    </xf>
    <xf numFmtId="0" fontId="77" fillId="28" borderId="94" xfId="0" applyFont="1" applyFill="1" applyBorder="1" applyAlignment="1">
      <alignment horizontal="justify" vertical="center" wrapText="1"/>
    </xf>
    <xf numFmtId="0" fontId="77" fillId="15" borderId="93" xfId="0" applyFont="1" applyFill="1" applyBorder="1" applyAlignment="1">
      <alignment horizontal="justify" vertical="top" wrapText="1"/>
    </xf>
    <xf numFmtId="0" fontId="14" fillId="0" borderId="1" xfId="0" applyFont="1" applyFill="1" applyBorder="1" applyAlignment="1" applyProtection="1">
      <alignment horizontal="justify" vertical="top"/>
      <protection locked="0"/>
    </xf>
    <xf numFmtId="0" fontId="14" fillId="0" borderId="1" xfId="0" applyFont="1" applyBorder="1" applyAlignment="1" applyProtection="1">
      <alignment horizontal="justify" vertical="top"/>
      <protection locked="0"/>
    </xf>
    <xf numFmtId="0" fontId="56" fillId="25" borderId="1" xfId="0" applyFont="1" applyFill="1" applyBorder="1" applyAlignment="1" applyProtection="1">
      <alignment horizontal="center" vertical="center" wrapText="1"/>
      <protection hidden="1"/>
    </xf>
    <xf numFmtId="0" fontId="13" fillId="11" borderId="1" xfId="0" applyFont="1" applyFill="1" applyBorder="1" applyAlignment="1" applyProtection="1">
      <alignment horizontal="center" vertical="center" wrapText="1"/>
      <protection hidden="1"/>
    </xf>
    <xf numFmtId="0" fontId="13" fillId="43" borderId="1" xfId="0" applyFont="1" applyFill="1" applyBorder="1" applyAlignment="1">
      <alignment horizontal="justify" vertical="top" wrapText="1"/>
    </xf>
    <xf numFmtId="0" fontId="13" fillId="48" borderId="1" xfId="0" applyFont="1" applyFill="1" applyBorder="1" applyAlignment="1">
      <alignment horizontal="center" vertical="top"/>
    </xf>
    <xf numFmtId="0" fontId="13" fillId="48" borderId="1" xfId="0" applyFont="1" applyFill="1" applyBorder="1" applyAlignment="1">
      <alignment horizontal="justify" vertical="top" wrapText="1"/>
    </xf>
    <xf numFmtId="0" fontId="13" fillId="43" borderId="1" xfId="0" applyFont="1" applyFill="1" applyBorder="1" applyAlignment="1">
      <alignment horizontal="center" vertical="top"/>
    </xf>
    <xf numFmtId="0" fontId="13" fillId="48" borderId="1" xfId="0" applyFont="1" applyFill="1" applyBorder="1" applyAlignment="1">
      <alignment horizontal="center" vertical="top" wrapText="1"/>
    </xf>
    <xf numFmtId="0" fontId="13" fillId="43" borderId="1" xfId="0" applyFont="1" applyFill="1" applyBorder="1" applyAlignment="1">
      <alignment horizontal="center" vertical="top" wrapText="1"/>
    </xf>
    <xf numFmtId="0" fontId="56" fillId="26" borderId="1" xfId="0" applyFont="1" applyFill="1" applyBorder="1" applyAlignment="1">
      <alignment horizontal="center" wrapText="1"/>
    </xf>
    <xf numFmtId="0" fontId="13" fillId="26" borderId="1" xfId="0" applyFont="1" applyFill="1" applyBorder="1" applyAlignment="1">
      <alignment horizontal="center" vertical="center" wrapText="1"/>
    </xf>
    <xf numFmtId="0" fontId="84" fillId="44" borderId="13" xfId="0" applyFont="1" applyFill="1" applyBorder="1" applyAlignment="1" applyProtection="1">
      <alignment vertical="center" wrapText="1"/>
      <protection hidden="1"/>
    </xf>
    <xf numFmtId="0" fontId="3" fillId="0" borderId="1" xfId="0" applyFont="1" applyFill="1" applyBorder="1" applyAlignment="1" applyProtection="1">
      <alignment horizontal="center" vertical="top" wrapText="1"/>
    </xf>
    <xf numFmtId="0" fontId="16" fillId="12" borderId="1" xfId="0" applyFont="1" applyFill="1" applyBorder="1" applyAlignment="1" applyProtection="1">
      <alignment horizontal="center"/>
    </xf>
    <xf numFmtId="0" fontId="3" fillId="0" borderId="1" xfId="0" applyFont="1" applyFill="1" applyBorder="1" applyAlignment="1" applyProtection="1">
      <alignment horizontal="center"/>
    </xf>
    <xf numFmtId="0" fontId="16" fillId="0" borderId="1" xfId="0" applyFont="1" applyFill="1" applyBorder="1" applyAlignment="1" applyProtection="1">
      <alignment horizontal="center"/>
    </xf>
    <xf numFmtId="0" fontId="96" fillId="28" borderId="85" xfId="0" applyFont="1" applyFill="1" applyBorder="1" applyAlignment="1" applyProtection="1">
      <alignment horizontal="justify" vertical="top" wrapText="1"/>
      <protection locked="0"/>
    </xf>
    <xf numFmtId="0" fontId="96" fillId="0" borderId="85" xfId="0" applyFont="1" applyBorder="1" applyAlignment="1" applyProtection="1">
      <alignment horizontal="justify" vertical="top" wrapText="1"/>
      <protection locked="0"/>
    </xf>
    <xf numFmtId="0" fontId="96" fillId="0" borderId="66" xfId="0" applyFont="1" applyBorder="1" applyAlignment="1" applyProtection="1">
      <alignment horizontal="justify" vertical="top" wrapText="1"/>
      <protection locked="0"/>
    </xf>
    <xf numFmtId="0" fontId="96" fillId="12" borderId="85" xfId="0" applyFont="1" applyFill="1" applyBorder="1" applyAlignment="1" applyProtection="1">
      <alignment horizontal="justify" vertical="top" wrapText="1"/>
      <protection locked="0"/>
    </xf>
    <xf numFmtId="0" fontId="96" fillId="12" borderId="66" xfId="0" applyFont="1" applyFill="1" applyBorder="1" applyAlignment="1" applyProtection="1">
      <alignment horizontal="justify" vertical="top" wrapText="1"/>
      <protection locked="0"/>
    </xf>
    <xf numFmtId="0" fontId="96" fillId="15" borderId="85" xfId="0" applyFont="1" applyFill="1" applyBorder="1" applyAlignment="1" applyProtection="1">
      <alignment horizontal="justify" vertical="top" wrapText="1"/>
      <protection locked="0"/>
    </xf>
    <xf numFmtId="0" fontId="96" fillId="15" borderId="66" xfId="0" applyFont="1" applyFill="1" applyBorder="1" applyAlignment="1" applyProtection="1">
      <alignment horizontal="justify" vertical="top" wrapText="1"/>
      <protection locked="0"/>
    </xf>
    <xf numFmtId="0" fontId="96" fillId="0" borderId="86" xfId="0" applyFont="1" applyBorder="1" applyAlignment="1" applyProtection="1">
      <alignment horizontal="justify" vertical="top" wrapText="1"/>
      <protection locked="0"/>
    </xf>
    <xf numFmtId="0" fontId="96" fillId="0" borderId="66" xfId="0" applyFont="1" applyBorder="1" applyAlignment="1" applyProtection="1">
      <alignment horizontal="left" vertical="top" wrapText="1"/>
      <protection locked="0"/>
    </xf>
    <xf numFmtId="0" fontId="13" fillId="0" borderId="0" xfId="0" applyFont="1" applyFill="1" applyBorder="1" applyAlignment="1">
      <alignment horizontal="center" vertical="top"/>
    </xf>
    <xf numFmtId="0" fontId="74" fillId="0" borderId="0" xfId="0" applyFont="1" applyFill="1" applyBorder="1" applyAlignment="1" applyProtection="1">
      <alignment horizontal="center" vertical="center" wrapText="1"/>
      <protection hidden="1"/>
    </xf>
    <xf numFmtId="0" fontId="73" fillId="0" borderId="0" xfId="0" applyFont="1" applyFill="1" applyBorder="1" applyAlignment="1" applyProtection="1">
      <alignment horizontal="center" vertical="center" wrapText="1"/>
      <protection hidden="1"/>
    </xf>
    <xf numFmtId="0" fontId="75" fillId="0" borderId="0" xfId="0" applyFont="1" applyFill="1" applyBorder="1" applyAlignment="1" applyProtection="1">
      <alignment horizontal="center" vertical="center" wrapText="1"/>
      <protection hidden="1"/>
    </xf>
    <xf numFmtId="49" fontId="14" fillId="0" borderId="1" xfId="0" applyNumberFormat="1" applyFont="1" applyBorder="1" applyAlignment="1" applyProtection="1">
      <alignment horizontal="justify" vertical="top" wrapText="1"/>
      <protection locked="0"/>
    </xf>
    <xf numFmtId="0" fontId="3" fillId="0" borderId="0" xfId="0" applyFont="1" applyFill="1" applyBorder="1" applyAlignment="1" applyProtection="1">
      <alignment horizontal="justify" vertical="top" wrapText="1"/>
    </xf>
    <xf numFmtId="0" fontId="96" fillId="28" borderId="66" xfId="0" applyFont="1" applyFill="1" applyBorder="1" applyAlignment="1" applyProtection="1">
      <alignment horizontal="justify" vertical="top" wrapText="1"/>
      <protection locked="0"/>
    </xf>
    <xf numFmtId="49" fontId="14" fillId="0" borderId="5" xfId="0" applyNumberFormat="1" applyFont="1" applyBorder="1" applyAlignment="1" applyProtection="1">
      <alignment horizontal="justify" vertical="top" wrapText="1"/>
      <protection locked="0"/>
    </xf>
    <xf numFmtId="0" fontId="13" fillId="0" borderId="0" xfId="0" applyFont="1" applyBorder="1" applyAlignment="1">
      <alignment horizontal="center" vertical="top"/>
    </xf>
    <xf numFmtId="0" fontId="72" fillId="0" borderId="0" xfId="0" applyFont="1" applyFill="1" applyBorder="1" applyAlignment="1" applyProtection="1">
      <alignment horizontal="center" vertical="center" wrapText="1"/>
      <protection hidden="1"/>
    </xf>
    <xf numFmtId="0" fontId="52" fillId="0" borderId="0" xfId="0" applyFont="1" applyFill="1" applyBorder="1" applyAlignment="1" applyProtection="1">
      <alignment horizontal="center" vertical="center" wrapText="1"/>
      <protection hidden="1"/>
    </xf>
    <xf numFmtId="0" fontId="16" fillId="0" borderId="0" xfId="0" applyFont="1" applyFill="1" applyAlignment="1">
      <alignment wrapText="1"/>
    </xf>
    <xf numFmtId="16" fontId="3" fillId="0" borderId="1" xfId="0" applyNumberFormat="1" applyFont="1" applyFill="1" applyBorder="1" applyAlignment="1" applyProtection="1">
      <alignment horizontal="center" vertical="top" wrapText="1"/>
    </xf>
    <xf numFmtId="9" fontId="14" fillId="0" borderId="31" xfId="0" applyNumberFormat="1" applyFont="1" applyFill="1" applyBorder="1" applyAlignment="1">
      <alignment horizontal="center" vertical="top"/>
    </xf>
    <xf numFmtId="0" fontId="3" fillId="25" borderId="55" xfId="0" applyFont="1" applyFill="1" applyBorder="1" applyAlignment="1" applyProtection="1">
      <alignment horizontal="justify" vertical="top" wrapText="1"/>
    </xf>
    <xf numFmtId="0" fontId="3" fillId="25" borderId="1" xfId="0" applyFont="1" applyFill="1" applyBorder="1" applyAlignment="1" applyProtection="1">
      <alignment horizontal="center" vertical="top" wrapText="1"/>
    </xf>
    <xf numFmtId="49" fontId="14" fillId="25" borderId="54" xfId="0" applyNumberFormat="1" applyFont="1" applyFill="1" applyBorder="1" applyAlignment="1" applyProtection="1">
      <alignment horizontal="justify" vertical="top" wrapText="1"/>
      <protection locked="0"/>
    </xf>
    <xf numFmtId="0" fontId="4" fillId="25" borderId="33" xfId="0" applyFont="1" applyFill="1" applyBorder="1" applyAlignment="1" applyProtection="1">
      <alignment horizontal="justify" vertical="top" wrapText="1"/>
      <protection locked="0"/>
    </xf>
    <xf numFmtId="0" fontId="14" fillId="25" borderId="33" xfId="0" applyFont="1" applyFill="1" applyBorder="1" applyAlignment="1" applyProtection="1">
      <alignment horizontal="center" vertical="top"/>
      <protection locked="0"/>
    </xf>
    <xf numFmtId="0" fontId="14" fillId="25" borderId="1" xfId="0" applyFont="1" applyFill="1" applyBorder="1" applyAlignment="1" applyProtection="1">
      <alignment horizontal="justify" vertical="top"/>
      <protection locked="0"/>
    </xf>
    <xf numFmtId="0" fontId="14" fillId="25" borderId="0" xfId="0" applyFont="1" applyFill="1" applyBorder="1" applyAlignment="1" applyProtection="1">
      <alignment horizontal="justify" vertical="top"/>
      <protection locked="0"/>
    </xf>
    <xf numFmtId="0" fontId="14" fillId="25" borderId="1" xfId="0" applyFont="1" applyFill="1" applyBorder="1" applyAlignment="1">
      <alignment horizontal="center" vertical="top"/>
    </xf>
    <xf numFmtId="9" fontId="14" fillId="25" borderId="31" xfId="0" applyNumberFormat="1" applyFont="1" applyFill="1" applyBorder="1" applyAlignment="1">
      <alignment horizontal="center" vertical="top"/>
    </xf>
    <xf numFmtId="0" fontId="15" fillId="25" borderId="24" xfId="0" applyFont="1" applyFill="1" applyBorder="1" applyAlignment="1">
      <alignment horizontal="center" vertical="top"/>
    </xf>
    <xf numFmtId="0" fontId="15" fillId="25" borderId="24" xfId="0" applyFont="1" applyFill="1" applyBorder="1" applyAlignment="1">
      <alignment horizontal="justify" vertical="top"/>
    </xf>
    <xf numFmtId="0" fontId="15" fillId="25" borderId="33" xfId="0" applyFont="1" applyFill="1" applyBorder="1" applyAlignment="1">
      <alignment horizontal="justify" vertical="top"/>
    </xf>
    <xf numFmtId="0" fontId="16" fillId="25" borderId="0" xfId="0" applyFont="1" applyFill="1"/>
    <xf numFmtId="0" fontId="13" fillId="25" borderId="1" xfId="0" applyFont="1" applyFill="1" applyBorder="1" applyAlignment="1">
      <alignment horizontal="center" vertical="top"/>
    </xf>
    <xf numFmtId="0" fontId="74" fillId="25" borderId="1" xfId="0" applyFont="1" applyFill="1" applyBorder="1" applyAlignment="1" applyProtection="1">
      <alignment horizontal="center" vertical="center" wrapText="1"/>
      <protection hidden="1"/>
    </xf>
    <xf numFmtId="0" fontId="73" fillId="25" borderId="1" xfId="0" applyFont="1" applyFill="1" applyBorder="1" applyAlignment="1" applyProtection="1">
      <alignment horizontal="center" vertical="center" wrapText="1"/>
      <protection hidden="1"/>
    </xf>
    <xf numFmtId="0" fontId="27" fillId="25" borderId="1" xfId="0" applyFont="1" applyFill="1" applyBorder="1" applyAlignment="1" applyProtection="1">
      <alignment horizontal="center" vertical="center" wrapText="1"/>
      <protection hidden="1"/>
    </xf>
    <xf numFmtId="0" fontId="75" fillId="25" borderId="1" xfId="0" applyFont="1" applyFill="1" applyBorder="1" applyAlignment="1" applyProtection="1">
      <alignment horizontal="center" vertical="center" wrapText="1"/>
      <protection hidden="1"/>
    </xf>
    <xf numFmtId="0" fontId="16" fillId="25" borderId="38" xfId="0" applyFont="1" applyFill="1" applyBorder="1" applyProtection="1"/>
    <xf numFmtId="0" fontId="16" fillId="25" borderId="1" xfId="0" applyFont="1" applyFill="1" applyBorder="1" applyAlignment="1" applyProtection="1">
      <alignment horizontal="center"/>
    </xf>
    <xf numFmtId="0" fontId="15" fillId="25" borderId="38" xfId="0" applyFont="1" applyFill="1" applyBorder="1" applyAlignment="1">
      <alignment horizontal="center" vertical="top"/>
    </xf>
    <xf numFmtId="0" fontId="15" fillId="25" borderId="46" xfId="0" applyFont="1" applyFill="1" applyBorder="1" applyAlignment="1">
      <alignment horizontal="center" vertical="top"/>
    </xf>
    <xf numFmtId="0" fontId="15" fillId="25" borderId="39" xfId="0" applyFont="1" applyFill="1" applyBorder="1" applyAlignment="1">
      <alignment horizontal="justify" vertical="top"/>
    </xf>
    <xf numFmtId="0" fontId="15" fillId="25" borderId="38" xfId="0" applyFont="1" applyFill="1" applyBorder="1" applyAlignment="1">
      <alignment horizontal="justify" vertical="top"/>
    </xf>
    <xf numFmtId="0" fontId="15" fillId="25" borderId="46" xfId="0" applyFont="1" applyFill="1" applyBorder="1" applyAlignment="1">
      <alignment horizontal="justify" vertical="top"/>
    </xf>
    <xf numFmtId="0" fontId="72" fillId="25" borderId="1" xfId="0" applyFont="1" applyFill="1" applyBorder="1" applyAlignment="1" applyProtection="1">
      <alignment horizontal="center" vertical="center" wrapText="1"/>
      <protection hidden="1"/>
    </xf>
    <xf numFmtId="49" fontId="14" fillId="25" borderId="5" xfId="0" applyNumberFormat="1" applyFont="1" applyFill="1" applyBorder="1" applyAlignment="1" applyProtection="1">
      <alignment horizontal="justify" vertical="top"/>
      <protection locked="0"/>
    </xf>
    <xf numFmtId="49" fontId="14" fillId="25" borderId="5" xfId="0" applyNumberFormat="1" applyFont="1" applyFill="1" applyBorder="1" applyAlignment="1" applyProtection="1">
      <alignment horizontal="justify" vertical="top" wrapText="1"/>
      <protection locked="0"/>
    </xf>
    <xf numFmtId="0" fontId="15" fillId="25" borderId="40" xfId="0" applyFont="1" applyFill="1" applyBorder="1" applyAlignment="1">
      <alignment horizontal="justify" vertical="top"/>
    </xf>
    <xf numFmtId="0" fontId="15" fillId="25" borderId="40" xfId="0" applyFont="1" applyFill="1" applyBorder="1" applyAlignment="1">
      <alignment horizontal="center" vertical="top"/>
    </xf>
    <xf numFmtId="0" fontId="15" fillId="25" borderId="33" xfId="0" applyFont="1" applyFill="1" applyBorder="1" applyAlignment="1">
      <alignment horizontal="center" vertical="top"/>
    </xf>
    <xf numFmtId="0" fontId="3" fillId="25" borderId="38" xfId="0" applyFont="1" applyFill="1" applyBorder="1" applyAlignment="1" applyProtection="1">
      <alignment horizontal="right"/>
    </xf>
    <xf numFmtId="0" fontId="3" fillId="25" borderId="1" xfId="0" applyFont="1" applyFill="1" applyBorder="1" applyAlignment="1" applyProtection="1">
      <alignment horizontal="center"/>
    </xf>
    <xf numFmtId="49" fontId="14" fillId="25" borderId="54" xfId="0" applyNumberFormat="1" applyFont="1" applyFill="1" applyBorder="1" applyAlignment="1" applyProtection="1">
      <alignment horizontal="justify" vertical="top"/>
      <protection locked="0"/>
    </xf>
    <xf numFmtId="0" fontId="16" fillId="25" borderId="40" xfId="0" applyFont="1" applyFill="1" applyBorder="1" applyProtection="1"/>
    <xf numFmtId="0" fontId="52" fillId="25" borderId="1" xfId="0" applyFont="1" applyFill="1" applyBorder="1" applyAlignment="1" applyProtection="1">
      <alignment horizontal="center" vertical="top" wrapText="1"/>
    </xf>
    <xf numFmtId="0" fontId="16" fillId="25" borderId="1" xfId="0" applyFont="1" applyFill="1" applyBorder="1" applyAlignment="1" applyProtection="1">
      <alignment horizontal="center" vertical="top" wrapText="1"/>
    </xf>
    <xf numFmtId="0" fontId="15" fillId="25" borderId="54" xfId="0" applyFont="1" applyFill="1" applyBorder="1" applyAlignment="1">
      <alignment horizontal="justify" vertical="top"/>
    </xf>
    <xf numFmtId="0" fontId="52" fillId="25" borderId="1" xfId="0" applyFont="1" applyFill="1" applyBorder="1" applyAlignment="1" applyProtection="1">
      <alignment horizontal="center" vertical="center" wrapText="1"/>
      <protection hidden="1"/>
    </xf>
    <xf numFmtId="0" fontId="3" fillId="25" borderId="38" xfId="0" applyFont="1" applyFill="1" applyBorder="1" applyAlignment="1" applyProtection="1">
      <alignment horizontal="justify" vertical="top" wrapText="1"/>
    </xf>
    <xf numFmtId="49" fontId="1" fillId="25" borderId="54" xfId="0" applyNumberFormat="1" applyFont="1" applyFill="1" applyBorder="1" applyAlignment="1" applyProtection="1">
      <alignment horizontal="justify" vertical="top" wrapText="1"/>
      <protection locked="0"/>
    </xf>
    <xf numFmtId="49" fontId="14" fillId="25" borderId="1" xfId="0" applyNumberFormat="1" applyFont="1" applyFill="1" applyBorder="1" applyAlignment="1" applyProtection="1">
      <alignment horizontal="justify" vertical="top"/>
      <protection locked="0"/>
    </xf>
    <xf numFmtId="0" fontId="16" fillId="25" borderId="0" xfId="0" applyFont="1" applyFill="1" applyAlignment="1">
      <alignment wrapText="1"/>
    </xf>
    <xf numFmtId="0" fontId="1" fillId="25" borderId="33" xfId="0" applyFont="1" applyFill="1" applyBorder="1" applyAlignment="1" applyProtection="1">
      <alignment horizontal="center" vertical="top"/>
      <protection locked="0"/>
    </xf>
    <xf numFmtId="1" fontId="16" fillId="25" borderId="1" xfId="0" applyNumberFormat="1" applyFont="1" applyFill="1" applyBorder="1" applyAlignment="1" applyProtection="1">
      <alignment horizontal="center"/>
    </xf>
    <xf numFmtId="49" fontId="1" fillId="25" borderId="54" xfId="0" applyNumberFormat="1" applyFont="1" applyFill="1" applyBorder="1" applyAlignment="1" applyProtection="1">
      <alignment horizontal="justify" vertical="top"/>
      <protection locked="0"/>
    </xf>
    <xf numFmtId="9" fontId="15" fillId="0" borderId="55" xfId="0" applyNumberFormat="1" applyFont="1" applyFill="1" applyBorder="1" applyAlignment="1">
      <alignment horizontal="center" vertical="top"/>
    </xf>
    <xf numFmtId="0" fontId="96" fillId="0" borderId="84" xfId="0" applyFont="1" applyBorder="1" applyAlignment="1" applyProtection="1">
      <alignment horizontal="justify" vertical="top" wrapText="1"/>
      <protection locked="0"/>
    </xf>
    <xf numFmtId="0" fontId="56" fillId="0" borderId="24" xfId="0" applyFont="1" applyFill="1" applyBorder="1" applyAlignment="1">
      <alignment horizontal="justify" vertical="top"/>
    </xf>
    <xf numFmtId="0" fontId="77" fillId="0" borderId="59" xfId="0" applyFont="1" applyFill="1" applyBorder="1" applyAlignment="1">
      <alignment horizontal="center" vertical="top" wrapText="1"/>
    </xf>
    <xf numFmtId="0" fontId="3" fillId="0" borderId="0" xfId="0" applyFont="1" applyFill="1" applyBorder="1" applyAlignment="1" applyProtection="1">
      <alignment horizontal="right"/>
    </xf>
    <xf numFmtId="0" fontId="86" fillId="45" borderId="4" xfId="0" applyFont="1" applyFill="1" applyBorder="1" applyAlignment="1" applyProtection="1">
      <alignment vertical="center" wrapText="1"/>
      <protection hidden="1"/>
    </xf>
    <xf numFmtId="0" fontId="86" fillId="0" borderId="34" xfId="0" applyFont="1" applyFill="1" applyBorder="1" applyAlignment="1" applyProtection="1">
      <alignment vertical="center" wrapText="1"/>
      <protection hidden="1"/>
    </xf>
    <xf numFmtId="0" fontId="90" fillId="0" borderId="30" xfId="0" applyFont="1" applyBorder="1" applyAlignment="1" applyProtection="1">
      <alignment vertical="top"/>
      <protection hidden="1"/>
    </xf>
    <xf numFmtId="0" fontId="78" fillId="40" borderId="58" xfId="0" applyFont="1" applyFill="1" applyBorder="1" applyAlignment="1" applyProtection="1">
      <alignment vertical="center" wrapText="1"/>
      <protection hidden="1"/>
    </xf>
    <xf numFmtId="0" fontId="78" fillId="40" borderId="72" xfId="0" applyFont="1" applyFill="1" applyBorder="1" applyAlignment="1" applyProtection="1">
      <alignment vertical="center" wrapText="1"/>
      <protection hidden="1"/>
    </xf>
    <xf numFmtId="0" fontId="5" fillId="0" borderId="0" xfId="0" applyFont="1" applyBorder="1" applyAlignment="1" applyProtection="1">
      <alignment horizontal="left" vertical="top"/>
      <protection hidden="1"/>
    </xf>
    <xf numFmtId="0" fontId="80" fillId="40" borderId="29" xfId="14" applyFont="1" applyFill="1" applyBorder="1" applyAlignment="1" applyProtection="1">
      <alignment horizontal="center" vertical="center" wrapText="1"/>
      <protection hidden="1"/>
    </xf>
    <xf numFmtId="0" fontId="77" fillId="0" borderId="66" xfId="0" applyFont="1" applyFill="1" applyBorder="1" applyAlignment="1">
      <alignment horizontal="center" vertical="top" wrapText="1"/>
    </xf>
    <xf numFmtId="0" fontId="30" fillId="0" borderId="56" xfId="0" applyFont="1" applyFill="1" applyBorder="1" applyAlignment="1" applyProtection="1">
      <alignment horizontal="center" vertical="center" wrapText="1"/>
      <protection hidden="1"/>
    </xf>
    <xf numFmtId="0" fontId="78" fillId="40" borderId="99" xfId="0" applyFont="1" applyFill="1" applyBorder="1" applyAlignment="1" applyProtection="1">
      <alignment vertical="center" wrapText="1"/>
      <protection hidden="1"/>
    </xf>
    <xf numFmtId="0" fontId="76" fillId="40" borderId="51" xfId="0" applyFont="1" applyFill="1" applyBorder="1" applyAlignment="1" applyProtection="1">
      <alignment horizontal="center" vertical="center" wrapText="1"/>
      <protection hidden="1"/>
    </xf>
    <xf numFmtId="0" fontId="76" fillId="40" borderId="100" xfId="0" applyFont="1" applyFill="1" applyBorder="1" applyAlignment="1" applyProtection="1">
      <alignment horizontal="center" vertical="center" wrapText="1"/>
      <protection hidden="1"/>
    </xf>
    <xf numFmtId="0" fontId="76" fillId="40" borderId="12" xfId="0" applyFont="1" applyFill="1" applyBorder="1" applyAlignment="1" applyProtection="1">
      <alignment horizontal="center" vertical="center" wrapText="1"/>
      <protection hidden="1"/>
    </xf>
    <xf numFmtId="0" fontId="82" fillId="17" borderId="21" xfId="14" applyFont="1" applyFill="1" applyBorder="1" applyAlignment="1" applyProtection="1">
      <alignment horizontal="center" vertical="center" wrapText="1"/>
      <protection hidden="1"/>
    </xf>
    <xf numFmtId="0" fontId="133" fillId="41" borderId="21" xfId="0" applyFont="1" applyFill="1" applyBorder="1" applyAlignment="1" applyProtection="1">
      <alignment horizontal="center" vertical="center" wrapText="1"/>
      <protection hidden="1"/>
    </xf>
    <xf numFmtId="0" fontId="76" fillId="39" borderId="21"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protection hidden="1"/>
    </xf>
    <xf numFmtId="0" fontId="76" fillId="0" borderId="0" xfId="0" applyFont="1" applyFill="1" applyBorder="1" applyAlignment="1" applyProtection="1">
      <alignment horizontal="center" vertical="center" wrapText="1"/>
      <protection hidden="1"/>
    </xf>
    <xf numFmtId="0" fontId="96" fillId="0" borderId="0" xfId="0" applyFont="1" applyFill="1" applyBorder="1" applyAlignment="1">
      <alignment horizontal="justify" vertical="top" wrapText="1"/>
    </xf>
    <xf numFmtId="0" fontId="76" fillId="39" borderId="4" xfId="0" applyFont="1" applyFill="1" applyBorder="1" applyAlignment="1" applyProtection="1">
      <alignment horizontal="center" vertical="center" wrapText="1"/>
      <protection hidden="1"/>
    </xf>
    <xf numFmtId="0" fontId="76" fillId="17" borderId="13" xfId="0" applyFont="1" applyFill="1" applyBorder="1" applyAlignment="1" applyProtection="1">
      <alignment horizontal="center" vertical="center" wrapText="1"/>
      <protection hidden="1"/>
    </xf>
    <xf numFmtId="49" fontId="14" fillId="0" borderId="33" xfId="0" applyNumberFormat="1" applyFont="1" applyFill="1" applyBorder="1" applyAlignment="1" applyProtection="1">
      <alignment horizontal="justify" vertical="top" wrapText="1"/>
      <protection locked="0"/>
    </xf>
    <xf numFmtId="0" fontId="56" fillId="11" borderId="1" xfId="0" applyFont="1" applyFill="1" applyBorder="1" applyAlignment="1" applyProtection="1">
      <alignment horizontal="center" vertical="center" wrapText="1"/>
    </xf>
    <xf numFmtId="0" fontId="77" fillId="0" borderId="33" xfId="0" applyFont="1" applyBorder="1" applyAlignment="1" applyProtection="1">
      <alignment horizontal="center" vertical="top" wrapText="1"/>
    </xf>
    <xf numFmtId="0" fontId="77" fillId="0" borderId="96" xfId="0" applyFont="1" applyBorder="1" applyAlignment="1" applyProtection="1">
      <alignment horizontal="center" vertical="top" wrapText="1"/>
    </xf>
    <xf numFmtId="0" fontId="77" fillId="0" borderId="1" xfId="0" applyFont="1" applyBorder="1" applyAlignment="1" applyProtection="1">
      <alignment horizontal="center" vertical="top" wrapText="1"/>
    </xf>
    <xf numFmtId="0" fontId="96" fillId="0" borderId="106" xfId="0" applyFont="1" applyBorder="1" applyAlignment="1" applyProtection="1">
      <alignment horizontal="justify" vertical="top" wrapText="1"/>
      <protection locked="0"/>
    </xf>
    <xf numFmtId="0" fontId="96" fillId="0" borderId="109" xfId="0" applyFont="1" applyBorder="1" applyAlignment="1" applyProtection="1">
      <alignment horizontal="justify" vertical="top" wrapText="1"/>
      <protection locked="0"/>
    </xf>
    <xf numFmtId="0" fontId="96" fillId="0" borderId="62" xfId="0" applyFont="1" applyBorder="1" applyAlignment="1" applyProtection="1">
      <alignment horizontal="justify" vertical="top" wrapText="1"/>
      <protection locked="0"/>
    </xf>
    <xf numFmtId="0" fontId="96" fillId="0" borderId="103" xfId="0" applyFont="1" applyBorder="1" applyAlignment="1" applyProtection="1">
      <alignment horizontal="justify" vertical="top" wrapText="1"/>
      <protection locked="0"/>
    </xf>
    <xf numFmtId="0" fontId="96" fillId="0" borderId="23" xfId="0" applyFont="1" applyBorder="1" applyAlignment="1" applyProtection="1">
      <alignment horizontal="justify" vertical="top" wrapText="1"/>
      <protection locked="0"/>
    </xf>
    <xf numFmtId="0" fontId="96" fillId="29" borderId="107" xfId="0" applyFont="1" applyFill="1" applyBorder="1" applyAlignment="1" applyProtection="1">
      <alignment horizontal="justify" vertical="top" wrapText="1"/>
      <protection locked="0"/>
    </xf>
    <xf numFmtId="0" fontId="96" fillId="29" borderId="110" xfId="0" applyFont="1" applyFill="1" applyBorder="1" applyAlignment="1" applyProtection="1">
      <alignment horizontal="justify" vertical="top" wrapText="1"/>
      <protection locked="0"/>
    </xf>
    <xf numFmtId="0" fontId="96" fillId="29" borderId="63" xfId="0" applyFont="1" applyFill="1" applyBorder="1" applyAlignment="1" applyProtection="1">
      <alignment horizontal="justify" vertical="top" wrapText="1"/>
      <protection locked="0"/>
    </xf>
    <xf numFmtId="0" fontId="96" fillId="29" borderId="104" xfId="0" applyFont="1" applyFill="1" applyBorder="1" applyAlignment="1" applyProtection="1">
      <alignment horizontal="justify" vertical="top" wrapText="1"/>
      <protection locked="0"/>
    </xf>
    <xf numFmtId="0" fontId="96" fillId="29" borderId="23" xfId="0" applyFont="1" applyFill="1" applyBorder="1" applyAlignment="1" applyProtection="1">
      <alignment horizontal="justify" vertical="top" wrapText="1"/>
      <protection locked="0"/>
    </xf>
    <xf numFmtId="0" fontId="96" fillId="0" borderId="107" xfId="0" applyFont="1" applyBorder="1" applyAlignment="1" applyProtection="1">
      <alignment horizontal="justify" vertical="top" wrapText="1"/>
      <protection locked="0"/>
    </xf>
    <xf numFmtId="0" fontId="96" fillId="0" borderId="110" xfId="0" applyFont="1" applyBorder="1" applyAlignment="1" applyProtection="1">
      <alignment horizontal="justify" vertical="top" wrapText="1"/>
      <protection locked="0"/>
    </xf>
    <xf numFmtId="0" fontId="96" fillId="0" borderId="63" xfId="0" applyFont="1" applyBorder="1" applyAlignment="1" applyProtection="1">
      <alignment horizontal="justify" vertical="top" wrapText="1"/>
      <protection locked="0"/>
    </xf>
    <xf numFmtId="0" fontId="96" fillId="0" borderId="104" xfId="0" applyFont="1" applyBorder="1" applyAlignment="1" applyProtection="1">
      <alignment horizontal="justify" vertical="top" wrapText="1"/>
      <protection locked="0"/>
    </xf>
    <xf numFmtId="0" fontId="96" fillId="30" borderId="107" xfId="0" applyFont="1" applyFill="1" applyBorder="1" applyAlignment="1" applyProtection="1">
      <alignment horizontal="justify" vertical="top" wrapText="1"/>
      <protection locked="0"/>
    </xf>
    <xf numFmtId="0" fontId="96" fillId="30" borderId="110" xfId="0" applyFont="1" applyFill="1" applyBorder="1" applyAlignment="1" applyProtection="1">
      <alignment horizontal="justify" vertical="top" wrapText="1"/>
      <protection locked="0"/>
    </xf>
    <xf numFmtId="0" fontId="96" fillId="15" borderId="110" xfId="0" applyFont="1" applyFill="1" applyBorder="1" applyAlignment="1" applyProtection="1">
      <alignment horizontal="justify" vertical="top" wrapText="1"/>
      <protection locked="0"/>
    </xf>
    <xf numFmtId="0" fontId="96" fillId="15" borderId="63" xfId="0" applyFont="1" applyFill="1" applyBorder="1" applyAlignment="1" applyProtection="1">
      <alignment horizontal="justify" vertical="top" wrapText="1"/>
      <protection locked="0"/>
    </xf>
    <xf numFmtId="0" fontId="96" fillId="15" borderId="104" xfId="0" applyFont="1" applyFill="1" applyBorder="1" applyAlignment="1" applyProtection="1">
      <alignment horizontal="justify" vertical="top" wrapText="1"/>
      <protection locked="0"/>
    </xf>
    <xf numFmtId="0" fontId="96" fillId="15" borderId="23" xfId="0" applyFont="1" applyFill="1" applyBorder="1" applyAlignment="1" applyProtection="1">
      <alignment horizontal="justify" vertical="top" wrapText="1"/>
      <protection locked="0"/>
    </xf>
    <xf numFmtId="0" fontId="96" fillId="0" borderId="108" xfId="0" applyFont="1" applyBorder="1" applyAlignment="1" applyProtection="1">
      <alignment horizontal="justify" vertical="top" wrapText="1"/>
      <protection locked="0"/>
    </xf>
    <xf numFmtId="0" fontId="77" fillId="0" borderId="84" xfId="0" applyFont="1" applyBorder="1" applyAlignment="1" applyProtection="1">
      <alignment horizontal="center" vertical="top" wrapText="1"/>
      <protection locked="0"/>
    </xf>
    <xf numFmtId="0" fontId="77" fillId="0" borderId="101" xfId="0" applyFont="1" applyBorder="1" applyAlignment="1" applyProtection="1">
      <alignment horizontal="center" vertical="top" wrapText="1"/>
      <protection locked="0"/>
    </xf>
    <xf numFmtId="0" fontId="4" fillId="15" borderId="33" xfId="0" applyFont="1" applyFill="1" applyBorder="1" applyAlignment="1" applyProtection="1">
      <alignment horizontal="justify" vertical="top" wrapText="1"/>
      <protection locked="0"/>
    </xf>
    <xf numFmtId="0" fontId="14" fillId="15" borderId="33" xfId="0" applyFont="1" applyFill="1" applyBorder="1" applyAlignment="1" applyProtection="1">
      <alignment horizontal="center" vertical="top"/>
      <protection locked="0"/>
    </xf>
    <xf numFmtId="0" fontId="14" fillId="15" borderId="1" xfId="0" applyFont="1" applyFill="1" applyBorder="1" applyAlignment="1" applyProtection="1">
      <alignment horizontal="justify" vertical="top"/>
      <protection locked="0"/>
    </xf>
    <xf numFmtId="49" fontId="14" fillId="15" borderId="5" xfId="0" applyNumberFormat="1" applyFont="1" applyFill="1" applyBorder="1" applyAlignment="1" applyProtection="1">
      <alignment horizontal="justify" vertical="top" wrapText="1"/>
      <protection locked="0"/>
    </xf>
    <xf numFmtId="49" fontId="14" fillId="15" borderId="54" xfId="0" applyNumberFormat="1" applyFont="1" applyFill="1" applyBorder="1" applyAlignment="1" applyProtection="1">
      <alignment horizontal="justify" vertical="top" wrapText="1"/>
      <protection locked="0"/>
    </xf>
    <xf numFmtId="49" fontId="14" fillId="15" borderId="5" xfId="0" applyNumberFormat="1" applyFont="1" applyFill="1" applyBorder="1" applyAlignment="1" applyProtection="1">
      <alignment horizontal="justify" vertical="top"/>
      <protection locked="0"/>
    </xf>
    <xf numFmtId="0" fontId="30" fillId="0" borderId="112" xfId="0" applyFont="1" applyFill="1" applyBorder="1" applyAlignment="1" applyProtection="1">
      <alignment horizontal="center" vertical="center" wrapText="1"/>
      <protection hidden="1"/>
    </xf>
    <xf numFmtId="0" fontId="77" fillId="0" borderId="84" xfId="0" applyFont="1" applyBorder="1" applyAlignment="1" applyProtection="1">
      <alignment horizontal="center" vertical="center" wrapText="1"/>
      <protection locked="0"/>
    </xf>
    <xf numFmtId="0" fontId="16" fillId="0" borderId="1" xfId="0" applyFont="1" applyFill="1" applyBorder="1" applyAlignment="1" applyProtection="1">
      <alignment horizontal="center" vertical="center"/>
    </xf>
    <xf numFmtId="0" fontId="5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justify" vertical="top"/>
      <protection locked="0"/>
    </xf>
    <xf numFmtId="0" fontId="16" fillId="0" borderId="38" xfId="0" applyFont="1" applyFill="1" applyBorder="1" applyAlignment="1" applyProtection="1">
      <alignment wrapText="1"/>
    </xf>
    <xf numFmtId="0" fontId="16" fillId="0" borderId="1" xfId="0" applyFont="1" applyFill="1" applyBorder="1" applyAlignment="1" applyProtection="1">
      <alignment wrapText="1"/>
    </xf>
    <xf numFmtId="0" fontId="14" fillId="0" borderId="1" xfId="0" applyFont="1" applyFill="1" applyBorder="1" applyAlignment="1" applyProtection="1">
      <alignment horizontal="justify" vertical="center"/>
    </xf>
    <xf numFmtId="0" fontId="96" fillId="0" borderId="66" xfId="0" applyFont="1" applyBorder="1" applyAlignment="1" applyProtection="1">
      <alignment vertical="top" wrapText="1"/>
      <protection locked="0"/>
    </xf>
    <xf numFmtId="16" fontId="96" fillId="15" borderId="63" xfId="0" applyNumberFormat="1" applyFont="1" applyFill="1" applyBorder="1" applyAlignment="1" applyProtection="1">
      <alignment horizontal="justify" vertical="top" wrapText="1"/>
      <protection locked="0"/>
    </xf>
    <xf numFmtId="0" fontId="96" fillId="0" borderId="111" xfId="0" applyFont="1" applyFill="1" applyBorder="1" applyAlignment="1" applyProtection="1">
      <alignment horizontal="justify" vertical="top" wrapText="1"/>
      <protection locked="0"/>
    </xf>
    <xf numFmtId="0" fontId="96" fillId="0" borderId="102" xfId="0" applyFont="1" applyFill="1" applyBorder="1" applyAlignment="1" applyProtection="1">
      <alignment horizontal="justify" vertical="top" wrapText="1"/>
      <protection locked="0"/>
    </xf>
    <xf numFmtId="0" fontId="96" fillId="0" borderId="105" xfId="0" applyFont="1" applyFill="1" applyBorder="1" applyAlignment="1" applyProtection="1">
      <alignment horizontal="justify" vertical="top" wrapText="1"/>
      <protection locked="0"/>
    </xf>
    <xf numFmtId="0" fontId="96" fillId="0" borderId="17" xfId="0" applyFont="1" applyFill="1" applyBorder="1" applyAlignment="1" applyProtection="1">
      <alignment horizontal="justify" vertical="top" wrapText="1"/>
      <protection locked="0"/>
    </xf>
    <xf numFmtId="0" fontId="96" fillId="12" borderId="98" xfId="0" applyFont="1" applyFill="1" applyBorder="1" applyAlignment="1" applyProtection="1">
      <alignment horizontal="justify" vertical="top" wrapText="1"/>
      <protection locked="0"/>
    </xf>
    <xf numFmtId="0" fontId="94" fillId="0" borderId="0" xfId="0" applyFont="1" applyBorder="1" applyProtection="1">
      <protection hidden="1"/>
    </xf>
    <xf numFmtId="0" fontId="52" fillId="0" borderId="1" xfId="0" applyFont="1" applyFill="1" applyBorder="1" applyAlignment="1" applyProtection="1">
      <alignment horizontal="center"/>
    </xf>
    <xf numFmtId="49" fontId="1" fillId="0" borderId="54" xfId="0" applyNumberFormat="1" applyFont="1" applyFill="1" applyBorder="1" applyAlignment="1" applyProtection="1">
      <alignment horizontal="justify" vertical="top"/>
      <protection locked="0"/>
    </xf>
    <xf numFmtId="0" fontId="1" fillId="0" borderId="33" xfId="0" applyFont="1" applyFill="1" applyBorder="1" applyAlignment="1" applyProtection="1">
      <alignment horizontal="justify" vertical="top" wrapText="1"/>
      <protection locked="0"/>
    </xf>
    <xf numFmtId="0" fontId="1" fillId="0" borderId="33" xfId="0" applyFont="1" applyFill="1" applyBorder="1" applyAlignment="1" applyProtection="1">
      <alignment horizontal="center" vertical="center"/>
      <protection locked="0"/>
    </xf>
    <xf numFmtId="49" fontId="1" fillId="0" borderId="5" xfId="0" applyNumberFormat="1" applyFont="1" applyFill="1" applyBorder="1" applyAlignment="1" applyProtection="1">
      <alignment horizontal="justify" vertical="top"/>
      <protection locked="0"/>
    </xf>
    <xf numFmtId="0" fontId="76" fillId="43" borderId="90" xfId="0" applyFont="1" applyFill="1" applyBorder="1" applyAlignment="1" applyProtection="1">
      <alignment horizontal="center" vertical="center" wrapText="1"/>
      <protection hidden="1"/>
    </xf>
    <xf numFmtId="0" fontId="96" fillId="0" borderId="113" xfId="0" applyFont="1" applyBorder="1" applyAlignment="1" applyProtection="1">
      <alignment horizontal="justify" vertical="top" wrapText="1"/>
      <protection locked="0"/>
    </xf>
    <xf numFmtId="0" fontId="96" fillId="28" borderId="114" xfId="0" applyFont="1" applyFill="1" applyBorder="1" applyAlignment="1" applyProtection="1">
      <alignment horizontal="justify" vertical="top" wrapText="1"/>
      <protection locked="0"/>
    </xf>
    <xf numFmtId="0" fontId="96" fillId="0" borderId="114" xfId="0" applyFont="1" applyBorder="1" applyAlignment="1" applyProtection="1">
      <alignment horizontal="justify" vertical="top" wrapText="1"/>
      <protection locked="0"/>
    </xf>
    <xf numFmtId="0" fontId="96" fillId="12" borderId="114" xfId="0" applyFont="1" applyFill="1" applyBorder="1" applyAlignment="1" applyProtection="1">
      <alignment horizontal="justify" vertical="top" wrapText="1"/>
      <protection locked="0"/>
    </xf>
    <xf numFmtId="0" fontId="96" fillId="15" borderId="115" xfId="0" applyFont="1" applyFill="1" applyBorder="1" applyAlignment="1" applyProtection="1">
      <alignment horizontal="justify" vertical="top" wrapText="1"/>
      <protection locked="0"/>
    </xf>
    <xf numFmtId="0" fontId="96" fillId="0" borderId="116" xfId="0" applyFont="1" applyBorder="1" applyAlignment="1" applyProtection="1">
      <alignment horizontal="justify" vertical="top" wrapText="1"/>
      <protection locked="0"/>
    </xf>
    <xf numFmtId="0" fontId="96" fillId="0" borderId="117" xfId="0" applyFont="1" applyBorder="1" applyAlignment="1" applyProtection="1">
      <alignment horizontal="justify" vertical="top" wrapText="1"/>
      <protection locked="0"/>
    </xf>
    <xf numFmtId="0" fontId="0" fillId="0" borderId="1" xfId="0" applyBorder="1" applyAlignment="1">
      <alignment horizontal="center" vertical="center"/>
    </xf>
    <xf numFmtId="0" fontId="0" fillId="0" borderId="1" xfId="0" applyBorder="1" applyAlignment="1">
      <alignment horizontal="center" vertical="center"/>
    </xf>
    <xf numFmtId="0" fontId="59" fillId="0" borderId="1" xfId="0" applyFont="1" applyBorder="1" applyAlignment="1">
      <alignment horizontal="center" vertical="center"/>
    </xf>
    <xf numFmtId="0" fontId="0" fillId="0" borderId="1" xfId="0" applyBorder="1" applyAlignment="1">
      <alignment horizontal="center" vertical="top"/>
    </xf>
    <xf numFmtId="0" fontId="98" fillId="0" borderId="60" xfId="0" applyFont="1" applyBorder="1" applyAlignment="1" applyProtection="1">
      <alignment horizontal="justify" vertical="top" wrapText="1"/>
      <protection locked="0"/>
    </xf>
    <xf numFmtId="0" fontId="28" fillId="0" borderId="60" xfId="0" applyFont="1" applyBorder="1" applyAlignment="1" applyProtection="1">
      <alignment horizontal="justify" vertical="top" wrapText="1"/>
      <protection locked="0"/>
    </xf>
    <xf numFmtId="0" fontId="98" fillId="0" borderId="60" xfId="0" applyFont="1" applyBorder="1" applyAlignment="1" applyProtection="1">
      <alignment vertical="top" wrapText="1"/>
      <protection locked="0"/>
    </xf>
    <xf numFmtId="0" fontId="28" fillId="0" borderId="59" xfId="0" applyFont="1" applyBorder="1" applyAlignment="1" applyProtection="1">
      <alignment horizontal="center" vertical="top" wrapText="1"/>
      <protection locked="0"/>
    </xf>
    <xf numFmtId="0" fontId="28" fillId="0" borderId="66" xfId="0" applyFont="1" applyBorder="1" applyAlignment="1" applyProtection="1">
      <alignment horizontal="center" vertical="top" wrapText="1"/>
      <protection locked="0"/>
    </xf>
    <xf numFmtId="0" fontId="28" fillId="0" borderId="66" xfId="0" applyFont="1" applyBorder="1" applyAlignment="1" applyProtection="1">
      <alignment horizontal="center" vertical="top" wrapText="1"/>
    </xf>
    <xf numFmtId="0" fontId="29" fillId="0" borderId="23" xfId="0" applyFont="1" applyFill="1" applyBorder="1" applyAlignment="1" applyProtection="1">
      <alignment horizontal="center" vertical="center" wrapText="1"/>
      <protection hidden="1"/>
    </xf>
    <xf numFmtId="0" fontId="29" fillId="0" borderId="0" xfId="0" applyFont="1" applyFill="1" applyBorder="1" applyAlignment="1" applyProtection="1">
      <alignment horizontal="center" vertical="center" wrapText="1"/>
      <protection hidden="1"/>
    </xf>
    <xf numFmtId="0" fontId="98" fillId="0" borderId="85" xfId="0" applyFont="1" applyBorder="1" applyAlignment="1" applyProtection="1">
      <alignment horizontal="justify" vertical="top" wrapText="1"/>
      <protection locked="0"/>
    </xf>
    <xf numFmtId="0" fontId="98" fillId="0" borderId="114" xfId="0" applyFont="1" applyBorder="1" applyAlignment="1" applyProtection="1">
      <alignment horizontal="justify" vertical="top" wrapText="1"/>
      <protection locked="0"/>
    </xf>
    <xf numFmtId="0" fontId="98" fillId="12" borderId="114" xfId="0" applyFont="1" applyFill="1" applyBorder="1" applyAlignment="1" applyProtection="1">
      <alignment horizontal="justify" vertical="top" wrapText="1"/>
      <protection locked="0"/>
    </xf>
    <xf numFmtId="0" fontId="98" fillId="0" borderId="66" xfId="0" applyFont="1" applyBorder="1" applyAlignment="1" applyProtection="1">
      <alignment horizontal="justify" vertical="top" wrapText="1"/>
      <protection locked="0"/>
    </xf>
    <xf numFmtId="0" fontId="28" fillId="0" borderId="59" xfId="0" applyFont="1" applyFill="1" applyBorder="1" applyAlignment="1">
      <alignment horizontal="center" vertical="top" wrapText="1"/>
    </xf>
    <xf numFmtId="0" fontId="28" fillId="0" borderId="96" xfId="0" applyFont="1" applyBorder="1" applyAlignment="1" applyProtection="1">
      <alignment horizontal="center" vertical="top" wrapText="1"/>
    </xf>
    <xf numFmtId="0" fontId="28" fillId="0" borderId="1" xfId="0" applyFont="1" applyBorder="1" applyAlignment="1" applyProtection="1">
      <alignment horizontal="center" vertical="top" wrapText="1"/>
    </xf>
    <xf numFmtId="0" fontId="28" fillId="0" borderId="0" xfId="0" applyFont="1" applyFill="1" applyBorder="1" applyAlignment="1" applyProtection="1">
      <alignment horizontal="center" vertical="center" wrapText="1"/>
      <protection hidden="1"/>
    </xf>
    <xf numFmtId="0" fontId="28" fillId="0" borderId="84" xfId="0" applyFont="1" applyBorder="1" applyAlignment="1" applyProtection="1">
      <alignment horizontal="center" vertical="top" wrapText="1"/>
      <protection locked="0"/>
    </xf>
    <xf numFmtId="0" fontId="98" fillId="0" borderId="107" xfId="0" applyFont="1" applyBorder="1" applyAlignment="1" applyProtection="1">
      <alignment horizontal="justify" vertical="top" wrapText="1"/>
      <protection locked="0"/>
    </xf>
    <xf numFmtId="0" fontId="98" fillId="49" borderId="110" xfId="0" applyFont="1" applyFill="1" applyBorder="1" applyAlignment="1" applyProtection="1">
      <alignment horizontal="justify" vertical="top" wrapText="1"/>
      <protection locked="0"/>
    </xf>
    <xf numFmtId="0" fontId="98" fillId="49" borderId="63" xfId="0" applyFont="1" applyFill="1" applyBorder="1" applyAlignment="1" applyProtection="1">
      <alignment horizontal="justify" vertical="top" wrapText="1"/>
      <protection locked="0"/>
    </xf>
    <xf numFmtId="0" fontId="98" fillId="49" borderId="104" xfId="0" applyFont="1" applyFill="1" applyBorder="1" applyAlignment="1" applyProtection="1">
      <alignment horizontal="justify" vertical="top" wrapText="1"/>
      <protection locked="0"/>
    </xf>
    <xf numFmtId="0" fontId="98" fillId="49" borderId="23" xfId="0" applyFont="1" applyFill="1" applyBorder="1" applyAlignment="1" applyProtection="1">
      <alignment horizontal="justify" vertical="top" wrapText="1"/>
      <protection locked="0"/>
    </xf>
    <xf numFmtId="0" fontId="98" fillId="15" borderId="60" xfId="0" applyFont="1" applyFill="1" applyBorder="1" applyAlignment="1" applyProtection="1">
      <alignment horizontal="justify" vertical="top" wrapText="1"/>
      <protection locked="0"/>
    </xf>
    <xf numFmtId="0" fontId="98" fillId="15" borderId="66" xfId="0" applyFont="1" applyFill="1" applyBorder="1" applyAlignment="1" applyProtection="1">
      <alignment horizontal="justify" vertical="top" wrapText="1"/>
      <protection locked="0"/>
    </xf>
    <xf numFmtId="0" fontId="96" fillId="0" borderId="61" xfId="0" applyFont="1" applyBorder="1" applyAlignment="1">
      <alignment horizontal="justify" vertical="top" wrapText="1"/>
    </xf>
    <xf numFmtId="0" fontId="96" fillId="0" borderId="62" xfId="0" applyFont="1" applyBorder="1" applyAlignment="1">
      <alignment horizontal="justify" vertical="top" wrapText="1"/>
    </xf>
    <xf numFmtId="0" fontId="30" fillId="0" borderId="31" xfId="0" applyFont="1" applyBorder="1" applyAlignment="1" applyProtection="1">
      <alignment vertical="top"/>
      <protection hidden="1"/>
    </xf>
    <xf numFmtId="0" fontId="30" fillId="0" borderId="30" xfId="0" applyFont="1" applyBorder="1" applyAlignment="1" applyProtection="1">
      <alignment vertical="top"/>
      <protection hidden="1"/>
    </xf>
    <xf numFmtId="0" fontId="30" fillId="0" borderId="30" xfId="0" applyFont="1" applyBorder="1" applyAlignment="1" applyProtection="1">
      <alignment vertical="center"/>
      <protection hidden="1"/>
    </xf>
    <xf numFmtId="0" fontId="10" fillId="0" borderId="1" xfId="0" applyFont="1" applyBorder="1" applyAlignment="1" applyProtection="1">
      <alignment horizontal="center"/>
      <protection hidden="1"/>
    </xf>
    <xf numFmtId="0" fontId="77" fillId="0" borderId="93" xfId="0" applyFont="1" applyBorder="1" applyAlignment="1">
      <alignment horizontal="justify" vertical="center" wrapText="1"/>
    </xf>
    <xf numFmtId="0" fontId="98" fillId="0" borderId="60" xfId="0" applyFont="1" applyBorder="1" applyAlignment="1" applyProtection="1">
      <alignment horizontal="justify" vertical="center" wrapText="1"/>
      <protection locked="0"/>
    </xf>
    <xf numFmtId="0" fontId="28" fillId="0" borderId="60" xfId="0" applyFont="1" applyBorder="1" applyAlignment="1" applyProtection="1">
      <alignment horizontal="justify" vertical="center" wrapText="1"/>
      <protection locked="0"/>
    </xf>
    <xf numFmtId="0" fontId="98" fillId="0" borderId="60" xfId="0" applyFont="1" applyBorder="1" applyAlignment="1" applyProtection="1">
      <alignment vertical="center" wrapText="1"/>
      <protection locked="0"/>
    </xf>
    <xf numFmtId="0" fontId="28" fillId="0" borderId="59" xfId="0" applyFont="1" applyBorder="1" applyAlignment="1" applyProtection="1">
      <alignment horizontal="center" vertical="center" wrapText="1"/>
      <protection locked="0"/>
    </xf>
    <xf numFmtId="0" fontId="28" fillId="0" borderId="66" xfId="0" applyFont="1" applyBorder="1" applyAlignment="1" applyProtection="1">
      <alignment horizontal="center" vertical="center" wrapText="1"/>
      <protection locked="0"/>
    </xf>
    <xf numFmtId="0" fontId="77" fillId="15" borderId="59" xfId="0" applyFont="1" applyFill="1" applyBorder="1" applyAlignment="1">
      <alignment horizontal="center" vertical="center" wrapText="1"/>
    </xf>
    <xf numFmtId="0" fontId="28" fillId="0" borderId="66" xfId="0" applyFont="1" applyBorder="1" applyAlignment="1" applyProtection="1">
      <alignment horizontal="center" vertical="center" wrapText="1"/>
    </xf>
    <xf numFmtId="0" fontId="98" fillId="0" borderId="85" xfId="0" applyFont="1" applyBorder="1" applyAlignment="1" applyProtection="1">
      <alignment horizontal="justify" vertical="center" wrapText="1"/>
      <protection locked="0"/>
    </xf>
    <xf numFmtId="0" fontId="98" fillId="0" borderId="114" xfId="0" applyFont="1" applyBorder="1" applyAlignment="1" applyProtection="1">
      <alignment horizontal="justify" vertical="center" wrapText="1"/>
      <protection locked="0"/>
    </xf>
    <xf numFmtId="0" fontId="98" fillId="0" borderId="66" xfId="0" applyFont="1" applyBorder="1" applyAlignment="1" applyProtection="1">
      <alignment horizontal="justify" vertical="center" wrapText="1"/>
      <protection locked="0"/>
    </xf>
    <xf numFmtId="0" fontId="28" fillId="0" borderId="59" xfId="0" applyFont="1" applyFill="1" applyBorder="1" applyAlignment="1">
      <alignment horizontal="center" vertical="center" wrapText="1"/>
    </xf>
    <xf numFmtId="0" fontId="28" fillId="0" borderId="96" xfId="0" applyFont="1" applyBorder="1" applyAlignment="1" applyProtection="1">
      <alignment horizontal="center" vertical="center" wrapText="1"/>
    </xf>
    <xf numFmtId="0" fontId="28" fillId="0" borderId="1" xfId="0" applyFont="1" applyBorder="1" applyAlignment="1" applyProtection="1">
      <alignment horizontal="center" vertical="center" wrapText="1"/>
    </xf>
    <xf numFmtId="0" fontId="28" fillId="0" borderId="84" xfId="0" applyFont="1" applyBorder="1" applyAlignment="1" applyProtection="1">
      <alignment horizontal="center" vertical="center" wrapText="1"/>
      <protection locked="0"/>
    </xf>
    <xf numFmtId="0" fontId="98" fillId="0" borderId="107" xfId="0" applyFont="1" applyBorder="1" applyAlignment="1" applyProtection="1">
      <alignment horizontal="justify" vertical="center" wrapText="1"/>
      <protection locked="0"/>
    </xf>
    <xf numFmtId="0" fontId="98" fillId="49" borderId="110" xfId="0" applyFont="1" applyFill="1" applyBorder="1" applyAlignment="1" applyProtection="1">
      <alignment horizontal="justify" vertical="center" wrapText="1"/>
      <protection locked="0"/>
    </xf>
    <xf numFmtId="0" fontId="98" fillId="49" borderId="63" xfId="0" applyFont="1" applyFill="1" applyBorder="1" applyAlignment="1" applyProtection="1">
      <alignment horizontal="justify" vertical="center" wrapText="1"/>
      <protection locked="0"/>
    </xf>
    <xf numFmtId="0" fontId="98" fillId="49" borderId="104" xfId="0" applyFont="1" applyFill="1" applyBorder="1" applyAlignment="1" applyProtection="1">
      <alignment horizontal="justify" vertical="center" wrapText="1"/>
      <protection locked="0"/>
    </xf>
    <xf numFmtId="0" fontId="98" fillId="49" borderId="23" xfId="0" applyFont="1" applyFill="1" applyBorder="1" applyAlignment="1" applyProtection="1">
      <alignment horizontal="justify" vertical="center" wrapText="1"/>
      <protection locked="0"/>
    </xf>
    <xf numFmtId="0" fontId="96" fillId="0" borderId="0" xfId="0" applyFont="1" applyFill="1" applyBorder="1" applyAlignment="1">
      <alignment horizontal="justify" vertical="center" wrapText="1"/>
    </xf>
    <xf numFmtId="0" fontId="97" fillId="0" borderId="61" xfId="0" applyFont="1" applyBorder="1" applyAlignment="1">
      <alignment horizontal="justify" vertical="center" wrapText="1"/>
    </xf>
    <xf numFmtId="0" fontId="97" fillId="0" borderId="62" xfId="0" applyFont="1" applyBorder="1" applyAlignment="1">
      <alignment horizontal="justify" vertical="center" wrapText="1"/>
    </xf>
    <xf numFmtId="0" fontId="98" fillId="0" borderId="0" xfId="0" applyFont="1" applyFill="1" applyAlignment="1" applyProtection="1">
      <alignment vertical="center"/>
      <protection hidden="1"/>
    </xf>
    <xf numFmtId="0" fontId="25" fillId="12" borderId="0" xfId="0" applyFont="1" applyFill="1" applyBorder="1" applyAlignment="1" applyProtection="1">
      <alignment horizontal="center" vertical="center" wrapText="1"/>
      <protection hidden="1"/>
    </xf>
    <xf numFmtId="0" fontId="10" fillId="12" borderId="0" xfId="0" applyFont="1" applyFill="1" applyBorder="1" applyProtection="1">
      <protection hidden="1"/>
    </xf>
    <xf numFmtId="0" fontId="26" fillId="12" borderId="0" xfId="0" applyFont="1" applyFill="1" applyBorder="1" applyAlignment="1" applyProtection="1">
      <alignment horizontal="center" vertical="center"/>
      <protection hidden="1"/>
    </xf>
    <xf numFmtId="0" fontId="0" fillId="12" borderId="0" xfId="0" applyFill="1" applyBorder="1" applyAlignment="1" applyProtection="1">
      <alignment horizontal="center" vertical="center"/>
      <protection hidden="1"/>
    </xf>
    <xf numFmtId="0" fontId="3" fillId="12" borderId="0" xfId="0" applyFont="1" applyFill="1" applyBorder="1" applyAlignment="1" applyProtection="1">
      <alignment vertical="center"/>
      <protection hidden="1"/>
    </xf>
    <xf numFmtId="0" fontId="1" fillId="0" borderId="0" xfId="0" applyFont="1" applyBorder="1" applyProtection="1">
      <protection hidden="1"/>
    </xf>
    <xf numFmtId="0" fontId="10" fillId="0" borderId="0" xfId="0" applyFont="1" applyBorder="1" applyProtection="1">
      <protection hidden="1"/>
    </xf>
    <xf numFmtId="0" fontId="9" fillId="12" borderId="0" xfId="0" applyFont="1" applyFill="1" applyBorder="1" applyAlignment="1" applyProtection="1">
      <alignment horizontal="center" vertical="center" wrapText="1"/>
      <protection hidden="1"/>
    </xf>
    <xf numFmtId="0" fontId="0" fillId="0" borderId="1" xfId="0" applyBorder="1" applyAlignment="1">
      <alignment horizontal="center" vertical="center"/>
    </xf>
    <xf numFmtId="0" fontId="0" fillId="0" borderId="31" xfId="0" applyBorder="1" applyAlignment="1">
      <alignment horizontal="center" wrapText="1"/>
    </xf>
    <xf numFmtId="0" fontId="0" fillId="0" borderId="30" xfId="0" applyBorder="1" applyAlignment="1">
      <alignment horizontal="center" wrapText="1"/>
    </xf>
    <xf numFmtId="0" fontId="0" fillId="0" borderId="5" xfId="0" applyBorder="1" applyAlignment="1">
      <alignment horizontal="center" wrapText="1"/>
    </xf>
    <xf numFmtId="14" fontId="0" fillId="0" borderId="1" xfId="0" applyNumberFormat="1" applyFont="1" applyBorder="1" applyAlignment="1">
      <alignment horizontal="center" vertical="top"/>
    </xf>
    <xf numFmtId="0" fontId="0" fillId="0" borderId="1" xfId="0" applyFont="1" applyBorder="1" applyAlignment="1">
      <alignment horizontal="center" vertical="top"/>
    </xf>
    <xf numFmtId="0" fontId="0" fillId="0" borderId="1" xfId="0" applyBorder="1" applyAlignment="1">
      <alignment horizontal="justify" wrapText="1"/>
    </xf>
    <xf numFmtId="0" fontId="59" fillId="0" borderId="1" xfId="0" applyFont="1" applyBorder="1" applyAlignment="1">
      <alignment horizontal="justify" wrapText="1"/>
    </xf>
    <xf numFmtId="14" fontId="0" fillId="0" borderId="1" xfId="0" applyNumberFormat="1" applyBorder="1" applyAlignment="1">
      <alignment horizontal="center" vertical="center"/>
    </xf>
    <xf numFmtId="0" fontId="0" fillId="0" borderId="31" xfId="0" applyBorder="1" applyAlignment="1">
      <alignment horizontal="left" wrapText="1"/>
    </xf>
    <xf numFmtId="0" fontId="0" fillId="0" borderId="30" xfId="0" applyBorder="1" applyAlignment="1">
      <alignment horizontal="left" wrapText="1"/>
    </xf>
    <xf numFmtId="0" fontId="0" fillId="0" borderId="5" xfId="0" applyBorder="1" applyAlignment="1">
      <alignment horizontal="left" wrapText="1"/>
    </xf>
    <xf numFmtId="0" fontId="53" fillId="0" borderId="31" xfId="0" applyFont="1" applyBorder="1" applyAlignment="1">
      <alignment horizontal="left" wrapText="1"/>
    </xf>
    <xf numFmtId="0" fontId="53" fillId="0" borderId="30" xfId="0" applyFont="1" applyBorder="1" applyAlignment="1">
      <alignment horizontal="left" wrapText="1"/>
    </xf>
    <xf numFmtId="0" fontId="53" fillId="0" borderId="5" xfId="0" applyFont="1" applyBorder="1" applyAlignment="1">
      <alignment horizontal="left" wrapText="1"/>
    </xf>
    <xf numFmtId="0" fontId="0" fillId="0" borderId="31" xfId="0" applyBorder="1" applyAlignment="1">
      <alignment horizontal="justify" vertical="top" wrapText="1"/>
    </xf>
    <xf numFmtId="0" fontId="0" fillId="0" borderId="30" xfId="0" applyBorder="1" applyAlignment="1">
      <alignment horizontal="justify" vertical="top" wrapText="1"/>
    </xf>
    <xf numFmtId="0" fontId="0" fillId="0" borderId="5" xfId="0" applyBorder="1" applyAlignment="1">
      <alignment horizontal="justify" vertical="top" wrapText="1"/>
    </xf>
    <xf numFmtId="0" fontId="0" fillId="23" borderId="1" xfId="0" applyFill="1" applyBorder="1" applyAlignment="1">
      <alignment horizontal="center"/>
    </xf>
    <xf numFmtId="0" fontId="0" fillId="19" borderId="1" xfId="0" applyFill="1" applyBorder="1" applyAlignment="1">
      <alignment horizontal="center" vertical="top"/>
    </xf>
    <xf numFmtId="0" fontId="0" fillId="19" borderId="1" xfId="0" applyFill="1" applyBorder="1" applyAlignment="1">
      <alignment horizontal="center" vertical="top" wrapText="1"/>
    </xf>
    <xf numFmtId="0" fontId="14" fillId="0" borderId="1" xfId="0" applyFont="1" applyBorder="1" applyAlignment="1" applyProtection="1">
      <alignment horizontal="center"/>
    </xf>
    <xf numFmtId="0" fontId="0" fillId="19" borderId="55" xfId="0" applyFill="1" applyBorder="1" applyAlignment="1">
      <alignment horizontal="center" vertical="top"/>
    </xf>
    <xf numFmtId="0" fontId="0" fillId="19" borderId="57" xfId="0" applyFill="1" applyBorder="1" applyAlignment="1">
      <alignment horizontal="center" vertical="top"/>
    </xf>
    <xf numFmtId="0" fontId="0" fillId="19" borderId="37" xfId="0" applyFill="1" applyBorder="1" applyAlignment="1">
      <alignment horizontal="center" vertical="top"/>
    </xf>
    <xf numFmtId="0" fontId="0" fillId="19" borderId="40" xfId="0" applyFill="1" applyBorder="1" applyAlignment="1">
      <alignment horizontal="center" vertical="top"/>
    </xf>
    <xf numFmtId="0" fontId="0" fillId="19" borderId="58" xfId="0" applyFill="1" applyBorder="1" applyAlignment="1">
      <alignment horizontal="center" vertical="top"/>
    </xf>
    <xf numFmtId="0" fontId="0" fillId="19" borderId="54" xfId="0" applyFill="1" applyBorder="1" applyAlignment="1">
      <alignment horizontal="center" vertical="top"/>
    </xf>
    <xf numFmtId="0" fontId="56" fillId="0" borderId="31" xfId="0" applyFont="1" applyBorder="1" applyAlignment="1" applyProtection="1">
      <alignment horizontal="center" vertical="top" wrapText="1"/>
    </xf>
    <xf numFmtId="0" fontId="56" fillId="0" borderId="30" xfId="0" applyFont="1" applyBorder="1" applyAlignment="1" applyProtection="1">
      <alignment horizontal="center" vertical="top" wrapText="1"/>
    </xf>
    <xf numFmtId="0" fontId="56" fillId="0" borderId="5" xfId="0" applyFont="1" applyBorder="1" applyAlignment="1" applyProtection="1">
      <alignment horizontal="center" vertical="top" wrapText="1"/>
    </xf>
    <xf numFmtId="0" fontId="56" fillId="0" borderId="31" xfId="0" applyFont="1" applyBorder="1" applyAlignment="1" applyProtection="1">
      <alignment horizontal="center" vertical="top"/>
    </xf>
    <xf numFmtId="0" fontId="56" fillId="0" borderId="30" xfId="0" applyFont="1" applyBorder="1" applyAlignment="1" applyProtection="1">
      <alignment horizontal="center" vertical="top"/>
    </xf>
    <xf numFmtId="0" fontId="56" fillId="0" borderId="5" xfId="0" applyFont="1" applyBorder="1" applyAlignment="1" applyProtection="1">
      <alignment horizontal="center" vertical="top"/>
    </xf>
    <xf numFmtId="0" fontId="76" fillId="0" borderId="31" xfId="0" applyFont="1" applyBorder="1" applyAlignment="1" applyProtection="1">
      <alignment horizontal="center" vertical="top"/>
    </xf>
    <xf numFmtId="0" fontId="76" fillId="0" borderId="30" xfId="0" applyFont="1" applyBorder="1" applyAlignment="1" applyProtection="1">
      <alignment horizontal="center" vertical="top"/>
    </xf>
    <xf numFmtId="0" fontId="76" fillId="0" borderId="5" xfId="0" applyFont="1" applyBorder="1" applyAlignment="1" applyProtection="1">
      <alignment horizontal="center" vertical="top"/>
    </xf>
    <xf numFmtId="0" fontId="58" fillId="0" borderId="31" xfId="0" applyFont="1" applyBorder="1" applyAlignment="1" applyProtection="1">
      <alignment horizontal="center" vertical="top"/>
    </xf>
    <xf numFmtId="0" fontId="58" fillId="0" borderId="30" xfId="0" applyFont="1" applyBorder="1" applyAlignment="1" applyProtection="1">
      <alignment horizontal="center" vertical="top"/>
    </xf>
    <xf numFmtId="0" fontId="58" fillId="0" borderId="5" xfId="0" applyFont="1" applyBorder="1" applyAlignment="1" applyProtection="1">
      <alignment horizontal="center" vertical="top"/>
    </xf>
    <xf numFmtId="0" fontId="57" fillId="12" borderId="13" xfId="0" applyFont="1" applyFill="1" applyBorder="1" applyAlignment="1">
      <alignment horizontal="center" vertical="center" wrapText="1"/>
    </xf>
    <xf numFmtId="0" fontId="57" fillId="12" borderId="14" xfId="0" applyFont="1" applyFill="1" applyBorder="1" applyAlignment="1">
      <alignment horizontal="center" vertical="center" wrapText="1"/>
    </xf>
    <xf numFmtId="0" fontId="57" fillId="12" borderId="15" xfId="0" applyFont="1" applyFill="1" applyBorder="1" applyAlignment="1">
      <alignment horizontal="center" vertical="center" wrapText="1"/>
    </xf>
    <xf numFmtId="0" fontId="103" fillId="12" borderId="38" xfId="0" applyFont="1" applyFill="1" applyBorder="1" applyAlignment="1">
      <alignment horizontal="justify" vertical="top" wrapText="1"/>
    </xf>
    <xf numFmtId="0" fontId="103" fillId="12" borderId="0" xfId="0" applyFont="1" applyFill="1" applyBorder="1" applyAlignment="1">
      <alignment horizontal="justify" vertical="top" wrapText="1"/>
    </xf>
    <xf numFmtId="0" fontId="103" fillId="12" borderId="39" xfId="0" applyFont="1" applyFill="1" applyBorder="1" applyAlignment="1">
      <alignment horizontal="justify" vertical="top" wrapText="1"/>
    </xf>
    <xf numFmtId="0" fontId="104" fillId="12" borderId="0" xfId="0" applyFont="1" applyFill="1" applyAlignment="1">
      <alignment horizontal="justify" vertical="top" wrapText="1"/>
    </xf>
    <xf numFmtId="0" fontId="56" fillId="11" borderId="31" xfId="0" applyFont="1" applyFill="1" applyBorder="1" applyAlignment="1">
      <alignment horizontal="center" vertical="center"/>
    </xf>
    <xf numFmtId="0" fontId="56" fillId="11" borderId="30" xfId="0" applyFont="1" applyFill="1" applyBorder="1" applyAlignment="1">
      <alignment horizontal="center" vertical="center"/>
    </xf>
    <xf numFmtId="0" fontId="56" fillId="11" borderId="5" xfId="0" applyFont="1" applyFill="1" applyBorder="1" applyAlignment="1">
      <alignment horizontal="center" vertical="center"/>
    </xf>
    <xf numFmtId="0" fontId="79" fillId="0" borderId="31" xfId="0" applyFont="1" applyFill="1" applyBorder="1" applyAlignment="1">
      <alignment horizontal="justify" vertical="top" wrapText="1"/>
    </xf>
    <xf numFmtId="0" fontId="79" fillId="0" borderId="30" xfId="0" applyFont="1" applyFill="1" applyBorder="1" applyAlignment="1">
      <alignment horizontal="justify" vertical="top" wrapText="1"/>
    </xf>
    <xf numFmtId="0" fontId="79" fillId="0" borderId="5" xfId="0" applyFont="1" applyFill="1" applyBorder="1" applyAlignment="1">
      <alignment horizontal="justify" vertical="top"/>
    </xf>
    <xf numFmtId="0" fontId="79" fillId="0" borderId="5" xfId="0" applyFont="1" applyFill="1" applyBorder="1" applyAlignment="1">
      <alignment horizontal="justify" vertical="top" wrapText="1"/>
    </xf>
    <xf numFmtId="0" fontId="15" fillId="0" borderId="44" xfId="0" applyFont="1" applyBorder="1" applyAlignment="1" applyProtection="1">
      <alignment horizontal="center" vertical="center" wrapText="1"/>
      <protection hidden="1"/>
    </xf>
    <xf numFmtId="0" fontId="15" fillId="0" borderId="50" xfId="0" applyFont="1" applyBorder="1" applyAlignment="1" applyProtection="1">
      <alignment horizontal="center" vertical="center" wrapText="1"/>
      <protection hidden="1"/>
    </xf>
    <xf numFmtId="0" fontId="15" fillId="0" borderId="45" xfId="0" applyFont="1" applyBorder="1" applyAlignment="1" applyProtection="1">
      <alignment horizontal="center" vertical="center" wrapText="1"/>
      <protection hidden="1"/>
    </xf>
    <xf numFmtId="0" fontId="15" fillId="0" borderId="44" xfId="0" applyFont="1" applyBorder="1" applyAlignment="1" applyProtection="1">
      <alignment horizontal="center" vertical="center"/>
      <protection hidden="1"/>
    </xf>
    <xf numFmtId="0" fontId="15" fillId="0" borderId="50" xfId="0" applyFont="1" applyBorder="1" applyAlignment="1" applyProtection="1">
      <alignment horizontal="center" vertical="center"/>
      <protection hidden="1"/>
    </xf>
    <xf numFmtId="0" fontId="15" fillId="0" borderId="45" xfId="0" applyFont="1" applyBorder="1" applyAlignment="1" applyProtection="1">
      <alignment horizontal="center" vertical="center"/>
      <protection hidden="1"/>
    </xf>
    <xf numFmtId="0" fontId="15" fillId="0" borderId="51" xfId="0" applyFont="1" applyBorder="1" applyAlignment="1" applyProtection="1">
      <alignment horizontal="center" vertical="center"/>
      <protection hidden="1"/>
    </xf>
    <xf numFmtId="0" fontId="83" fillId="45" borderId="13" xfId="0" applyFont="1" applyFill="1" applyBorder="1" applyAlignment="1" applyProtection="1">
      <alignment horizontal="center" vertical="center"/>
      <protection hidden="1"/>
    </xf>
    <xf numFmtId="0" fontId="83" fillId="45" borderId="14" xfId="0" applyFont="1" applyFill="1" applyBorder="1" applyAlignment="1" applyProtection="1">
      <alignment horizontal="center" vertical="center"/>
      <protection hidden="1"/>
    </xf>
    <xf numFmtId="0" fontId="83" fillId="45" borderId="15" xfId="0" applyFont="1" applyFill="1" applyBorder="1" applyAlignment="1" applyProtection="1">
      <alignment horizontal="center" vertical="center"/>
      <protection hidden="1"/>
    </xf>
    <xf numFmtId="0" fontId="86" fillId="45" borderId="4" xfId="0" applyFont="1" applyFill="1" applyBorder="1" applyAlignment="1" applyProtection="1">
      <alignment horizontal="center" vertical="center" wrapText="1"/>
      <protection hidden="1"/>
    </xf>
    <xf numFmtId="0" fontId="86" fillId="45" borderId="34" xfId="0" applyFont="1" applyFill="1" applyBorder="1" applyAlignment="1" applyProtection="1">
      <alignment horizontal="center" vertical="center" wrapText="1"/>
      <protection hidden="1"/>
    </xf>
    <xf numFmtId="0" fontId="86" fillId="45" borderId="90" xfId="0" applyFont="1" applyFill="1" applyBorder="1" applyAlignment="1" applyProtection="1">
      <alignment horizontal="center" vertical="center" wrapText="1"/>
      <protection hidden="1"/>
    </xf>
    <xf numFmtId="0" fontId="87" fillId="0" borderId="31" xfId="0" applyFont="1" applyBorder="1" applyAlignment="1" applyProtection="1">
      <alignment horizontal="left" vertical="top"/>
      <protection hidden="1"/>
    </xf>
    <xf numFmtId="0" fontId="87" fillId="0" borderId="30" xfId="0" applyFont="1" applyBorder="1" applyAlignment="1" applyProtection="1">
      <alignment horizontal="left" vertical="top"/>
      <protection hidden="1"/>
    </xf>
    <xf numFmtId="0" fontId="88" fillId="0" borderId="31" xfId="0" applyFont="1" applyBorder="1" applyAlignment="1" applyProtection="1">
      <alignment horizontal="left" vertical="top"/>
      <protection hidden="1"/>
    </xf>
    <xf numFmtId="0" fontId="88" fillId="0" borderId="30" xfId="0" applyFont="1" applyBorder="1" applyAlignment="1" applyProtection="1">
      <alignment horizontal="left" vertical="top"/>
      <protection hidden="1"/>
    </xf>
    <xf numFmtId="0" fontId="57" fillId="0" borderId="31" xfId="0" applyFont="1" applyBorder="1" applyAlignment="1" applyProtection="1">
      <alignment horizontal="left" vertical="top"/>
      <protection hidden="1"/>
    </xf>
    <xf numFmtId="0" fontId="57" fillId="0" borderId="30" xfId="0" applyFont="1" applyBorder="1" applyAlignment="1" applyProtection="1">
      <alignment horizontal="left" vertical="top"/>
      <protection hidden="1"/>
    </xf>
    <xf numFmtId="0" fontId="85" fillId="41" borderId="48" xfId="0" applyFont="1" applyFill="1" applyBorder="1" applyAlignment="1" applyProtection="1">
      <alignment horizontal="center" vertical="center" wrapText="1"/>
      <protection hidden="1"/>
    </xf>
    <xf numFmtId="0" fontId="85" fillId="41" borderId="7" xfId="0" applyFont="1" applyFill="1" applyBorder="1" applyAlignment="1" applyProtection="1">
      <alignment horizontal="center" vertical="center" wrapText="1"/>
      <protection hidden="1"/>
    </xf>
    <xf numFmtId="0" fontId="85" fillId="41" borderId="8" xfId="0" applyFont="1" applyFill="1" applyBorder="1" applyAlignment="1" applyProtection="1">
      <alignment horizontal="center" vertical="center" wrapText="1"/>
      <protection hidden="1"/>
    </xf>
    <xf numFmtId="0" fontId="78" fillId="22" borderId="13" xfId="0" applyFont="1" applyFill="1" applyBorder="1" applyAlignment="1" applyProtection="1">
      <alignment horizontal="center" vertical="center" wrapText="1"/>
      <protection hidden="1"/>
    </xf>
    <xf numFmtId="0" fontId="78" fillId="22" borderId="14" xfId="0" applyFont="1" applyFill="1" applyBorder="1" applyAlignment="1" applyProtection="1">
      <alignment horizontal="center" vertical="center" wrapText="1"/>
      <protection hidden="1"/>
    </xf>
    <xf numFmtId="0" fontId="78" fillId="22" borderId="15" xfId="0" applyFont="1" applyFill="1" applyBorder="1" applyAlignment="1" applyProtection="1">
      <alignment horizontal="center" vertical="center" wrapText="1"/>
      <protection hidden="1"/>
    </xf>
    <xf numFmtId="0" fontId="78" fillId="40" borderId="35" xfId="0" applyFont="1" applyFill="1" applyBorder="1" applyAlignment="1" applyProtection="1">
      <alignment horizontal="center" vertical="center" wrapText="1"/>
      <protection hidden="1"/>
    </xf>
    <xf numFmtId="0" fontId="78" fillId="40" borderId="22" xfId="0" applyFont="1" applyFill="1" applyBorder="1" applyAlignment="1" applyProtection="1">
      <alignment horizontal="center" vertical="center" wrapText="1"/>
      <protection hidden="1"/>
    </xf>
    <xf numFmtId="0" fontId="78" fillId="40" borderId="25" xfId="0" applyFont="1" applyFill="1" applyBorder="1" applyAlignment="1" applyProtection="1">
      <alignment horizontal="center" vertical="center" wrapText="1"/>
      <protection hidden="1"/>
    </xf>
    <xf numFmtId="0" fontId="76" fillId="43" borderId="4" xfId="0" applyFont="1" applyFill="1" applyBorder="1" applyAlignment="1" applyProtection="1">
      <alignment horizontal="center" vertical="center" wrapText="1"/>
      <protection hidden="1"/>
    </xf>
    <xf numFmtId="0" fontId="76" fillId="43" borderId="90" xfId="0" applyFont="1" applyFill="1" applyBorder="1" applyAlignment="1" applyProtection="1">
      <alignment horizontal="center" vertical="center" wrapText="1"/>
      <protection hidden="1"/>
    </xf>
    <xf numFmtId="0" fontId="8" fillId="43" borderId="35" xfId="14" applyFill="1" applyBorder="1" applyAlignment="1" applyProtection="1">
      <alignment horizontal="center" vertical="center" wrapText="1"/>
      <protection hidden="1"/>
    </xf>
    <xf numFmtId="0" fontId="8" fillId="43" borderId="97" xfId="14" applyFill="1" applyBorder="1" applyAlignment="1" applyProtection="1">
      <alignment horizontal="center" vertical="center" wrapText="1"/>
      <protection hidden="1"/>
    </xf>
    <xf numFmtId="0" fontId="78" fillId="43" borderId="13" xfId="0" applyFont="1" applyFill="1" applyBorder="1" applyAlignment="1" applyProtection="1">
      <alignment horizontal="center" vertical="center" wrapText="1"/>
      <protection hidden="1"/>
    </xf>
    <xf numFmtId="0" fontId="78" fillId="43" borderId="14" xfId="0" applyFont="1" applyFill="1" applyBorder="1" applyAlignment="1" applyProtection="1">
      <alignment horizontal="center" vertical="center" wrapText="1"/>
      <protection hidden="1"/>
    </xf>
    <xf numFmtId="0" fontId="8" fillId="45" borderId="4" xfId="14" applyFill="1" applyBorder="1" applyAlignment="1">
      <alignment horizontal="center" vertical="top" wrapText="1"/>
    </xf>
    <xf numFmtId="0" fontId="8" fillId="45" borderId="26" xfId="14" applyFill="1" applyBorder="1" applyAlignment="1">
      <alignment horizontal="center" vertical="top" wrapText="1"/>
    </xf>
    <xf numFmtId="0" fontId="8" fillId="45" borderId="48" xfId="14" applyFill="1" applyBorder="1" applyAlignment="1">
      <alignment horizontal="center" vertical="top" wrapText="1"/>
    </xf>
    <xf numFmtId="0" fontId="76" fillId="43" borderId="13" xfId="0" applyFont="1" applyFill="1" applyBorder="1" applyAlignment="1" applyProtection="1">
      <alignment horizontal="center" vertical="center" wrapText="1"/>
      <protection hidden="1"/>
    </xf>
    <xf numFmtId="0" fontId="76" fillId="43" borderId="14" xfId="0" applyFont="1" applyFill="1" applyBorder="1" applyAlignment="1" applyProtection="1">
      <alignment horizontal="center" vertical="center" wrapText="1"/>
      <protection hidden="1"/>
    </xf>
    <xf numFmtId="0" fontId="76" fillId="43" borderId="15" xfId="0" applyFont="1" applyFill="1" applyBorder="1" applyAlignment="1" applyProtection="1">
      <alignment horizontal="center" vertical="center" wrapText="1"/>
      <protection hidden="1"/>
    </xf>
    <xf numFmtId="0" fontId="78" fillId="17" borderId="35" xfId="0" applyFont="1" applyFill="1" applyBorder="1" applyAlignment="1" applyProtection="1">
      <alignment horizontal="center" vertical="center" wrapText="1"/>
      <protection hidden="1"/>
    </xf>
    <xf numFmtId="0" fontId="78" fillId="17" borderId="22" xfId="0" applyFont="1" applyFill="1" applyBorder="1" applyAlignment="1" applyProtection="1">
      <alignment horizontal="center" vertical="center" wrapText="1"/>
      <protection hidden="1"/>
    </xf>
    <xf numFmtId="0" fontId="78" fillId="17" borderId="36" xfId="0" applyFont="1" applyFill="1" applyBorder="1" applyAlignment="1" applyProtection="1">
      <alignment horizontal="center" vertical="center" wrapText="1"/>
      <protection hidden="1"/>
    </xf>
    <xf numFmtId="0" fontId="78" fillId="17" borderId="28" xfId="0" applyFont="1" applyFill="1" applyBorder="1" applyAlignment="1" applyProtection="1">
      <alignment horizontal="center" vertical="center" wrapText="1"/>
      <protection hidden="1"/>
    </xf>
    <xf numFmtId="0" fontId="78" fillId="39" borderId="35" xfId="0" applyFont="1" applyFill="1" applyBorder="1" applyAlignment="1" applyProtection="1">
      <alignment horizontal="center" vertical="center" wrapText="1"/>
      <protection hidden="1"/>
    </xf>
    <xf numFmtId="0" fontId="78" fillId="39" borderId="22" xfId="0" applyFont="1" applyFill="1" applyBorder="1" applyAlignment="1" applyProtection="1">
      <alignment horizontal="center" vertical="center" wrapText="1"/>
      <protection hidden="1"/>
    </xf>
    <xf numFmtId="0" fontId="78" fillId="39" borderId="25" xfId="0" applyFont="1" applyFill="1" applyBorder="1" applyAlignment="1" applyProtection="1">
      <alignment horizontal="center" vertical="center" wrapText="1"/>
      <protection hidden="1"/>
    </xf>
    <xf numFmtId="0" fontId="78" fillId="39" borderId="36" xfId="0" applyFont="1" applyFill="1" applyBorder="1" applyAlignment="1" applyProtection="1">
      <alignment horizontal="center" vertical="center" wrapText="1"/>
      <protection hidden="1"/>
    </xf>
    <xf numFmtId="0" fontId="78" fillId="39" borderId="28" xfId="0" applyFont="1" applyFill="1" applyBorder="1" applyAlignment="1" applyProtection="1">
      <alignment horizontal="center" vertical="center" wrapText="1"/>
      <protection hidden="1"/>
    </xf>
    <xf numFmtId="0" fontId="78" fillId="39" borderId="29" xfId="0" applyFont="1" applyFill="1" applyBorder="1" applyAlignment="1" applyProtection="1">
      <alignment horizontal="center" vertical="center" wrapText="1"/>
      <protection hidden="1"/>
    </xf>
    <xf numFmtId="0" fontId="78" fillId="50" borderId="13" xfId="0" applyFont="1" applyFill="1" applyBorder="1" applyAlignment="1" applyProtection="1">
      <alignment horizontal="center" vertical="center" wrapText="1"/>
      <protection hidden="1"/>
    </xf>
    <xf numFmtId="0" fontId="78" fillId="50" borderId="14" xfId="0" applyFont="1" applyFill="1" applyBorder="1" applyAlignment="1" applyProtection="1">
      <alignment horizontal="center" vertical="center" wrapText="1"/>
      <protection hidden="1"/>
    </xf>
    <xf numFmtId="0" fontId="78" fillId="50" borderId="15" xfId="0" applyFont="1" applyFill="1" applyBorder="1" applyAlignment="1" applyProtection="1">
      <alignment horizontal="center" vertical="center" wrapText="1"/>
      <protection hidden="1"/>
    </xf>
    <xf numFmtId="0" fontId="57" fillId="50" borderId="13" xfId="0" applyFont="1" applyFill="1" applyBorder="1" applyAlignment="1" applyProtection="1">
      <alignment horizontal="center" vertical="top"/>
      <protection hidden="1"/>
    </xf>
    <xf numFmtId="0" fontId="57" fillId="50" borderId="14" xfId="0" applyFont="1" applyFill="1" applyBorder="1" applyAlignment="1" applyProtection="1">
      <alignment horizontal="center" vertical="top"/>
      <protection hidden="1"/>
    </xf>
    <xf numFmtId="0" fontId="57" fillId="50" borderId="15" xfId="0" applyFont="1" applyFill="1" applyBorder="1" applyAlignment="1" applyProtection="1">
      <alignment horizontal="center" vertical="top"/>
      <protection hidden="1"/>
    </xf>
    <xf numFmtId="0" fontId="10" fillId="0" borderId="1" xfId="0" applyFont="1" applyBorder="1" applyAlignment="1" applyProtection="1">
      <alignment horizontal="center"/>
      <protection hidden="1"/>
    </xf>
    <xf numFmtId="0" fontId="10" fillId="0" borderId="1" xfId="0" applyFont="1" applyBorder="1" applyAlignment="1" applyProtection="1">
      <alignment horizontal="left" vertical="top"/>
      <protection hidden="1"/>
    </xf>
    <xf numFmtId="0" fontId="78" fillId="51" borderId="13" xfId="0" applyFont="1" applyFill="1" applyBorder="1" applyAlignment="1" applyProtection="1">
      <alignment horizontal="center" vertical="center" wrapText="1"/>
      <protection hidden="1"/>
    </xf>
    <xf numFmtId="0" fontId="78" fillId="51" borderId="14" xfId="0" applyFont="1" applyFill="1" applyBorder="1" applyAlignment="1" applyProtection="1">
      <alignment horizontal="center" vertical="center" wrapText="1"/>
      <protection hidden="1"/>
    </xf>
    <xf numFmtId="0" fontId="78" fillId="51" borderId="15" xfId="0" applyFont="1" applyFill="1" applyBorder="1" applyAlignment="1" applyProtection="1">
      <alignment horizontal="center" vertical="center" wrapText="1"/>
      <protection hidden="1"/>
    </xf>
    <xf numFmtId="0" fontId="76" fillId="51" borderId="35" xfId="0" applyFont="1" applyFill="1" applyBorder="1" applyAlignment="1" applyProtection="1">
      <alignment horizontal="center" vertical="center" wrapText="1"/>
      <protection hidden="1"/>
    </xf>
    <xf numFmtId="0" fontId="76" fillId="51" borderId="22" xfId="0" applyFont="1" applyFill="1" applyBorder="1" applyAlignment="1" applyProtection="1">
      <alignment horizontal="center" vertical="center" wrapText="1"/>
      <protection hidden="1"/>
    </xf>
    <xf numFmtId="0" fontId="76" fillId="51" borderId="25" xfId="0" applyFont="1" applyFill="1" applyBorder="1" applyAlignment="1" applyProtection="1">
      <alignment horizontal="center" vertical="center" wrapText="1"/>
      <protection hidden="1"/>
    </xf>
    <xf numFmtId="0" fontId="76" fillId="51" borderId="99" xfId="0" applyFont="1" applyFill="1" applyBorder="1" applyAlignment="1" applyProtection="1">
      <alignment horizontal="center" vertical="center" wrapText="1"/>
      <protection hidden="1"/>
    </xf>
    <xf numFmtId="0" fontId="76" fillId="51" borderId="58" xfId="0" applyFont="1" applyFill="1" applyBorder="1" applyAlignment="1" applyProtection="1">
      <alignment horizontal="center" vertical="center" wrapText="1"/>
      <protection hidden="1"/>
    </xf>
    <xf numFmtId="0" fontId="76" fillId="51" borderId="72" xfId="0" applyFont="1" applyFill="1" applyBorder="1" applyAlignment="1" applyProtection="1">
      <alignment horizontal="center" vertical="center" wrapText="1"/>
      <protection hidden="1"/>
    </xf>
    <xf numFmtId="0" fontId="56" fillId="39" borderId="35" xfId="0" applyFont="1" applyFill="1" applyBorder="1" applyAlignment="1" applyProtection="1">
      <alignment horizontal="center" vertical="center" wrapText="1"/>
      <protection hidden="1"/>
    </xf>
    <xf numFmtId="0" fontId="56" fillId="39" borderId="22" xfId="0" applyFont="1" applyFill="1" applyBorder="1" applyAlignment="1" applyProtection="1">
      <alignment horizontal="center" vertical="center" wrapText="1"/>
      <protection hidden="1"/>
    </xf>
    <xf numFmtId="0" fontId="56" fillId="39" borderId="25" xfId="0" applyFont="1" applyFill="1" applyBorder="1" applyAlignment="1" applyProtection="1">
      <alignment horizontal="center" vertical="center" wrapText="1"/>
      <protection hidden="1"/>
    </xf>
    <xf numFmtId="0" fontId="56" fillId="39" borderId="36" xfId="0" applyFont="1" applyFill="1" applyBorder="1" applyAlignment="1" applyProtection="1">
      <alignment horizontal="center" vertical="center" wrapText="1"/>
      <protection hidden="1"/>
    </xf>
    <xf numFmtId="0" fontId="56" fillId="39" borderId="28" xfId="0" applyFont="1" applyFill="1" applyBorder="1" applyAlignment="1" applyProtection="1">
      <alignment horizontal="center" vertical="center" wrapText="1"/>
      <protection hidden="1"/>
    </xf>
    <xf numFmtId="0" fontId="56" fillId="39" borderId="29" xfId="0" applyFont="1" applyFill="1" applyBorder="1" applyAlignment="1" applyProtection="1">
      <alignment horizontal="center" vertical="center" wrapText="1"/>
      <protection hidden="1"/>
    </xf>
    <xf numFmtId="0" fontId="30" fillId="0" borderId="55" xfId="0" applyFont="1" applyBorder="1" applyAlignment="1" applyProtection="1">
      <alignment horizontal="left" vertical="top"/>
      <protection hidden="1"/>
    </xf>
    <xf numFmtId="0" fontId="30" fillId="0" borderId="57" xfId="0" applyFont="1" applyBorder="1" applyAlignment="1" applyProtection="1">
      <alignment horizontal="left" vertical="top"/>
      <protection hidden="1"/>
    </xf>
    <xf numFmtId="0" fontId="30" fillId="0" borderId="37" xfId="0" applyFont="1" applyBorder="1" applyAlignment="1" applyProtection="1">
      <alignment horizontal="left" vertical="top"/>
      <protection hidden="1"/>
    </xf>
    <xf numFmtId="0" fontId="56" fillId="22" borderId="4" xfId="0" applyFont="1" applyFill="1" applyBorder="1" applyAlignment="1" applyProtection="1">
      <alignment horizontal="center" vertical="center" wrapText="1"/>
      <protection hidden="1"/>
    </xf>
    <xf numFmtId="0" fontId="56" fillId="22" borderId="34" xfId="0" applyFont="1" applyFill="1" applyBorder="1" applyAlignment="1" applyProtection="1">
      <alignment horizontal="center" vertical="center" wrapText="1"/>
      <protection hidden="1"/>
    </xf>
    <xf numFmtId="0" fontId="84" fillId="44" borderId="13" xfId="0" applyFont="1" applyFill="1" applyBorder="1" applyAlignment="1" applyProtection="1">
      <alignment horizontal="center" vertical="center" wrapText="1"/>
      <protection hidden="1"/>
    </xf>
    <xf numFmtId="0" fontId="84" fillId="44" borderId="14" xfId="0" applyFont="1" applyFill="1" applyBorder="1" applyAlignment="1" applyProtection="1">
      <alignment horizontal="center" vertical="center" wrapText="1"/>
      <protection hidden="1"/>
    </xf>
    <xf numFmtId="0" fontId="84" fillId="44" borderId="15" xfId="0" applyFont="1" applyFill="1" applyBorder="1" applyAlignment="1" applyProtection="1">
      <alignment horizontal="center" vertical="center" wrapText="1"/>
      <protection hidden="1"/>
    </xf>
    <xf numFmtId="0" fontId="57" fillId="23" borderId="14" xfId="0" applyFont="1" applyFill="1" applyBorder="1" applyAlignment="1" applyProtection="1">
      <alignment horizontal="center" vertical="top"/>
      <protection hidden="1"/>
    </xf>
    <xf numFmtId="0" fontId="132" fillId="45" borderId="13" xfId="0" applyFont="1" applyFill="1" applyBorder="1" applyAlignment="1" applyProtection="1">
      <alignment horizontal="center" vertical="center" wrapText="1"/>
      <protection hidden="1"/>
    </xf>
    <xf numFmtId="0" fontId="132" fillId="45" borderId="14" xfId="0" applyFont="1" applyFill="1" applyBorder="1" applyAlignment="1" applyProtection="1">
      <alignment horizontal="center" vertical="center" wrapText="1"/>
      <protection hidden="1"/>
    </xf>
    <xf numFmtId="0" fontId="132" fillId="45" borderId="15" xfId="0" applyFont="1" applyFill="1" applyBorder="1" applyAlignment="1" applyProtection="1">
      <alignment horizontal="center" vertical="center" wrapText="1"/>
      <protection hidden="1"/>
    </xf>
    <xf numFmtId="0" fontId="83" fillId="45" borderId="35" xfId="0" applyFont="1" applyFill="1" applyBorder="1" applyAlignment="1" applyProtection="1">
      <alignment horizontal="center" vertical="center" wrapText="1"/>
      <protection hidden="1"/>
    </xf>
    <xf numFmtId="0" fontId="83" fillId="45" borderId="22" xfId="0" applyFont="1" applyFill="1" applyBorder="1" applyAlignment="1" applyProtection="1">
      <alignment horizontal="center" vertical="center" wrapText="1"/>
      <protection hidden="1"/>
    </xf>
    <xf numFmtId="0" fontId="83" fillId="45" borderId="25" xfId="0" applyFont="1" applyFill="1" applyBorder="1" applyAlignment="1" applyProtection="1">
      <alignment horizontal="center" vertical="center" wrapText="1"/>
      <protection hidden="1"/>
    </xf>
    <xf numFmtId="0" fontId="83" fillId="45" borderId="36" xfId="0" applyFont="1" applyFill="1" applyBorder="1" applyAlignment="1" applyProtection="1">
      <alignment horizontal="center" vertical="center" wrapText="1"/>
      <protection hidden="1"/>
    </xf>
    <xf numFmtId="0" fontId="83" fillId="45" borderId="28" xfId="0" applyFont="1" applyFill="1" applyBorder="1" applyAlignment="1" applyProtection="1">
      <alignment horizontal="center" vertical="center" wrapText="1"/>
      <protection hidden="1"/>
    </xf>
    <xf numFmtId="0" fontId="83" fillId="45" borderId="29" xfId="0" applyFont="1" applyFill="1" applyBorder="1" applyAlignment="1" applyProtection="1">
      <alignment horizontal="center" vertical="center" wrapText="1"/>
      <protection hidden="1"/>
    </xf>
    <xf numFmtId="0" fontId="131" fillId="42" borderId="13" xfId="0" applyFont="1" applyFill="1" applyBorder="1" applyAlignment="1" applyProtection="1">
      <alignment horizontal="center" vertical="center" wrapText="1"/>
      <protection hidden="1"/>
    </xf>
    <xf numFmtId="0" fontId="131" fillId="42" borderId="14" xfId="0" applyFont="1" applyFill="1" applyBorder="1" applyAlignment="1" applyProtection="1">
      <alignment horizontal="center" vertical="center" wrapText="1"/>
      <protection hidden="1"/>
    </xf>
    <xf numFmtId="0" fontId="131" fillId="42" borderId="15" xfId="0" applyFont="1" applyFill="1" applyBorder="1" applyAlignment="1" applyProtection="1">
      <alignment horizontal="center" vertical="center" wrapText="1"/>
      <protection hidden="1"/>
    </xf>
    <xf numFmtId="0" fontId="84" fillId="44" borderId="36" xfId="0" applyFont="1" applyFill="1" applyBorder="1" applyAlignment="1" applyProtection="1">
      <alignment horizontal="center" vertical="center" wrapText="1"/>
      <protection hidden="1"/>
    </xf>
    <xf numFmtId="0" fontId="84" fillId="44" borderId="28" xfId="0" applyFont="1" applyFill="1" applyBorder="1" applyAlignment="1" applyProtection="1">
      <alignment horizontal="center" vertical="center" wrapText="1"/>
      <protection hidden="1"/>
    </xf>
    <xf numFmtId="0" fontId="84" fillId="44" borderId="29" xfId="0" applyFont="1" applyFill="1" applyBorder="1" applyAlignment="1" applyProtection="1">
      <alignment horizontal="center" vertical="center" wrapText="1"/>
      <protection hidden="1"/>
    </xf>
    <xf numFmtId="0" fontId="87" fillId="42" borderId="13" xfId="0" applyFont="1" applyFill="1" applyBorder="1" applyAlignment="1" applyProtection="1">
      <alignment horizontal="center" vertical="center" wrapText="1"/>
      <protection hidden="1"/>
    </xf>
    <xf numFmtId="0" fontId="87" fillId="42" borderId="14" xfId="0" applyFont="1" applyFill="1" applyBorder="1" applyAlignment="1" applyProtection="1">
      <alignment horizontal="center" vertical="center" wrapText="1"/>
      <protection hidden="1"/>
    </xf>
    <xf numFmtId="0" fontId="87" fillId="42" borderId="15" xfId="0" applyFont="1" applyFill="1" applyBorder="1" applyAlignment="1" applyProtection="1">
      <alignment horizontal="center" vertical="center" wrapText="1"/>
      <protection hidden="1"/>
    </xf>
    <xf numFmtId="0" fontId="98" fillId="0" borderId="1" xfId="0" applyFont="1" applyFill="1" applyBorder="1" applyAlignment="1" applyProtection="1">
      <alignment horizontal="center"/>
      <protection hidden="1"/>
    </xf>
    <xf numFmtId="0" fontId="98" fillId="0" borderId="1" xfId="0" applyFont="1" applyFill="1" applyBorder="1" applyAlignment="1" applyProtection="1">
      <alignment horizontal="justify" vertical="center" wrapText="1"/>
      <protection hidden="1"/>
    </xf>
    <xf numFmtId="0" fontId="98" fillId="0" borderId="1" xfId="0" applyFont="1" applyFill="1" applyBorder="1" applyAlignment="1" applyProtection="1">
      <alignment horizontal="justify" vertical="center"/>
      <protection hidden="1"/>
    </xf>
    <xf numFmtId="0" fontId="99" fillId="0" borderId="1" xfId="0" applyFont="1" applyBorder="1" applyAlignment="1" applyProtection="1">
      <alignment horizontal="center"/>
      <protection hidden="1"/>
    </xf>
    <xf numFmtId="0" fontId="94" fillId="0" borderId="1" xfId="0" applyFont="1" applyBorder="1" applyAlignment="1" applyProtection="1">
      <alignment horizontal="center"/>
      <protection hidden="1"/>
    </xf>
    <xf numFmtId="0" fontId="0" fillId="27" borderId="0" xfId="0" applyFill="1" applyBorder="1" applyAlignment="1" applyProtection="1">
      <alignment horizontal="justify" vertical="center"/>
      <protection hidden="1"/>
    </xf>
    <xf numFmtId="0" fontId="113" fillId="27" borderId="31" xfId="0" applyFont="1" applyFill="1" applyBorder="1" applyAlignment="1" applyProtection="1">
      <alignment horizontal="justify" vertical="center"/>
      <protection hidden="1"/>
    </xf>
    <xf numFmtId="0" fontId="113" fillId="27" borderId="30" xfId="0" applyFont="1" applyFill="1" applyBorder="1" applyAlignment="1" applyProtection="1">
      <alignment horizontal="justify" vertical="center"/>
      <protection hidden="1"/>
    </xf>
    <xf numFmtId="0" fontId="113" fillId="27" borderId="10" xfId="0" applyFont="1" applyFill="1" applyBorder="1" applyAlignment="1" applyProtection="1">
      <alignment horizontal="justify" vertical="center"/>
      <protection hidden="1"/>
    </xf>
    <xf numFmtId="0" fontId="113" fillId="27" borderId="32" xfId="0" applyFont="1" applyFill="1" applyBorder="1" applyAlignment="1" applyProtection="1">
      <alignment horizontal="justify" vertical="center"/>
      <protection hidden="1"/>
    </xf>
    <xf numFmtId="0" fontId="113" fillId="27" borderId="71" xfId="0" applyFont="1" applyFill="1" applyBorder="1" applyAlignment="1" applyProtection="1">
      <alignment horizontal="justify" vertical="center"/>
      <protection hidden="1"/>
    </xf>
    <xf numFmtId="0" fontId="113" fillId="27" borderId="11" xfId="0" applyFont="1" applyFill="1" applyBorder="1" applyAlignment="1" applyProtection="1">
      <alignment horizontal="justify" vertical="center"/>
      <protection hidden="1"/>
    </xf>
    <xf numFmtId="0" fontId="12" fillId="36" borderId="31" xfId="0" applyFont="1" applyFill="1" applyBorder="1" applyAlignment="1" applyProtection="1">
      <alignment horizontal="center" vertical="center"/>
      <protection hidden="1"/>
    </xf>
    <xf numFmtId="0" fontId="12" fillId="36" borderId="30" xfId="0" applyFont="1" applyFill="1" applyBorder="1" applyAlignment="1" applyProtection="1">
      <alignment horizontal="center" vertical="center"/>
      <protection hidden="1"/>
    </xf>
    <xf numFmtId="0" fontId="12" fillId="36" borderId="10" xfId="0" applyFont="1" applyFill="1" applyBorder="1" applyAlignment="1" applyProtection="1">
      <alignment horizontal="center" vertical="center"/>
      <protection hidden="1"/>
    </xf>
    <xf numFmtId="0" fontId="16" fillId="31" borderId="24" xfId="0" applyFont="1" applyFill="1" applyBorder="1" applyAlignment="1" applyProtection="1">
      <alignment horizontal="left" vertical="center" wrapText="1"/>
      <protection hidden="1"/>
    </xf>
    <xf numFmtId="0" fontId="9" fillId="27" borderId="0" xfId="0" applyFont="1" applyFill="1" applyBorder="1" applyAlignment="1" applyProtection="1">
      <alignment horizontal="center" vertical="center"/>
      <protection hidden="1"/>
    </xf>
    <xf numFmtId="0" fontId="16" fillId="31" borderId="1" xfId="0" applyFont="1" applyFill="1" applyBorder="1" applyAlignment="1" applyProtection="1">
      <alignment horizontal="left" vertical="center" wrapText="1"/>
      <protection hidden="1"/>
    </xf>
    <xf numFmtId="0" fontId="19" fillId="31" borderId="13" xfId="0" applyFont="1" applyFill="1" applyBorder="1" applyAlignment="1" applyProtection="1">
      <alignment horizontal="left"/>
      <protection hidden="1"/>
    </xf>
    <xf numFmtId="0" fontId="19" fillId="31" borderId="14" xfId="0" applyFont="1" applyFill="1" applyBorder="1" applyAlignment="1" applyProtection="1">
      <alignment horizontal="left"/>
      <protection hidden="1"/>
    </xf>
    <xf numFmtId="0" fontId="19" fillId="31" borderId="15" xfId="0" applyFont="1" applyFill="1" applyBorder="1" applyAlignment="1" applyProtection="1">
      <alignment horizontal="left"/>
      <protection hidden="1"/>
    </xf>
    <xf numFmtId="0" fontId="12" fillId="35" borderId="69" xfId="0" applyFont="1" applyFill="1" applyBorder="1" applyAlignment="1" applyProtection="1">
      <alignment horizontal="center"/>
      <protection hidden="1"/>
    </xf>
    <xf numFmtId="0" fontId="12" fillId="35" borderId="70" xfId="0" applyFont="1" applyFill="1" applyBorder="1" applyAlignment="1" applyProtection="1">
      <alignment horizontal="center"/>
      <protection hidden="1"/>
    </xf>
    <xf numFmtId="0" fontId="12" fillId="35" borderId="9" xfId="0" applyFont="1" applyFill="1" applyBorder="1" applyAlignment="1" applyProtection="1">
      <alignment horizontal="center"/>
      <protection hidden="1"/>
    </xf>
    <xf numFmtId="0" fontId="13" fillId="33" borderId="36" xfId="0" applyFont="1" applyFill="1" applyBorder="1" applyAlignment="1" applyProtection="1">
      <alignment horizontal="center"/>
      <protection hidden="1"/>
    </xf>
    <xf numFmtId="0" fontId="13" fillId="33" borderId="29" xfId="0" applyFont="1" applyFill="1" applyBorder="1" applyAlignment="1" applyProtection="1">
      <alignment horizontal="center"/>
      <protection hidden="1"/>
    </xf>
    <xf numFmtId="0" fontId="13" fillId="33" borderId="13" xfId="0" applyFont="1" applyFill="1" applyBorder="1" applyAlignment="1" applyProtection="1">
      <alignment horizontal="center"/>
      <protection hidden="1"/>
    </xf>
    <xf numFmtId="0" fontId="13" fillId="33" borderId="15" xfId="0" applyFont="1" applyFill="1" applyBorder="1" applyAlignment="1" applyProtection="1">
      <alignment horizontal="center"/>
      <protection hidden="1"/>
    </xf>
    <xf numFmtId="0" fontId="63" fillId="31" borderId="35" xfId="0" applyFont="1" applyFill="1" applyBorder="1" applyAlignment="1" applyProtection="1">
      <alignment horizontal="center" vertical="center" wrapText="1"/>
      <protection hidden="1"/>
    </xf>
    <xf numFmtId="0" fontId="63" fillId="31" borderId="22" xfId="0" applyFont="1" applyFill="1" applyBorder="1" applyAlignment="1" applyProtection="1">
      <alignment horizontal="center" vertical="center" wrapText="1"/>
      <protection hidden="1"/>
    </xf>
    <xf numFmtId="0" fontId="63" fillId="31" borderId="25" xfId="0" applyFont="1" applyFill="1" applyBorder="1" applyAlignment="1" applyProtection="1">
      <alignment horizontal="center" vertical="center" wrapText="1"/>
      <protection hidden="1"/>
    </xf>
    <xf numFmtId="0" fontId="63" fillId="31" borderId="16" xfId="0" applyFont="1" applyFill="1" applyBorder="1" applyAlignment="1" applyProtection="1">
      <alignment horizontal="center" vertical="center" wrapText="1"/>
      <protection hidden="1"/>
    </xf>
    <xf numFmtId="0" fontId="63" fillId="31" borderId="0" xfId="0" applyFont="1" applyFill="1" applyBorder="1" applyAlignment="1" applyProtection="1">
      <alignment horizontal="center" vertical="center" wrapText="1"/>
      <protection hidden="1"/>
    </xf>
    <xf numFmtId="0" fontId="63" fillId="31" borderId="27" xfId="0" applyFont="1" applyFill="1" applyBorder="1" applyAlignment="1" applyProtection="1">
      <alignment horizontal="center" vertical="center" wrapText="1"/>
      <protection hidden="1"/>
    </xf>
    <xf numFmtId="0" fontId="12" fillId="31" borderId="13" xfId="0" applyFont="1" applyFill="1" applyBorder="1" applyAlignment="1" applyProtection="1">
      <alignment horizontal="center"/>
      <protection hidden="1"/>
    </xf>
    <xf numFmtId="0" fontId="12" fillId="31" borderId="15" xfId="0" applyFont="1" applyFill="1" applyBorder="1" applyAlignment="1" applyProtection="1">
      <alignment horizontal="center"/>
      <protection hidden="1"/>
    </xf>
    <xf numFmtId="0" fontId="12" fillId="31" borderId="41" xfId="0" applyFont="1" applyFill="1" applyBorder="1" applyAlignment="1" applyProtection="1">
      <alignment horizontal="center"/>
      <protection hidden="1"/>
    </xf>
    <xf numFmtId="0" fontId="12" fillId="31" borderId="49" xfId="0" applyFont="1" applyFill="1" applyBorder="1" applyAlignment="1" applyProtection="1">
      <alignment horizontal="center"/>
      <protection hidden="1"/>
    </xf>
    <xf numFmtId="0" fontId="59" fillId="0" borderId="0" xfId="0" applyFont="1" applyBorder="1" applyAlignment="1" applyProtection="1">
      <alignment horizontal="justify" wrapText="1"/>
      <protection hidden="1"/>
    </xf>
    <xf numFmtId="0" fontId="20" fillId="32" borderId="16" xfId="0" applyFont="1" applyFill="1" applyBorder="1" applyAlignment="1" applyProtection="1">
      <alignment horizontal="left"/>
      <protection hidden="1"/>
    </xf>
    <xf numFmtId="0" fontId="20" fillId="32" borderId="0" xfId="0" applyFont="1" applyFill="1" applyBorder="1" applyAlignment="1" applyProtection="1">
      <alignment horizontal="left"/>
      <protection hidden="1"/>
    </xf>
    <xf numFmtId="0" fontId="12" fillId="31" borderId="43" xfId="0" applyFont="1" applyFill="1" applyBorder="1" applyAlignment="1" applyProtection="1">
      <alignment horizontal="center"/>
      <protection hidden="1"/>
    </xf>
    <xf numFmtId="0" fontId="12" fillId="31" borderId="42" xfId="0" applyFont="1" applyFill="1" applyBorder="1" applyAlignment="1" applyProtection="1">
      <alignment horizontal="center"/>
      <protection hidden="1"/>
    </xf>
    <xf numFmtId="0" fontId="13" fillId="31" borderId="35" xfId="0" applyFont="1" applyFill="1" applyBorder="1" applyAlignment="1" applyProtection="1">
      <alignment horizontal="center" vertical="center"/>
      <protection hidden="1"/>
    </xf>
    <xf numFmtId="0" fontId="13" fillId="31" borderId="16" xfId="0" applyFont="1" applyFill="1" applyBorder="1" applyAlignment="1" applyProtection="1">
      <alignment horizontal="center" vertical="center"/>
      <protection hidden="1"/>
    </xf>
    <xf numFmtId="0" fontId="56" fillId="21" borderId="0" xfId="0" applyFont="1" applyFill="1" applyAlignment="1" applyProtection="1">
      <alignment horizontal="left"/>
      <protection hidden="1"/>
    </xf>
    <xf numFmtId="0" fontId="0" fillId="27" borderId="1" xfId="0" applyFill="1" applyBorder="1" applyAlignment="1" applyProtection="1">
      <alignment horizontal="justify" vertical="center"/>
      <protection hidden="1"/>
    </xf>
    <xf numFmtId="0" fontId="0" fillId="27" borderId="23" xfId="0" applyFill="1" applyBorder="1" applyAlignment="1" applyProtection="1">
      <alignment horizontal="justify" vertical="center"/>
      <protection hidden="1"/>
    </xf>
    <xf numFmtId="0" fontId="0" fillId="27" borderId="12" xfId="0" applyFill="1" applyBorder="1" applyAlignment="1" applyProtection="1">
      <alignment horizontal="justify" vertical="center"/>
      <protection hidden="1"/>
    </xf>
    <xf numFmtId="0" fontId="0" fillId="27" borderId="17" xfId="0" applyFill="1" applyBorder="1" applyAlignment="1" applyProtection="1">
      <alignment horizontal="justify" vertical="center"/>
      <protection hidden="1"/>
    </xf>
    <xf numFmtId="0" fontId="12" fillId="35" borderId="19" xfId="0" applyFont="1" applyFill="1" applyBorder="1" applyAlignment="1" applyProtection="1">
      <alignment horizontal="center"/>
      <protection hidden="1"/>
    </xf>
    <xf numFmtId="0" fontId="12" fillId="35" borderId="20" xfId="0" applyFont="1" applyFill="1" applyBorder="1" applyAlignment="1" applyProtection="1">
      <alignment horizontal="center"/>
      <protection hidden="1"/>
    </xf>
    <xf numFmtId="0" fontId="9" fillId="36" borderId="1" xfId="0" applyFont="1" applyFill="1" applyBorder="1" applyAlignment="1" applyProtection="1">
      <alignment horizontal="center" vertical="center"/>
      <protection hidden="1"/>
    </xf>
    <xf numFmtId="0" fontId="9" fillId="36" borderId="23" xfId="0" applyFont="1" applyFill="1" applyBorder="1" applyAlignment="1" applyProtection="1">
      <alignment horizontal="center" vertical="center"/>
      <protection hidden="1"/>
    </xf>
    <xf numFmtId="0" fontId="1" fillId="0" borderId="1" xfId="12" applyFont="1" applyBorder="1" applyAlignment="1" applyProtection="1">
      <alignment horizontal="left" vertical="center" wrapText="1"/>
    </xf>
    <xf numFmtId="0" fontId="56" fillId="47" borderId="41" xfId="0" applyFont="1" applyFill="1" applyBorder="1" applyAlignment="1">
      <alignment horizontal="center" vertical="top"/>
    </xf>
    <xf numFmtId="0" fontId="56" fillId="47" borderId="64" xfId="0" applyFont="1" applyFill="1" applyBorder="1" applyAlignment="1">
      <alignment horizontal="center" vertical="top"/>
    </xf>
    <xf numFmtId="0" fontId="31" fillId="12" borderId="2" xfId="0" applyFont="1" applyFill="1" applyBorder="1" applyAlignment="1">
      <alignment horizontal="justify" vertical="top" wrapText="1"/>
    </xf>
    <xf numFmtId="0" fontId="31" fillId="12" borderId="31" xfId="0" applyFont="1" applyFill="1" applyBorder="1" applyAlignment="1">
      <alignment horizontal="justify" vertical="top" wrapText="1"/>
    </xf>
    <xf numFmtId="0" fontId="31" fillId="12" borderId="3" xfId="0" applyFont="1" applyFill="1" applyBorder="1" applyAlignment="1">
      <alignment horizontal="justify" vertical="top" wrapText="1"/>
    </xf>
    <xf numFmtId="0" fontId="31" fillId="12" borderId="32" xfId="0" applyFont="1" applyFill="1" applyBorder="1" applyAlignment="1">
      <alignment horizontal="justify" vertical="top" wrapText="1"/>
    </xf>
    <xf numFmtId="0" fontId="66" fillId="14" borderId="77" xfId="12" applyFont="1" applyFill="1" applyBorder="1" applyAlignment="1" applyProtection="1">
      <alignment horizontal="center" vertical="center" wrapText="1"/>
    </xf>
    <xf numFmtId="0" fontId="66" fillId="14" borderId="82" xfId="12" applyFont="1" applyFill="1" applyBorder="1" applyAlignment="1" applyProtection="1">
      <alignment horizontal="center" vertical="center" wrapText="1"/>
    </xf>
    <xf numFmtId="0" fontId="122" fillId="12" borderId="0" xfId="12" applyFont="1" applyFill="1" applyBorder="1" applyAlignment="1" applyProtection="1">
      <alignment horizontal="center" vertical="center"/>
    </xf>
    <xf numFmtId="0" fontId="123" fillId="12" borderId="0" xfId="12" applyFont="1" applyFill="1" applyBorder="1" applyAlignment="1" applyProtection="1">
      <alignment horizontal="center" vertical="center"/>
    </xf>
    <xf numFmtId="0" fontId="32" fillId="12" borderId="0" xfId="12" applyFont="1" applyFill="1" applyBorder="1" applyAlignment="1" applyProtection="1">
      <alignment horizontal="center" vertical="center"/>
    </xf>
    <xf numFmtId="0" fontId="65" fillId="38" borderId="1" xfId="12" applyFont="1" applyFill="1" applyBorder="1" applyAlignment="1">
      <alignment horizontal="center" vertical="center"/>
    </xf>
    <xf numFmtId="0" fontId="66" fillId="10" borderId="26" xfId="12" applyFont="1" applyFill="1" applyBorder="1" applyAlignment="1" applyProtection="1">
      <alignment horizontal="center" vertical="center" wrapText="1"/>
    </xf>
    <xf numFmtId="0" fontId="66" fillId="10" borderId="34" xfId="12" applyFont="1" applyFill="1" applyBorder="1" applyAlignment="1" applyProtection="1">
      <alignment horizontal="center" vertical="center" wrapText="1"/>
    </xf>
    <xf numFmtId="0" fontId="66" fillId="10" borderId="16" xfId="12" applyFont="1" applyFill="1" applyBorder="1" applyAlignment="1" applyProtection="1">
      <alignment horizontal="center" vertical="center" wrapText="1"/>
    </xf>
    <xf numFmtId="0" fontId="66" fillId="10" borderId="36" xfId="12" applyFont="1" applyFill="1" applyBorder="1" applyAlignment="1" applyProtection="1">
      <alignment horizontal="center" vertical="center" wrapText="1"/>
    </xf>
    <xf numFmtId="0" fontId="66" fillId="11" borderId="76" xfId="12" applyFont="1" applyFill="1" applyBorder="1" applyAlignment="1" applyProtection="1">
      <alignment horizontal="center" vertical="center" wrapText="1"/>
    </xf>
    <xf numFmtId="0" fontId="66" fillId="11" borderId="80" xfId="12" applyFont="1" applyFill="1" applyBorder="1" applyAlignment="1" applyProtection="1">
      <alignment horizontal="center" vertical="center" wrapText="1"/>
    </xf>
    <xf numFmtId="0" fontId="66" fillId="13" borderId="26" xfId="12" applyFont="1" applyFill="1" applyBorder="1" applyAlignment="1" applyProtection="1">
      <alignment horizontal="center" vertical="center" wrapText="1"/>
    </xf>
    <xf numFmtId="0" fontId="66" fillId="13" borderId="81" xfId="12" applyFont="1" applyFill="1" applyBorder="1" applyAlignment="1" applyProtection="1">
      <alignment horizontal="center" vertical="center" wrapText="1"/>
    </xf>
    <xf numFmtId="0" fontId="66" fillId="14" borderId="75" xfId="12" applyFont="1" applyFill="1" applyBorder="1" applyAlignment="1" applyProtection="1">
      <alignment horizontal="center" vertical="center" wrapText="1"/>
    </xf>
    <xf numFmtId="0" fontId="66" fillId="14" borderId="79" xfId="12" applyFont="1" applyFill="1" applyBorder="1" applyAlignment="1" applyProtection="1">
      <alignment horizontal="center" vertical="center" wrapText="1"/>
    </xf>
    <xf numFmtId="0" fontId="66" fillId="10" borderId="4" xfId="12" applyFont="1" applyFill="1" applyBorder="1" applyAlignment="1" applyProtection="1">
      <alignment horizontal="center" vertical="center" wrapText="1"/>
    </xf>
    <xf numFmtId="0" fontId="66" fillId="10" borderId="35" xfId="12" applyFont="1" applyFill="1" applyBorder="1" applyAlignment="1" applyProtection="1">
      <alignment horizontal="center" vertical="center" wrapText="1"/>
    </xf>
    <xf numFmtId="0" fontId="66" fillId="11" borderId="74" xfId="12" applyFont="1" applyFill="1" applyBorder="1" applyAlignment="1" applyProtection="1">
      <alignment horizontal="center" vertical="center" wrapText="1"/>
    </xf>
    <xf numFmtId="0" fontId="66" fillId="11" borderId="78" xfId="12" applyFont="1" applyFill="1" applyBorder="1" applyAlignment="1" applyProtection="1">
      <alignment horizontal="center" vertical="center" wrapText="1"/>
    </xf>
    <xf numFmtId="0" fontId="66" fillId="13" borderId="4" xfId="12" applyFont="1" applyFill="1" applyBorder="1" applyAlignment="1" applyProtection="1">
      <alignment horizontal="center" vertical="center" wrapText="1"/>
    </xf>
    <xf numFmtId="0" fontId="66" fillId="13" borderId="34" xfId="12" applyFont="1" applyFill="1" applyBorder="1" applyAlignment="1" applyProtection="1">
      <alignment horizontal="center" vertical="center" wrapText="1"/>
    </xf>
    <xf numFmtId="0" fontId="66" fillId="11" borderId="35" xfId="12" applyFont="1" applyFill="1" applyBorder="1" applyAlignment="1" applyProtection="1">
      <alignment horizontal="center" vertical="center" wrapText="1"/>
    </xf>
    <xf numFmtId="0" fontId="66" fillId="11" borderId="16" xfId="12" applyFont="1" applyFill="1" applyBorder="1" applyAlignment="1" applyProtection="1">
      <alignment horizontal="center" vertical="center" wrapText="1"/>
    </xf>
    <xf numFmtId="0" fontId="66" fillId="11" borderId="36" xfId="12" applyFont="1" applyFill="1" applyBorder="1" applyAlignment="1" applyProtection="1">
      <alignment horizontal="center" vertical="center" wrapText="1"/>
    </xf>
    <xf numFmtId="0" fontId="66" fillId="13" borderId="74" xfId="12" applyFont="1" applyFill="1" applyBorder="1" applyAlignment="1" applyProtection="1">
      <alignment horizontal="center" vertical="center" wrapText="1"/>
    </xf>
    <xf numFmtId="0" fontId="66" fillId="13" borderId="76" xfId="12" applyFont="1" applyFill="1" applyBorder="1" applyAlignment="1" applyProtection="1">
      <alignment horizontal="center" vertical="center" wrapText="1"/>
    </xf>
    <xf numFmtId="0" fontId="66" fillId="13" borderId="78" xfId="12" applyFont="1" applyFill="1" applyBorder="1" applyAlignment="1" applyProtection="1">
      <alignment horizontal="center" vertical="center" wrapText="1"/>
    </xf>
    <xf numFmtId="0" fontId="66" fillId="14" borderId="4" xfId="12" applyFont="1" applyFill="1" applyBorder="1" applyAlignment="1" applyProtection="1">
      <alignment horizontal="center" vertical="center" wrapText="1"/>
    </xf>
    <xf numFmtId="0" fontId="66" fillId="14" borderId="26" xfId="12" applyFont="1" applyFill="1" applyBorder="1" applyAlignment="1" applyProtection="1">
      <alignment horizontal="center" vertical="center" wrapText="1"/>
    </xf>
    <xf numFmtId="0" fontId="66" fillId="14" borderId="34" xfId="12" applyFont="1" applyFill="1" applyBorder="1" applyAlignment="1" applyProtection="1">
      <alignment horizontal="center" vertical="center" wrapText="1"/>
    </xf>
    <xf numFmtId="0" fontId="3" fillId="12" borderId="0" xfId="12" applyFont="1" applyFill="1" applyBorder="1" applyAlignment="1" applyProtection="1">
      <alignment horizontal="center" vertical="center" wrapText="1"/>
    </xf>
    <xf numFmtId="0" fontId="66" fillId="11" borderId="4" xfId="12" applyFont="1" applyFill="1" applyBorder="1" applyAlignment="1" applyProtection="1">
      <alignment horizontal="center" vertical="center" wrapText="1"/>
    </xf>
    <xf numFmtId="0" fontId="66" fillId="11" borderId="26" xfId="12" applyFont="1" applyFill="1" applyBorder="1" applyAlignment="1" applyProtection="1">
      <alignment horizontal="center" vertical="center" wrapText="1"/>
    </xf>
    <xf numFmtId="0" fontId="66" fillId="11" borderId="34" xfId="12" applyFont="1" applyFill="1" applyBorder="1" applyAlignment="1" applyProtection="1">
      <alignment horizontal="center" vertical="center" wrapText="1"/>
    </xf>
    <xf numFmtId="0" fontId="66" fillId="13" borderId="35" xfId="12" applyFont="1" applyFill="1" applyBorder="1" applyAlignment="1" applyProtection="1">
      <alignment horizontal="center" vertical="center" wrapText="1"/>
    </xf>
    <xf numFmtId="0" fontId="66" fillId="13" borderId="16" xfId="12" applyFont="1" applyFill="1" applyBorder="1" applyAlignment="1" applyProtection="1">
      <alignment horizontal="center" vertical="center" wrapText="1"/>
    </xf>
    <xf numFmtId="0" fontId="66" fillId="13" borderId="36" xfId="12" applyFont="1" applyFill="1" applyBorder="1" applyAlignment="1" applyProtection="1">
      <alignment horizontal="center" vertical="center" wrapText="1"/>
    </xf>
    <xf numFmtId="0" fontId="66" fillId="14" borderId="76" xfId="12" applyFont="1" applyFill="1" applyBorder="1" applyAlignment="1" applyProtection="1">
      <alignment horizontal="center" vertical="center" wrapText="1"/>
    </xf>
    <xf numFmtId="0" fontId="66" fillId="14" borderId="78" xfId="12" applyFont="1" applyFill="1" applyBorder="1" applyAlignment="1" applyProtection="1">
      <alignment horizontal="center" vertical="center" wrapText="1"/>
    </xf>
    <xf numFmtId="0" fontId="124" fillId="25" borderId="41" xfId="12" applyFont="1" applyFill="1" applyBorder="1" applyAlignment="1" applyProtection="1">
      <alignment horizontal="center" vertical="center"/>
    </xf>
    <xf numFmtId="0" fontId="124" fillId="25" borderId="64" xfId="12" applyFont="1" applyFill="1" applyBorder="1" applyAlignment="1" applyProtection="1">
      <alignment horizontal="center" vertical="center"/>
    </xf>
    <xf numFmtId="0" fontId="124" fillId="25" borderId="49" xfId="12" applyFont="1" applyFill="1" applyBorder="1" applyAlignment="1" applyProtection="1">
      <alignment horizontal="center" vertical="center"/>
    </xf>
    <xf numFmtId="0" fontId="121" fillId="22" borderId="35" xfId="12" applyFont="1" applyFill="1" applyBorder="1" applyAlignment="1" applyProtection="1">
      <alignment horizontal="center" vertical="center"/>
    </xf>
    <xf numFmtId="0" fontId="121" fillId="22" borderId="22" xfId="12" applyFont="1" applyFill="1" applyBorder="1" applyAlignment="1" applyProtection="1">
      <alignment horizontal="center" vertical="center"/>
    </xf>
    <xf numFmtId="0" fontId="121" fillId="22" borderId="25" xfId="12" applyFont="1" applyFill="1" applyBorder="1" applyAlignment="1" applyProtection="1">
      <alignment horizontal="center" vertical="center"/>
    </xf>
    <xf numFmtId="0" fontId="124" fillId="22" borderId="36" xfId="12" applyFont="1" applyFill="1" applyBorder="1" applyAlignment="1" applyProtection="1">
      <alignment horizontal="center" vertical="center"/>
    </xf>
    <xf numFmtId="0" fontId="124" fillId="22" borderId="28" xfId="12" applyFont="1" applyFill="1" applyBorder="1" applyAlignment="1" applyProtection="1">
      <alignment horizontal="center" vertical="center"/>
    </xf>
    <xf numFmtId="0" fontId="125" fillId="46" borderId="28" xfId="12" applyFont="1" applyFill="1" applyBorder="1" applyAlignment="1" applyProtection="1">
      <alignment horizontal="center" vertical="center"/>
    </xf>
    <xf numFmtId="0" fontId="125" fillId="46" borderId="29" xfId="12" applyFont="1" applyFill="1" applyBorder="1" applyAlignment="1" applyProtection="1">
      <alignment horizontal="center" vertical="center"/>
    </xf>
    <xf numFmtId="0" fontId="116" fillId="12" borderId="38" xfId="12" applyFont="1" applyFill="1" applyBorder="1" applyAlignment="1" applyProtection="1">
      <alignment horizontal="center" vertical="center" wrapText="1"/>
    </xf>
    <xf numFmtId="0" fontId="116" fillId="12" borderId="0" xfId="12" applyFont="1" applyFill="1" applyBorder="1" applyAlignment="1" applyProtection="1">
      <alignment horizontal="center" vertical="center" wrapText="1"/>
    </xf>
    <xf numFmtId="0" fontId="13" fillId="43" borderId="1" xfId="0" applyFont="1" applyFill="1" applyBorder="1" applyAlignment="1">
      <alignment horizontal="center" vertical="top"/>
    </xf>
    <xf numFmtId="0" fontId="13" fillId="19" borderId="13" xfId="0" applyFont="1" applyFill="1" applyBorder="1" applyAlignment="1" applyProtection="1">
      <alignment horizontal="center" vertical="center"/>
      <protection hidden="1"/>
    </xf>
    <xf numFmtId="0" fontId="13" fillId="19" borderId="14" xfId="0" applyFont="1" applyFill="1" applyBorder="1" applyAlignment="1" applyProtection="1">
      <alignment horizontal="center" vertical="center"/>
      <protection hidden="1"/>
    </xf>
    <xf numFmtId="0" fontId="13" fillId="19" borderId="15" xfId="0" applyFont="1" applyFill="1" applyBorder="1" applyAlignment="1" applyProtection="1">
      <alignment horizontal="center" vertical="center"/>
      <protection hidden="1"/>
    </xf>
    <xf numFmtId="0" fontId="13" fillId="19" borderId="13" xfId="0" applyFont="1" applyFill="1" applyBorder="1" applyAlignment="1" applyProtection="1">
      <alignment horizontal="center" vertical="center" wrapText="1"/>
      <protection hidden="1"/>
    </xf>
    <xf numFmtId="0" fontId="16" fillId="0" borderId="0" xfId="0" applyFont="1" applyAlignment="1">
      <alignment horizontal="justify" wrapText="1"/>
    </xf>
    <xf numFmtId="0" fontId="13" fillId="19" borderId="13" xfId="0" applyFont="1" applyFill="1" applyBorder="1" applyAlignment="1" applyProtection="1">
      <alignment horizontal="center"/>
      <protection hidden="1"/>
    </xf>
    <xf numFmtId="0" fontId="13" fillId="19" borderId="14" xfId="0" applyFont="1" applyFill="1" applyBorder="1" applyAlignment="1" applyProtection="1">
      <alignment horizontal="center"/>
      <protection hidden="1"/>
    </xf>
    <xf numFmtId="0" fontId="13" fillId="19" borderId="25" xfId="0" applyFont="1" applyFill="1" applyBorder="1" applyAlignment="1" applyProtection="1">
      <alignment horizontal="center"/>
      <protection hidden="1"/>
    </xf>
    <xf numFmtId="0" fontId="56" fillId="19" borderId="31" xfId="0" applyFont="1" applyFill="1" applyBorder="1" applyAlignment="1">
      <alignment horizontal="center" vertical="top"/>
    </xf>
    <xf numFmtId="0" fontId="56" fillId="19" borderId="30" xfId="0" applyFont="1" applyFill="1" applyBorder="1" applyAlignment="1">
      <alignment horizontal="center" vertical="top"/>
    </xf>
    <xf numFmtId="0" fontId="56" fillId="19" borderId="5" xfId="0" applyFont="1" applyFill="1" applyBorder="1" applyAlignment="1">
      <alignment horizontal="center" vertical="top"/>
    </xf>
    <xf numFmtId="0" fontId="56" fillId="19" borderId="31" xfId="0" applyFont="1" applyFill="1" applyBorder="1" applyAlignment="1" applyProtection="1">
      <alignment horizontal="center" vertical="top"/>
    </xf>
    <xf numFmtId="0" fontId="56" fillId="19" borderId="30" xfId="0" applyFont="1" applyFill="1" applyBorder="1" applyAlignment="1" applyProtection="1">
      <alignment horizontal="center" vertical="top"/>
    </xf>
    <xf numFmtId="0" fontId="56" fillId="19" borderId="5" xfId="0" applyFont="1" applyFill="1" applyBorder="1" applyAlignment="1" applyProtection="1">
      <alignment horizontal="center" vertical="top"/>
    </xf>
    <xf numFmtId="0" fontId="1" fillId="11" borderId="41" xfId="12" applyFont="1" applyFill="1" applyBorder="1" applyAlignment="1" applyProtection="1">
      <alignment horizontal="center" vertical="center" wrapText="1"/>
    </xf>
    <xf numFmtId="0" fontId="1" fillId="11" borderId="49" xfId="12" applyFont="1" applyFill="1" applyBorder="1" applyAlignment="1" applyProtection="1">
      <alignment horizontal="center" vertical="center" wrapText="1"/>
    </xf>
    <xf numFmtId="0" fontId="14" fillId="11" borderId="13" xfId="0" applyFont="1" applyFill="1" applyBorder="1" applyAlignment="1">
      <alignment horizontal="justify" vertical="center" wrapText="1"/>
    </xf>
    <xf numFmtId="0" fontId="14" fillId="11" borderId="14" xfId="0" applyFont="1" applyFill="1" applyBorder="1" applyAlignment="1">
      <alignment horizontal="justify" vertical="center" wrapText="1"/>
    </xf>
    <xf numFmtId="0" fontId="14" fillId="11" borderId="15" xfId="0" applyFont="1" applyFill="1" applyBorder="1" applyAlignment="1">
      <alignment horizontal="justify" vertical="center" wrapText="1"/>
    </xf>
    <xf numFmtId="0" fontId="1" fillId="13" borderId="41" xfId="12" applyFont="1" applyFill="1" applyBorder="1" applyAlignment="1" applyProtection="1">
      <alignment horizontal="center" vertical="center" wrapText="1"/>
    </xf>
    <xf numFmtId="0" fontId="1" fillId="13" borderId="49" xfId="12" applyFont="1" applyFill="1" applyBorder="1" applyAlignment="1" applyProtection="1">
      <alignment horizontal="center" vertical="center" wrapText="1"/>
    </xf>
    <xf numFmtId="0" fontId="14" fillId="13" borderId="13" xfId="0" applyFont="1" applyFill="1" applyBorder="1" applyAlignment="1">
      <alignment horizontal="justify" vertical="center" wrapText="1"/>
    </xf>
    <xf numFmtId="0" fontId="14" fillId="13" borderId="14" xfId="0" applyFont="1" applyFill="1" applyBorder="1" applyAlignment="1">
      <alignment horizontal="justify" vertical="center" wrapText="1"/>
    </xf>
    <xf numFmtId="0" fontId="14" fillId="13" borderId="15" xfId="0" applyFont="1" applyFill="1" applyBorder="1" applyAlignment="1">
      <alignment horizontal="justify" vertical="center" wrapText="1"/>
    </xf>
    <xf numFmtId="0" fontId="1" fillId="14" borderId="51" xfId="12" applyFont="1" applyFill="1" applyBorder="1" applyAlignment="1" applyProtection="1">
      <alignment horizontal="center" vertical="center" wrapText="1"/>
    </xf>
    <xf numFmtId="0" fontId="1" fillId="14" borderId="52" xfId="12" applyFont="1" applyFill="1" applyBorder="1" applyAlignment="1" applyProtection="1">
      <alignment horizontal="center" vertical="center" wrapText="1"/>
    </xf>
    <xf numFmtId="0" fontId="14" fillId="14" borderId="13" xfId="0" applyFont="1" applyFill="1" applyBorder="1" applyAlignment="1">
      <alignment horizontal="justify" vertical="center" wrapText="1"/>
    </xf>
    <xf numFmtId="0" fontId="14" fillId="14" borderId="14" xfId="0" applyFont="1" applyFill="1" applyBorder="1" applyAlignment="1">
      <alignment horizontal="justify" vertical="center" wrapText="1"/>
    </xf>
    <xf numFmtId="0" fontId="14" fillId="14" borderId="15" xfId="0" applyFont="1" applyFill="1" applyBorder="1" applyAlignment="1">
      <alignment horizontal="justify" vertical="center" wrapText="1"/>
    </xf>
    <xf numFmtId="0" fontId="28" fillId="19" borderId="13" xfId="0" applyFont="1" applyFill="1" applyBorder="1" applyAlignment="1">
      <alignment horizontal="center" vertical="center"/>
    </xf>
    <xf numFmtId="0" fontId="28" fillId="19" borderId="14" xfId="0" applyFont="1" applyFill="1" applyBorder="1" applyAlignment="1">
      <alignment horizontal="center" vertical="center"/>
    </xf>
    <xf numFmtId="0" fontId="28" fillId="19" borderId="15" xfId="0" applyFont="1" applyFill="1" applyBorder="1" applyAlignment="1">
      <alignment horizontal="center" vertical="center"/>
    </xf>
    <xf numFmtId="0" fontId="33" fillId="19" borderId="13" xfId="0" applyFont="1" applyFill="1" applyBorder="1" applyAlignment="1">
      <alignment horizontal="center" vertical="center"/>
    </xf>
    <xf numFmtId="0" fontId="33" fillId="19" borderId="15" xfId="0" applyFont="1" applyFill="1" applyBorder="1" applyAlignment="1">
      <alignment horizontal="center" vertical="center"/>
    </xf>
    <xf numFmtId="0" fontId="34" fillId="19" borderId="22" xfId="12" applyFont="1" applyFill="1" applyBorder="1" applyAlignment="1">
      <alignment horizontal="center" vertical="center"/>
    </xf>
    <xf numFmtId="0" fontId="34" fillId="19" borderId="25" xfId="12" applyFont="1" applyFill="1" applyBorder="1" applyAlignment="1">
      <alignment horizontal="center" vertical="center"/>
    </xf>
    <xf numFmtId="0" fontId="1" fillId="10" borderId="41" xfId="12" applyFont="1" applyFill="1" applyBorder="1" applyAlignment="1" applyProtection="1">
      <alignment horizontal="center" vertical="center" wrapText="1"/>
    </xf>
    <xf numFmtId="0" fontId="1" fillId="10" borderId="49" xfId="12" applyFont="1" applyFill="1" applyBorder="1" applyAlignment="1" applyProtection="1">
      <alignment horizontal="center" vertical="center" wrapText="1"/>
    </xf>
    <xf numFmtId="0" fontId="14" fillId="10" borderId="13" xfId="0" applyFont="1" applyFill="1" applyBorder="1" applyAlignment="1">
      <alignment horizontal="justify" vertical="center" wrapText="1"/>
    </xf>
    <xf numFmtId="0" fontId="14" fillId="10" borderId="14" xfId="0" applyFont="1" applyFill="1" applyBorder="1" applyAlignment="1">
      <alignment horizontal="justify" vertical="center" wrapText="1"/>
    </xf>
    <xf numFmtId="0" fontId="14" fillId="10" borderId="15" xfId="0" applyFont="1" applyFill="1" applyBorder="1" applyAlignment="1">
      <alignment horizontal="justify" vertical="center" wrapText="1"/>
    </xf>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244">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CCFFFF"/>
      <color rgb="FFFF3300"/>
      <color rgb="FFFF0066"/>
      <color rgb="FFCCECFF"/>
      <color rgb="FF33CCFF"/>
      <color rgb="FF33CCCC"/>
      <color rgb="FF009999"/>
      <color rgb="FF0099CC"/>
      <color rgb="FFFFFF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MAPA DE RIESGOS '!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7.xml.rels><?xml version="1.0" encoding="UTF-8" standalone="yes"?>
<Relationships xmlns="http://schemas.openxmlformats.org/package/2006/relationships"><Relationship Id="rId2" Type="http://schemas.openxmlformats.org/officeDocument/2006/relationships/hyperlink" Target="#'2. MAPA DE RIESGOS '!A1"/><Relationship Id="rId1" Type="http://schemas.openxmlformats.org/officeDocument/2006/relationships/hyperlink" Target="#'MATRIZ CALIFICACI&#211;N'!A1"/></Relationships>
</file>

<file path=xl/drawings/_rels/drawing8.xml.rels><?xml version="1.0" encoding="UTF-8" standalone="yes"?>
<Relationships xmlns="http://schemas.openxmlformats.org/package/2006/relationships"><Relationship Id="rId2" Type="http://schemas.openxmlformats.org/officeDocument/2006/relationships/hyperlink" Target="#'5. MATRIZ CALIFICACI&#211;N'!A1"/><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1</xdr:col>
      <xdr:colOff>133349</xdr:colOff>
      <xdr:row>1</xdr:row>
      <xdr:rowOff>38100</xdr:rowOff>
    </xdr:from>
    <xdr:to>
      <xdr:col>4</xdr:col>
      <xdr:colOff>85725</xdr:colOff>
      <xdr:row>2</xdr:row>
      <xdr:rowOff>60960</xdr:rowOff>
    </xdr:to>
    <xdr:pic>
      <xdr:nvPicPr>
        <xdr:cNvPr id="2" name="Picture 25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49" y="228600"/>
          <a:ext cx="838201"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25</xdr:row>
      <xdr:rowOff>0</xdr:rowOff>
    </xdr:from>
    <xdr:to>
      <xdr:col>9</xdr:col>
      <xdr:colOff>88756</xdr:colOff>
      <xdr:row>28</xdr:row>
      <xdr:rowOff>2164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122464</xdr:colOff>
      <xdr:row>0</xdr:row>
      <xdr:rowOff>39460</xdr:rowOff>
    </xdr:from>
    <xdr:to>
      <xdr:col>0</xdr:col>
      <xdr:colOff>1522688</xdr:colOff>
      <xdr:row>0</xdr:row>
      <xdr:rowOff>1202531</xdr:rowOff>
    </xdr:to>
    <xdr:pic>
      <xdr:nvPicPr>
        <xdr:cNvPr id="2" name="Picture 25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2464" y="39460"/>
          <a:ext cx="1400224" cy="116307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257855</xdr:colOff>
      <xdr:row>0</xdr:row>
      <xdr:rowOff>79943</xdr:rowOff>
    </xdr:from>
    <xdr:to>
      <xdr:col>0</xdr:col>
      <xdr:colOff>2027387</xdr:colOff>
      <xdr:row>3</xdr:row>
      <xdr:rowOff>52390</xdr:rowOff>
    </xdr:to>
    <xdr:pic>
      <xdr:nvPicPr>
        <xdr:cNvPr id="26565" name="Picture 252">
          <a:extLst>
            <a:ext uri="{FF2B5EF4-FFF2-40B4-BE49-F238E27FC236}">
              <a16:creationId xmlns:a16="http://schemas.microsoft.com/office/drawing/2014/main" id="{00000000-0008-0000-0200-0000C567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7855" y="79943"/>
          <a:ext cx="1769532" cy="126603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330993</xdr:colOff>
      <xdr:row>25</xdr:row>
      <xdr:rowOff>145257</xdr:rowOff>
    </xdr:from>
    <xdr:to>
      <xdr:col>3</xdr:col>
      <xdr:colOff>1600199</xdr:colOff>
      <xdr:row>30</xdr:row>
      <xdr:rowOff>180975</xdr:rowOff>
    </xdr:to>
    <xdr:sp macro="" textlink="">
      <xdr:nvSpPr>
        <xdr:cNvPr id="2" name="Flecha derecha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16768" y="6336507"/>
          <a:ext cx="5031581" cy="1121568"/>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solidFill>
                <a:sysClr val="windowText" lastClr="000000"/>
              </a:solidFill>
            </a:rPr>
            <a:t>ESTE RESULTADO DE IMPACTO ES EL QUE SE DEBE SELECCIONAR EN </a:t>
          </a:r>
          <a:r>
            <a:rPr lang="es-CO" sz="1100" b="1" baseline="0">
              <a:solidFill>
                <a:sysClr val="windowText" lastClr="000000"/>
              </a:solidFill>
            </a:rPr>
            <a:t> EL MAPA DE RIESGOS -</a:t>
          </a:r>
          <a:r>
            <a:rPr lang="es-CO" sz="1100" b="1">
              <a:solidFill>
                <a:sysClr val="windowText" lastClr="000000"/>
              </a:solidFill>
            </a:rPr>
            <a:t> CASILLA IMPACTO ANÁLISIS DEL</a:t>
          </a:r>
          <a:r>
            <a:rPr lang="es-CO" sz="1100" b="1" baseline="0">
              <a:solidFill>
                <a:sysClr val="windowText" lastClr="000000"/>
              </a:solidFill>
            </a:rPr>
            <a:t> RIESGO INHERENTE (ir al mapa)</a:t>
          </a:r>
          <a:endParaRPr lang="es-CO"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xdr:row>
      <xdr:rowOff>104775</xdr:rowOff>
    </xdr:from>
    <xdr:to>
      <xdr:col>18</xdr:col>
      <xdr:colOff>726281</xdr:colOff>
      <xdr:row>52</xdr:row>
      <xdr:rowOff>88655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l="17263" t="24177" r="17851" b="9944"/>
        <a:stretch/>
      </xdr:blipFill>
      <xdr:spPr>
        <a:xfrm>
          <a:off x="0" y="1685925"/>
          <a:ext cx="15651956" cy="7984880"/>
        </a:xfrm>
        <a:prstGeom prst="rect">
          <a:avLst/>
        </a:prstGeom>
      </xdr:spPr>
    </xdr:pic>
    <xdr:clientData/>
  </xdr:twoCellAnchor>
  <xdr:twoCellAnchor>
    <xdr:from>
      <xdr:col>19</xdr:col>
      <xdr:colOff>54428</xdr:colOff>
      <xdr:row>1</xdr:row>
      <xdr:rowOff>185963</xdr:rowOff>
    </xdr:from>
    <xdr:to>
      <xdr:col>31</xdr:col>
      <xdr:colOff>73881</xdr:colOff>
      <xdr:row>74</xdr:row>
      <xdr:rowOff>95250</xdr:rowOff>
    </xdr:to>
    <xdr:grpSp>
      <xdr:nvGrpSpPr>
        <xdr:cNvPr id="24" name="Grupo 23">
          <a:extLst>
            <a:ext uri="{FF2B5EF4-FFF2-40B4-BE49-F238E27FC236}">
              <a16:creationId xmlns:a16="http://schemas.microsoft.com/office/drawing/2014/main" id="{00000000-0008-0000-0400-000018000000}"/>
            </a:ext>
          </a:extLst>
        </xdr:cNvPr>
        <xdr:cNvGrpSpPr/>
      </xdr:nvGrpSpPr>
      <xdr:grpSpPr>
        <a:xfrm>
          <a:off x="15738928" y="487588"/>
          <a:ext cx="11243078" cy="13990412"/>
          <a:chOff x="15659553" y="1614713"/>
          <a:chExt cx="11243078" cy="13990412"/>
        </a:xfrm>
      </xdr:grpSpPr>
      <xdr:pic>
        <xdr:nvPicPr>
          <xdr:cNvPr id="14" name="Imagen 13">
            <a:extLst>
              <a:ext uri="{FF2B5EF4-FFF2-40B4-BE49-F238E27FC236}">
                <a16:creationId xmlns:a16="http://schemas.microsoft.com/office/drawing/2014/main" id="{00000000-0008-0000-0400-00000E000000}"/>
              </a:ext>
            </a:extLst>
          </xdr:cNvPr>
          <xdr:cNvPicPr>
            <a:picLocks noChangeAspect="1"/>
          </xdr:cNvPicPr>
        </xdr:nvPicPr>
        <xdr:blipFill rotWithShape="1">
          <a:blip xmlns:r="http://schemas.openxmlformats.org/officeDocument/2006/relationships" r:embed="rId2"/>
          <a:srcRect l="51652" t="18829" r="33467" b="61916"/>
          <a:stretch/>
        </xdr:blipFill>
        <xdr:spPr>
          <a:xfrm>
            <a:off x="21859875" y="12574587"/>
            <a:ext cx="4881564" cy="3014662"/>
          </a:xfrm>
          <a:prstGeom prst="rect">
            <a:avLst/>
          </a:prstGeom>
        </xdr:spPr>
      </xdr:pic>
      <xdr:grpSp>
        <xdr:nvGrpSpPr>
          <xdr:cNvPr id="23" name="Grupo 22">
            <a:extLst>
              <a:ext uri="{FF2B5EF4-FFF2-40B4-BE49-F238E27FC236}">
                <a16:creationId xmlns:a16="http://schemas.microsoft.com/office/drawing/2014/main" id="{00000000-0008-0000-0400-000017000000}"/>
              </a:ext>
            </a:extLst>
          </xdr:cNvPr>
          <xdr:cNvGrpSpPr/>
        </xdr:nvGrpSpPr>
        <xdr:grpSpPr>
          <a:xfrm>
            <a:off x="15659553" y="1614713"/>
            <a:ext cx="11243078" cy="13990412"/>
            <a:chOff x="15659553" y="1614713"/>
            <a:chExt cx="11243078" cy="13990412"/>
          </a:xfrm>
        </xdr:grpSpPr>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2"/>
            <a:srcRect l="32870" t="18829" r="64008" b="62159"/>
            <a:stretch/>
          </xdr:blipFill>
          <xdr:spPr>
            <a:xfrm>
              <a:off x="15684502" y="12525376"/>
              <a:ext cx="1023937" cy="3040062"/>
            </a:xfrm>
            <a:prstGeom prst="rect">
              <a:avLst/>
            </a:prstGeom>
          </xdr:spPr>
        </xdr:pic>
        <xdr:pic>
          <xdr:nvPicPr>
            <xdr:cNvPr id="12" name="Imagen 11">
              <a:extLst>
                <a:ext uri="{FF2B5EF4-FFF2-40B4-BE49-F238E27FC236}">
                  <a16:creationId xmlns:a16="http://schemas.microsoft.com/office/drawing/2014/main" id="{00000000-0008-0000-0400-00000C000000}"/>
                </a:ext>
              </a:extLst>
            </xdr:cNvPr>
            <xdr:cNvPicPr>
              <a:picLocks noChangeAspect="1"/>
            </xdr:cNvPicPr>
          </xdr:nvPicPr>
          <xdr:blipFill rotWithShape="1">
            <a:blip xmlns:r="http://schemas.openxmlformats.org/officeDocument/2006/relationships" r:embed="rId2"/>
            <a:srcRect l="35827" t="18829" r="60689" b="61916"/>
            <a:stretch/>
          </xdr:blipFill>
          <xdr:spPr>
            <a:xfrm>
              <a:off x="16708437" y="12430125"/>
              <a:ext cx="1127125" cy="3175000"/>
            </a:xfrm>
            <a:prstGeom prst="rect">
              <a:avLst/>
            </a:prstGeom>
          </xdr:spPr>
        </xdr:pic>
        <xdr:grpSp>
          <xdr:nvGrpSpPr>
            <xdr:cNvPr id="22" name="Grupo 21">
              <a:extLst>
                <a:ext uri="{FF2B5EF4-FFF2-40B4-BE49-F238E27FC236}">
                  <a16:creationId xmlns:a16="http://schemas.microsoft.com/office/drawing/2014/main" id="{00000000-0008-0000-0400-000016000000}"/>
                </a:ext>
              </a:extLst>
            </xdr:cNvPr>
            <xdr:cNvGrpSpPr/>
          </xdr:nvGrpSpPr>
          <xdr:grpSpPr>
            <a:xfrm>
              <a:off x="15659553" y="1614713"/>
              <a:ext cx="11243078" cy="13879288"/>
              <a:chOff x="15643678" y="1630588"/>
              <a:chExt cx="11243078" cy="13879288"/>
            </a:xfrm>
          </xdr:grpSpPr>
          <xdr:sp macro="" textlink="">
            <xdr:nvSpPr>
              <xdr:cNvPr id="18" name="Rectángulo 17">
                <a:extLst>
                  <a:ext uri="{FF2B5EF4-FFF2-40B4-BE49-F238E27FC236}">
                    <a16:creationId xmlns:a16="http://schemas.microsoft.com/office/drawing/2014/main" id="{00000000-0008-0000-0400-000012000000}"/>
                  </a:ext>
                </a:extLst>
              </xdr:cNvPr>
              <xdr:cNvSpPr/>
            </xdr:nvSpPr>
            <xdr:spPr>
              <a:xfrm>
                <a:off x="17749838" y="4810125"/>
                <a:ext cx="4094162" cy="180975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s-CO" sz="1600" b="1">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 &gt;=5% de la población</a:t>
                </a:r>
              </a:p>
              <a:p>
                <a:pPr marL="0" marR="0" indent="0"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 &gt;=5% del presupuesto anual de la Entidad</a:t>
                </a:r>
              </a:p>
              <a:p>
                <a:pPr marL="0" marR="0" indent="0"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 leve del medio ambiente requiere de &gt;=15 días de recuperación</a:t>
                </a:r>
              </a:p>
              <a:p>
                <a:pPr eaLnBrk="1" fontAlgn="auto" latinLnBrk="0" hangingPunct="1"/>
                <a:endParaRPr lang="es-CO" sz="1600" b="1">
                  <a:solidFill>
                    <a:sysClr val="windowText" lastClr="000000"/>
                  </a:solidFill>
                  <a:effectLst/>
                  <a:latin typeface="Arial" panose="020B0604020202020204" pitchFamily="34" charset="0"/>
                  <a:ea typeface="+mn-ea"/>
                  <a:cs typeface="Arial" panose="020B0604020202020204" pitchFamily="34" charset="0"/>
                </a:endParaRPr>
              </a:p>
              <a:p>
                <a:pPr algn="l"/>
                <a:endParaRPr lang="es-CO" sz="1600" b="1">
                  <a:solidFill>
                    <a:sysClr val="windowText" lastClr="000000"/>
                  </a:solidFill>
                  <a:effectLst/>
                  <a:latin typeface="Arial" panose="020B0604020202020204" pitchFamily="34" charset="0"/>
                  <a:ea typeface="+mn-ea"/>
                  <a:cs typeface="Arial" panose="020B0604020202020204" pitchFamily="34" charset="0"/>
                </a:endParaRPr>
              </a:p>
            </xdr:txBody>
          </xdr:sp>
          <xdr:grpSp>
            <xdr:nvGrpSpPr>
              <xdr:cNvPr id="21" name="Grupo 20">
                <a:extLst>
                  <a:ext uri="{FF2B5EF4-FFF2-40B4-BE49-F238E27FC236}">
                    <a16:creationId xmlns:a16="http://schemas.microsoft.com/office/drawing/2014/main" id="{00000000-0008-0000-0400-000015000000}"/>
                  </a:ext>
                </a:extLst>
              </xdr:cNvPr>
              <xdr:cNvGrpSpPr/>
            </xdr:nvGrpSpPr>
            <xdr:grpSpPr>
              <a:xfrm>
                <a:off x="15643678" y="1630588"/>
                <a:ext cx="11243078" cy="13879288"/>
                <a:chOff x="15643678" y="1630588"/>
                <a:chExt cx="11243078" cy="13879288"/>
              </a:xfrm>
            </xdr:grpSpPr>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3"/>
                <a:srcRect l="32667" t="26241" r="64030" b="5366"/>
                <a:stretch/>
              </xdr:blipFill>
              <xdr:spPr>
                <a:xfrm>
                  <a:off x="15648042" y="2952749"/>
                  <a:ext cx="1084212" cy="9779001"/>
                </a:xfrm>
                <a:prstGeom prst="rect">
                  <a:avLst/>
                </a:prstGeom>
              </xdr:spPr>
            </xdr:pic>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rotWithShape="1">
                <a:blip xmlns:r="http://schemas.openxmlformats.org/officeDocument/2006/relationships" r:embed="rId3"/>
                <a:srcRect l="32667" t="17066" r="33102" b="73616"/>
                <a:stretch/>
              </xdr:blipFill>
              <xdr:spPr>
                <a:xfrm>
                  <a:off x="15643678" y="1630588"/>
                  <a:ext cx="11243078" cy="1335769"/>
                </a:xfrm>
                <a:prstGeom prst="rect">
                  <a:avLst/>
                </a:prstGeom>
              </xdr:spPr>
            </xdr:pic>
            <xdr:pic>
              <xdr:nvPicPr>
                <xdr:cNvPr id="10" name="Imagen 9">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3"/>
                <a:srcRect l="35758" t="26484" r="60977" b="5366"/>
                <a:stretch/>
              </xdr:blipFill>
              <xdr:spPr>
                <a:xfrm>
                  <a:off x="16676686" y="2984499"/>
                  <a:ext cx="1055688" cy="9752502"/>
                </a:xfrm>
                <a:prstGeom prst="rect">
                  <a:avLst/>
                </a:prstGeom>
              </xdr:spPr>
            </xdr:pic>
            <xdr:pic>
              <xdr:nvPicPr>
                <xdr:cNvPr id="13" name="Imagen 12">
                  <a:extLst>
                    <a:ext uri="{FF2B5EF4-FFF2-40B4-BE49-F238E27FC236}">
                      <a16:creationId xmlns:a16="http://schemas.microsoft.com/office/drawing/2014/main" id="{00000000-0008-0000-0400-00000D000000}"/>
                    </a:ext>
                  </a:extLst>
                </xdr:cNvPr>
                <xdr:cNvPicPr>
                  <a:picLocks noChangeAspect="1"/>
                </xdr:cNvPicPr>
              </xdr:nvPicPr>
              <xdr:blipFill rotWithShape="1">
                <a:blip xmlns:r="http://schemas.openxmlformats.org/officeDocument/2006/relationships" r:embed="rId3"/>
                <a:srcRect l="51574" t="26152" r="33553" b="6456"/>
                <a:stretch/>
              </xdr:blipFill>
              <xdr:spPr>
                <a:xfrm>
                  <a:off x="21859874" y="2952750"/>
                  <a:ext cx="4881564" cy="9644062"/>
                </a:xfrm>
                <a:prstGeom prst="rect">
                  <a:avLst/>
                </a:prstGeom>
              </xdr:spPr>
            </xdr:pic>
            <xdr:sp macro="" textlink="">
              <xdr:nvSpPr>
                <xdr:cNvPr id="15" name="Rectángulo 14">
                  <a:extLst>
                    <a:ext uri="{FF2B5EF4-FFF2-40B4-BE49-F238E27FC236}">
                      <a16:creationId xmlns:a16="http://schemas.microsoft.com/office/drawing/2014/main" id="{00000000-0008-0000-0400-00000F000000}"/>
                    </a:ext>
                  </a:extLst>
                </xdr:cNvPr>
                <xdr:cNvSpPr/>
              </xdr:nvSpPr>
              <xdr:spPr>
                <a:xfrm>
                  <a:off x="17764126" y="12588876"/>
                  <a:ext cx="4095750" cy="29210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600" b="1">
                    <a:solidFill>
                      <a:sysClr val="windowText" lastClr="000000"/>
                    </a:solidFill>
                    <a:latin typeface="Arial" panose="020B0604020202020204" pitchFamily="34" charset="0"/>
                    <a:cs typeface="Arial" panose="020B0604020202020204" pitchFamily="34" charset="0"/>
                  </a:endParaRPr>
                </a:p>
                <a:p>
                  <a:pPr algn="l"/>
                  <a:r>
                    <a:rPr lang="es-CO" sz="1600" b="1">
                      <a:solidFill>
                        <a:sysClr val="windowText" lastClr="000000"/>
                      </a:solidFill>
                      <a:latin typeface="Arial" panose="020B0604020202020204" pitchFamily="34" charset="0"/>
                      <a:cs typeface="Arial" panose="020B0604020202020204" pitchFamily="34" charset="0"/>
                    </a:rPr>
                    <a:t>Afectación</a:t>
                  </a:r>
                  <a:r>
                    <a:rPr lang="es-CO" sz="1600" b="1" baseline="0">
                      <a:solidFill>
                        <a:sysClr val="windowText" lastClr="000000"/>
                      </a:solidFill>
                      <a:latin typeface="Arial" panose="020B0604020202020204" pitchFamily="34" charset="0"/>
                      <a:cs typeface="Arial" panose="020B0604020202020204" pitchFamily="34" charset="0"/>
                    </a:rPr>
                    <a:t> &gt;=50% de la población</a:t>
                  </a:r>
                </a:p>
                <a:p>
                  <a:pPr marL="0" marR="0" indent="0" algn="l"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a:t>
                  </a:r>
                  <a:r>
                    <a:rPr lang="es-CO" sz="1600" b="1" baseline="0">
                      <a:solidFill>
                        <a:sysClr val="windowText" lastClr="000000"/>
                      </a:solidFill>
                      <a:effectLst/>
                      <a:latin typeface="Arial" panose="020B0604020202020204" pitchFamily="34" charset="0"/>
                      <a:ea typeface="+mn-ea"/>
                      <a:cs typeface="Arial" panose="020B0604020202020204" pitchFamily="34" charset="0"/>
                    </a:rPr>
                    <a:t> &gt;=50% del presupuesto anual de la Entidad</a:t>
                  </a:r>
                </a:p>
                <a:p>
                  <a:pPr marL="0" marR="0" indent="0" algn="l" defTabSz="914400" eaLnBrk="1" fontAlgn="auto" latinLnBrk="0" hangingPunct="1">
                    <a:lnSpc>
                      <a:spcPct val="100000"/>
                    </a:lnSpc>
                    <a:spcBef>
                      <a:spcPts val="0"/>
                    </a:spcBef>
                    <a:spcAft>
                      <a:spcPts val="0"/>
                    </a:spcAft>
                    <a:buClrTx/>
                    <a:buSzTx/>
                    <a:buFontTx/>
                    <a:buNone/>
                    <a:tabLst/>
                    <a:defRPr/>
                  </a:pPr>
                  <a:r>
                    <a:rPr lang="es-CO" sz="1600" b="1" baseline="0">
                      <a:solidFill>
                        <a:sysClr val="windowText" lastClr="000000"/>
                      </a:solidFill>
                      <a:effectLst/>
                      <a:latin typeface="Arial" panose="020B0604020202020204" pitchFamily="34" charset="0"/>
                      <a:ea typeface="+mn-ea"/>
                      <a:cs typeface="Arial" panose="020B0604020202020204" pitchFamily="34" charset="0"/>
                    </a:rPr>
                    <a:t>Afectación muy grave del medio ambiente requiere de &gt;= 2 años de recuperación</a:t>
                  </a:r>
                </a:p>
                <a:p>
                  <a:pPr algn="l"/>
                  <a:endParaRPr lang="es-CO" sz="1600" b="1">
                    <a:solidFill>
                      <a:sysClr val="windowText" lastClr="000000"/>
                    </a:solidFill>
                    <a:latin typeface="Arial" panose="020B0604020202020204" pitchFamily="34" charset="0"/>
                    <a:cs typeface="Arial" panose="020B0604020202020204" pitchFamily="34" charset="0"/>
                  </a:endParaRPr>
                </a:p>
              </xdr:txBody>
            </xdr:sp>
            <xdr:sp macro="" textlink="">
              <xdr:nvSpPr>
                <xdr:cNvPr id="16" name="Rectángulo 15">
                  <a:extLst>
                    <a:ext uri="{FF2B5EF4-FFF2-40B4-BE49-F238E27FC236}">
                      <a16:creationId xmlns:a16="http://schemas.microsoft.com/office/drawing/2014/main" id="{00000000-0008-0000-0400-000010000000}"/>
                    </a:ext>
                  </a:extLst>
                </xdr:cNvPr>
                <xdr:cNvSpPr/>
              </xdr:nvSpPr>
              <xdr:spPr>
                <a:xfrm>
                  <a:off x="17748250" y="9588500"/>
                  <a:ext cx="4095750" cy="2968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b="1">
                      <a:solidFill>
                        <a:schemeClr val="lt1"/>
                      </a:solidFill>
                      <a:effectLst/>
                      <a:latin typeface="+mn-lt"/>
                      <a:ea typeface="+mn-ea"/>
                      <a:cs typeface="+mn-cs"/>
                    </a:rPr>
                    <a:t>Afectación</a:t>
                  </a:r>
                  <a:r>
                    <a:rPr lang="es-CO" sz="1100" b="1" baseline="0">
                      <a:solidFill>
                        <a:schemeClr val="lt1"/>
                      </a:solidFill>
                      <a:effectLst/>
                      <a:latin typeface="+mn-lt"/>
                      <a:ea typeface="+mn-ea"/>
                      <a:cs typeface="+mn-cs"/>
                    </a:rPr>
                    <a:t> &gt;=50% de la población</a:t>
                  </a:r>
                  <a:endParaRPr lang="es-CO">
                    <a:effectLst/>
                  </a:endParaRPr>
                </a:p>
                <a:p>
                  <a:pPr marL="0" marR="0" indent="0" algn="l"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latin typeface="Arial" panose="020B0604020202020204" pitchFamily="34" charset="0"/>
                      <a:ea typeface="+mn-ea"/>
                      <a:cs typeface="Arial" panose="020B0604020202020204" pitchFamily="34" charset="0"/>
                    </a:rPr>
                    <a:t>Afectación &gt;=20% de la población</a:t>
                  </a:r>
                </a:p>
                <a:p>
                  <a:pPr marL="0" indent="0" algn="l" eaLnBrk="1" fontAlgn="auto" latinLnBrk="0" hangingPunct="1"/>
                  <a:r>
                    <a:rPr lang="es-CO" sz="1600" b="1">
                      <a:solidFill>
                        <a:sysClr val="windowText" lastClr="000000"/>
                      </a:solidFill>
                      <a:latin typeface="Arial" panose="020B0604020202020204" pitchFamily="34" charset="0"/>
                      <a:ea typeface="+mn-ea"/>
                      <a:cs typeface="Arial" panose="020B0604020202020204" pitchFamily="34" charset="0"/>
                    </a:rPr>
                    <a:t>Afectación &gt;=20% del presupuesto anual de la Entidad</a:t>
                  </a:r>
                </a:p>
                <a:p>
                  <a:pPr marL="0" marR="0" indent="0" algn="l"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latin typeface="Arial" panose="020B0604020202020204" pitchFamily="34" charset="0"/>
                      <a:ea typeface="+mn-ea"/>
                      <a:cs typeface="Arial" panose="020B0604020202020204" pitchFamily="34" charset="0"/>
                    </a:rPr>
                    <a:t>Afectación importante del medio ambiente requiere de &gt;= 6 meses de recuperación</a:t>
                  </a:r>
                </a:p>
                <a:p>
                  <a:pPr marL="0" indent="0" algn="l"/>
                  <a:endParaRPr lang="es-CO" sz="1600" b="1">
                    <a:solidFill>
                      <a:sysClr val="windowText" lastClr="000000"/>
                    </a:solidFill>
                    <a:latin typeface="Arial" panose="020B0604020202020204" pitchFamily="34" charset="0"/>
                    <a:ea typeface="+mn-ea"/>
                    <a:cs typeface="Arial" panose="020B0604020202020204" pitchFamily="34" charset="0"/>
                  </a:endParaRPr>
                </a:p>
              </xdr:txBody>
            </xdr:sp>
            <xdr:sp macro="" textlink="">
              <xdr:nvSpPr>
                <xdr:cNvPr id="17" name="Rectángulo 16">
                  <a:extLst>
                    <a:ext uri="{FF2B5EF4-FFF2-40B4-BE49-F238E27FC236}">
                      <a16:creationId xmlns:a16="http://schemas.microsoft.com/office/drawing/2014/main" id="{00000000-0008-0000-0400-000011000000}"/>
                    </a:ext>
                  </a:extLst>
                </xdr:cNvPr>
                <xdr:cNvSpPr/>
              </xdr:nvSpPr>
              <xdr:spPr>
                <a:xfrm>
                  <a:off x="17732375" y="6635750"/>
                  <a:ext cx="4127500" cy="29210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s-CO" sz="1600" b="1">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O" sz="1600" b="1">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 &gt;=10% de la población</a:t>
                  </a:r>
                </a:p>
                <a:p>
                  <a:pPr eaLnBrk="1" fontAlgn="auto" latinLnBrk="0" hangingPunct="1"/>
                  <a:r>
                    <a:rPr lang="es-CO" sz="1600" b="1">
                      <a:solidFill>
                        <a:sysClr val="windowText" lastClr="000000"/>
                      </a:solidFill>
                      <a:effectLst/>
                      <a:latin typeface="Arial" panose="020B0604020202020204" pitchFamily="34" charset="0"/>
                      <a:ea typeface="+mn-ea"/>
                      <a:cs typeface="Arial" panose="020B0604020202020204" pitchFamily="34" charset="0"/>
                    </a:rPr>
                    <a:t>Afectación &gt;=10% del presupuesto anual de la Entidad</a:t>
                  </a:r>
                  <a:endParaRPr lang="es-CO" sz="1600" b="1">
                    <a:solidFill>
                      <a:sysClr val="windowText" lastClr="000000"/>
                    </a:solidFill>
                    <a:effectLst/>
                    <a:latin typeface="Arial" panose="020B0604020202020204" pitchFamily="34" charset="0"/>
                    <a:cs typeface="Arial" panose="020B0604020202020204" pitchFamily="34" charset="0"/>
                  </a:endParaRPr>
                </a:p>
                <a:p>
                  <a:pPr marL="0" indent="0" eaLnBrk="1" fontAlgn="auto" latinLnBrk="0" hangingPunct="1"/>
                  <a:r>
                    <a:rPr lang="es-CO" sz="1600" b="1">
                      <a:solidFill>
                        <a:sysClr val="windowText" lastClr="000000"/>
                      </a:solidFill>
                      <a:effectLst/>
                      <a:latin typeface="Arial" panose="020B0604020202020204" pitchFamily="34" charset="0"/>
                      <a:ea typeface="+mn-ea"/>
                      <a:cs typeface="Arial" panose="020B0604020202020204" pitchFamily="34" charset="0"/>
                    </a:rPr>
                    <a:t>Afectación leve del medio ambiente requiere de &gt;= 8 semanas de recuperación</a:t>
                  </a:r>
                </a:p>
                <a:p>
                  <a:pPr marL="0" indent="0" algn="l" eaLnBrk="1" fontAlgn="auto" latinLnBrk="0" hangingPunct="1"/>
                  <a:endParaRPr lang="es-CO" sz="1600" b="1">
                    <a:solidFill>
                      <a:sysClr val="windowText" lastClr="000000"/>
                    </a:solidFill>
                    <a:effectLst/>
                    <a:latin typeface="Arial" panose="020B0604020202020204" pitchFamily="34" charset="0"/>
                    <a:ea typeface="+mn-ea"/>
                    <a:cs typeface="Arial" panose="020B0604020202020204" pitchFamily="34" charset="0"/>
                  </a:endParaRPr>
                </a:p>
              </xdr:txBody>
            </xdr:sp>
            <xdr:sp macro="" textlink="">
              <xdr:nvSpPr>
                <xdr:cNvPr id="19" name="Rectángulo 18">
                  <a:extLst>
                    <a:ext uri="{FF2B5EF4-FFF2-40B4-BE49-F238E27FC236}">
                      <a16:creationId xmlns:a16="http://schemas.microsoft.com/office/drawing/2014/main" id="{00000000-0008-0000-0400-000013000000}"/>
                    </a:ext>
                  </a:extLst>
                </xdr:cNvPr>
                <xdr:cNvSpPr/>
              </xdr:nvSpPr>
              <xdr:spPr>
                <a:xfrm>
                  <a:off x="17732375" y="2944814"/>
                  <a:ext cx="4127500" cy="186531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s-CO" sz="1600" b="1">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Afectación &gt;=1% de la población</a:t>
                  </a:r>
                </a:p>
                <a:p>
                  <a:pPr marL="0" indent="0" eaLnBrk="1" fontAlgn="auto" latinLnBrk="0" hangingPunct="1"/>
                  <a:r>
                    <a:rPr lang="es-CO" sz="1600" b="1">
                      <a:solidFill>
                        <a:sysClr val="windowText" lastClr="000000"/>
                      </a:solidFill>
                      <a:effectLst/>
                      <a:latin typeface="Arial" panose="020B0604020202020204" pitchFamily="34" charset="0"/>
                      <a:ea typeface="+mn-ea"/>
                      <a:cs typeface="Arial" panose="020B0604020202020204" pitchFamily="34" charset="0"/>
                    </a:rPr>
                    <a:t>Afectación &gt;=1% del presupuesto anual de la Entidad</a:t>
                  </a:r>
                </a:p>
                <a:p>
                  <a:pPr marL="0" marR="0" indent="0" algn="l" defTabSz="914400" eaLnBrk="1" fontAlgn="auto" latinLnBrk="0" hangingPunct="1">
                    <a:lnSpc>
                      <a:spcPct val="100000"/>
                    </a:lnSpc>
                    <a:spcBef>
                      <a:spcPts val="0"/>
                    </a:spcBef>
                    <a:spcAft>
                      <a:spcPts val="0"/>
                    </a:spcAft>
                    <a:buClrTx/>
                    <a:buSzTx/>
                    <a:buFontTx/>
                    <a:buNone/>
                    <a:tabLst/>
                    <a:defRPr/>
                  </a:pPr>
                  <a:r>
                    <a:rPr lang="es-CO" sz="1600" b="1">
                      <a:solidFill>
                        <a:sysClr val="windowText" lastClr="000000"/>
                      </a:solidFill>
                      <a:effectLst/>
                      <a:latin typeface="Arial" panose="020B0604020202020204" pitchFamily="34" charset="0"/>
                      <a:ea typeface="+mn-ea"/>
                      <a:cs typeface="Arial" panose="020B0604020202020204" pitchFamily="34" charset="0"/>
                    </a:rPr>
                    <a:t>No hay afectación medioambiental</a:t>
                  </a:r>
                </a:p>
                <a:p>
                  <a:pPr marL="0" indent="0" algn="l" eaLnBrk="1" fontAlgn="auto" latinLnBrk="0" hangingPunct="1"/>
                  <a:endParaRPr lang="es-CO" sz="1600" b="1">
                    <a:solidFill>
                      <a:sysClr val="windowText" lastClr="000000"/>
                    </a:solidFill>
                    <a:effectLst/>
                    <a:latin typeface="Arial" panose="020B0604020202020204" pitchFamily="34" charset="0"/>
                    <a:ea typeface="+mn-ea"/>
                    <a:cs typeface="Arial" panose="020B0604020202020204" pitchFamily="34" charset="0"/>
                  </a:endParaRPr>
                </a:p>
              </xdr:txBody>
            </xdr:sp>
          </xdr:grp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1206845</xdr:colOff>
      <xdr:row>24</xdr:row>
      <xdr:rowOff>306871</xdr:rowOff>
    </xdr:from>
    <xdr:to>
      <xdr:col>9</xdr:col>
      <xdr:colOff>644524</xdr:colOff>
      <xdr:row>30</xdr:row>
      <xdr:rowOff>180975</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778845" y="6669571"/>
          <a:ext cx="5676554" cy="130285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2</xdr:col>
      <xdr:colOff>1428749</xdr:colOff>
      <xdr:row>10</xdr:row>
      <xdr:rowOff>9524</xdr:rowOff>
    </xdr:from>
    <xdr:to>
      <xdr:col>4</xdr:col>
      <xdr:colOff>409575</xdr:colOff>
      <xdr:row>25</xdr:row>
      <xdr:rowOff>0</xdr:rowOff>
    </xdr:to>
    <xdr:grpSp>
      <xdr:nvGrpSpPr>
        <xdr:cNvPr id="9" name="Grupo 8">
          <a:extLst>
            <a:ext uri="{FF2B5EF4-FFF2-40B4-BE49-F238E27FC236}">
              <a16:creationId xmlns:a16="http://schemas.microsoft.com/office/drawing/2014/main" id="{00000000-0008-0000-0500-000009000000}"/>
            </a:ext>
          </a:extLst>
        </xdr:cNvPr>
        <xdr:cNvGrpSpPr/>
      </xdr:nvGrpSpPr>
      <xdr:grpSpPr>
        <a:xfrm>
          <a:off x="3248024" y="2676524"/>
          <a:ext cx="1314451" cy="4162426"/>
          <a:chOff x="3248024" y="2676524"/>
          <a:chExt cx="1314451" cy="4162426"/>
        </a:xfrm>
      </xdr:grpSpPr>
      <xdr:sp macro="" textlink="">
        <xdr:nvSpPr>
          <xdr:cNvPr id="3" name="Pentágono 2">
            <a:extLst>
              <a:ext uri="{FF2B5EF4-FFF2-40B4-BE49-F238E27FC236}">
                <a16:creationId xmlns:a16="http://schemas.microsoft.com/office/drawing/2014/main" id="{00000000-0008-0000-0500-000003000000}"/>
              </a:ext>
            </a:extLst>
          </xdr:cNvPr>
          <xdr:cNvSpPr/>
        </xdr:nvSpPr>
        <xdr:spPr>
          <a:xfrm>
            <a:off x="3248024" y="2676524"/>
            <a:ext cx="1295401" cy="695326"/>
          </a:xfrm>
          <a:prstGeom prst="homePlate">
            <a:avLst/>
          </a:prstGeom>
          <a:solidFill>
            <a:schemeClr val="bg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200" b="1">
                <a:solidFill>
                  <a:sysClr val="windowText" lastClr="000000"/>
                </a:solidFill>
                <a:latin typeface="Arial" panose="020B0604020202020204" pitchFamily="34" charset="0"/>
                <a:cs typeface="Arial" panose="020B0604020202020204" pitchFamily="34" charset="0"/>
              </a:rPr>
              <a:t>CASI SEGURO</a:t>
            </a:r>
          </a:p>
          <a:p>
            <a:pPr algn="ctr"/>
            <a:r>
              <a:rPr lang="es-CO" sz="1200" b="1">
                <a:solidFill>
                  <a:sysClr val="windowText" lastClr="000000"/>
                </a:solidFill>
                <a:latin typeface="Arial" panose="020B0604020202020204" pitchFamily="34" charset="0"/>
                <a:cs typeface="Arial" panose="020B0604020202020204" pitchFamily="34" charset="0"/>
              </a:rPr>
              <a:t>(5) </a:t>
            </a:r>
          </a:p>
        </xdr:txBody>
      </xdr:sp>
      <xdr:sp macro="" textlink="">
        <xdr:nvSpPr>
          <xdr:cNvPr id="4" name="Pentágono 3">
            <a:extLst>
              <a:ext uri="{FF2B5EF4-FFF2-40B4-BE49-F238E27FC236}">
                <a16:creationId xmlns:a16="http://schemas.microsoft.com/office/drawing/2014/main" id="{00000000-0008-0000-0500-000004000000}"/>
              </a:ext>
            </a:extLst>
          </xdr:cNvPr>
          <xdr:cNvSpPr/>
        </xdr:nvSpPr>
        <xdr:spPr>
          <a:xfrm>
            <a:off x="3248024" y="3381375"/>
            <a:ext cx="1314451" cy="762000"/>
          </a:xfrm>
          <a:prstGeom prst="homePlate">
            <a:avLst/>
          </a:prstGeom>
          <a:solidFill>
            <a:schemeClr val="bg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PROBABLE</a:t>
            </a:r>
          </a:p>
          <a:p>
            <a:pPr algn="ctr"/>
            <a:r>
              <a:rPr lang="es-CO" sz="1200" b="1">
                <a:solidFill>
                  <a:sysClr val="windowText" lastClr="000000"/>
                </a:solidFill>
                <a:latin typeface="Arial" panose="020B0604020202020204" pitchFamily="34" charset="0"/>
                <a:cs typeface="Arial" panose="020B0604020202020204" pitchFamily="34" charset="0"/>
              </a:rPr>
              <a:t>(4) </a:t>
            </a:r>
          </a:p>
        </xdr:txBody>
      </xdr:sp>
      <xdr:sp macro="" textlink="">
        <xdr:nvSpPr>
          <xdr:cNvPr id="5" name="Pentágono 4">
            <a:extLst>
              <a:ext uri="{FF2B5EF4-FFF2-40B4-BE49-F238E27FC236}">
                <a16:creationId xmlns:a16="http://schemas.microsoft.com/office/drawing/2014/main" id="{00000000-0008-0000-0500-000005000000}"/>
              </a:ext>
            </a:extLst>
          </xdr:cNvPr>
          <xdr:cNvSpPr/>
        </xdr:nvSpPr>
        <xdr:spPr>
          <a:xfrm>
            <a:off x="3248024" y="4162424"/>
            <a:ext cx="1304926" cy="866775"/>
          </a:xfrm>
          <a:prstGeom prst="homePlate">
            <a:avLst/>
          </a:prstGeom>
          <a:solidFill>
            <a:schemeClr val="bg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POSIBLE</a:t>
            </a:r>
          </a:p>
          <a:p>
            <a:pPr algn="ctr"/>
            <a:r>
              <a:rPr lang="es-CO" sz="1200" b="1">
                <a:solidFill>
                  <a:sysClr val="windowText" lastClr="000000"/>
                </a:solidFill>
                <a:latin typeface="Arial" panose="020B0604020202020204" pitchFamily="34" charset="0"/>
                <a:cs typeface="Arial" panose="020B0604020202020204" pitchFamily="34" charset="0"/>
              </a:rPr>
              <a:t> (3) </a:t>
            </a:r>
          </a:p>
        </xdr:txBody>
      </xdr:sp>
      <xdr:sp macro="" textlink="">
        <xdr:nvSpPr>
          <xdr:cNvPr id="6" name="Pentágono 5">
            <a:extLst>
              <a:ext uri="{FF2B5EF4-FFF2-40B4-BE49-F238E27FC236}">
                <a16:creationId xmlns:a16="http://schemas.microsoft.com/office/drawing/2014/main" id="{00000000-0008-0000-0500-000006000000}"/>
              </a:ext>
            </a:extLst>
          </xdr:cNvPr>
          <xdr:cNvSpPr/>
        </xdr:nvSpPr>
        <xdr:spPr>
          <a:xfrm>
            <a:off x="3248025" y="5038725"/>
            <a:ext cx="1314450" cy="942975"/>
          </a:xfrm>
          <a:prstGeom prst="homePlate">
            <a:avLst/>
          </a:prstGeom>
          <a:solidFill>
            <a:schemeClr val="bg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IMPROBABLE</a:t>
            </a:r>
          </a:p>
          <a:p>
            <a:pPr algn="ctr"/>
            <a:r>
              <a:rPr lang="es-CO" sz="1200" b="1">
                <a:solidFill>
                  <a:sysClr val="windowText" lastClr="000000"/>
                </a:solidFill>
                <a:latin typeface="Arial" panose="020B0604020202020204" pitchFamily="34" charset="0"/>
                <a:cs typeface="Arial" panose="020B0604020202020204" pitchFamily="34" charset="0"/>
              </a:rPr>
              <a:t> (2) </a:t>
            </a:r>
          </a:p>
        </xdr:txBody>
      </xdr:sp>
      <xdr:sp macro="" textlink="">
        <xdr:nvSpPr>
          <xdr:cNvPr id="8" name="Pentágono 7">
            <a:extLst>
              <a:ext uri="{FF2B5EF4-FFF2-40B4-BE49-F238E27FC236}">
                <a16:creationId xmlns:a16="http://schemas.microsoft.com/office/drawing/2014/main" id="{00000000-0008-0000-0500-000008000000}"/>
              </a:ext>
            </a:extLst>
          </xdr:cNvPr>
          <xdr:cNvSpPr/>
        </xdr:nvSpPr>
        <xdr:spPr>
          <a:xfrm>
            <a:off x="3248025" y="5991225"/>
            <a:ext cx="1285875" cy="847725"/>
          </a:xfrm>
          <a:prstGeom prst="homePlate">
            <a:avLst/>
          </a:prstGeom>
          <a:solidFill>
            <a:schemeClr val="bg2"/>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RARA VEZ (1) </a:t>
            </a:r>
          </a:p>
        </xdr:txBody>
      </xdr:sp>
    </xdr:grpSp>
    <xdr:clientData/>
  </xdr:twoCellAnchor>
  <xdr:twoCellAnchor>
    <xdr:from>
      <xdr:col>4</xdr:col>
      <xdr:colOff>409574</xdr:colOff>
      <xdr:row>5</xdr:row>
      <xdr:rowOff>361949</xdr:rowOff>
    </xdr:from>
    <xdr:to>
      <xdr:col>9</xdr:col>
      <xdr:colOff>1524000</xdr:colOff>
      <xdr:row>7</xdr:row>
      <xdr:rowOff>285749</xdr:rowOff>
    </xdr:to>
    <xdr:grpSp>
      <xdr:nvGrpSpPr>
        <xdr:cNvPr id="14" name="Grupo 13">
          <a:extLst>
            <a:ext uri="{FF2B5EF4-FFF2-40B4-BE49-F238E27FC236}">
              <a16:creationId xmlns:a16="http://schemas.microsoft.com/office/drawing/2014/main" id="{00000000-0008-0000-0500-00000E000000}"/>
            </a:ext>
          </a:extLst>
        </xdr:cNvPr>
        <xdr:cNvGrpSpPr/>
      </xdr:nvGrpSpPr>
      <xdr:grpSpPr>
        <a:xfrm>
          <a:off x="4562474" y="1047749"/>
          <a:ext cx="7772401" cy="838200"/>
          <a:chOff x="4562474" y="1047749"/>
          <a:chExt cx="7772401" cy="838200"/>
        </a:xfrm>
      </xdr:grpSpPr>
      <xdr:sp macro="" textlink="">
        <xdr:nvSpPr>
          <xdr:cNvPr id="7" name="Conector fuera de página 6">
            <a:extLst>
              <a:ext uri="{FF2B5EF4-FFF2-40B4-BE49-F238E27FC236}">
                <a16:creationId xmlns:a16="http://schemas.microsoft.com/office/drawing/2014/main" id="{00000000-0008-0000-0500-000007000000}"/>
              </a:ext>
            </a:extLst>
          </xdr:cNvPr>
          <xdr:cNvSpPr/>
        </xdr:nvSpPr>
        <xdr:spPr>
          <a:xfrm>
            <a:off x="4562474" y="1047749"/>
            <a:ext cx="1514475" cy="828675"/>
          </a:xfrm>
          <a:prstGeom prst="flowChartOffpageConnector">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INSIGNIFICANTE</a:t>
            </a:r>
          </a:p>
          <a:p>
            <a:pPr algn="ctr"/>
            <a:r>
              <a:rPr lang="es-CO" sz="1200" b="1">
                <a:solidFill>
                  <a:sysClr val="windowText" lastClr="000000"/>
                </a:solidFill>
                <a:latin typeface="Arial" panose="020B0604020202020204" pitchFamily="34" charset="0"/>
                <a:cs typeface="Arial" panose="020B0604020202020204" pitchFamily="34" charset="0"/>
              </a:rPr>
              <a:t>(1) </a:t>
            </a:r>
          </a:p>
        </xdr:txBody>
      </xdr:sp>
      <xdr:sp macro="" textlink="">
        <xdr:nvSpPr>
          <xdr:cNvPr id="10" name="Conector fuera de página 9">
            <a:extLst>
              <a:ext uri="{FF2B5EF4-FFF2-40B4-BE49-F238E27FC236}">
                <a16:creationId xmlns:a16="http://schemas.microsoft.com/office/drawing/2014/main" id="{00000000-0008-0000-0500-00000A000000}"/>
              </a:ext>
            </a:extLst>
          </xdr:cNvPr>
          <xdr:cNvSpPr/>
        </xdr:nvSpPr>
        <xdr:spPr>
          <a:xfrm>
            <a:off x="6086475" y="1047749"/>
            <a:ext cx="1514475" cy="828675"/>
          </a:xfrm>
          <a:prstGeom prst="flowChartOffpageConnector">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MENOR </a:t>
            </a:r>
          </a:p>
          <a:p>
            <a:pPr algn="ctr"/>
            <a:r>
              <a:rPr lang="es-CO" sz="1200" b="1">
                <a:solidFill>
                  <a:sysClr val="windowText" lastClr="000000"/>
                </a:solidFill>
                <a:latin typeface="Arial" panose="020B0604020202020204" pitchFamily="34" charset="0"/>
                <a:cs typeface="Arial" panose="020B0604020202020204" pitchFamily="34" charset="0"/>
              </a:rPr>
              <a:t>(2)</a:t>
            </a:r>
          </a:p>
        </xdr:txBody>
      </xdr:sp>
      <xdr:sp macro="" textlink="">
        <xdr:nvSpPr>
          <xdr:cNvPr id="11" name="Conector fuera de página 10">
            <a:extLst>
              <a:ext uri="{FF2B5EF4-FFF2-40B4-BE49-F238E27FC236}">
                <a16:creationId xmlns:a16="http://schemas.microsoft.com/office/drawing/2014/main" id="{00000000-0008-0000-0500-00000B000000}"/>
              </a:ext>
            </a:extLst>
          </xdr:cNvPr>
          <xdr:cNvSpPr/>
        </xdr:nvSpPr>
        <xdr:spPr>
          <a:xfrm>
            <a:off x="7600951" y="1057274"/>
            <a:ext cx="1685924" cy="828675"/>
          </a:xfrm>
          <a:prstGeom prst="flowChartOffpageConnector">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MODERADO </a:t>
            </a:r>
          </a:p>
          <a:p>
            <a:pPr algn="ctr"/>
            <a:r>
              <a:rPr lang="es-CO" sz="1200" b="1">
                <a:solidFill>
                  <a:sysClr val="windowText" lastClr="000000"/>
                </a:solidFill>
                <a:latin typeface="Arial" panose="020B0604020202020204" pitchFamily="34" charset="0"/>
                <a:cs typeface="Arial" panose="020B0604020202020204" pitchFamily="34" charset="0"/>
              </a:rPr>
              <a:t>(3)</a:t>
            </a:r>
          </a:p>
        </xdr:txBody>
      </xdr:sp>
      <xdr:sp macro="" textlink="">
        <xdr:nvSpPr>
          <xdr:cNvPr id="12" name="Conector fuera de página 11">
            <a:extLst>
              <a:ext uri="{FF2B5EF4-FFF2-40B4-BE49-F238E27FC236}">
                <a16:creationId xmlns:a16="http://schemas.microsoft.com/office/drawing/2014/main" id="{00000000-0008-0000-0500-00000C000000}"/>
              </a:ext>
            </a:extLst>
          </xdr:cNvPr>
          <xdr:cNvSpPr/>
        </xdr:nvSpPr>
        <xdr:spPr>
          <a:xfrm>
            <a:off x="9286875" y="1057274"/>
            <a:ext cx="1533525" cy="828675"/>
          </a:xfrm>
          <a:prstGeom prst="flowChartOffpageConnector">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MAYOR </a:t>
            </a:r>
          </a:p>
          <a:p>
            <a:pPr algn="ctr"/>
            <a:r>
              <a:rPr lang="es-CO" sz="1200" b="1">
                <a:solidFill>
                  <a:sysClr val="windowText" lastClr="000000"/>
                </a:solidFill>
                <a:latin typeface="Arial" panose="020B0604020202020204" pitchFamily="34" charset="0"/>
                <a:cs typeface="Arial" panose="020B0604020202020204" pitchFamily="34" charset="0"/>
              </a:rPr>
              <a:t>(4)</a:t>
            </a:r>
          </a:p>
        </xdr:txBody>
      </xdr:sp>
      <xdr:sp macro="" textlink="">
        <xdr:nvSpPr>
          <xdr:cNvPr id="13" name="Conector fuera de página 12">
            <a:extLst>
              <a:ext uri="{FF2B5EF4-FFF2-40B4-BE49-F238E27FC236}">
                <a16:creationId xmlns:a16="http://schemas.microsoft.com/office/drawing/2014/main" id="{00000000-0008-0000-0500-00000D000000}"/>
              </a:ext>
            </a:extLst>
          </xdr:cNvPr>
          <xdr:cNvSpPr/>
        </xdr:nvSpPr>
        <xdr:spPr>
          <a:xfrm>
            <a:off x="10820401" y="1057274"/>
            <a:ext cx="1514474" cy="828675"/>
          </a:xfrm>
          <a:prstGeom prst="flowChartOffpageConnector">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200" b="1">
              <a:solidFill>
                <a:sysClr val="windowText" lastClr="000000"/>
              </a:solidFill>
              <a:latin typeface="Arial" panose="020B0604020202020204" pitchFamily="34" charset="0"/>
              <a:cs typeface="Arial" panose="020B0604020202020204" pitchFamily="34" charset="0"/>
            </a:endParaRPr>
          </a:p>
          <a:p>
            <a:pPr algn="ctr"/>
            <a:r>
              <a:rPr lang="es-CO" sz="1200" b="1">
                <a:solidFill>
                  <a:sysClr val="windowText" lastClr="000000"/>
                </a:solidFill>
                <a:latin typeface="Arial" panose="020B0604020202020204" pitchFamily="34" charset="0"/>
                <a:cs typeface="Arial" panose="020B0604020202020204" pitchFamily="34" charset="0"/>
              </a:rPr>
              <a:t>CATASTRÓFICO </a:t>
            </a:r>
          </a:p>
          <a:p>
            <a:pPr algn="ctr"/>
            <a:r>
              <a:rPr lang="es-CO" sz="1200" b="1">
                <a:solidFill>
                  <a:sysClr val="windowText" lastClr="000000"/>
                </a:solidFill>
                <a:latin typeface="Arial" panose="020B0604020202020204" pitchFamily="34" charset="0"/>
                <a:cs typeface="Arial" panose="020B0604020202020204" pitchFamily="34" charset="0"/>
              </a:rPr>
              <a:t>(5)</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32655</xdr:colOff>
      <xdr:row>13</xdr:row>
      <xdr:rowOff>729342</xdr:rowOff>
    </xdr:from>
    <xdr:to>
      <xdr:col>25</xdr:col>
      <xdr:colOff>381000</xdr:colOff>
      <xdr:row>13</xdr:row>
      <xdr:rowOff>1619250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6582343" y="2431936"/>
          <a:ext cx="2717688" cy="88990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0</xdr:col>
      <xdr:colOff>18257</xdr:colOff>
      <xdr:row>0</xdr:row>
      <xdr:rowOff>0</xdr:rowOff>
    </xdr:from>
    <xdr:to>
      <xdr:col>4</xdr:col>
      <xdr:colOff>581026</xdr:colOff>
      <xdr:row>2</xdr:row>
      <xdr:rowOff>519908</xdr:rowOff>
    </xdr:to>
    <xdr:sp macro="" textlink="">
      <xdr:nvSpPr>
        <xdr:cNvPr id="4" name="1 Flecha izquierda">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18257" y="0"/>
          <a:ext cx="7201694" cy="910433"/>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31</xdr:col>
      <xdr:colOff>414867</xdr:colOff>
      <xdr:row>0</xdr:row>
      <xdr:rowOff>0</xdr:rowOff>
    </xdr:from>
    <xdr:to>
      <xdr:col>43</xdr:col>
      <xdr:colOff>0</xdr:colOff>
      <xdr:row>2</xdr:row>
      <xdr:rowOff>309563</xdr:rowOff>
    </xdr:to>
    <xdr:sp macro="" textlink="">
      <xdr:nvSpPr>
        <xdr:cNvPr id="5" name="1 Flecha izquierda">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56050392" y="0"/>
          <a:ext cx="10089011" cy="700088"/>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269298</xdr:colOff>
      <xdr:row>6</xdr:row>
      <xdr:rowOff>299360</xdr:rowOff>
    </xdr:from>
    <xdr:to>
      <xdr:col>12</xdr:col>
      <xdr:colOff>190500</xdr:colOff>
      <xdr:row>6</xdr:row>
      <xdr:rowOff>938894</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147834" y="5442860"/>
          <a:ext cx="2710666" cy="6395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twoCellAnchor>
    <xdr:from>
      <xdr:col>8</xdr:col>
      <xdr:colOff>272142</xdr:colOff>
      <xdr:row>6</xdr:row>
      <xdr:rowOff>1047750</xdr:rowOff>
    </xdr:from>
    <xdr:to>
      <xdr:col>12</xdr:col>
      <xdr:colOff>200366</xdr:colOff>
      <xdr:row>7</xdr:row>
      <xdr:rowOff>54428</xdr:rowOff>
    </xdr:to>
    <xdr:sp macro="" textlink="">
      <xdr:nvSpPr>
        <xdr:cNvPr id="3" name="2 Flecha izquierda">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8150678" y="6191250"/>
          <a:ext cx="2717688" cy="61232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darias/AppData/Local/Microsoft/Windows/INetCache/IE/KU36KFQD/MAPA%20DE%20RIESGOS%20ACTUALIZACI&#211;N%20CONSOLIDADO%20a%209%20de%20agosto-Talento%20Humano_27082019%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 IMPACTO RIESGOS CORRUPCIÓN"/>
      <sheetName val="4. IMPACTO RIESGOS GESTIÓN"/>
      <sheetName val="5. MAPA DE CALOR"/>
      <sheetName val="6. EVALUACIÓN CONTROLES"/>
      <sheetName val="7.OPCIONES DE MANEJO DEL RIESGO"/>
    </sheetNames>
    <sheetDataSet>
      <sheetData sheetId="0"/>
      <sheetData sheetId="1"/>
      <sheetData sheetId="2"/>
      <sheetData sheetId="3"/>
      <sheetData sheetId="4"/>
      <sheetData sheetId="5"/>
      <sheetData sheetId="6">
        <row r="19">
          <cell r="AN19">
            <v>1</v>
          </cell>
        </row>
      </sheetData>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22"/>
  <sheetViews>
    <sheetView workbookViewId="0">
      <selection activeCell="G10" sqref="G10:M10"/>
    </sheetView>
  </sheetViews>
  <sheetFormatPr baseColWidth="10" defaultRowHeight="15" x14ac:dyDescent="0.25"/>
  <cols>
    <col min="1" max="1" width="2.5703125" customWidth="1"/>
    <col min="2" max="2" width="3.5703125" customWidth="1"/>
    <col min="3" max="3" width="5.28515625" customWidth="1"/>
    <col min="4" max="4" width="4.42578125" customWidth="1"/>
    <col min="5" max="5" width="3" customWidth="1"/>
    <col min="6" max="6" width="13.7109375" customWidth="1"/>
    <col min="8" max="8" width="25.28515625" customWidth="1"/>
    <col min="9" max="9" width="14.85546875" customWidth="1"/>
    <col min="10" max="10" width="11.42578125" customWidth="1"/>
    <col min="11" max="11" width="10.28515625" customWidth="1"/>
    <col min="12" max="12" width="10.140625" customWidth="1"/>
    <col min="13" max="13" width="9.140625" customWidth="1"/>
    <col min="14" max="14" width="6.42578125" customWidth="1"/>
    <col min="254" max="254" width="3.5703125" customWidth="1"/>
    <col min="255" max="255" width="5.28515625" customWidth="1"/>
    <col min="256" max="256" width="4.42578125" customWidth="1"/>
    <col min="257" max="257" width="3" customWidth="1"/>
    <col min="258" max="258" width="13.7109375" customWidth="1"/>
    <col min="261" max="261" width="19.140625" customWidth="1"/>
    <col min="262" max="265" width="0" hidden="1" customWidth="1"/>
    <col min="266" max="266" width="11.42578125" customWidth="1"/>
    <col min="267" max="267" width="6.28515625" customWidth="1"/>
    <col min="268" max="270" width="6.42578125" customWidth="1"/>
    <col min="510" max="510" width="3.5703125" customWidth="1"/>
    <col min="511" max="511" width="5.28515625" customWidth="1"/>
    <col min="512" max="512" width="4.42578125" customWidth="1"/>
    <col min="513" max="513" width="3" customWidth="1"/>
    <col min="514" max="514" width="13.7109375" customWidth="1"/>
    <col min="517" max="517" width="19.140625" customWidth="1"/>
    <col min="518" max="521" width="0" hidden="1" customWidth="1"/>
    <col min="522" max="522" width="11.42578125" customWidth="1"/>
    <col min="523" max="523" width="6.28515625" customWidth="1"/>
    <col min="524" max="526" width="6.42578125" customWidth="1"/>
    <col min="766" max="766" width="3.5703125" customWidth="1"/>
    <col min="767" max="767" width="5.28515625" customWidth="1"/>
    <col min="768" max="768" width="4.42578125" customWidth="1"/>
    <col min="769" max="769" width="3" customWidth="1"/>
    <col min="770" max="770" width="13.7109375" customWidth="1"/>
    <col min="773" max="773" width="19.140625" customWidth="1"/>
    <col min="774" max="777" width="0" hidden="1" customWidth="1"/>
    <col min="778" max="778" width="11.42578125" customWidth="1"/>
    <col min="779" max="779" width="6.28515625" customWidth="1"/>
    <col min="780" max="782" width="6.42578125" customWidth="1"/>
    <col min="1022" max="1022" width="3.5703125" customWidth="1"/>
    <col min="1023" max="1023" width="5.28515625" customWidth="1"/>
    <col min="1024" max="1024" width="4.42578125" customWidth="1"/>
    <col min="1025" max="1025" width="3" customWidth="1"/>
    <col min="1026" max="1026" width="13.7109375" customWidth="1"/>
    <col min="1029" max="1029" width="19.140625" customWidth="1"/>
    <col min="1030" max="1033" width="0" hidden="1" customWidth="1"/>
    <col min="1034" max="1034" width="11.42578125" customWidth="1"/>
    <col min="1035" max="1035" width="6.28515625" customWidth="1"/>
    <col min="1036" max="1038" width="6.42578125" customWidth="1"/>
    <col min="1278" max="1278" width="3.5703125" customWidth="1"/>
    <col min="1279" max="1279" width="5.28515625" customWidth="1"/>
    <col min="1280" max="1280" width="4.42578125" customWidth="1"/>
    <col min="1281" max="1281" width="3" customWidth="1"/>
    <col min="1282" max="1282" width="13.7109375" customWidth="1"/>
    <col min="1285" max="1285" width="19.140625" customWidth="1"/>
    <col min="1286" max="1289" width="0" hidden="1" customWidth="1"/>
    <col min="1290" max="1290" width="11.42578125" customWidth="1"/>
    <col min="1291" max="1291" width="6.28515625" customWidth="1"/>
    <col min="1292" max="1294" width="6.42578125" customWidth="1"/>
    <col min="1534" max="1534" width="3.5703125" customWidth="1"/>
    <col min="1535" max="1535" width="5.28515625" customWidth="1"/>
    <col min="1536" max="1536" width="4.42578125" customWidth="1"/>
    <col min="1537" max="1537" width="3" customWidth="1"/>
    <col min="1538" max="1538" width="13.7109375" customWidth="1"/>
    <col min="1541" max="1541" width="19.140625" customWidth="1"/>
    <col min="1542" max="1545" width="0" hidden="1" customWidth="1"/>
    <col min="1546" max="1546" width="11.42578125" customWidth="1"/>
    <col min="1547" max="1547" width="6.28515625" customWidth="1"/>
    <col min="1548" max="1550" width="6.42578125" customWidth="1"/>
    <col min="1790" max="1790" width="3.5703125" customWidth="1"/>
    <col min="1791" max="1791" width="5.28515625" customWidth="1"/>
    <col min="1792" max="1792" width="4.42578125" customWidth="1"/>
    <col min="1793" max="1793" width="3" customWidth="1"/>
    <col min="1794" max="1794" width="13.7109375" customWidth="1"/>
    <col min="1797" max="1797" width="19.140625" customWidth="1"/>
    <col min="1798" max="1801" width="0" hidden="1" customWidth="1"/>
    <col min="1802" max="1802" width="11.42578125" customWidth="1"/>
    <col min="1803" max="1803" width="6.28515625" customWidth="1"/>
    <col min="1804" max="1806" width="6.42578125" customWidth="1"/>
    <col min="2046" max="2046" width="3.5703125" customWidth="1"/>
    <col min="2047" max="2047" width="5.28515625" customWidth="1"/>
    <col min="2048" max="2048" width="4.42578125" customWidth="1"/>
    <col min="2049" max="2049" width="3" customWidth="1"/>
    <col min="2050" max="2050" width="13.7109375" customWidth="1"/>
    <col min="2053" max="2053" width="19.140625" customWidth="1"/>
    <col min="2054" max="2057" width="0" hidden="1" customWidth="1"/>
    <col min="2058" max="2058" width="11.42578125" customWidth="1"/>
    <col min="2059" max="2059" width="6.28515625" customWidth="1"/>
    <col min="2060" max="2062" width="6.42578125" customWidth="1"/>
    <col min="2302" max="2302" width="3.5703125" customWidth="1"/>
    <col min="2303" max="2303" width="5.28515625" customWidth="1"/>
    <col min="2304" max="2304" width="4.42578125" customWidth="1"/>
    <col min="2305" max="2305" width="3" customWidth="1"/>
    <col min="2306" max="2306" width="13.7109375" customWidth="1"/>
    <col min="2309" max="2309" width="19.140625" customWidth="1"/>
    <col min="2310" max="2313" width="0" hidden="1" customWidth="1"/>
    <col min="2314" max="2314" width="11.42578125" customWidth="1"/>
    <col min="2315" max="2315" width="6.28515625" customWidth="1"/>
    <col min="2316" max="2318" width="6.42578125" customWidth="1"/>
    <col min="2558" max="2558" width="3.5703125" customWidth="1"/>
    <col min="2559" max="2559" width="5.28515625" customWidth="1"/>
    <col min="2560" max="2560" width="4.42578125" customWidth="1"/>
    <col min="2561" max="2561" width="3" customWidth="1"/>
    <col min="2562" max="2562" width="13.7109375" customWidth="1"/>
    <col min="2565" max="2565" width="19.140625" customWidth="1"/>
    <col min="2566" max="2569" width="0" hidden="1" customWidth="1"/>
    <col min="2570" max="2570" width="11.42578125" customWidth="1"/>
    <col min="2571" max="2571" width="6.28515625" customWidth="1"/>
    <col min="2572" max="2574" width="6.42578125" customWidth="1"/>
    <col min="2814" max="2814" width="3.5703125" customWidth="1"/>
    <col min="2815" max="2815" width="5.28515625" customWidth="1"/>
    <col min="2816" max="2816" width="4.42578125" customWidth="1"/>
    <col min="2817" max="2817" width="3" customWidth="1"/>
    <col min="2818" max="2818" width="13.7109375" customWidth="1"/>
    <col min="2821" max="2821" width="19.140625" customWidth="1"/>
    <col min="2822" max="2825" width="0" hidden="1" customWidth="1"/>
    <col min="2826" max="2826" width="11.42578125" customWidth="1"/>
    <col min="2827" max="2827" width="6.28515625" customWidth="1"/>
    <col min="2828" max="2830" width="6.42578125" customWidth="1"/>
    <col min="3070" max="3070" width="3.5703125" customWidth="1"/>
    <col min="3071" max="3071" width="5.28515625" customWidth="1"/>
    <col min="3072" max="3072" width="4.42578125" customWidth="1"/>
    <col min="3073" max="3073" width="3" customWidth="1"/>
    <col min="3074" max="3074" width="13.7109375" customWidth="1"/>
    <col min="3077" max="3077" width="19.140625" customWidth="1"/>
    <col min="3078" max="3081" width="0" hidden="1" customWidth="1"/>
    <col min="3082" max="3082" width="11.42578125" customWidth="1"/>
    <col min="3083" max="3083" width="6.28515625" customWidth="1"/>
    <col min="3084" max="3086" width="6.42578125" customWidth="1"/>
    <col min="3326" max="3326" width="3.5703125" customWidth="1"/>
    <col min="3327" max="3327" width="5.28515625" customWidth="1"/>
    <col min="3328" max="3328" width="4.42578125" customWidth="1"/>
    <col min="3329" max="3329" width="3" customWidth="1"/>
    <col min="3330" max="3330" width="13.7109375" customWidth="1"/>
    <col min="3333" max="3333" width="19.140625" customWidth="1"/>
    <col min="3334" max="3337" width="0" hidden="1" customWidth="1"/>
    <col min="3338" max="3338" width="11.42578125" customWidth="1"/>
    <col min="3339" max="3339" width="6.28515625" customWidth="1"/>
    <col min="3340" max="3342" width="6.42578125" customWidth="1"/>
    <col min="3582" max="3582" width="3.5703125" customWidth="1"/>
    <col min="3583" max="3583" width="5.28515625" customWidth="1"/>
    <col min="3584" max="3584" width="4.42578125" customWidth="1"/>
    <col min="3585" max="3585" width="3" customWidth="1"/>
    <col min="3586" max="3586" width="13.7109375" customWidth="1"/>
    <col min="3589" max="3589" width="19.140625" customWidth="1"/>
    <col min="3590" max="3593" width="0" hidden="1" customWidth="1"/>
    <col min="3594" max="3594" width="11.42578125" customWidth="1"/>
    <col min="3595" max="3595" width="6.28515625" customWidth="1"/>
    <col min="3596" max="3598" width="6.42578125" customWidth="1"/>
    <col min="3838" max="3838" width="3.5703125" customWidth="1"/>
    <col min="3839" max="3839" width="5.28515625" customWidth="1"/>
    <col min="3840" max="3840" width="4.42578125" customWidth="1"/>
    <col min="3841" max="3841" width="3" customWidth="1"/>
    <col min="3842" max="3842" width="13.7109375" customWidth="1"/>
    <col min="3845" max="3845" width="19.140625" customWidth="1"/>
    <col min="3846" max="3849" width="0" hidden="1" customWidth="1"/>
    <col min="3850" max="3850" width="11.42578125" customWidth="1"/>
    <col min="3851" max="3851" width="6.28515625" customWidth="1"/>
    <col min="3852" max="3854" width="6.42578125" customWidth="1"/>
    <col min="4094" max="4094" width="3.5703125" customWidth="1"/>
    <col min="4095" max="4095" width="5.28515625" customWidth="1"/>
    <col min="4096" max="4096" width="4.42578125" customWidth="1"/>
    <col min="4097" max="4097" width="3" customWidth="1"/>
    <col min="4098" max="4098" width="13.7109375" customWidth="1"/>
    <col min="4101" max="4101" width="19.140625" customWidth="1"/>
    <col min="4102" max="4105" width="0" hidden="1" customWidth="1"/>
    <col min="4106" max="4106" width="11.42578125" customWidth="1"/>
    <col min="4107" max="4107" width="6.28515625" customWidth="1"/>
    <col min="4108" max="4110" width="6.42578125" customWidth="1"/>
    <col min="4350" max="4350" width="3.5703125" customWidth="1"/>
    <col min="4351" max="4351" width="5.28515625" customWidth="1"/>
    <col min="4352" max="4352" width="4.42578125" customWidth="1"/>
    <col min="4353" max="4353" width="3" customWidth="1"/>
    <col min="4354" max="4354" width="13.7109375" customWidth="1"/>
    <col min="4357" max="4357" width="19.140625" customWidth="1"/>
    <col min="4358" max="4361" width="0" hidden="1" customWidth="1"/>
    <col min="4362" max="4362" width="11.42578125" customWidth="1"/>
    <col min="4363" max="4363" width="6.28515625" customWidth="1"/>
    <col min="4364" max="4366" width="6.42578125" customWidth="1"/>
    <col min="4606" max="4606" width="3.5703125" customWidth="1"/>
    <col min="4607" max="4607" width="5.28515625" customWidth="1"/>
    <col min="4608" max="4608" width="4.42578125" customWidth="1"/>
    <col min="4609" max="4609" width="3" customWidth="1"/>
    <col min="4610" max="4610" width="13.7109375" customWidth="1"/>
    <col min="4613" max="4613" width="19.140625" customWidth="1"/>
    <col min="4614" max="4617" width="0" hidden="1" customWidth="1"/>
    <col min="4618" max="4618" width="11.42578125" customWidth="1"/>
    <col min="4619" max="4619" width="6.28515625" customWidth="1"/>
    <col min="4620" max="4622" width="6.42578125" customWidth="1"/>
    <col min="4862" max="4862" width="3.5703125" customWidth="1"/>
    <col min="4863" max="4863" width="5.28515625" customWidth="1"/>
    <col min="4864" max="4864" width="4.42578125" customWidth="1"/>
    <col min="4865" max="4865" width="3" customWidth="1"/>
    <col min="4866" max="4866" width="13.7109375" customWidth="1"/>
    <col min="4869" max="4869" width="19.140625" customWidth="1"/>
    <col min="4870" max="4873" width="0" hidden="1" customWidth="1"/>
    <col min="4874" max="4874" width="11.42578125" customWidth="1"/>
    <col min="4875" max="4875" width="6.28515625" customWidth="1"/>
    <col min="4876" max="4878" width="6.42578125" customWidth="1"/>
    <col min="5118" max="5118" width="3.5703125" customWidth="1"/>
    <col min="5119" max="5119" width="5.28515625" customWidth="1"/>
    <col min="5120" max="5120" width="4.42578125" customWidth="1"/>
    <col min="5121" max="5121" width="3" customWidth="1"/>
    <col min="5122" max="5122" width="13.7109375" customWidth="1"/>
    <col min="5125" max="5125" width="19.140625" customWidth="1"/>
    <col min="5126" max="5129" width="0" hidden="1" customWidth="1"/>
    <col min="5130" max="5130" width="11.42578125" customWidth="1"/>
    <col min="5131" max="5131" width="6.28515625" customWidth="1"/>
    <col min="5132" max="5134" width="6.42578125" customWidth="1"/>
    <col min="5374" max="5374" width="3.5703125" customWidth="1"/>
    <col min="5375" max="5375" width="5.28515625" customWidth="1"/>
    <col min="5376" max="5376" width="4.42578125" customWidth="1"/>
    <col min="5377" max="5377" width="3" customWidth="1"/>
    <col min="5378" max="5378" width="13.7109375" customWidth="1"/>
    <col min="5381" max="5381" width="19.140625" customWidth="1"/>
    <col min="5382" max="5385" width="0" hidden="1" customWidth="1"/>
    <col min="5386" max="5386" width="11.42578125" customWidth="1"/>
    <col min="5387" max="5387" width="6.28515625" customWidth="1"/>
    <col min="5388" max="5390" width="6.42578125" customWidth="1"/>
    <col min="5630" max="5630" width="3.5703125" customWidth="1"/>
    <col min="5631" max="5631" width="5.28515625" customWidth="1"/>
    <col min="5632" max="5632" width="4.42578125" customWidth="1"/>
    <col min="5633" max="5633" width="3" customWidth="1"/>
    <col min="5634" max="5634" width="13.7109375" customWidth="1"/>
    <col min="5637" max="5637" width="19.140625" customWidth="1"/>
    <col min="5638" max="5641" width="0" hidden="1" customWidth="1"/>
    <col min="5642" max="5642" width="11.42578125" customWidth="1"/>
    <col min="5643" max="5643" width="6.28515625" customWidth="1"/>
    <col min="5644" max="5646" width="6.42578125" customWidth="1"/>
    <col min="5886" max="5886" width="3.5703125" customWidth="1"/>
    <col min="5887" max="5887" width="5.28515625" customWidth="1"/>
    <col min="5888" max="5888" width="4.42578125" customWidth="1"/>
    <col min="5889" max="5889" width="3" customWidth="1"/>
    <col min="5890" max="5890" width="13.7109375" customWidth="1"/>
    <col min="5893" max="5893" width="19.140625" customWidth="1"/>
    <col min="5894" max="5897" width="0" hidden="1" customWidth="1"/>
    <col min="5898" max="5898" width="11.42578125" customWidth="1"/>
    <col min="5899" max="5899" width="6.28515625" customWidth="1"/>
    <col min="5900" max="5902" width="6.42578125" customWidth="1"/>
    <col min="6142" max="6142" width="3.5703125" customWidth="1"/>
    <col min="6143" max="6143" width="5.28515625" customWidth="1"/>
    <col min="6144" max="6144" width="4.42578125" customWidth="1"/>
    <col min="6145" max="6145" width="3" customWidth="1"/>
    <col min="6146" max="6146" width="13.7109375" customWidth="1"/>
    <col min="6149" max="6149" width="19.140625" customWidth="1"/>
    <col min="6150" max="6153" width="0" hidden="1" customWidth="1"/>
    <col min="6154" max="6154" width="11.42578125" customWidth="1"/>
    <col min="6155" max="6155" width="6.28515625" customWidth="1"/>
    <col min="6156" max="6158" width="6.42578125" customWidth="1"/>
    <col min="6398" max="6398" width="3.5703125" customWidth="1"/>
    <col min="6399" max="6399" width="5.28515625" customWidth="1"/>
    <col min="6400" max="6400" width="4.42578125" customWidth="1"/>
    <col min="6401" max="6401" width="3" customWidth="1"/>
    <col min="6402" max="6402" width="13.7109375" customWidth="1"/>
    <col min="6405" max="6405" width="19.140625" customWidth="1"/>
    <col min="6406" max="6409" width="0" hidden="1" customWidth="1"/>
    <col min="6410" max="6410" width="11.42578125" customWidth="1"/>
    <col min="6411" max="6411" width="6.28515625" customWidth="1"/>
    <col min="6412" max="6414" width="6.42578125" customWidth="1"/>
    <col min="6654" max="6654" width="3.5703125" customWidth="1"/>
    <col min="6655" max="6655" width="5.28515625" customWidth="1"/>
    <col min="6656" max="6656" width="4.42578125" customWidth="1"/>
    <col min="6657" max="6657" width="3" customWidth="1"/>
    <col min="6658" max="6658" width="13.7109375" customWidth="1"/>
    <col min="6661" max="6661" width="19.140625" customWidth="1"/>
    <col min="6662" max="6665" width="0" hidden="1" customWidth="1"/>
    <col min="6666" max="6666" width="11.42578125" customWidth="1"/>
    <col min="6667" max="6667" width="6.28515625" customWidth="1"/>
    <col min="6668" max="6670" width="6.42578125" customWidth="1"/>
    <col min="6910" max="6910" width="3.5703125" customWidth="1"/>
    <col min="6911" max="6911" width="5.28515625" customWidth="1"/>
    <col min="6912" max="6912" width="4.42578125" customWidth="1"/>
    <col min="6913" max="6913" width="3" customWidth="1"/>
    <col min="6914" max="6914" width="13.7109375" customWidth="1"/>
    <col min="6917" max="6917" width="19.140625" customWidth="1"/>
    <col min="6918" max="6921" width="0" hidden="1" customWidth="1"/>
    <col min="6922" max="6922" width="11.42578125" customWidth="1"/>
    <col min="6923" max="6923" width="6.28515625" customWidth="1"/>
    <col min="6924" max="6926" width="6.42578125" customWidth="1"/>
    <col min="7166" max="7166" width="3.5703125" customWidth="1"/>
    <col min="7167" max="7167" width="5.28515625" customWidth="1"/>
    <col min="7168" max="7168" width="4.42578125" customWidth="1"/>
    <col min="7169" max="7169" width="3" customWidth="1"/>
    <col min="7170" max="7170" width="13.7109375" customWidth="1"/>
    <col min="7173" max="7173" width="19.140625" customWidth="1"/>
    <col min="7174" max="7177" width="0" hidden="1" customWidth="1"/>
    <col min="7178" max="7178" width="11.42578125" customWidth="1"/>
    <col min="7179" max="7179" width="6.28515625" customWidth="1"/>
    <col min="7180" max="7182" width="6.42578125" customWidth="1"/>
    <col min="7422" max="7422" width="3.5703125" customWidth="1"/>
    <col min="7423" max="7423" width="5.28515625" customWidth="1"/>
    <col min="7424" max="7424" width="4.42578125" customWidth="1"/>
    <col min="7425" max="7425" width="3" customWidth="1"/>
    <col min="7426" max="7426" width="13.7109375" customWidth="1"/>
    <col min="7429" max="7429" width="19.140625" customWidth="1"/>
    <col min="7430" max="7433" width="0" hidden="1" customWidth="1"/>
    <col min="7434" max="7434" width="11.42578125" customWidth="1"/>
    <col min="7435" max="7435" width="6.28515625" customWidth="1"/>
    <col min="7436" max="7438" width="6.42578125" customWidth="1"/>
    <col min="7678" max="7678" width="3.5703125" customWidth="1"/>
    <col min="7679" max="7679" width="5.28515625" customWidth="1"/>
    <col min="7680" max="7680" width="4.42578125" customWidth="1"/>
    <col min="7681" max="7681" width="3" customWidth="1"/>
    <col min="7682" max="7682" width="13.7109375" customWidth="1"/>
    <col min="7685" max="7685" width="19.140625" customWidth="1"/>
    <col min="7686" max="7689" width="0" hidden="1" customWidth="1"/>
    <col min="7690" max="7690" width="11.42578125" customWidth="1"/>
    <col min="7691" max="7691" width="6.28515625" customWidth="1"/>
    <col min="7692" max="7694" width="6.42578125" customWidth="1"/>
    <col min="7934" max="7934" width="3.5703125" customWidth="1"/>
    <col min="7935" max="7935" width="5.28515625" customWidth="1"/>
    <col min="7936" max="7936" width="4.42578125" customWidth="1"/>
    <col min="7937" max="7937" width="3" customWidth="1"/>
    <col min="7938" max="7938" width="13.7109375" customWidth="1"/>
    <col min="7941" max="7941" width="19.140625" customWidth="1"/>
    <col min="7942" max="7945" width="0" hidden="1" customWidth="1"/>
    <col min="7946" max="7946" width="11.42578125" customWidth="1"/>
    <col min="7947" max="7947" width="6.28515625" customWidth="1"/>
    <col min="7948" max="7950" width="6.42578125" customWidth="1"/>
    <col min="8190" max="8190" width="3.5703125" customWidth="1"/>
    <col min="8191" max="8191" width="5.28515625" customWidth="1"/>
    <col min="8192" max="8192" width="4.42578125" customWidth="1"/>
    <col min="8193" max="8193" width="3" customWidth="1"/>
    <col min="8194" max="8194" width="13.7109375" customWidth="1"/>
    <col min="8197" max="8197" width="19.140625" customWidth="1"/>
    <col min="8198" max="8201" width="0" hidden="1" customWidth="1"/>
    <col min="8202" max="8202" width="11.42578125" customWidth="1"/>
    <col min="8203" max="8203" width="6.28515625" customWidth="1"/>
    <col min="8204" max="8206" width="6.42578125" customWidth="1"/>
    <col min="8446" max="8446" width="3.5703125" customWidth="1"/>
    <col min="8447" max="8447" width="5.28515625" customWidth="1"/>
    <col min="8448" max="8448" width="4.42578125" customWidth="1"/>
    <col min="8449" max="8449" width="3" customWidth="1"/>
    <col min="8450" max="8450" width="13.7109375" customWidth="1"/>
    <col min="8453" max="8453" width="19.140625" customWidth="1"/>
    <col min="8454" max="8457" width="0" hidden="1" customWidth="1"/>
    <col min="8458" max="8458" width="11.42578125" customWidth="1"/>
    <col min="8459" max="8459" width="6.28515625" customWidth="1"/>
    <col min="8460" max="8462" width="6.42578125" customWidth="1"/>
    <col min="8702" max="8702" width="3.5703125" customWidth="1"/>
    <col min="8703" max="8703" width="5.28515625" customWidth="1"/>
    <col min="8704" max="8704" width="4.42578125" customWidth="1"/>
    <col min="8705" max="8705" width="3" customWidth="1"/>
    <col min="8706" max="8706" width="13.7109375" customWidth="1"/>
    <col min="8709" max="8709" width="19.140625" customWidth="1"/>
    <col min="8710" max="8713" width="0" hidden="1" customWidth="1"/>
    <col min="8714" max="8714" width="11.42578125" customWidth="1"/>
    <col min="8715" max="8715" width="6.28515625" customWidth="1"/>
    <col min="8716" max="8718" width="6.42578125" customWidth="1"/>
    <col min="8958" max="8958" width="3.5703125" customWidth="1"/>
    <col min="8959" max="8959" width="5.28515625" customWidth="1"/>
    <col min="8960" max="8960" width="4.42578125" customWidth="1"/>
    <col min="8961" max="8961" width="3" customWidth="1"/>
    <col min="8962" max="8962" width="13.7109375" customWidth="1"/>
    <col min="8965" max="8965" width="19.140625" customWidth="1"/>
    <col min="8966" max="8969" width="0" hidden="1" customWidth="1"/>
    <col min="8970" max="8970" width="11.42578125" customWidth="1"/>
    <col min="8971" max="8971" width="6.28515625" customWidth="1"/>
    <col min="8972" max="8974" width="6.42578125" customWidth="1"/>
    <col min="9214" max="9214" width="3.5703125" customWidth="1"/>
    <col min="9215" max="9215" width="5.28515625" customWidth="1"/>
    <col min="9216" max="9216" width="4.42578125" customWidth="1"/>
    <col min="9217" max="9217" width="3" customWidth="1"/>
    <col min="9218" max="9218" width="13.7109375" customWidth="1"/>
    <col min="9221" max="9221" width="19.140625" customWidth="1"/>
    <col min="9222" max="9225" width="0" hidden="1" customWidth="1"/>
    <col min="9226" max="9226" width="11.42578125" customWidth="1"/>
    <col min="9227" max="9227" width="6.28515625" customWidth="1"/>
    <col min="9228" max="9230" width="6.42578125" customWidth="1"/>
    <col min="9470" max="9470" width="3.5703125" customWidth="1"/>
    <col min="9471" max="9471" width="5.28515625" customWidth="1"/>
    <col min="9472" max="9472" width="4.42578125" customWidth="1"/>
    <col min="9473" max="9473" width="3" customWidth="1"/>
    <col min="9474" max="9474" width="13.7109375" customWidth="1"/>
    <col min="9477" max="9477" width="19.140625" customWidth="1"/>
    <col min="9478" max="9481" width="0" hidden="1" customWidth="1"/>
    <col min="9482" max="9482" width="11.42578125" customWidth="1"/>
    <col min="9483" max="9483" width="6.28515625" customWidth="1"/>
    <col min="9484" max="9486" width="6.42578125" customWidth="1"/>
    <col min="9726" max="9726" width="3.5703125" customWidth="1"/>
    <col min="9727" max="9727" width="5.28515625" customWidth="1"/>
    <col min="9728" max="9728" width="4.42578125" customWidth="1"/>
    <col min="9729" max="9729" width="3" customWidth="1"/>
    <col min="9730" max="9730" width="13.7109375" customWidth="1"/>
    <col min="9733" max="9733" width="19.140625" customWidth="1"/>
    <col min="9734" max="9737" width="0" hidden="1" customWidth="1"/>
    <col min="9738" max="9738" width="11.42578125" customWidth="1"/>
    <col min="9739" max="9739" width="6.28515625" customWidth="1"/>
    <col min="9740" max="9742" width="6.42578125" customWidth="1"/>
    <col min="9982" max="9982" width="3.5703125" customWidth="1"/>
    <col min="9983" max="9983" width="5.28515625" customWidth="1"/>
    <col min="9984" max="9984" width="4.42578125" customWidth="1"/>
    <col min="9985" max="9985" width="3" customWidth="1"/>
    <col min="9986" max="9986" width="13.7109375" customWidth="1"/>
    <col min="9989" max="9989" width="19.140625" customWidth="1"/>
    <col min="9990" max="9993" width="0" hidden="1" customWidth="1"/>
    <col min="9994" max="9994" width="11.42578125" customWidth="1"/>
    <col min="9995" max="9995" width="6.28515625" customWidth="1"/>
    <col min="9996" max="9998" width="6.42578125" customWidth="1"/>
    <col min="10238" max="10238" width="3.5703125" customWidth="1"/>
    <col min="10239" max="10239" width="5.28515625" customWidth="1"/>
    <col min="10240" max="10240" width="4.42578125" customWidth="1"/>
    <col min="10241" max="10241" width="3" customWidth="1"/>
    <col min="10242" max="10242" width="13.7109375" customWidth="1"/>
    <col min="10245" max="10245" width="19.140625" customWidth="1"/>
    <col min="10246" max="10249" width="0" hidden="1" customWidth="1"/>
    <col min="10250" max="10250" width="11.42578125" customWidth="1"/>
    <col min="10251" max="10251" width="6.28515625" customWidth="1"/>
    <col min="10252" max="10254" width="6.42578125" customWidth="1"/>
    <col min="10494" max="10494" width="3.5703125" customWidth="1"/>
    <col min="10495" max="10495" width="5.28515625" customWidth="1"/>
    <col min="10496" max="10496" width="4.42578125" customWidth="1"/>
    <col min="10497" max="10497" width="3" customWidth="1"/>
    <col min="10498" max="10498" width="13.7109375" customWidth="1"/>
    <col min="10501" max="10501" width="19.140625" customWidth="1"/>
    <col min="10502" max="10505" width="0" hidden="1" customWidth="1"/>
    <col min="10506" max="10506" width="11.42578125" customWidth="1"/>
    <col min="10507" max="10507" width="6.28515625" customWidth="1"/>
    <col min="10508" max="10510" width="6.42578125" customWidth="1"/>
    <col min="10750" max="10750" width="3.5703125" customWidth="1"/>
    <col min="10751" max="10751" width="5.28515625" customWidth="1"/>
    <col min="10752" max="10752" width="4.42578125" customWidth="1"/>
    <col min="10753" max="10753" width="3" customWidth="1"/>
    <col min="10754" max="10754" width="13.7109375" customWidth="1"/>
    <col min="10757" max="10757" width="19.140625" customWidth="1"/>
    <col min="10758" max="10761" width="0" hidden="1" customWidth="1"/>
    <col min="10762" max="10762" width="11.42578125" customWidth="1"/>
    <col min="10763" max="10763" width="6.28515625" customWidth="1"/>
    <col min="10764" max="10766" width="6.42578125" customWidth="1"/>
    <col min="11006" max="11006" width="3.5703125" customWidth="1"/>
    <col min="11007" max="11007" width="5.28515625" customWidth="1"/>
    <col min="11008" max="11008" width="4.42578125" customWidth="1"/>
    <col min="11009" max="11009" width="3" customWidth="1"/>
    <col min="11010" max="11010" width="13.7109375" customWidth="1"/>
    <col min="11013" max="11013" width="19.140625" customWidth="1"/>
    <col min="11014" max="11017" width="0" hidden="1" customWidth="1"/>
    <col min="11018" max="11018" width="11.42578125" customWidth="1"/>
    <col min="11019" max="11019" width="6.28515625" customWidth="1"/>
    <col min="11020" max="11022" width="6.42578125" customWidth="1"/>
    <col min="11262" max="11262" width="3.5703125" customWidth="1"/>
    <col min="11263" max="11263" width="5.28515625" customWidth="1"/>
    <col min="11264" max="11264" width="4.42578125" customWidth="1"/>
    <col min="11265" max="11265" width="3" customWidth="1"/>
    <col min="11266" max="11266" width="13.7109375" customWidth="1"/>
    <col min="11269" max="11269" width="19.140625" customWidth="1"/>
    <col min="11270" max="11273" width="0" hidden="1" customWidth="1"/>
    <col min="11274" max="11274" width="11.42578125" customWidth="1"/>
    <col min="11275" max="11275" width="6.28515625" customWidth="1"/>
    <col min="11276" max="11278" width="6.42578125" customWidth="1"/>
    <col min="11518" max="11518" width="3.5703125" customWidth="1"/>
    <col min="11519" max="11519" width="5.28515625" customWidth="1"/>
    <col min="11520" max="11520" width="4.42578125" customWidth="1"/>
    <col min="11521" max="11521" width="3" customWidth="1"/>
    <col min="11522" max="11522" width="13.7109375" customWidth="1"/>
    <col min="11525" max="11525" width="19.140625" customWidth="1"/>
    <col min="11526" max="11529" width="0" hidden="1" customWidth="1"/>
    <col min="11530" max="11530" width="11.42578125" customWidth="1"/>
    <col min="11531" max="11531" width="6.28515625" customWidth="1"/>
    <col min="11532" max="11534" width="6.42578125" customWidth="1"/>
    <col min="11774" max="11774" width="3.5703125" customWidth="1"/>
    <col min="11775" max="11775" width="5.28515625" customWidth="1"/>
    <col min="11776" max="11776" width="4.42578125" customWidth="1"/>
    <col min="11777" max="11777" width="3" customWidth="1"/>
    <col min="11778" max="11778" width="13.7109375" customWidth="1"/>
    <col min="11781" max="11781" width="19.140625" customWidth="1"/>
    <col min="11782" max="11785" width="0" hidden="1" customWidth="1"/>
    <col min="11786" max="11786" width="11.42578125" customWidth="1"/>
    <col min="11787" max="11787" width="6.28515625" customWidth="1"/>
    <col min="11788" max="11790" width="6.42578125" customWidth="1"/>
    <col min="12030" max="12030" width="3.5703125" customWidth="1"/>
    <col min="12031" max="12031" width="5.28515625" customWidth="1"/>
    <col min="12032" max="12032" width="4.42578125" customWidth="1"/>
    <col min="12033" max="12033" width="3" customWidth="1"/>
    <col min="12034" max="12034" width="13.7109375" customWidth="1"/>
    <col min="12037" max="12037" width="19.140625" customWidth="1"/>
    <col min="12038" max="12041" width="0" hidden="1" customWidth="1"/>
    <col min="12042" max="12042" width="11.42578125" customWidth="1"/>
    <col min="12043" max="12043" width="6.28515625" customWidth="1"/>
    <col min="12044" max="12046" width="6.42578125" customWidth="1"/>
    <col min="12286" max="12286" width="3.5703125" customWidth="1"/>
    <col min="12287" max="12287" width="5.28515625" customWidth="1"/>
    <col min="12288" max="12288" width="4.42578125" customWidth="1"/>
    <col min="12289" max="12289" width="3" customWidth="1"/>
    <col min="12290" max="12290" width="13.7109375" customWidth="1"/>
    <col min="12293" max="12293" width="19.140625" customWidth="1"/>
    <col min="12294" max="12297" width="0" hidden="1" customWidth="1"/>
    <col min="12298" max="12298" width="11.42578125" customWidth="1"/>
    <col min="12299" max="12299" width="6.28515625" customWidth="1"/>
    <col min="12300" max="12302" width="6.42578125" customWidth="1"/>
    <col min="12542" max="12542" width="3.5703125" customWidth="1"/>
    <col min="12543" max="12543" width="5.28515625" customWidth="1"/>
    <col min="12544" max="12544" width="4.42578125" customWidth="1"/>
    <col min="12545" max="12545" width="3" customWidth="1"/>
    <col min="12546" max="12546" width="13.7109375" customWidth="1"/>
    <col min="12549" max="12549" width="19.140625" customWidth="1"/>
    <col min="12550" max="12553" width="0" hidden="1" customWidth="1"/>
    <col min="12554" max="12554" width="11.42578125" customWidth="1"/>
    <col min="12555" max="12555" width="6.28515625" customWidth="1"/>
    <col min="12556" max="12558" width="6.42578125" customWidth="1"/>
    <col min="12798" max="12798" width="3.5703125" customWidth="1"/>
    <col min="12799" max="12799" width="5.28515625" customWidth="1"/>
    <col min="12800" max="12800" width="4.42578125" customWidth="1"/>
    <col min="12801" max="12801" width="3" customWidth="1"/>
    <col min="12802" max="12802" width="13.7109375" customWidth="1"/>
    <col min="12805" max="12805" width="19.140625" customWidth="1"/>
    <col min="12806" max="12809" width="0" hidden="1" customWidth="1"/>
    <col min="12810" max="12810" width="11.42578125" customWidth="1"/>
    <col min="12811" max="12811" width="6.28515625" customWidth="1"/>
    <col min="12812" max="12814" width="6.42578125" customWidth="1"/>
    <col min="13054" max="13054" width="3.5703125" customWidth="1"/>
    <col min="13055" max="13055" width="5.28515625" customWidth="1"/>
    <col min="13056" max="13056" width="4.42578125" customWidth="1"/>
    <col min="13057" max="13057" width="3" customWidth="1"/>
    <col min="13058" max="13058" width="13.7109375" customWidth="1"/>
    <col min="13061" max="13061" width="19.140625" customWidth="1"/>
    <col min="13062" max="13065" width="0" hidden="1" customWidth="1"/>
    <col min="13066" max="13066" width="11.42578125" customWidth="1"/>
    <col min="13067" max="13067" width="6.28515625" customWidth="1"/>
    <col min="13068" max="13070" width="6.42578125" customWidth="1"/>
    <col min="13310" max="13310" width="3.5703125" customWidth="1"/>
    <col min="13311" max="13311" width="5.28515625" customWidth="1"/>
    <col min="13312" max="13312" width="4.42578125" customWidth="1"/>
    <col min="13313" max="13313" width="3" customWidth="1"/>
    <col min="13314" max="13314" width="13.7109375" customWidth="1"/>
    <col min="13317" max="13317" width="19.140625" customWidth="1"/>
    <col min="13318" max="13321" width="0" hidden="1" customWidth="1"/>
    <col min="13322" max="13322" width="11.42578125" customWidth="1"/>
    <col min="13323" max="13323" width="6.28515625" customWidth="1"/>
    <col min="13324" max="13326" width="6.42578125" customWidth="1"/>
    <col min="13566" max="13566" width="3.5703125" customWidth="1"/>
    <col min="13567" max="13567" width="5.28515625" customWidth="1"/>
    <col min="13568" max="13568" width="4.42578125" customWidth="1"/>
    <col min="13569" max="13569" width="3" customWidth="1"/>
    <col min="13570" max="13570" width="13.7109375" customWidth="1"/>
    <col min="13573" max="13573" width="19.140625" customWidth="1"/>
    <col min="13574" max="13577" width="0" hidden="1" customWidth="1"/>
    <col min="13578" max="13578" width="11.42578125" customWidth="1"/>
    <col min="13579" max="13579" width="6.28515625" customWidth="1"/>
    <col min="13580" max="13582" width="6.42578125" customWidth="1"/>
    <col min="13822" max="13822" width="3.5703125" customWidth="1"/>
    <col min="13823" max="13823" width="5.28515625" customWidth="1"/>
    <col min="13824" max="13824" width="4.42578125" customWidth="1"/>
    <col min="13825" max="13825" width="3" customWidth="1"/>
    <col min="13826" max="13826" width="13.7109375" customWidth="1"/>
    <col min="13829" max="13829" width="19.140625" customWidth="1"/>
    <col min="13830" max="13833" width="0" hidden="1" customWidth="1"/>
    <col min="13834" max="13834" width="11.42578125" customWidth="1"/>
    <col min="13835" max="13835" width="6.28515625" customWidth="1"/>
    <col min="13836" max="13838" width="6.42578125" customWidth="1"/>
    <col min="14078" max="14078" width="3.5703125" customWidth="1"/>
    <col min="14079" max="14079" width="5.28515625" customWidth="1"/>
    <col min="14080" max="14080" width="4.42578125" customWidth="1"/>
    <col min="14081" max="14081" width="3" customWidth="1"/>
    <col min="14082" max="14082" width="13.7109375" customWidth="1"/>
    <col min="14085" max="14085" width="19.140625" customWidth="1"/>
    <col min="14086" max="14089" width="0" hidden="1" customWidth="1"/>
    <col min="14090" max="14090" width="11.42578125" customWidth="1"/>
    <col min="14091" max="14091" width="6.28515625" customWidth="1"/>
    <col min="14092" max="14094" width="6.42578125" customWidth="1"/>
    <col min="14334" max="14334" width="3.5703125" customWidth="1"/>
    <col min="14335" max="14335" width="5.28515625" customWidth="1"/>
    <col min="14336" max="14336" width="4.42578125" customWidth="1"/>
    <col min="14337" max="14337" width="3" customWidth="1"/>
    <col min="14338" max="14338" width="13.7109375" customWidth="1"/>
    <col min="14341" max="14341" width="19.140625" customWidth="1"/>
    <col min="14342" max="14345" width="0" hidden="1" customWidth="1"/>
    <col min="14346" max="14346" width="11.42578125" customWidth="1"/>
    <col min="14347" max="14347" width="6.28515625" customWidth="1"/>
    <col min="14348" max="14350" width="6.42578125" customWidth="1"/>
    <col min="14590" max="14590" width="3.5703125" customWidth="1"/>
    <col min="14591" max="14591" width="5.28515625" customWidth="1"/>
    <col min="14592" max="14592" width="4.42578125" customWidth="1"/>
    <col min="14593" max="14593" width="3" customWidth="1"/>
    <col min="14594" max="14594" width="13.7109375" customWidth="1"/>
    <col min="14597" max="14597" width="19.140625" customWidth="1"/>
    <col min="14598" max="14601" width="0" hidden="1" customWidth="1"/>
    <col min="14602" max="14602" width="11.42578125" customWidth="1"/>
    <col min="14603" max="14603" width="6.28515625" customWidth="1"/>
    <col min="14604" max="14606" width="6.42578125" customWidth="1"/>
    <col min="14846" max="14846" width="3.5703125" customWidth="1"/>
    <col min="14847" max="14847" width="5.28515625" customWidth="1"/>
    <col min="14848" max="14848" width="4.42578125" customWidth="1"/>
    <col min="14849" max="14849" width="3" customWidth="1"/>
    <col min="14850" max="14850" width="13.7109375" customWidth="1"/>
    <col min="14853" max="14853" width="19.140625" customWidth="1"/>
    <col min="14854" max="14857" width="0" hidden="1" customWidth="1"/>
    <col min="14858" max="14858" width="11.42578125" customWidth="1"/>
    <col min="14859" max="14859" width="6.28515625" customWidth="1"/>
    <col min="14860" max="14862" width="6.42578125" customWidth="1"/>
    <col min="15102" max="15102" width="3.5703125" customWidth="1"/>
    <col min="15103" max="15103" width="5.28515625" customWidth="1"/>
    <col min="15104" max="15104" width="4.42578125" customWidth="1"/>
    <col min="15105" max="15105" width="3" customWidth="1"/>
    <col min="15106" max="15106" width="13.7109375" customWidth="1"/>
    <col min="15109" max="15109" width="19.140625" customWidth="1"/>
    <col min="15110" max="15113" width="0" hidden="1" customWidth="1"/>
    <col min="15114" max="15114" width="11.42578125" customWidth="1"/>
    <col min="15115" max="15115" width="6.28515625" customWidth="1"/>
    <col min="15116" max="15118" width="6.42578125" customWidth="1"/>
    <col min="15358" max="15358" width="3.5703125" customWidth="1"/>
    <col min="15359" max="15359" width="5.28515625" customWidth="1"/>
    <col min="15360" max="15360" width="4.42578125" customWidth="1"/>
    <col min="15361" max="15361" width="3" customWidth="1"/>
    <col min="15362" max="15362" width="13.7109375" customWidth="1"/>
    <col min="15365" max="15365" width="19.140625" customWidth="1"/>
    <col min="15366" max="15369" width="0" hidden="1" customWidth="1"/>
    <col min="15370" max="15370" width="11.42578125" customWidth="1"/>
    <col min="15371" max="15371" width="6.28515625" customWidth="1"/>
    <col min="15372" max="15374" width="6.42578125" customWidth="1"/>
    <col min="15614" max="15614" width="3.5703125" customWidth="1"/>
    <col min="15615" max="15615" width="5.28515625" customWidth="1"/>
    <col min="15616" max="15616" width="4.42578125" customWidth="1"/>
    <col min="15617" max="15617" width="3" customWidth="1"/>
    <col min="15618" max="15618" width="13.7109375" customWidth="1"/>
    <col min="15621" max="15621" width="19.140625" customWidth="1"/>
    <col min="15622" max="15625" width="0" hidden="1" customWidth="1"/>
    <col min="15626" max="15626" width="11.42578125" customWidth="1"/>
    <col min="15627" max="15627" width="6.28515625" customWidth="1"/>
    <col min="15628" max="15630" width="6.42578125" customWidth="1"/>
    <col min="15870" max="15870" width="3.5703125" customWidth="1"/>
    <col min="15871" max="15871" width="5.28515625" customWidth="1"/>
    <col min="15872" max="15872" width="4.42578125" customWidth="1"/>
    <col min="15873" max="15873" width="3" customWidth="1"/>
    <col min="15874" max="15874" width="13.7109375" customWidth="1"/>
    <col min="15877" max="15877" width="19.140625" customWidth="1"/>
    <col min="15878" max="15881" width="0" hidden="1" customWidth="1"/>
    <col min="15882" max="15882" width="11.42578125" customWidth="1"/>
    <col min="15883" max="15883" width="6.28515625" customWidth="1"/>
    <col min="15884" max="15886" width="6.42578125" customWidth="1"/>
    <col min="16126" max="16126" width="3.5703125" customWidth="1"/>
    <col min="16127" max="16127" width="5.28515625" customWidth="1"/>
    <col min="16128" max="16128" width="4.42578125" customWidth="1"/>
    <col min="16129" max="16129" width="3" customWidth="1"/>
    <col min="16130" max="16130" width="13.7109375" customWidth="1"/>
    <col min="16133" max="16133" width="19.140625" customWidth="1"/>
    <col min="16134" max="16137" width="0" hidden="1" customWidth="1"/>
    <col min="16138" max="16138" width="11.42578125" customWidth="1"/>
    <col min="16139" max="16139" width="6.28515625" customWidth="1"/>
    <col min="16140" max="16142" width="6.42578125" customWidth="1"/>
  </cols>
  <sheetData>
    <row r="2" spans="2:13" ht="51" customHeight="1" x14ac:dyDescent="0.25">
      <c r="B2" s="637"/>
      <c r="C2" s="637"/>
      <c r="D2" s="637"/>
      <c r="E2" s="637"/>
      <c r="F2" s="644" t="s">
        <v>101</v>
      </c>
      <c r="G2" s="645"/>
      <c r="H2" s="645"/>
      <c r="I2" s="645"/>
      <c r="J2" s="645"/>
      <c r="K2" s="645"/>
      <c r="L2" s="645"/>
      <c r="M2" s="646"/>
    </row>
    <row r="3" spans="2:13" ht="23.25" x14ac:dyDescent="0.25">
      <c r="B3" s="637"/>
      <c r="C3" s="637"/>
      <c r="D3" s="637"/>
      <c r="E3" s="637"/>
      <c r="F3" s="647" t="s">
        <v>102</v>
      </c>
      <c r="G3" s="648"/>
      <c r="H3" s="648"/>
      <c r="I3" s="648"/>
      <c r="J3" s="648"/>
      <c r="K3" s="648"/>
      <c r="L3" s="648"/>
      <c r="M3" s="649"/>
    </row>
    <row r="4" spans="2:13" ht="23.25" x14ac:dyDescent="0.25">
      <c r="B4" s="637"/>
      <c r="C4" s="637"/>
      <c r="D4" s="637"/>
      <c r="E4" s="637"/>
      <c r="F4" s="650" t="s">
        <v>85</v>
      </c>
      <c r="G4" s="651"/>
      <c r="H4" s="651"/>
      <c r="I4" s="651"/>
      <c r="J4" s="651"/>
      <c r="K4" s="651"/>
      <c r="L4" s="651"/>
      <c r="M4" s="652"/>
    </row>
    <row r="5" spans="2:13" ht="15.75" x14ac:dyDescent="0.25">
      <c r="B5" s="637"/>
      <c r="C5" s="637"/>
      <c r="D5" s="637"/>
      <c r="E5" s="637"/>
      <c r="F5" s="653" t="s">
        <v>723</v>
      </c>
      <c r="G5" s="654"/>
      <c r="H5" s="654"/>
      <c r="I5" s="654"/>
      <c r="J5" s="654"/>
      <c r="K5" s="654"/>
      <c r="L5" s="654"/>
      <c r="M5" s="655"/>
    </row>
    <row r="6" spans="2:13" x14ac:dyDescent="0.25">
      <c r="B6" s="634" t="s">
        <v>47</v>
      </c>
      <c r="C6" s="634"/>
      <c r="D6" s="634"/>
      <c r="E6" s="634"/>
      <c r="F6" s="634"/>
      <c r="G6" s="634"/>
      <c r="H6" s="634"/>
      <c r="I6" s="634"/>
      <c r="J6" s="634"/>
      <c r="K6" s="634"/>
      <c r="L6" s="634"/>
      <c r="M6" s="634"/>
    </row>
    <row r="7" spans="2:13" x14ac:dyDescent="0.25">
      <c r="B7" s="635" t="s">
        <v>32</v>
      </c>
      <c r="C7" s="635"/>
      <c r="D7" s="635"/>
      <c r="E7" s="635"/>
      <c r="F7" s="636" t="s">
        <v>48</v>
      </c>
      <c r="G7" s="638" t="s">
        <v>15</v>
      </c>
      <c r="H7" s="639"/>
      <c r="I7" s="639"/>
      <c r="J7" s="639"/>
      <c r="K7" s="639"/>
      <c r="L7" s="639"/>
      <c r="M7" s="640"/>
    </row>
    <row r="8" spans="2:13" x14ac:dyDescent="0.25">
      <c r="B8" s="635"/>
      <c r="C8" s="635"/>
      <c r="D8" s="635"/>
      <c r="E8" s="635"/>
      <c r="F8" s="636"/>
      <c r="G8" s="641"/>
      <c r="H8" s="642"/>
      <c r="I8" s="642"/>
      <c r="J8" s="642"/>
      <c r="K8" s="642"/>
      <c r="L8" s="642"/>
      <c r="M8" s="643"/>
    </row>
    <row r="9" spans="2:13" ht="46.5" customHeight="1" x14ac:dyDescent="0.25">
      <c r="B9" s="620">
        <v>43861</v>
      </c>
      <c r="C9" s="621"/>
      <c r="D9" s="621"/>
      <c r="E9" s="621"/>
      <c r="F9" s="553" t="s">
        <v>791</v>
      </c>
      <c r="G9" s="631" t="s">
        <v>758</v>
      </c>
      <c r="H9" s="632"/>
      <c r="I9" s="632"/>
      <c r="J9" s="632"/>
      <c r="K9" s="632"/>
      <c r="L9" s="632"/>
      <c r="M9" s="633"/>
    </row>
    <row r="10" spans="2:13" ht="15" customHeight="1" x14ac:dyDescent="0.25">
      <c r="B10" s="624">
        <v>43959</v>
      </c>
      <c r="C10" s="616"/>
      <c r="D10" s="616"/>
      <c r="E10" s="616"/>
      <c r="F10" s="550" t="s">
        <v>792</v>
      </c>
      <c r="G10" s="625" t="s">
        <v>793</v>
      </c>
      <c r="H10" s="626"/>
      <c r="I10" s="626"/>
      <c r="J10" s="626"/>
      <c r="K10" s="626"/>
      <c r="L10" s="626"/>
      <c r="M10" s="627"/>
    </row>
    <row r="11" spans="2:13" x14ac:dyDescent="0.25">
      <c r="B11" s="624"/>
      <c r="C11" s="616"/>
      <c r="D11" s="616"/>
      <c r="E11" s="616"/>
      <c r="F11" s="550"/>
      <c r="G11" s="628"/>
      <c r="H11" s="629"/>
      <c r="I11" s="629"/>
      <c r="J11" s="629"/>
      <c r="K11" s="629"/>
      <c r="L11" s="629"/>
      <c r="M11" s="630"/>
    </row>
    <row r="12" spans="2:13" ht="29.25" customHeight="1" x14ac:dyDescent="0.25">
      <c r="B12" s="624"/>
      <c r="C12" s="616"/>
      <c r="D12" s="616"/>
      <c r="E12" s="616"/>
      <c r="F12" s="551"/>
      <c r="G12" s="622"/>
      <c r="H12" s="622"/>
      <c r="I12" s="622"/>
      <c r="J12" s="622"/>
      <c r="K12" s="622"/>
      <c r="L12" s="622"/>
      <c r="M12" s="622"/>
    </row>
    <row r="13" spans="2:13" ht="32.25" customHeight="1" x14ac:dyDescent="0.25">
      <c r="B13" s="624"/>
      <c r="C13" s="616"/>
      <c r="D13" s="616"/>
      <c r="E13" s="616"/>
      <c r="F13" s="552"/>
      <c r="G13" s="623"/>
      <c r="H13" s="623"/>
      <c r="I13" s="623"/>
      <c r="J13" s="623"/>
      <c r="K13" s="623"/>
      <c r="L13" s="623"/>
      <c r="M13" s="623"/>
    </row>
    <row r="14" spans="2:13" x14ac:dyDescent="0.25">
      <c r="B14" s="616"/>
      <c r="C14" s="616"/>
      <c r="D14" s="616"/>
      <c r="E14" s="616"/>
      <c r="F14" s="550"/>
      <c r="G14" s="617"/>
      <c r="H14" s="618"/>
      <c r="I14" s="618"/>
      <c r="J14" s="618"/>
      <c r="K14" s="618"/>
      <c r="L14" s="618"/>
      <c r="M14" s="619"/>
    </row>
    <row r="15" spans="2:13" x14ac:dyDescent="0.25">
      <c r="B15" s="616"/>
      <c r="C15" s="616"/>
      <c r="D15" s="616"/>
      <c r="E15" s="616"/>
      <c r="F15" s="550"/>
      <c r="G15" s="617"/>
      <c r="H15" s="618"/>
      <c r="I15" s="618"/>
      <c r="J15" s="618"/>
      <c r="K15" s="618"/>
      <c r="L15" s="618"/>
      <c r="M15" s="619"/>
    </row>
    <row r="16" spans="2:13" x14ac:dyDescent="0.25">
      <c r="B16" s="616"/>
      <c r="C16" s="616"/>
      <c r="D16" s="616"/>
      <c r="E16" s="616"/>
      <c r="F16" s="550"/>
      <c r="G16" s="617"/>
      <c r="H16" s="618"/>
      <c r="I16" s="618"/>
      <c r="J16" s="618"/>
      <c r="K16" s="618"/>
      <c r="L16" s="618"/>
      <c r="M16" s="619"/>
    </row>
    <row r="17" spans="2:13" x14ac:dyDescent="0.25">
      <c r="B17" s="616"/>
      <c r="C17" s="616"/>
      <c r="D17" s="616"/>
      <c r="E17" s="616"/>
      <c r="F17" s="550"/>
      <c r="G17" s="617"/>
      <c r="H17" s="618"/>
      <c r="I17" s="618"/>
      <c r="J17" s="618"/>
      <c r="K17" s="618"/>
      <c r="L17" s="618"/>
      <c r="M17" s="619"/>
    </row>
    <row r="18" spans="2:13" x14ac:dyDescent="0.25">
      <c r="B18" s="616"/>
      <c r="C18" s="616"/>
      <c r="D18" s="616"/>
      <c r="E18" s="616"/>
      <c r="F18" s="550"/>
      <c r="G18" s="617"/>
      <c r="H18" s="618"/>
      <c r="I18" s="618"/>
      <c r="J18" s="618"/>
      <c r="K18" s="618"/>
      <c r="L18" s="618"/>
      <c r="M18" s="619"/>
    </row>
    <row r="19" spans="2:13" x14ac:dyDescent="0.25">
      <c r="B19" s="616"/>
      <c r="C19" s="616"/>
      <c r="D19" s="616"/>
      <c r="E19" s="616"/>
      <c r="F19" s="550"/>
      <c r="G19" s="617"/>
      <c r="H19" s="618"/>
      <c r="I19" s="618"/>
      <c r="J19" s="618"/>
      <c r="K19" s="618"/>
      <c r="L19" s="618"/>
      <c r="M19" s="619"/>
    </row>
    <row r="20" spans="2:13" x14ac:dyDescent="0.25">
      <c r="B20" s="616"/>
      <c r="C20" s="616"/>
      <c r="D20" s="616"/>
      <c r="E20" s="616"/>
      <c r="F20" s="550"/>
      <c r="G20" s="617"/>
      <c r="H20" s="618"/>
      <c r="I20" s="618"/>
      <c r="J20" s="618"/>
      <c r="K20" s="618"/>
      <c r="L20" s="618"/>
      <c r="M20" s="619"/>
    </row>
    <row r="21" spans="2:13" x14ac:dyDescent="0.25">
      <c r="B21" s="616"/>
      <c r="C21" s="616"/>
      <c r="D21" s="616"/>
      <c r="E21" s="616"/>
      <c r="F21" s="550"/>
      <c r="G21" s="617"/>
      <c r="H21" s="618"/>
      <c r="I21" s="618"/>
      <c r="J21" s="618"/>
      <c r="K21" s="618"/>
      <c r="L21" s="618"/>
      <c r="M21" s="619"/>
    </row>
    <row r="22" spans="2:13" x14ac:dyDescent="0.25">
      <c r="B22" s="616"/>
      <c r="C22" s="616"/>
      <c r="D22" s="616"/>
      <c r="E22" s="616"/>
      <c r="F22" s="550"/>
      <c r="G22" s="617"/>
      <c r="H22" s="618"/>
      <c r="I22" s="618"/>
      <c r="J22" s="618"/>
      <c r="K22" s="618"/>
      <c r="L22" s="618"/>
      <c r="M22" s="619"/>
    </row>
  </sheetData>
  <mergeCells count="37">
    <mergeCell ref="B6:M6"/>
    <mergeCell ref="B7:E8"/>
    <mergeCell ref="F7:F8"/>
    <mergeCell ref="B2:E5"/>
    <mergeCell ref="G7:M8"/>
    <mergeCell ref="F2:M2"/>
    <mergeCell ref="F3:M3"/>
    <mergeCell ref="F4:M4"/>
    <mergeCell ref="F5:M5"/>
    <mergeCell ref="B9:E9"/>
    <mergeCell ref="G12:M12"/>
    <mergeCell ref="G13:M13"/>
    <mergeCell ref="B14:E14"/>
    <mergeCell ref="B15:E15"/>
    <mergeCell ref="G14:M14"/>
    <mergeCell ref="G15:M15"/>
    <mergeCell ref="B13:E13"/>
    <mergeCell ref="B10:E10"/>
    <mergeCell ref="B11:E11"/>
    <mergeCell ref="G10:M10"/>
    <mergeCell ref="G11:M11"/>
    <mergeCell ref="B12:E12"/>
    <mergeCell ref="G9:M9"/>
    <mergeCell ref="B16:E16"/>
    <mergeCell ref="B17:E17"/>
    <mergeCell ref="G16:M16"/>
    <mergeCell ref="G17:M17"/>
    <mergeCell ref="B18:E18"/>
    <mergeCell ref="B19:E19"/>
    <mergeCell ref="G18:M18"/>
    <mergeCell ref="G19:M19"/>
    <mergeCell ref="B22:E22"/>
    <mergeCell ref="B20:E20"/>
    <mergeCell ref="B21:E21"/>
    <mergeCell ref="G20:M20"/>
    <mergeCell ref="G21:M21"/>
    <mergeCell ref="G22:M22"/>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
  <sheetViews>
    <sheetView view="pageBreakPreview" zoomScale="80" zoomScaleNormal="100" zoomScaleSheetLayoutView="80" workbookViewId="0">
      <selection activeCell="A4" sqref="A4:C4"/>
    </sheetView>
  </sheetViews>
  <sheetFormatPr baseColWidth="10" defaultRowHeight="15" x14ac:dyDescent="0.25"/>
  <cols>
    <col min="1" max="1" width="43.85546875" customWidth="1"/>
    <col min="2" max="2" width="70.42578125" customWidth="1"/>
    <col min="3" max="3" width="173" customWidth="1"/>
  </cols>
  <sheetData>
    <row r="1" spans="1:6" ht="103.5" customHeight="1" thickBot="1" x14ac:dyDescent="0.3">
      <c r="A1" s="656" t="s">
        <v>195</v>
      </c>
      <c r="B1" s="657"/>
      <c r="C1" s="658"/>
    </row>
    <row r="2" spans="1:6" ht="13.5" customHeight="1" x14ac:dyDescent="0.25">
      <c r="C2" s="25"/>
    </row>
    <row r="3" spans="1:6" ht="39" customHeight="1" x14ac:dyDescent="0.25">
      <c r="A3" s="663" t="s">
        <v>84</v>
      </c>
      <c r="B3" s="664"/>
      <c r="C3" s="665"/>
    </row>
    <row r="4" spans="1:6" ht="346.5" customHeight="1" x14ac:dyDescent="0.25">
      <c r="A4" s="666" t="s">
        <v>724</v>
      </c>
      <c r="B4" s="667"/>
      <c r="C4" s="668"/>
    </row>
    <row r="5" spans="1:6" ht="43.5" customHeight="1" x14ac:dyDescent="0.25">
      <c r="A5" s="663" t="s">
        <v>194</v>
      </c>
      <c r="B5" s="664"/>
      <c r="C5" s="665"/>
    </row>
    <row r="6" spans="1:6" ht="185.25" customHeight="1" x14ac:dyDescent="0.25">
      <c r="A6" s="666" t="s">
        <v>281</v>
      </c>
      <c r="B6" s="667"/>
      <c r="C6" s="669"/>
    </row>
    <row r="7" spans="1:6" ht="39" customHeight="1" x14ac:dyDescent="0.25">
      <c r="A7" s="249" t="s">
        <v>80</v>
      </c>
      <c r="B7" s="249" t="s">
        <v>78</v>
      </c>
      <c r="C7" s="249" t="s">
        <v>79</v>
      </c>
    </row>
    <row r="8" spans="1:6" ht="176.25" customHeight="1" x14ac:dyDescent="0.25">
      <c r="A8" s="245" t="s">
        <v>4</v>
      </c>
      <c r="B8" s="250" t="s">
        <v>197</v>
      </c>
      <c r="C8" s="251" t="s">
        <v>198</v>
      </c>
      <c r="D8" s="27"/>
      <c r="E8" s="27"/>
      <c r="F8" s="26"/>
    </row>
    <row r="9" spans="1:6" ht="181.5" customHeight="1" x14ac:dyDescent="0.25">
      <c r="A9" s="246" t="s">
        <v>25</v>
      </c>
      <c r="B9" s="250" t="s">
        <v>199</v>
      </c>
      <c r="C9" s="251" t="s">
        <v>200</v>
      </c>
      <c r="D9" s="27"/>
      <c r="E9" s="27"/>
      <c r="F9" s="26"/>
    </row>
    <row r="10" spans="1:6" ht="186.75" customHeight="1" x14ac:dyDescent="0.25">
      <c r="A10" s="247" t="s">
        <v>26</v>
      </c>
      <c r="B10" s="250" t="s">
        <v>201</v>
      </c>
      <c r="C10" s="251" t="s">
        <v>202</v>
      </c>
      <c r="D10" s="27"/>
      <c r="E10" s="27"/>
      <c r="F10" s="26"/>
    </row>
    <row r="11" spans="1:6" ht="192" customHeight="1" x14ac:dyDescent="0.25">
      <c r="A11" s="248" t="s">
        <v>27</v>
      </c>
      <c r="B11" s="250" t="s">
        <v>203</v>
      </c>
      <c r="C11" s="251" t="s">
        <v>204</v>
      </c>
      <c r="D11" s="27"/>
      <c r="E11" s="27"/>
      <c r="F11" s="26"/>
    </row>
    <row r="12" spans="1:6" ht="39" customHeight="1" x14ac:dyDescent="0.25">
      <c r="A12" s="663" t="s">
        <v>86</v>
      </c>
      <c r="B12" s="664"/>
      <c r="C12" s="665"/>
    </row>
    <row r="13" spans="1:6" ht="324.75" customHeight="1" x14ac:dyDescent="0.25">
      <c r="A13" s="659" t="s">
        <v>719</v>
      </c>
      <c r="B13" s="660"/>
      <c r="C13" s="661"/>
    </row>
    <row r="14" spans="1:6" ht="409.5" customHeight="1" x14ac:dyDescent="0.25">
      <c r="A14" s="659"/>
      <c r="B14" s="660"/>
      <c r="C14" s="661"/>
    </row>
    <row r="15" spans="1:6" ht="69.75" customHeight="1" x14ac:dyDescent="0.25">
      <c r="A15" s="662" t="s">
        <v>196</v>
      </c>
      <c r="B15" s="662"/>
      <c r="C15" s="662"/>
    </row>
  </sheetData>
  <mergeCells count="8">
    <mergeCell ref="A1:C1"/>
    <mergeCell ref="A13:C14"/>
    <mergeCell ref="A15:C15"/>
    <mergeCell ref="A3:C3"/>
    <mergeCell ref="A12:C12"/>
    <mergeCell ref="A4:C4"/>
    <mergeCell ref="A6:C6"/>
    <mergeCell ref="A5:C5"/>
  </mergeCells>
  <pageMargins left="0.70866141732283472" right="0.70866141732283472" top="0.74803149606299213" bottom="0.74803149606299213" header="0.31496062992125984" footer="0.31496062992125984"/>
  <pageSetup scale="3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filterMode="1">
    <tabColor rgb="FF00B050"/>
  </sheetPr>
  <dimension ref="A1:EQ192"/>
  <sheetViews>
    <sheetView tabSelected="1" topLeftCell="AN10" zoomScale="40" zoomScaleNormal="40" zoomScaleSheetLayoutView="90" workbookViewId="0">
      <selection activeCell="AR17" sqref="AR17:AW17"/>
    </sheetView>
  </sheetViews>
  <sheetFormatPr baseColWidth="10" defaultColWidth="11.42578125" defaultRowHeight="62.25" customHeight="1" x14ac:dyDescent="0.2"/>
  <cols>
    <col min="1" max="1" width="43.140625" style="74" customWidth="1"/>
    <col min="2" max="2" width="85.140625" style="28" customWidth="1"/>
    <col min="3" max="3" width="43.28515625" style="28" customWidth="1"/>
    <col min="4" max="4" width="34.28515625" style="28" customWidth="1"/>
    <col min="5" max="5" width="21.85546875" style="28" customWidth="1"/>
    <col min="6" max="6" width="27" style="28" customWidth="1"/>
    <col min="7" max="7" width="27.7109375" style="28" customWidth="1"/>
    <col min="8" max="8" width="8.5703125" style="28" hidden="1" customWidth="1"/>
    <col min="9" max="9" width="10" style="28" hidden="1" customWidth="1"/>
    <col min="10" max="10" width="9.28515625" style="28" customWidth="1"/>
    <col min="11" max="11" width="35.42578125" style="28" customWidth="1"/>
    <col min="12" max="12" width="4.28515625" style="333" customWidth="1"/>
    <col min="13" max="13" width="84.140625" style="28" customWidth="1"/>
    <col min="14" max="14" width="68.140625" style="28" customWidth="1"/>
    <col min="15" max="15" width="52.140625" style="28" customWidth="1"/>
    <col min="16" max="16" width="46.140625" style="28" customWidth="1"/>
    <col min="17" max="17" width="44.42578125" style="28" customWidth="1"/>
    <col min="18" max="18" width="43.140625" style="28" customWidth="1"/>
    <col min="19" max="19" width="43.5703125" style="28" customWidth="1"/>
    <col min="20" max="20" width="46.42578125" style="28" customWidth="1"/>
    <col min="21" max="21" width="87.5703125" style="28" customWidth="1"/>
    <col min="22" max="22" width="54.85546875" style="28" customWidth="1"/>
    <col min="23" max="23" width="94.28515625" style="28" customWidth="1"/>
    <col min="24" max="24" width="93.28515625" style="28" customWidth="1"/>
    <col min="25" max="25" width="4.28515625" style="28" customWidth="1"/>
    <col min="26" max="26" width="7.140625" style="28" customWidth="1"/>
    <col min="27" max="27" width="8.28515625" style="28" customWidth="1"/>
    <col min="28" max="28" width="28.85546875" style="28" customWidth="1"/>
    <col min="29" max="29" width="22.85546875" style="28" customWidth="1"/>
    <col min="30" max="30" width="21.7109375" style="28" customWidth="1"/>
    <col min="31" max="31" width="6.7109375" style="333" customWidth="1"/>
    <col min="32" max="32" width="27.140625" style="28" customWidth="1"/>
    <col min="33" max="33" width="91.140625" style="28" customWidth="1"/>
    <col min="34" max="34" width="81.28515625" style="28" customWidth="1"/>
    <col min="35" max="35" width="48.7109375" style="28" customWidth="1"/>
    <col min="36" max="36" width="29" style="28" customWidth="1"/>
    <col min="37" max="37" width="47.42578125" style="28" customWidth="1"/>
    <col min="38" max="38" width="61" style="28" customWidth="1"/>
    <col min="39" max="39" width="7.28515625" style="333" customWidth="1"/>
    <col min="40" max="40" width="29.7109375" style="28" customWidth="1"/>
    <col min="41" max="41" width="111" style="28" customWidth="1"/>
    <col min="42" max="42" width="93.140625" style="28" customWidth="1"/>
    <col min="43" max="43" width="4" style="28" customWidth="1"/>
    <col min="44" max="44" width="31.7109375" style="28" customWidth="1"/>
    <col min="45" max="45" width="22.5703125" style="28" customWidth="1"/>
    <col min="46" max="46" width="21.85546875" style="28" customWidth="1"/>
    <col min="47" max="47" width="15.7109375" style="28" customWidth="1"/>
    <col min="48" max="48" width="15" style="28" customWidth="1"/>
    <col min="49" max="49" width="24" style="28" customWidth="1"/>
    <col min="50" max="54" width="11.42578125" style="28" customWidth="1"/>
    <col min="55" max="55" width="8.5703125" style="28" customWidth="1"/>
    <col min="56" max="56" width="23.140625" style="28" customWidth="1"/>
    <col min="57" max="61" width="11.42578125" style="28" customWidth="1"/>
    <col min="62" max="62" width="12.85546875" style="28" customWidth="1"/>
    <col min="63" max="65" width="11.42578125" style="28" hidden="1" customWidth="1"/>
    <col min="66" max="66" width="23.140625" style="28" hidden="1" customWidth="1"/>
    <col min="67" max="67" width="11.42578125" style="28" hidden="1" customWidth="1"/>
    <col min="68" max="68" width="27.85546875" style="28" hidden="1" customWidth="1"/>
    <col min="69" max="69" width="32.140625" style="28" hidden="1" customWidth="1"/>
    <col min="70" max="70" width="33" style="28" hidden="1" customWidth="1"/>
    <col min="71" max="71" width="15.5703125" style="28" customWidth="1"/>
    <col min="72" max="73" width="11.42578125" style="28"/>
    <col min="74" max="76" width="0" style="28" hidden="1" customWidth="1"/>
    <col min="77" max="16384" width="11.42578125" style="28"/>
  </cols>
  <sheetData>
    <row r="1" spans="1:147" ht="33" customHeight="1" x14ac:dyDescent="0.2">
      <c r="A1" s="72"/>
      <c r="B1" s="683" t="s">
        <v>101</v>
      </c>
      <c r="C1" s="684"/>
      <c r="D1" s="684"/>
      <c r="E1" s="684"/>
      <c r="F1" s="684"/>
      <c r="G1" s="684"/>
      <c r="H1" s="684"/>
      <c r="I1" s="684"/>
      <c r="J1" s="684"/>
      <c r="K1" s="684"/>
      <c r="L1" s="684"/>
      <c r="M1" s="684"/>
      <c r="N1" s="684"/>
      <c r="O1" s="684"/>
      <c r="P1" s="684"/>
      <c r="Q1" s="684"/>
      <c r="R1" s="684"/>
      <c r="S1" s="684"/>
      <c r="T1" s="684"/>
      <c r="U1" s="684"/>
      <c r="V1" s="684"/>
      <c r="W1" s="684"/>
      <c r="X1" s="684"/>
      <c r="Y1" s="684"/>
      <c r="Z1" s="684"/>
      <c r="AA1" s="684"/>
      <c r="AB1" s="684"/>
      <c r="AC1" s="684"/>
      <c r="AD1" s="684"/>
      <c r="AE1" s="684"/>
      <c r="AF1" s="684"/>
      <c r="AG1" s="684"/>
      <c r="AH1" s="684"/>
      <c r="AI1" s="684"/>
      <c r="AJ1" s="684"/>
      <c r="AK1" s="684"/>
      <c r="AL1" s="684"/>
      <c r="AM1" s="684"/>
      <c r="AN1" s="726"/>
      <c r="AO1" s="726"/>
      <c r="AP1" s="726"/>
      <c r="AR1" s="608"/>
      <c r="AS1" s="609"/>
      <c r="AT1" s="610"/>
      <c r="AU1" s="609"/>
      <c r="AV1" s="608"/>
      <c r="AW1" s="609"/>
      <c r="AX1" s="609"/>
      <c r="AY1" s="609"/>
      <c r="AZ1" s="609"/>
      <c r="BA1" s="609"/>
      <c r="BB1" s="609"/>
      <c r="BC1" s="611"/>
      <c r="BD1" s="612"/>
      <c r="BE1" s="613"/>
      <c r="BF1" s="614"/>
    </row>
    <row r="2" spans="1:147" ht="39" customHeight="1" x14ac:dyDescent="0.2">
      <c r="A2" s="72"/>
      <c r="B2" s="685" t="s">
        <v>102</v>
      </c>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727"/>
      <c r="AO2" s="727"/>
      <c r="AP2" s="727"/>
      <c r="AR2" s="615"/>
      <c r="AS2" s="609"/>
      <c r="AT2" s="610"/>
      <c r="AU2" s="609"/>
      <c r="AV2" s="615"/>
      <c r="AW2" s="609"/>
      <c r="AX2" s="609"/>
      <c r="AY2" s="609"/>
      <c r="AZ2" s="609"/>
      <c r="BA2" s="609"/>
      <c r="BB2" s="609"/>
      <c r="BC2" s="611"/>
      <c r="BD2" s="612"/>
      <c r="BE2" s="613"/>
      <c r="BF2" s="614"/>
    </row>
    <row r="3" spans="1:147" ht="30" customHeight="1" x14ac:dyDescent="0.2">
      <c r="A3" s="72"/>
      <c r="B3" s="687" t="s">
        <v>85</v>
      </c>
      <c r="C3" s="688"/>
      <c r="D3" s="688"/>
      <c r="E3" s="688"/>
      <c r="F3" s="688"/>
      <c r="G3" s="688"/>
      <c r="H3" s="688"/>
      <c r="I3" s="688"/>
      <c r="J3" s="688"/>
      <c r="K3" s="688"/>
      <c r="L3" s="688"/>
      <c r="M3" s="688"/>
      <c r="N3" s="688"/>
      <c r="O3" s="688"/>
      <c r="P3" s="688"/>
      <c r="Q3" s="688"/>
      <c r="R3" s="688"/>
      <c r="S3" s="688"/>
      <c r="T3" s="688"/>
      <c r="U3" s="688"/>
      <c r="V3" s="688"/>
      <c r="W3" s="688"/>
      <c r="X3" s="688"/>
      <c r="Y3" s="688"/>
      <c r="Z3" s="688"/>
      <c r="AA3" s="688"/>
      <c r="AB3" s="688"/>
      <c r="AC3" s="688"/>
      <c r="AD3" s="688"/>
      <c r="AE3" s="688"/>
      <c r="AF3" s="688"/>
      <c r="AG3" s="688"/>
      <c r="AH3" s="688"/>
      <c r="AI3" s="688"/>
      <c r="AJ3" s="688"/>
      <c r="AK3" s="688"/>
      <c r="AL3" s="688"/>
      <c r="AM3" s="688"/>
      <c r="AN3" s="727"/>
      <c r="AO3" s="727"/>
      <c r="AP3" s="727"/>
      <c r="AR3" s="615"/>
      <c r="AS3" s="609"/>
      <c r="AT3" s="610"/>
      <c r="AU3" s="609"/>
      <c r="AV3" s="615"/>
      <c r="AW3" s="609"/>
      <c r="AX3" s="609"/>
      <c r="AY3" s="609"/>
      <c r="AZ3" s="609"/>
      <c r="BA3" s="609"/>
      <c r="BB3" s="609"/>
      <c r="BC3" s="611"/>
      <c r="BD3" s="612"/>
      <c r="BE3" s="613"/>
      <c r="BF3" s="614"/>
      <c r="BK3" s="38" t="s">
        <v>27</v>
      </c>
      <c r="BM3" s="39" t="s">
        <v>4</v>
      </c>
      <c r="BO3" s="38" t="s">
        <v>27</v>
      </c>
      <c r="BV3" s="40"/>
      <c r="BW3" s="41" t="s">
        <v>6</v>
      </c>
    </row>
    <row r="4" spans="1:147" ht="33" customHeight="1" x14ac:dyDescent="0.2">
      <c r="A4" s="72"/>
      <c r="B4" s="580" t="s">
        <v>757</v>
      </c>
      <c r="C4" s="582" t="s">
        <v>809</v>
      </c>
      <c r="D4" s="581"/>
      <c r="E4" s="581"/>
      <c r="F4" s="581"/>
      <c r="G4" s="581"/>
      <c r="H4" s="581"/>
      <c r="I4" s="581"/>
      <c r="J4" s="468"/>
      <c r="K4" s="468"/>
      <c r="L4" s="468"/>
      <c r="M4" s="468"/>
      <c r="N4" s="468"/>
      <c r="O4" s="468"/>
      <c r="P4" s="468"/>
      <c r="Q4" s="468"/>
      <c r="R4" s="468"/>
      <c r="S4" s="468"/>
      <c r="T4" s="468"/>
      <c r="U4" s="468"/>
      <c r="V4" s="468"/>
      <c r="W4" s="468"/>
      <c r="X4" s="468"/>
      <c r="Y4" s="75"/>
      <c r="Z4" s="75"/>
      <c r="AA4" s="75"/>
      <c r="AB4" s="471"/>
      <c r="AC4" s="471"/>
      <c r="AN4" s="727"/>
      <c r="AO4" s="727"/>
      <c r="AP4" s="727"/>
      <c r="BK4" s="42" t="s">
        <v>26</v>
      </c>
      <c r="BM4" s="43" t="s">
        <v>25</v>
      </c>
      <c r="BO4" s="42" t="s">
        <v>26</v>
      </c>
      <c r="BV4" s="40"/>
      <c r="BW4" s="41" t="s">
        <v>22</v>
      </c>
    </row>
    <row r="5" spans="1:147" ht="31.5" customHeight="1" x14ac:dyDescent="0.25">
      <c r="A5" s="73"/>
      <c r="B5" s="743" t="s">
        <v>790</v>
      </c>
      <c r="C5" s="744"/>
      <c r="D5" s="744"/>
      <c r="E5" s="744"/>
      <c r="F5" s="744"/>
      <c r="G5" s="744"/>
      <c r="H5" s="744"/>
      <c r="I5" s="745"/>
      <c r="J5" s="208"/>
      <c r="K5" s="208"/>
      <c r="L5" s="322"/>
      <c r="M5" s="208"/>
      <c r="N5" s="208"/>
      <c r="O5" s="208"/>
      <c r="P5" s="208"/>
      <c r="Q5" s="208"/>
      <c r="R5" s="208"/>
      <c r="S5" s="208"/>
      <c r="T5" s="208"/>
      <c r="U5" s="208"/>
      <c r="V5" s="208"/>
      <c r="W5" s="208"/>
      <c r="X5" s="208"/>
      <c r="Y5" s="67"/>
      <c r="Z5" s="67"/>
      <c r="AA5" s="67"/>
      <c r="AB5" s="67"/>
      <c r="AC5" s="67"/>
      <c r="AD5" s="67"/>
      <c r="AE5" s="342"/>
      <c r="AF5" s="67"/>
      <c r="AG5" s="67"/>
      <c r="AH5" s="67"/>
      <c r="AI5" s="71"/>
      <c r="AJ5" s="71"/>
      <c r="AK5" s="71"/>
      <c r="AL5" s="71"/>
      <c r="AM5" s="482"/>
      <c r="AN5" s="583"/>
      <c r="AO5" s="583"/>
      <c r="AP5" s="583"/>
      <c r="BK5" s="44" t="s">
        <v>25</v>
      </c>
      <c r="BM5" s="45" t="s">
        <v>26</v>
      </c>
      <c r="BO5" s="44" t="s">
        <v>25</v>
      </c>
      <c r="BV5" s="40"/>
      <c r="BW5" s="41" t="s">
        <v>7</v>
      </c>
    </row>
    <row r="6" spans="1:147" ht="55.5" customHeight="1" thickBot="1" x14ac:dyDescent="0.3">
      <c r="A6" s="46" t="s">
        <v>76</v>
      </c>
      <c r="D6" s="46"/>
      <c r="E6" s="46"/>
      <c r="F6" s="46"/>
      <c r="G6" s="46"/>
      <c r="H6" s="46"/>
      <c r="I6" s="46"/>
      <c r="J6" s="46"/>
      <c r="K6" s="46"/>
      <c r="L6" s="323"/>
      <c r="M6" s="46"/>
      <c r="N6" s="46"/>
      <c r="O6" s="46"/>
      <c r="P6" s="46"/>
      <c r="Q6" s="46"/>
      <c r="R6" s="46"/>
      <c r="S6" s="46"/>
      <c r="T6" s="46"/>
      <c r="U6" s="71"/>
      <c r="V6" s="71"/>
      <c r="W6" s="71"/>
      <c r="X6" s="71"/>
      <c r="Y6" s="68"/>
      <c r="Z6" s="69"/>
      <c r="AA6" s="69"/>
      <c r="AB6" s="12"/>
      <c r="AC6" s="12"/>
      <c r="AD6" s="12"/>
      <c r="AE6" s="12"/>
      <c r="AF6" s="68"/>
      <c r="AG6" s="69"/>
      <c r="AH6" s="12"/>
      <c r="AI6" s="71"/>
      <c r="AJ6" s="71"/>
      <c r="AK6" s="71"/>
      <c r="AL6" s="71"/>
      <c r="AM6" s="482"/>
      <c r="AN6" s="583"/>
      <c r="AO6" s="583"/>
      <c r="AP6" s="583"/>
    </row>
    <row r="7" spans="1:147" s="210" customFormat="1" ht="75.75" customHeight="1" thickBot="1" x14ac:dyDescent="0.4">
      <c r="A7" s="209" t="s">
        <v>190</v>
      </c>
      <c r="B7" s="748" t="s">
        <v>191</v>
      </c>
      <c r="C7" s="749"/>
      <c r="D7" s="749"/>
      <c r="E7" s="749"/>
      <c r="F7" s="749"/>
      <c r="G7" s="749"/>
      <c r="H7" s="749"/>
      <c r="I7" s="749"/>
      <c r="J7" s="749"/>
      <c r="K7" s="750"/>
      <c r="L7" s="329"/>
      <c r="M7" s="387" t="s">
        <v>192</v>
      </c>
      <c r="N7" s="339"/>
      <c r="O7" s="339"/>
      <c r="P7" s="339"/>
      <c r="Q7" s="339"/>
      <c r="R7" s="339"/>
      <c r="S7" s="339"/>
      <c r="T7" s="339"/>
      <c r="U7" s="339"/>
      <c r="V7" s="339"/>
      <c r="W7" s="339"/>
      <c r="X7" s="339"/>
      <c r="Y7" s="339"/>
      <c r="Z7" s="339"/>
      <c r="AA7" s="339"/>
      <c r="AB7" s="339"/>
      <c r="AC7" s="339"/>
      <c r="AD7" s="345"/>
      <c r="AE7" s="343"/>
      <c r="AF7" s="387"/>
      <c r="AG7" s="339"/>
      <c r="AH7" s="339"/>
      <c r="AI7" s="339"/>
      <c r="AJ7" s="339"/>
      <c r="AK7" s="339"/>
      <c r="AL7" s="345"/>
      <c r="AM7" s="343"/>
      <c r="AN7" s="764" t="s">
        <v>192</v>
      </c>
      <c r="AO7" s="765"/>
      <c r="AP7" s="766"/>
      <c r="AR7" s="720" t="s">
        <v>810</v>
      </c>
      <c r="AS7" s="721"/>
      <c r="AT7" s="721"/>
      <c r="AU7" s="721"/>
      <c r="AV7" s="721"/>
      <c r="AW7" s="722"/>
    </row>
    <row r="8" spans="1:147" s="212" customFormat="1" ht="34.5" customHeight="1" thickBot="1" x14ac:dyDescent="0.4">
      <c r="A8" s="480" t="s">
        <v>189</v>
      </c>
      <c r="B8" s="752" t="s">
        <v>63</v>
      </c>
      <c r="C8" s="753"/>
      <c r="D8" s="753"/>
      <c r="E8" s="753"/>
      <c r="F8" s="753"/>
      <c r="G8" s="753"/>
      <c r="H8" s="753"/>
      <c r="I8" s="753"/>
      <c r="J8" s="753"/>
      <c r="K8" s="754"/>
      <c r="L8" s="330"/>
      <c r="M8" s="761" t="s">
        <v>461</v>
      </c>
      <c r="N8" s="762"/>
      <c r="O8" s="762"/>
      <c r="P8" s="762"/>
      <c r="Q8" s="762"/>
      <c r="R8" s="762"/>
      <c r="S8" s="762"/>
      <c r="T8" s="762"/>
      <c r="U8" s="762"/>
      <c r="V8" s="762"/>
      <c r="W8" s="762"/>
      <c r="X8" s="762"/>
      <c r="Y8" s="762"/>
      <c r="Z8" s="762"/>
      <c r="AA8" s="762"/>
      <c r="AB8" s="762"/>
      <c r="AC8" s="762"/>
      <c r="AD8" s="763"/>
      <c r="AE8" s="214"/>
      <c r="AF8" s="767" t="s">
        <v>462</v>
      </c>
      <c r="AG8" s="768"/>
      <c r="AH8" s="768"/>
      <c r="AI8" s="768"/>
      <c r="AJ8" s="768"/>
      <c r="AK8" s="768"/>
      <c r="AL8" s="769"/>
      <c r="AM8" s="214"/>
      <c r="AN8" s="751"/>
      <c r="AO8" s="751"/>
      <c r="AP8" s="751"/>
      <c r="AR8" s="723" t="s">
        <v>811</v>
      </c>
      <c r="AS8" s="724"/>
      <c r="AT8" s="724"/>
      <c r="AU8" s="724"/>
      <c r="AV8" s="724"/>
      <c r="AW8" s="725"/>
      <c r="BP8" s="213"/>
      <c r="BQ8" s="214"/>
      <c r="BR8" s="214"/>
      <c r="BS8" s="213"/>
    </row>
    <row r="9" spans="1:147" s="48" customFormat="1" ht="34.5" customHeight="1" thickBot="1" x14ac:dyDescent="0.4">
      <c r="A9" s="689" t="s">
        <v>278</v>
      </c>
      <c r="B9" s="677" t="s">
        <v>31</v>
      </c>
      <c r="C9" s="678"/>
      <c r="D9" s="678"/>
      <c r="E9" s="679"/>
      <c r="F9" s="755" t="s">
        <v>87</v>
      </c>
      <c r="G9" s="756"/>
      <c r="H9" s="756"/>
      <c r="I9" s="756"/>
      <c r="J9" s="757"/>
      <c r="K9" s="704" t="s">
        <v>311</v>
      </c>
      <c r="L9" s="331"/>
      <c r="M9" s="702" t="s">
        <v>88</v>
      </c>
      <c r="N9" s="703"/>
      <c r="O9" s="703"/>
      <c r="P9" s="703"/>
      <c r="Q9" s="703"/>
      <c r="R9" s="703"/>
      <c r="S9" s="703"/>
      <c r="T9" s="703"/>
      <c r="U9" s="703"/>
      <c r="V9" s="703"/>
      <c r="W9" s="703"/>
      <c r="X9" s="703"/>
      <c r="Y9" s="695" t="s">
        <v>65</v>
      </c>
      <c r="Z9" s="696"/>
      <c r="AA9" s="696"/>
      <c r="AB9" s="696"/>
      <c r="AC9" s="696"/>
      <c r="AD9" s="697"/>
      <c r="AE9" s="340"/>
      <c r="AF9" s="710" t="s">
        <v>477</v>
      </c>
      <c r="AG9" s="711"/>
      <c r="AH9" s="714" t="s">
        <v>463</v>
      </c>
      <c r="AI9" s="715"/>
      <c r="AJ9" s="715"/>
      <c r="AK9" s="715"/>
      <c r="AL9" s="716"/>
      <c r="AM9" s="340"/>
      <c r="AN9" s="692" t="s">
        <v>759</v>
      </c>
      <c r="AO9" s="693"/>
      <c r="AP9" s="694"/>
      <c r="AQ9" s="204"/>
      <c r="AR9" s="728" t="s">
        <v>812</v>
      </c>
      <c r="AS9" s="729"/>
      <c r="AT9" s="729"/>
      <c r="AU9" s="729"/>
      <c r="AV9" s="729"/>
      <c r="AW9" s="730"/>
      <c r="AX9" s="204"/>
      <c r="AY9" s="204"/>
      <c r="AZ9" s="204"/>
      <c r="BA9" s="204"/>
      <c r="BB9" s="204"/>
      <c r="BC9" s="204"/>
      <c r="BD9" s="204"/>
      <c r="BE9" s="204"/>
      <c r="BF9" s="204"/>
      <c r="BG9" s="204"/>
      <c r="BH9" s="204"/>
      <c r="BI9" s="204"/>
      <c r="BJ9" s="204"/>
      <c r="BK9" s="204"/>
      <c r="BL9" s="204"/>
      <c r="BM9" s="204"/>
      <c r="BN9" s="204"/>
      <c r="BO9" s="204"/>
      <c r="BP9" s="737" t="s">
        <v>182</v>
      </c>
      <c r="BQ9" s="738"/>
      <c r="BR9" s="739"/>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row>
    <row r="10" spans="1:147" s="48" customFormat="1" ht="62.25" customHeight="1" thickBot="1" x14ac:dyDescent="0.4">
      <c r="A10" s="690"/>
      <c r="B10" s="680" t="s">
        <v>615</v>
      </c>
      <c r="C10" s="680" t="s">
        <v>614</v>
      </c>
      <c r="D10" s="680" t="s">
        <v>616</v>
      </c>
      <c r="E10" s="680" t="s">
        <v>279</v>
      </c>
      <c r="F10" s="758"/>
      <c r="G10" s="759"/>
      <c r="H10" s="759"/>
      <c r="I10" s="759"/>
      <c r="J10" s="760"/>
      <c r="K10" s="705"/>
      <c r="L10" s="331"/>
      <c r="M10" s="707" t="s">
        <v>599</v>
      </c>
      <c r="N10" s="708"/>
      <c r="O10" s="708"/>
      <c r="P10" s="708"/>
      <c r="Q10" s="708"/>
      <c r="R10" s="708"/>
      <c r="S10" s="708"/>
      <c r="T10" s="709"/>
      <c r="U10" s="698" t="s">
        <v>193</v>
      </c>
      <c r="V10" s="698" t="s">
        <v>507</v>
      </c>
      <c r="W10" s="698" t="s">
        <v>296</v>
      </c>
      <c r="X10" s="700" t="s">
        <v>313</v>
      </c>
      <c r="Y10" s="475"/>
      <c r="Z10" s="469"/>
      <c r="AA10" s="469"/>
      <c r="AB10" s="469"/>
      <c r="AC10" s="469"/>
      <c r="AD10" s="470"/>
      <c r="AE10" s="340"/>
      <c r="AF10" s="712"/>
      <c r="AG10" s="713"/>
      <c r="AH10" s="717"/>
      <c r="AI10" s="718"/>
      <c r="AJ10" s="718"/>
      <c r="AK10" s="718"/>
      <c r="AL10" s="719"/>
      <c r="AM10" s="340"/>
      <c r="AN10" s="746" t="s">
        <v>92</v>
      </c>
      <c r="AO10" s="746" t="s">
        <v>543</v>
      </c>
      <c r="AP10" s="746" t="s">
        <v>544</v>
      </c>
      <c r="AQ10" s="204"/>
      <c r="AR10" s="731" t="s">
        <v>821</v>
      </c>
      <c r="AS10" s="732"/>
      <c r="AT10" s="732"/>
      <c r="AU10" s="732"/>
      <c r="AV10" s="732"/>
      <c r="AW10" s="733"/>
      <c r="AX10" s="204"/>
      <c r="AY10" s="204"/>
      <c r="AZ10" s="204"/>
      <c r="BA10" s="204"/>
      <c r="BB10" s="204"/>
      <c r="BC10" s="204"/>
      <c r="BD10" s="204"/>
      <c r="BE10" s="204"/>
      <c r="BF10" s="204"/>
      <c r="BG10" s="204"/>
      <c r="BH10" s="204"/>
      <c r="BI10" s="204"/>
      <c r="BJ10" s="204"/>
      <c r="BK10" s="204"/>
      <c r="BL10" s="204"/>
      <c r="BM10" s="204"/>
      <c r="BN10" s="204"/>
      <c r="BO10" s="204"/>
      <c r="BP10" s="740"/>
      <c r="BQ10" s="741"/>
      <c r="BR10" s="742"/>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row>
    <row r="11" spans="1:147" s="48" customFormat="1" ht="38.25" customHeight="1" thickBot="1" x14ac:dyDescent="0.4">
      <c r="A11" s="691"/>
      <c r="B11" s="682"/>
      <c r="C11" s="682"/>
      <c r="D11" s="682"/>
      <c r="E11" s="681"/>
      <c r="F11" s="300" t="s">
        <v>280</v>
      </c>
      <c r="G11" s="301" t="s">
        <v>295</v>
      </c>
      <c r="H11" s="286" t="s">
        <v>81</v>
      </c>
      <c r="I11" s="286" t="s">
        <v>82</v>
      </c>
      <c r="J11" s="302" t="s">
        <v>83</v>
      </c>
      <c r="K11" s="706"/>
      <c r="L11" s="331"/>
      <c r="M11" s="542" t="s">
        <v>604</v>
      </c>
      <c r="N11" s="542" t="s">
        <v>605</v>
      </c>
      <c r="O11" s="542" t="s">
        <v>606</v>
      </c>
      <c r="P11" s="542" t="s">
        <v>607</v>
      </c>
      <c r="Q11" s="542" t="s">
        <v>608</v>
      </c>
      <c r="R11" s="542" t="s">
        <v>609</v>
      </c>
      <c r="S11" s="542" t="s">
        <v>610</v>
      </c>
      <c r="T11" s="542" t="s">
        <v>611</v>
      </c>
      <c r="U11" s="699"/>
      <c r="V11" s="699"/>
      <c r="W11" s="699"/>
      <c r="X11" s="701"/>
      <c r="Y11" s="476" t="s">
        <v>81</v>
      </c>
      <c r="Z11" s="477" t="s">
        <v>82</v>
      </c>
      <c r="AA11" s="477" t="s">
        <v>83</v>
      </c>
      <c r="AB11" s="478" t="s">
        <v>0</v>
      </c>
      <c r="AC11" s="478" t="s">
        <v>1</v>
      </c>
      <c r="AD11" s="472" t="s">
        <v>460</v>
      </c>
      <c r="AE11" s="344"/>
      <c r="AF11" s="479" t="s">
        <v>476</v>
      </c>
      <c r="AG11" s="486" t="s">
        <v>465</v>
      </c>
      <c r="AH11" s="481" t="s">
        <v>466</v>
      </c>
      <c r="AI11" s="481" t="s">
        <v>467</v>
      </c>
      <c r="AJ11" s="481" t="s">
        <v>468</v>
      </c>
      <c r="AK11" s="481" t="s">
        <v>470</v>
      </c>
      <c r="AL11" s="485" t="s">
        <v>469</v>
      </c>
      <c r="AM11" s="483"/>
      <c r="AN11" s="747"/>
      <c r="AO11" s="747"/>
      <c r="AP11" s="747"/>
      <c r="AQ11" s="204"/>
      <c r="AR11" s="734"/>
      <c r="AS11" s="735"/>
      <c r="AT11" s="735"/>
      <c r="AU11" s="735"/>
      <c r="AV11" s="735"/>
      <c r="AW11" s="736"/>
      <c r="AX11" s="204"/>
      <c r="AY11" s="204"/>
      <c r="AZ11" s="204"/>
      <c r="BA11" s="204"/>
      <c r="BB11" s="204"/>
      <c r="BC11" s="204"/>
      <c r="BD11" s="204"/>
      <c r="BE11" s="204"/>
      <c r="BF11" s="204"/>
      <c r="BG11" s="204"/>
      <c r="BH11" s="204"/>
      <c r="BI11" s="204"/>
      <c r="BJ11" s="204"/>
      <c r="BK11" s="204"/>
      <c r="BL11" s="204"/>
      <c r="BM11" s="204"/>
      <c r="BN11" s="204"/>
      <c r="BO11" s="204"/>
      <c r="BP11" s="205" t="s">
        <v>183</v>
      </c>
      <c r="BQ11" s="206" t="s">
        <v>184</v>
      </c>
      <c r="BR11" s="207" t="s">
        <v>185</v>
      </c>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row>
    <row r="12" spans="1:147" s="217" customFormat="1" ht="409.5" hidden="1" customHeight="1" thickBot="1" x14ac:dyDescent="0.3">
      <c r="A12" s="366" t="s">
        <v>656</v>
      </c>
      <c r="B12" s="306" t="s">
        <v>316</v>
      </c>
      <c r="C12" s="305" t="s">
        <v>317</v>
      </c>
      <c r="D12" s="306" t="s">
        <v>229</v>
      </c>
      <c r="E12" s="529" t="s">
        <v>64</v>
      </c>
      <c r="F12" s="307" t="s">
        <v>6</v>
      </c>
      <c r="G12" s="304" t="s">
        <v>274</v>
      </c>
      <c r="H12" s="221">
        <f>IF(F12="RARA VEZ (1)",1,IF(F12="IMPROBABLE (2)",2,IF(F12="POSIBLE (3)",3,IF(F12="PROBABLE (4)",4,5))))</f>
        <v>2</v>
      </c>
      <c r="I12" s="221">
        <v>4</v>
      </c>
      <c r="J12" s="303">
        <f>H12*I12</f>
        <v>8</v>
      </c>
      <c r="K12" s="521" t="s">
        <v>271</v>
      </c>
      <c r="L12" s="321"/>
      <c r="M12" s="462" t="s">
        <v>555</v>
      </c>
      <c r="N12" s="543" t="s">
        <v>696</v>
      </c>
      <c r="O12" s="543" t="s">
        <v>600</v>
      </c>
      <c r="P12" s="543" t="s">
        <v>625</v>
      </c>
      <c r="Q12" s="543" t="s">
        <v>587</v>
      </c>
      <c r="R12" s="543" t="s">
        <v>587</v>
      </c>
      <c r="S12" s="543" t="s">
        <v>587</v>
      </c>
      <c r="T12" s="543" t="s">
        <v>587</v>
      </c>
      <c r="U12" s="306" t="s">
        <v>697</v>
      </c>
      <c r="V12" s="306" t="s">
        <v>698</v>
      </c>
      <c r="W12" s="306" t="s">
        <v>699</v>
      </c>
      <c r="X12" s="306" t="s">
        <v>700</v>
      </c>
      <c r="Y12" s="473">
        <f>'6. EVALUACIÓN CONTROLES'!AN5</f>
        <v>1</v>
      </c>
      <c r="Z12" s="473">
        <f>'6. EVALUACIÓN CONTROLES'!AP5</f>
        <v>2</v>
      </c>
      <c r="AA12" s="490">
        <f t="shared" ref="AA12:AA26" si="0">Y12*Z12</f>
        <v>2</v>
      </c>
      <c r="AB12" s="489" t="str">
        <f>IF(Y12=1,"RARA VEZ",IF(Y12=2,"IMPROBABLE",IF(Y12=3,"POSIBLE",IF(Y12=4,"PROBABLE","CASI SEGURO"))))</f>
        <v>RARA VEZ</v>
      </c>
      <c r="AC12" s="489" t="str">
        <f>IF(Z12=1,"INSIGNIFICANTE",IF(Z12=2,"MENOR",IF(Z12=3,"MODERADO",IF(Z12=4,"MAYOR","CATASTRÓFICO"))))</f>
        <v>MENOR</v>
      </c>
      <c r="AD12" s="474" t="s">
        <v>272</v>
      </c>
      <c r="AE12" s="341"/>
      <c r="AF12" s="522" t="s">
        <v>181</v>
      </c>
      <c r="AG12" s="492" t="s">
        <v>633</v>
      </c>
      <c r="AH12" s="493" t="s">
        <v>701</v>
      </c>
      <c r="AI12" s="494" t="s">
        <v>702</v>
      </c>
      <c r="AJ12" s="494" t="s">
        <v>703</v>
      </c>
      <c r="AK12" s="495" t="s">
        <v>704</v>
      </c>
      <c r="AL12" s="496" t="s">
        <v>705</v>
      </c>
      <c r="AM12" s="484"/>
      <c r="AN12" s="215" t="s">
        <v>775</v>
      </c>
      <c r="AO12" s="216" t="s">
        <v>776</v>
      </c>
      <c r="AP12" s="216" t="s">
        <v>777</v>
      </c>
      <c r="AR12" s="770"/>
      <c r="AS12" s="770"/>
      <c r="AT12" s="770"/>
      <c r="AU12" s="770"/>
      <c r="AV12" s="770"/>
      <c r="AW12" s="770"/>
      <c r="BP12" s="218"/>
      <c r="BQ12" s="219"/>
      <c r="BR12" s="220"/>
    </row>
    <row r="13" spans="1:147" s="217" customFormat="1" ht="408.75" hidden="1" customHeight="1" thickBot="1" x14ac:dyDescent="0.3">
      <c r="A13" s="367" t="s">
        <v>624</v>
      </c>
      <c r="B13" s="308" t="s">
        <v>318</v>
      </c>
      <c r="C13" s="309" t="s">
        <v>305</v>
      </c>
      <c r="D13" s="308" t="s">
        <v>230</v>
      </c>
      <c r="E13" s="310" t="s">
        <v>64</v>
      </c>
      <c r="F13" s="307" t="s">
        <v>22</v>
      </c>
      <c r="G13" s="304" t="s">
        <v>275</v>
      </c>
      <c r="H13" s="221">
        <f t="shared" ref="H13:H26" si="1">IF(F13="RARA VEZ (1)",1,IF(F13="IMPROBABLE (2)",2,IF(F13="POSIBLE (3)",3,IF(F13="PROBABLE (4)",4,5))))</f>
        <v>3</v>
      </c>
      <c r="I13" s="221">
        <f t="shared" ref="I13:I26" si="2">IF(G13="INSIGNIFICANTE (1)",1,IF(G13="MENOR (2)",2,IF(G13="MODERADO (3)",3,IF(G13="MAYOR (4)",4,5))))</f>
        <v>3</v>
      </c>
      <c r="J13" s="303">
        <f t="shared" ref="J13:J26" si="3">H13*I13</f>
        <v>9</v>
      </c>
      <c r="K13" s="334" t="s">
        <v>271</v>
      </c>
      <c r="L13" s="321"/>
      <c r="M13" s="392" t="s">
        <v>612</v>
      </c>
      <c r="N13" s="544" t="s">
        <v>601</v>
      </c>
      <c r="O13" s="544" t="s">
        <v>617</v>
      </c>
      <c r="P13" s="544" t="s">
        <v>695</v>
      </c>
      <c r="Q13" s="544" t="s">
        <v>602</v>
      </c>
      <c r="R13" s="543" t="s">
        <v>587</v>
      </c>
      <c r="S13" s="543" t="s">
        <v>587</v>
      </c>
      <c r="T13" s="543" t="s">
        <v>587</v>
      </c>
      <c r="U13" s="318" t="s">
        <v>706</v>
      </c>
      <c r="V13" s="398" t="s">
        <v>707</v>
      </c>
      <c r="W13" s="398" t="s">
        <v>708</v>
      </c>
      <c r="X13" s="398" t="s">
        <v>618</v>
      </c>
      <c r="Y13" s="464">
        <f>'6. EVALUACIÓN CONTROLES'!AN6</f>
        <v>1</v>
      </c>
      <c r="Z13" s="464">
        <f>'6. EVALUACIÓN CONTROLES'!AP6</f>
        <v>1</v>
      </c>
      <c r="AA13" s="490">
        <f t="shared" si="0"/>
        <v>1</v>
      </c>
      <c r="AB13" s="491" t="str">
        <f t="shared" ref="AB13:AB26" si="4">IF(Y13=1,"RARA VEZ",IF(Y13=2,"IMPROBABLE",IF(Y13=3,"POSIBLE",IF(Y13=4,"PROBABLE","CASI SEGURO"))))</f>
        <v>RARA VEZ</v>
      </c>
      <c r="AC13" s="491" t="str">
        <f t="shared" ref="AC13:AC26" si="5">IF(Z13=1,"INSIGNIFICANTE",IF(Z13=2,"MENOR",IF(Z13=3,"MODERADO",IF(Z13=4,"MAYOR","CATASTRÓFICO"))))</f>
        <v>INSIGNIFICANTE</v>
      </c>
      <c r="AD13" s="334" t="s">
        <v>272</v>
      </c>
      <c r="AE13" s="341"/>
      <c r="AF13" s="513" t="s">
        <v>181</v>
      </c>
      <c r="AG13" s="497" t="s">
        <v>664</v>
      </c>
      <c r="AH13" s="498" t="s">
        <v>619</v>
      </c>
      <c r="AI13" s="499" t="s">
        <v>620</v>
      </c>
      <c r="AJ13" s="499" t="s">
        <v>621</v>
      </c>
      <c r="AK13" s="500" t="s">
        <v>622</v>
      </c>
      <c r="AL13" s="501" t="s">
        <v>623</v>
      </c>
      <c r="AM13" s="484"/>
      <c r="AN13" s="222" t="s">
        <v>778</v>
      </c>
      <c r="AO13" s="223" t="s">
        <v>779</v>
      </c>
      <c r="AP13" s="223" t="s">
        <v>780</v>
      </c>
      <c r="AR13" s="770"/>
      <c r="AS13" s="770"/>
      <c r="AT13" s="770"/>
      <c r="AU13" s="770"/>
      <c r="AV13" s="770"/>
      <c r="AW13" s="770"/>
      <c r="BP13" s="226"/>
      <c r="BQ13" s="227"/>
      <c r="BR13" s="228"/>
    </row>
    <row r="14" spans="1:147" s="217" customFormat="1" ht="408.75" hidden="1" customHeight="1" thickBot="1" x14ac:dyDescent="0.3">
      <c r="A14" s="368" t="s">
        <v>169</v>
      </c>
      <c r="B14" s="312" t="s">
        <v>231</v>
      </c>
      <c r="C14" s="311" t="s">
        <v>282</v>
      </c>
      <c r="D14" s="312" t="s">
        <v>283</v>
      </c>
      <c r="E14" s="313" t="s">
        <v>64</v>
      </c>
      <c r="F14" s="307" t="s">
        <v>22</v>
      </c>
      <c r="G14" s="304" t="s">
        <v>275</v>
      </c>
      <c r="H14" s="221">
        <f t="shared" si="1"/>
        <v>3</v>
      </c>
      <c r="I14" s="221">
        <f t="shared" si="2"/>
        <v>3</v>
      </c>
      <c r="J14" s="303">
        <f t="shared" si="3"/>
        <v>9</v>
      </c>
      <c r="K14" s="334" t="s">
        <v>271</v>
      </c>
      <c r="L14" s="321"/>
      <c r="M14" s="393" t="s">
        <v>559</v>
      </c>
      <c r="N14" s="545" t="s">
        <v>603</v>
      </c>
      <c r="O14" s="545" t="s">
        <v>635</v>
      </c>
      <c r="P14" s="545" t="s">
        <v>676</v>
      </c>
      <c r="Q14" s="545" t="s">
        <v>556</v>
      </c>
      <c r="R14" s="545" t="s">
        <v>557</v>
      </c>
      <c r="S14" s="545" t="s">
        <v>558</v>
      </c>
      <c r="T14" s="545" t="s">
        <v>634</v>
      </c>
      <c r="U14" s="312" t="s">
        <v>675</v>
      </c>
      <c r="V14" s="394" t="s">
        <v>677</v>
      </c>
      <c r="W14" s="394" t="s">
        <v>678</v>
      </c>
      <c r="X14" s="394" t="s">
        <v>679</v>
      </c>
      <c r="Y14" s="464">
        <f>'6. EVALUACIÓN CONTROLES'!AN7</f>
        <v>1</v>
      </c>
      <c r="Z14" s="464">
        <f>'6. EVALUACIÓN CONTROLES'!AP7</f>
        <v>1</v>
      </c>
      <c r="AA14" s="490">
        <f t="shared" si="0"/>
        <v>1</v>
      </c>
      <c r="AB14" s="491" t="str">
        <f t="shared" si="4"/>
        <v>RARA VEZ</v>
      </c>
      <c r="AC14" s="491" t="str">
        <f t="shared" si="5"/>
        <v>INSIGNIFICANTE</v>
      </c>
      <c r="AD14" s="334" t="s">
        <v>272</v>
      </c>
      <c r="AE14" s="341"/>
      <c r="AF14" s="513" t="s">
        <v>181</v>
      </c>
      <c r="AG14" s="502" t="s">
        <v>680</v>
      </c>
      <c r="AH14" s="503" t="s">
        <v>681</v>
      </c>
      <c r="AI14" s="504" t="s">
        <v>682</v>
      </c>
      <c r="AJ14" s="504" t="s">
        <v>683</v>
      </c>
      <c r="AK14" s="505" t="s">
        <v>684</v>
      </c>
      <c r="AL14" s="496" t="s">
        <v>685</v>
      </c>
      <c r="AM14" s="484"/>
      <c r="AN14" s="215" t="s">
        <v>781</v>
      </c>
      <c r="AO14" s="216" t="s">
        <v>782</v>
      </c>
      <c r="AP14" s="216" t="s">
        <v>783</v>
      </c>
      <c r="AR14" s="770"/>
      <c r="AS14" s="770"/>
      <c r="AT14" s="770"/>
      <c r="AU14" s="770"/>
      <c r="AV14" s="770"/>
      <c r="AW14" s="770"/>
      <c r="BP14" s="226"/>
      <c r="BQ14" s="227"/>
      <c r="BR14" s="228"/>
    </row>
    <row r="15" spans="1:147" s="217" customFormat="1" ht="409.5" hidden="1" customHeight="1" thickBot="1" x14ac:dyDescent="0.3">
      <c r="A15" s="369" t="s">
        <v>691</v>
      </c>
      <c r="B15" s="314" t="s">
        <v>481</v>
      </c>
      <c r="C15" s="315" t="s">
        <v>284</v>
      </c>
      <c r="D15" s="314" t="s">
        <v>501</v>
      </c>
      <c r="E15" s="316" t="s">
        <v>64</v>
      </c>
      <c r="F15" s="307" t="s">
        <v>6</v>
      </c>
      <c r="G15" s="304" t="s">
        <v>275</v>
      </c>
      <c r="H15" s="221">
        <f t="shared" si="1"/>
        <v>2</v>
      </c>
      <c r="I15" s="221">
        <f t="shared" si="2"/>
        <v>3</v>
      </c>
      <c r="J15" s="303">
        <f t="shared" si="3"/>
        <v>6</v>
      </c>
      <c r="K15" s="334" t="s">
        <v>3</v>
      </c>
      <c r="L15" s="321"/>
      <c r="M15" s="395" t="s">
        <v>709</v>
      </c>
      <c r="N15" s="546" t="s">
        <v>710</v>
      </c>
      <c r="O15" s="546" t="s">
        <v>711</v>
      </c>
      <c r="P15" s="546" t="s">
        <v>560</v>
      </c>
      <c r="Q15" s="546" t="s">
        <v>587</v>
      </c>
      <c r="R15" s="546" t="s">
        <v>587</v>
      </c>
      <c r="S15" s="546" t="s">
        <v>587</v>
      </c>
      <c r="T15" s="546" t="s">
        <v>587</v>
      </c>
      <c r="U15" s="314" t="s">
        <v>712</v>
      </c>
      <c r="V15" s="396" t="s">
        <v>488</v>
      </c>
      <c r="W15" s="396" t="s">
        <v>525</v>
      </c>
      <c r="X15" s="396" t="s">
        <v>489</v>
      </c>
      <c r="Y15" s="464">
        <f>'6. EVALUACIÓN CONTROLES'!AN8</f>
        <v>1</v>
      </c>
      <c r="Z15" s="464">
        <f>'6. EVALUACIÓN CONTROLES'!AP8</f>
        <v>1</v>
      </c>
      <c r="AA15" s="490">
        <f t="shared" si="0"/>
        <v>1</v>
      </c>
      <c r="AB15" s="491" t="str">
        <f t="shared" si="4"/>
        <v>RARA VEZ</v>
      </c>
      <c r="AC15" s="491" t="str">
        <f t="shared" si="5"/>
        <v>INSIGNIFICANTE</v>
      </c>
      <c r="AD15" s="334" t="s">
        <v>272</v>
      </c>
      <c r="AE15" s="341"/>
      <c r="AF15" s="513" t="s">
        <v>181</v>
      </c>
      <c r="AG15" s="506" t="s">
        <v>686</v>
      </c>
      <c r="AH15" s="507" t="s">
        <v>657</v>
      </c>
      <c r="AI15" s="507" t="s">
        <v>658</v>
      </c>
      <c r="AJ15" s="507" t="s">
        <v>659</v>
      </c>
      <c r="AK15" s="507" t="s">
        <v>660</v>
      </c>
      <c r="AL15" s="507" t="s">
        <v>661</v>
      </c>
      <c r="AM15" s="484"/>
      <c r="AN15" s="232" t="s">
        <v>794</v>
      </c>
      <c r="AO15" s="233" t="s">
        <v>796</v>
      </c>
      <c r="AP15" s="233" t="s">
        <v>795</v>
      </c>
      <c r="AR15" s="770"/>
      <c r="AS15" s="770"/>
      <c r="AT15" s="770"/>
      <c r="AU15" s="770"/>
      <c r="AV15" s="770"/>
      <c r="AW15" s="770"/>
      <c r="BP15" s="226"/>
      <c r="BQ15" s="227"/>
      <c r="BR15" s="228"/>
    </row>
    <row r="16" spans="1:147" s="217" customFormat="1" ht="381" customHeight="1" thickBot="1" x14ac:dyDescent="0.3">
      <c r="A16" s="370" t="s">
        <v>692</v>
      </c>
      <c r="B16" s="554" t="s">
        <v>725</v>
      </c>
      <c r="C16" s="555" t="s">
        <v>226</v>
      </c>
      <c r="D16" s="554" t="s">
        <v>500</v>
      </c>
      <c r="E16" s="556" t="s">
        <v>93</v>
      </c>
      <c r="F16" s="557" t="s">
        <v>6</v>
      </c>
      <c r="G16" s="558" t="s">
        <v>276</v>
      </c>
      <c r="H16" s="221">
        <f t="shared" si="1"/>
        <v>2</v>
      </c>
      <c r="I16" s="221">
        <f t="shared" si="2"/>
        <v>4</v>
      </c>
      <c r="J16" s="559">
        <f t="shared" si="3"/>
        <v>8</v>
      </c>
      <c r="K16" s="560" t="s">
        <v>271</v>
      </c>
      <c r="L16" s="561"/>
      <c r="M16" s="562" t="s">
        <v>730</v>
      </c>
      <c r="N16" s="563" t="s">
        <v>561</v>
      </c>
      <c r="O16" s="563" t="s">
        <v>562</v>
      </c>
      <c r="P16" s="563" t="s">
        <v>731</v>
      </c>
      <c r="Q16" s="563" t="s">
        <v>563</v>
      </c>
      <c r="R16" s="564" t="s">
        <v>587</v>
      </c>
      <c r="S16" s="564" t="s">
        <v>587</v>
      </c>
      <c r="T16" s="564" t="s">
        <v>587</v>
      </c>
      <c r="U16" s="554" t="s">
        <v>732</v>
      </c>
      <c r="V16" s="565" t="s">
        <v>733</v>
      </c>
      <c r="W16" s="565" t="s">
        <v>734</v>
      </c>
      <c r="X16" s="565" t="s">
        <v>735</v>
      </c>
      <c r="Y16" s="566">
        <f>'6. EVALUACIÓN CONTROLES'!AN9</f>
        <v>1</v>
      </c>
      <c r="Z16" s="566">
        <f>'6. EVALUACIÓN CONTROLES'!AP9</f>
        <v>4</v>
      </c>
      <c r="AA16" s="567">
        <f t="shared" si="0"/>
        <v>4</v>
      </c>
      <c r="AB16" s="568" t="str">
        <f t="shared" si="4"/>
        <v>RARA VEZ</v>
      </c>
      <c r="AC16" s="568" t="str">
        <f t="shared" si="5"/>
        <v>MAYOR</v>
      </c>
      <c r="AD16" s="560" t="s">
        <v>271</v>
      </c>
      <c r="AE16" s="569"/>
      <c r="AF16" s="570" t="s">
        <v>51</v>
      </c>
      <c r="AG16" s="571" t="s">
        <v>736</v>
      </c>
      <c r="AH16" s="572" t="s">
        <v>636</v>
      </c>
      <c r="AI16" s="573" t="s">
        <v>637</v>
      </c>
      <c r="AJ16" s="573" t="s">
        <v>638</v>
      </c>
      <c r="AK16" s="574" t="s">
        <v>639</v>
      </c>
      <c r="AL16" s="575" t="s">
        <v>640</v>
      </c>
      <c r="AM16" s="484"/>
      <c r="AN16" s="215" t="s">
        <v>797</v>
      </c>
      <c r="AO16" s="216" t="s">
        <v>798</v>
      </c>
      <c r="AP16" s="216" t="s">
        <v>799</v>
      </c>
      <c r="AR16" s="771" t="s">
        <v>819</v>
      </c>
      <c r="AS16" s="772"/>
      <c r="AT16" s="772"/>
      <c r="AU16" s="772"/>
      <c r="AV16" s="772"/>
      <c r="AW16" s="772"/>
      <c r="BP16" s="226"/>
      <c r="BQ16" s="227"/>
      <c r="BR16" s="228"/>
    </row>
    <row r="17" spans="1:70" s="217" customFormat="1" ht="409.6" customHeight="1" thickBot="1" x14ac:dyDescent="0.3">
      <c r="A17" s="371" t="s">
        <v>692</v>
      </c>
      <c r="B17" s="554" t="s">
        <v>726</v>
      </c>
      <c r="C17" s="555" t="s">
        <v>227</v>
      </c>
      <c r="D17" s="554" t="s">
        <v>98</v>
      </c>
      <c r="E17" s="556" t="s">
        <v>94</v>
      </c>
      <c r="F17" s="557" t="s">
        <v>22</v>
      </c>
      <c r="G17" s="558" t="s">
        <v>276</v>
      </c>
      <c r="H17" s="221">
        <f t="shared" si="1"/>
        <v>3</v>
      </c>
      <c r="I17" s="221">
        <f t="shared" si="2"/>
        <v>4</v>
      </c>
      <c r="J17" s="559">
        <f t="shared" si="3"/>
        <v>12</v>
      </c>
      <c r="K17" s="560" t="s">
        <v>270</v>
      </c>
      <c r="L17" s="561"/>
      <c r="M17" s="562" t="s">
        <v>737</v>
      </c>
      <c r="N17" s="563" t="s">
        <v>738</v>
      </c>
      <c r="O17" s="563" t="s">
        <v>564</v>
      </c>
      <c r="P17" s="563" t="s">
        <v>565</v>
      </c>
      <c r="Q17" s="563" t="s">
        <v>587</v>
      </c>
      <c r="R17" s="563" t="s">
        <v>587</v>
      </c>
      <c r="S17" s="563" t="s">
        <v>587</v>
      </c>
      <c r="T17" s="563" t="s">
        <v>587</v>
      </c>
      <c r="U17" s="576" t="s">
        <v>739</v>
      </c>
      <c r="V17" s="577" t="s">
        <v>740</v>
      </c>
      <c r="W17" s="577" t="s">
        <v>741</v>
      </c>
      <c r="X17" s="577" t="s">
        <v>742</v>
      </c>
      <c r="Y17" s="566">
        <f>'6. EVALUACIÓN CONTROLES'!AN13</f>
        <v>1</v>
      </c>
      <c r="Z17" s="566">
        <f>'6. EVALUACIÓN CONTROLES'!AP13</f>
        <v>3</v>
      </c>
      <c r="AA17" s="567">
        <f t="shared" si="0"/>
        <v>3</v>
      </c>
      <c r="AB17" s="568" t="str">
        <f t="shared" si="4"/>
        <v>RARA VEZ</v>
      </c>
      <c r="AC17" s="568" t="str">
        <f t="shared" si="5"/>
        <v>MODERADO</v>
      </c>
      <c r="AD17" s="560" t="s">
        <v>3</v>
      </c>
      <c r="AE17" s="569"/>
      <c r="AF17" s="570" t="s">
        <v>50</v>
      </c>
      <c r="AG17" s="571" t="s">
        <v>743</v>
      </c>
      <c r="AH17" s="572" t="s">
        <v>641</v>
      </c>
      <c r="AI17" s="573" t="s">
        <v>642</v>
      </c>
      <c r="AJ17" s="573" t="s">
        <v>643</v>
      </c>
      <c r="AK17" s="574" t="s">
        <v>645</v>
      </c>
      <c r="AL17" s="575" t="s">
        <v>644</v>
      </c>
      <c r="AM17" s="484"/>
      <c r="AN17" s="578" t="s">
        <v>762</v>
      </c>
      <c r="AO17" s="579" t="s">
        <v>763</v>
      </c>
      <c r="AP17" s="579" t="s">
        <v>764</v>
      </c>
      <c r="AR17" s="771" t="s">
        <v>816</v>
      </c>
      <c r="AS17" s="772"/>
      <c r="AT17" s="772"/>
      <c r="AU17" s="772"/>
      <c r="AV17" s="772"/>
      <c r="AW17" s="772"/>
      <c r="BP17" s="226"/>
      <c r="BQ17" s="227"/>
      <c r="BR17" s="228"/>
    </row>
    <row r="18" spans="1:70" s="217" customFormat="1" ht="409.5" customHeight="1" thickBot="1" x14ac:dyDescent="0.3">
      <c r="A18" s="371" t="s">
        <v>718</v>
      </c>
      <c r="B18" s="554" t="s">
        <v>727</v>
      </c>
      <c r="C18" s="555" t="s">
        <v>285</v>
      </c>
      <c r="D18" s="554" t="s">
        <v>99</v>
      </c>
      <c r="E18" s="556" t="s">
        <v>96</v>
      </c>
      <c r="F18" s="557" t="s">
        <v>22</v>
      </c>
      <c r="G18" s="558" t="s">
        <v>277</v>
      </c>
      <c r="H18" s="221">
        <f t="shared" si="1"/>
        <v>3</v>
      </c>
      <c r="I18" s="221">
        <f t="shared" si="2"/>
        <v>5</v>
      </c>
      <c r="J18" s="559">
        <f t="shared" si="3"/>
        <v>15</v>
      </c>
      <c r="K18" s="560" t="s">
        <v>270</v>
      </c>
      <c r="L18" s="561"/>
      <c r="M18" s="562" t="s">
        <v>744</v>
      </c>
      <c r="N18" s="563" t="s">
        <v>566</v>
      </c>
      <c r="O18" s="563" t="s">
        <v>720</v>
      </c>
      <c r="P18" s="563" t="s">
        <v>567</v>
      </c>
      <c r="Q18" s="563" t="s">
        <v>722</v>
      </c>
      <c r="R18" s="563" t="s">
        <v>329</v>
      </c>
      <c r="S18" s="563" t="s">
        <v>587</v>
      </c>
      <c r="T18" s="563" t="s">
        <v>587</v>
      </c>
      <c r="U18" s="554" t="s">
        <v>745</v>
      </c>
      <c r="V18" s="565" t="s">
        <v>746</v>
      </c>
      <c r="W18" s="565" t="s">
        <v>747</v>
      </c>
      <c r="X18" s="565" t="s">
        <v>748</v>
      </c>
      <c r="Y18" s="566">
        <f>'6. EVALUACIÓN CONTROLES'!AN14</f>
        <v>1</v>
      </c>
      <c r="Z18" s="566">
        <f>'6. EVALUACIÓN CONTROLES'!AP14</f>
        <v>5</v>
      </c>
      <c r="AA18" s="567">
        <f t="shared" si="0"/>
        <v>5</v>
      </c>
      <c r="AB18" s="568" t="str">
        <f t="shared" si="4"/>
        <v>RARA VEZ</v>
      </c>
      <c r="AC18" s="568" t="str">
        <f t="shared" si="5"/>
        <v>CATASTRÓFICO</v>
      </c>
      <c r="AD18" s="560" t="s">
        <v>270</v>
      </c>
      <c r="AE18" s="569"/>
      <c r="AF18" s="570" t="s">
        <v>51</v>
      </c>
      <c r="AG18" s="571" t="s">
        <v>749</v>
      </c>
      <c r="AH18" s="572" t="s">
        <v>505</v>
      </c>
      <c r="AI18" s="573" t="s">
        <v>502</v>
      </c>
      <c r="AJ18" s="573" t="s">
        <v>503</v>
      </c>
      <c r="AK18" s="574" t="s">
        <v>504</v>
      </c>
      <c r="AL18" s="575" t="s">
        <v>506</v>
      </c>
      <c r="AM18" s="484"/>
      <c r="AN18" s="215" t="s">
        <v>802</v>
      </c>
      <c r="AO18" s="216" t="s">
        <v>800</v>
      </c>
      <c r="AP18" s="216" t="s">
        <v>801</v>
      </c>
      <c r="AR18" s="771" t="s">
        <v>817</v>
      </c>
      <c r="AS18" s="772"/>
      <c r="AT18" s="772"/>
      <c r="AU18" s="772"/>
      <c r="AV18" s="772"/>
      <c r="AW18" s="772"/>
      <c r="BP18" s="226"/>
      <c r="BQ18" s="227"/>
      <c r="BR18" s="228"/>
    </row>
    <row r="19" spans="1:70" s="217" customFormat="1" ht="409.5" customHeight="1" thickBot="1" x14ac:dyDescent="0.3">
      <c r="A19" s="371" t="s">
        <v>692</v>
      </c>
      <c r="B19" s="554" t="s">
        <v>728</v>
      </c>
      <c r="C19" s="555" t="s">
        <v>729</v>
      </c>
      <c r="D19" s="554" t="s">
        <v>99</v>
      </c>
      <c r="E19" s="556" t="s">
        <v>96</v>
      </c>
      <c r="F19" s="557" t="s">
        <v>22</v>
      </c>
      <c r="G19" s="558" t="s">
        <v>277</v>
      </c>
      <c r="H19" s="221">
        <f t="shared" si="1"/>
        <v>3</v>
      </c>
      <c r="I19" s="221">
        <f t="shared" si="2"/>
        <v>5</v>
      </c>
      <c r="J19" s="559">
        <f t="shared" si="3"/>
        <v>15</v>
      </c>
      <c r="K19" s="560" t="s">
        <v>270</v>
      </c>
      <c r="L19" s="561"/>
      <c r="M19" s="562" t="s">
        <v>713</v>
      </c>
      <c r="N19" s="563" t="s">
        <v>568</v>
      </c>
      <c r="O19" s="563" t="s">
        <v>631</v>
      </c>
      <c r="P19" s="563" t="s">
        <v>632</v>
      </c>
      <c r="Q19" s="563" t="s">
        <v>750</v>
      </c>
      <c r="R19" s="563" t="s">
        <v>751</v>
      </c>
      <c r="S19" s="563" t="s">
        <v>721</v>
      </c>
      <c r="T19" s="563" t="s">
        <v>587</v>
      </c>
      <c r="U19" s="554" t="s">
        <v>752</v>
      </c>
      <c r="V19" s="565" t="s">
        <v>753</v>
      </c>
      <c r="W19" s="565" t="s">
        <v>754</v>
      </c>
      <c r="X19" s="565" t="s">
        <v>755</v>
      </c>
      <c r="Y19" s="566">
        <f>'6. EVALUACIÓN CONTROLES'!AN15</f>
        <v>1</v>
      </c>
      <c r="Z19" s="566">
        <f>'6. EVALUACIÓN CONTROLES'!AP15</f>
        <v>5</v>
      </c>
      <c r="AA19" s="567">
        <f t="shared" si="0"/>
        <v>5</v>
      </c>
      <c r="AB19" s="568" t="str">
        <f t="shared" si="4"/>
        <v>RARA VEZ</v>
      </c>
      <c r="AC19" s="568" t="str">
        <f t="shared" si="5"/>
        <v>CATASTRÓFICO</v>
      </c>
      <c r="AD19" s="560" t="s">
        <v>270</v>
      </c>
      <c r="AE19" s="569"/>
      <c r="AF19" s="570" t="s">
        <v>51</v>
      </c>
      <c r="AG19" s="571" t="s">
        <v>756</v>
      </c>
      <c r="AH19" s="572" t="s">
        <v>646</v>
      </c>
      <c r="AI19" s="573" t="s">
        <v>647</v>
      </c>
      <c r="AJ19" s="573" t="s">
        <v>648</v>
      </c>
      <c r="AK19" s="574" t="s">
        <v>649</v>
      </c>
      <c r="AL19" s="575" t="s">
        <v>650</v>
      </c>
      <c r="AM19" s="484"/>
      <c r="AN19" s="215" t="s">
        <v>803</v>
      </c>
      <c r="AO19" s="216" t="s">
        <v>804</v>
      </c>
      <c r="AP19" s="216" t="s">
        <v>805</v>
      </c>
      <c r="AR19" s="771" t="s">
        <v>820</v>
      </c>
      <c r="AS19" s="772"/>
      <c r="AT19" s="772"/>
      <c r="AU19" s="772"/>
      <c r="AV19" s="772"/>
      <c r="AW19" s="772"/>
      <c r="BP19" s="226"/>
      <c r="BQ19" s="227"/>
      <c r="BR19" s="228"/>
    </row>
    <row r="20" spans="1:70" s="217" customFormat="1" ht="409.5" hidden="1" customHeight="1" thickBot="1" x14ac:dyDescent="0.3">
      <c r="A20" s="371" t="s">
        <v>100</v>
      </c>
      <c r="B20" s="312" t="s">
        <v>286</v>
      </c>
      <c r="C20" s="311" t="s">
        <v>287</v>
      </c>
      <c r="D20" s="312" t="s">
        <v>288</v>
      </c>
      <c r="E20" s="313" t="s">
        <v>64</v>
      </c>
      <c r="F20" s="307" t="s">
        <v>22</v>
      </c>
      <c r="G20" s="304" t="s">
        <v>275</v>
      </c>
      <c r="H20" s="221">
        <f t="shared" si="1"/>
        <v>3</v>
      </c>
      <c r="I20" s="221">
        <f t="shared" si="2"/>
        <v>3</v>
      </c>
      <c r="J20" s="303">
        <f t="shared" si="3"/>
        <v>9</v>
      </c>
      <c r="K20" s="334" t="s">
        <v>271</v>
      </c>
      <c r="L20" s="321"/>
      <c r="M20" s="393" t="s">
        <v>570</v>
      </c>
      <c r="N20" s="545" t="s">
        <v>569</v>
      </c>
      <c r="O20" s="545" t="s">
        <v>571</v>
      </c>
      <c r="P20" s="545" t="s">
        <v>587</v>
      </c>
      <c r="Q20" s="545" t="s">
        <v>587</v>
      </c>
      <c r="R20" s="545" t="s">
        <v>587</v>
      </c>
      <c r="S20" s="545" t="s">
        <v>587</v>
      </c>
      <c r="T20" s="545" t="s">
        <v>587</v>
      </c>
      <c r="U20" s="312" t="s">
        <v>665</v>
      </c>
      <c r="V20" s="400" t="s">
        <v>666</v>
      </c>
      <c r="W20" s="394" t="s">
        <v>667</v>
      </c>
      <c r="X20" s="394" t="s">
        <v>668</v>
      </c>
      <c r="Y20" s="464">
        <f>'6. EVALUACIÓN CONTROLES'!AN16</f>
        <v>2</v>
      </c>
      <c r="Z20" s="464">
        <f>'6. EVALUACIÓN CONTROLES'!AP16</f>
        <v>1</v>
      </c>
      <c r="AA20" s="490">
        <f t="shared" si="0"/>
        <v>2</v>
      </c>
      <c r="AB20" s="491" t="str">
        <f t="shared" si="4"/>
        <v>IMPROBABLE</v>
      </c>
      <c r="AC20" s="491" t="str">
        <f t="shared" si="5"/>
        <v>INSIGNIFICANTE</v>
      </c>
      <c r="AD20" s="334" t="s">
        <v>272</v>
      </c>
      <c r="AE20" s="341"/>
      <c r="AF20" s="513" t="s">
        <v>50</v>
      </c>
      <c r="AG20" s="502" t="s">
        <v>669</v>
      </c>
      <c r="AH20" s="503" t="s">
        <v>670</v>
      </c>
      <c r="AI20" s="504" t="s">
        <v>671</v>
      </c>
      <c r="AJ20" s="504" t="s">
        <v>672</v>
      </c>
      <c r="AK20" s="505" t="s">
        <v>673</v>
      </c>
      <c r="AL20" s="496" t="s">
        <v>674</v>
      </c>
      <c r="AM20" s="484"/>
      <c r="AN20" s="215" t="s">
        <v>784</v>
      </c>
      <c r="AO20" s="216" t="s">
        <v>785</v>
      </c>
      <c r="AP20" s="216" t="s">
        <v>786</v>
      </c>
      <c r="AR20" s="770"/>
      <c r="AS20" s="770"/>
      <c r="AT20" s="770"/>
      <c r="AU20" s="770"/>
      <c r="AV20" s="770"/>
      <c r="AW20" s="770"/>
      <c r="BP20" s="226"/>
      <c r="BQ20" s="227"/>
      <c r="BR20" s="228"/>
    </row>
    <row r="21" spans="1:70" s="234" customFormat="1" ht="200.25" hidden="1" customHeight="1" thickBot="1" x14ac:dyDescent="0.3">
      <c r="A21" s="372" t="s">
        <v>693</v>
      </c>
      <c r="B21" s="308" t="s">
        <v>349</v>
      </c>
      <c r="C21" s="309" t="s">
        <v>289</v>
      </c>
      <c r="D21" s="308" t="s">
        <v>350</v>
      </c>
      <c r="E21" s="317" t="s">
        <v>64</v>
      </c>
      <c r="F21" s="307" t="s">
        <v>22</v>
      </c>
      <c r="G21" s="304" t="s">
        <v>276</v>
      </c>
      <c r="H21" s="221">
        <f t="shared" si="1"/>
        <v>3</v>
      </c>
      <c r="I21" s="221">
        <f t="shared" si="2"/>
        <v>4</v>
      </c>
      <c r="J21" s="303">
        <f t="shared" si="3"/>
        <v>12</v>
      </c>
      <c r="K21" s="334" t="s">
        <v>270</v>
      </c>
      <c r="L21" s="321"/>
      <c r="M21" s="392" t="s">
        <v>573</v>
      </c>
      <c r="N21" s="544" t="s">
        <v>408</v>
      </c>
      <c r="O21" s="544" t="s">
        <v>714</v>
      </c>
      <c r="P21" s="544" t="s">
        <v>572</v>
      </c>
      <c r="Q21" s="544" t="s">
        <v>574</v>
      </c>
      <c r="R21" s="545" t="s">
        <v>587</v>
      </c>
      <c r="S21" s="545" t="s">
        <v>587</v>
      </c>
      <c r="T21" s="545" t="s">
        <v>587</v>
      </c>
      <c r="U21" s="318" t="s">
        <v>715</v>
      </c>
      <c r="V21" s="398" t="s">
        <v>495</v>
      </c>
      <c r="W21" s="398" t="s">
        <v>496</v>
      </c>
      <c r="X21" s="398" t="s">
        <v>497</v>
      </c>
      <c r="Y21" s="464">
        <f>'6. EVALUACIÓN CONTROLES'!AN17</f>
        <v>1</v>
      </c>
      <c r="Z21" s="464">
        <f>'6. EVALUACIÓN CONTROLES'!AP17</f>
        <v>2</v>
      </c>
      <c r="AA21" s="490">
        <f t="shared" si="0"/>
        <v>2</v>
      </c>
      <c r="AB21" s="491" t="str">
        <f t="shared" si="4"/>
        <v>RARA VEZ</v>
      </c>
      <c r="AC21" s="491" t="str">
        <f t="shared" si="5"/>
        <v>MENOR</v>
      </c>
      <c r="AD21" s="334" t="s">
        <v>272</v>
      </c>
      <c r="AE21" s="341"/>
      <c r="AF21" s="513" t="s">
        <v>50</v>
      </c>
      <c r="AG21" s="497" t="s">
        <v>542</v>
      </c>
      <c r="AH21" s="503" t="s">
        <v>537</v>
      </c>
      <c r="AI21" s="504" t="s">
        <v>538</v>
      </c>
      <c r="AJ21" s="504" t="s">
        <v>539</v>
      </c>
      <c r="AK21" s="505" t="s">
        <v>540</v>
      </c>
      <c r="AL21" s="496" t="s">
        <v>541</v>
      </c>
      <c r="AM21" s="484"/>
      <c r="AN21" s="222" t="s">
        <v>788</v>
      </c>
      <c r="AO21" s="223" t="s">
        <v>787</v>
      </c>
      <c r="AP21" s="223" t="s">
        <v>789</v>
      </c>
      <c r="AR21" s="773"/>
      <c r="AS21" s="773"/>
      <c r="AT21" s="773"/>
      <c r="AU21" s="773"/>
      <c r="AV21" s="773"/>
      <c r="AW21" s="773"/>
      <c r="BP21" s="235"/>
      <c r="BQ21" s="236"/>
      <c r="BR21" s="237"/>
    </row>
    <row r="22" spans="1:70" s="607" customFormat="1" ht="409.5" customHeight="1" thickBot="1" x14ac:dyDescent="0.3">
      <c r="A22" s="584" t="s">
        <v>694</v>
      </c>
      <c r="B22" s="585" t="s">
        <v>813</v>
      </c>
      <c r="C22" s="586" t="s">
        <v>814</v>
      </c>
      <c r="D22" s="585" t="s">
        <v>320</v>
      </c>
      <c r="E22" s="587" t="s">
        <v>93</v>
      </c>
      <c r="F22" s="588" t="s">
        <v>6</v>
      </c>
      <c r="G22" s="589" t="s">
        <v>276</v>
      </c>
      <c r="H22" s="590">
        <f t="shared" si="1"/>
        <v>2</v>
      </c>
      <c r="I22" s="590">
        <f t="shared" si="2"/>
        <v>4</v>
      </c>
      <c r="J22" s="591">
        <f t="shared" si="3"/>
        <v>8</v>
      </c>
      <c r="K22" s="560" t="s">
        <v>271</v>
      </c>
      <c r="L22" s="561"/>
      <c r="M22" s="592" t="s">
        <v>815</v>
      </c>
      <c r="N22" s="593" t="s">
        <v>575</v>
      </c>
      <c r="O22" s="593" t="s">
        <v>576</v>
      </c>
      <c r="P22" s="593" t="s">
        <v>580</v>
      </c>
      <c r="Q22" s="593" t="s">
        <v>578</v>
      </c>
      <c r="R22" s="593" t="s">
        <v>579</v>
      </c>
      <c r="S22" s="593" t="s">
        <v>581</v>
      </c>
      <c r="T22" s="593" t="s">
        <v>577</v>
      </c>
      <c r="U22" s="585" t="s">
        <v>716</v>
      </c>
      <c r="V22" s="594" t="s">
        <v>628</v>
      </c>
      <c r="W22" s="594" t="s">
        <v>629</v>
      </c>
      <c r="X22" s="594" t="s">
        <v>630</v>
      </c>
      <c r="Y22" s="595">
        <f>'6. EVALUACIÓN CONTROLES'!AN18</f>
        <v>1</v>
      </c>
      <c r="Z22" s="595">
        <f>'6. EVALUACIÓN CONTROLES'!AP18</f>
        <v>4</v>
      </c>
      <c r="AA22" s="596">
        <f t="shared" si="0"/>
        <v>4</v>
      </c>
      <c r="AB22" s="597" t="str">
        <f t="shared" si="4"/>
        <v>RARA VEZ</v>
      </c>
      <c r="AC22" s="597" t="str">
        <f t="shared" si="5"/>
        <v>MAYOR</v>
      </c>
      <c r="AD22" s="560" t="s">
        <v>271</v>
      </c>
      <c r="AE22" s="569"/>
      <c r="AF22" s="598" t="s">
        <v>51</v>
      </c>
      <c r="AG22" s="599" t="s">
        <v>687</v>
      </c>
      <c r="AH22" s="600" t="s">
        <v>505</v>
      </c>
      <c r="AI22" s="601" t="s">
        <v>502</v>
      </c>
      <c r="AJ22" s="601" t="s">
        <v>503</v>
      </c>
      <c r="AK22" s="602" t="s">
        <v>504</v>
      </c>
      <c r="AL22" s="603" t="s">
        <v>506</v>
      </c>
      <c r="AM22" s="604"/>
      <c r="AN22" s="605" t="s">
        <v>806</v>
      </c>
      <c r="AO22" s="606" t="s">
        <v>807</v>
      </c>
      <c r="AP22" s="606" t="s">
        <v>808</v>
      </c>
      <c r="AR22" s="771" t="s">
        <v>818</v>
      </c>
      <c r="AS22" s="772"/>
      <c r="AT22" s="772"/>
      <c r="AU22" s="772"/>
      <c r="AV22" s="772"/>
      <c r="AW22" s="772"/>
      <c r="BP22" s="238" t="s">
        <v>186</v>
      </c>
      <c r="BQ22" s="239" t="s">
        <v>187</v>
      </c>
      <c r="BR22" s="240" t="s">
        <v>188</v>
      </c>
    </row>
    <row r="23" spans="1:70" s="217" customFormat="1" ht="255.75" hidden="1" customHeight="1" thickBot="1" x14ac:dyDescent="0.3">
      <c r="A23" s="367" t="s">
        <v>170</v>
      </c>
      <c r="B23" s="308" t="s">
        <v>306</v>
      </c>
      <c r="C23" s="309" t="s">
        <v>233</v>
      </c>
      <c r="D23" s="308" t="s">
        <v>307</v>
      </c>
      <c r="E23" s="310" t="s">
        <v>64</v>
      </c>
      <c r="F23" s="307" t="s">
        <v>22</v>
      </c>
      <c r="G23" s="304" t="s">
        <v>276</v>
      </c>
      <c r="H23" s="221">
        <f t="shared" si="1"/>
        <v>3</v>
      </c>
      <c r="I23" s="221">
        <f t="shared" si="2"/>
        <v>4</v>
      </c>
      <c r="J23" s="303">
        <f t="shared" si="3"/>
        <v>12</v>
      </c>
      <c r="K23" s="334" t="s">
        <v>270</v>
      </c>
      <c r="L23" s="321"/>
      <c r="M23" s="392" t="s">
        <v>582</v>
      </c>
      <c r="N23" s="544" t="s">
        <v>584</v>
      </c>
      <c r="O23" s="544" t="s">
        <v>585</v>
      </c>
      <c r="P23" s="544" t="s">
        <v>583</v>
      </c>
      <c r="Q23" s="544" t="s">
        <v>586</v>
      </c>
      <c r="R23" s="544" t="s">
        <v>587</v>
      </c>
      <c r="S23" s="544" t="s">
        <v>587</v>
      </c>
      <c r="T23" s="544" t="s">
        <v>587</v>
      </c>
      <c r="U23" s="308" t="s">
        <v>547</v>
      </c>
      <c r="V23" s="407" t="s">
        <v>511</v>
      </c>
      <c r="W23" s="407" t="s">
        <v>512</v>
      </c>
      <c r="X23" s="407" t="s">
        <v>513</v>
      </c>
      <c r="Y23" s="464">
        <f>'6. EVALUACIÓN CONTROLES'!AN19</f>
        <v>1</v>
      </c>
      <c r="Z23" s="464">
        <f>'6. EVALUACIÓN CONTROLES'!AP19</f>
        <v>4</v>
      </c>
      <c r="AA23" s="490">
        <f t="shared" si="0"/>
        <v>4</v>
      </c>
      <c r="AB23" s="491" t="str">
        <f t="shared" si="4"/>
        <v>RARA VEZ</v>
      </c>
      <c r="AC23" s="491" t="str">
        <f t="shared" si="5"/>
        <v>MAYOR</v>
      </c>
      <c r="AD23" s="334" t="s">
        <v>271</v>
      </c>
      <c r="AE23" s="341"/>
      <c r="AF23" s="513" t="s">
        <v>50</v>
      </c>
      <c r="AG23" s="497" t="s">
        <v>690</v>
      </c>
      <c r="AH23" s="498" t="s">
        <v>651</v>
      </c>
      <c r="AI23" s="499" t="s">
        <v>652</v>
      </c>
      <c r="AJ23" s="499" t="s">
        <v>526</v>
      </c>
      <c r="AK23" s="500" t="s">
        <v>653</v>
      </c>
      <c r="AL23" s="501" t="s">
        <v>654</v>
      </c>
      <c r="AM23" s="484"/>
      <c r="AN23" s="224" t="s">
        <v>765</v>
      </c>
      <c r="AO23" s="225" t="s">
        <v>760</v>
      </c>
      <c r="AP23" s="225" t="s">
        <v>761</v>
      </c>
      <c r="AR23" s="770"/>
      <c r="AS23" s="770"/>
      <c r="AT23" s="770"/>
      <c r="AU23" s="770"/>
      <c r="AV23" s="770"/>
      <c r="AW23" s="770"/>
      <c r="BP23" s="226"/>
      <c r="BQ23" s="227"/>
      <c r="BR23" s="228"/>
    </row>
    <row r="24" spans="1:70" s="217" customFormat="1" ht="408.75" hidden="1" customHeight="1" thickBot="1" x14ac:dyDescent="0.3">
      <c r="A24" s="373" t="s">
        <v>228</v>
      </c>
      <c r="B24" s="308" t="s">
        <v>232</v>
      </c>
      <c r="C24" s="309" t="s">
        <v>290</v>
      </c>
      <c r="D24" s="308" t="s">
        <v>291</v>
      </c>
      <c r="E24" s="310" t="s">
        <v>64</v>
      </c>
      <c r="F24" s="307" t="s">
        <v>22</v>
      </c>
      <c r="G24" s="304" t="s">
        <v>275</v>
      </c>
      <c r="H24" s="221">
        <f t="shared" si="1"/>
        <v>3</v>
      </c>
      <c r="I24" s="221">
        <f t="shared" si="2"/>
        <v>3</v>
      </c>
      <c r="J24" s="303">
        <f t="shared" si="3"/>
        <v>9</v>
      </c>
      <c r="K24" s="334" t="s">
        <v>271</v>
      </c>
      <c r="L24" s="321"/>
      <c r="M24" s="392" t="s">
        <v>717</v>
      </c>
      <c r="N24" s="544" t="s">
        <v>588</v>
      </c>
      <c r="O24" s="544" t="s">
        <v>589</v>
      </c>
      <c r="P24" s="544" t="s">
        <v>380</v>
      </c>
      <c r="Q24" s="544" t="s">
        <v>590</v>
      </c>
      <c r="R24" s="544" t="s">
        <v>587</v>
      </c>
      <c r="S24" s="544" t="s">
        <v>587</v>
      </c>
      <c r="T24" s="544" t="s">
        <v>587</v>
      </c>
      <c r="U24" s="308" t="s">
        <v>545</v>
      </c>
      <c r="V24" s="407" t="s">
        <v>514</v>
      </c>
      <c r="W24" s="407" t="s">
        <v>515</v>
      </c>
      <c r="X24" s="407" t="s">
        <v>516</v>
      </c>
      <c r="Y24" s="464">
        <f>'6. EVALUACIÓN CONTROLES'!AN20</f>
        <v>1</v>
      </c>
      <c r="Z24" s="464">
        <f>'6. EVALUACIÓN CONTROLES'!AP20</f>
        <v>3</v>
      </c>
      <c r="AA24" s="490">
        <f t="shared" si="0"/>
        <v>3</v>
      </c>
      <c r="AB24" s="491" t="str">
        <f t="shared" si="4"/>
        <v>RARA VEZ</v>
      </c>
      <c r="AC24" s="491" t="str">
        <f t="shared" si="5"/>
        <v>MODERADO</v>
      </c>
      <c r="AD24" s="334" t="s">
        <v>3</v>
      </c>
      <c r="AE24" s="341"/>
      <c r="AF24" s="513" t="s">
        <v>181</v>
      </c>
      <c r="AG24" s="497" t="s">
        <v>689</v>
      </c>
      <c r="AH24" s="498" t="s">
        <v>517</v>
      </c>
      <c r="AI24" s="499" t="s">
        <v>518</v>
      </c>
      <c r="AJ24" s="499" t="s">
        <v>519</v>
      </c>
      <c r="AK24" s="500" t="s">
        <v>521</v>
      </c>
      <c r="AL24" s="501" t="s">
        <v>520</v>
      </c>
      <c r="AM24" s="484"/>
      <c r="AN24" s="224" t="s">
        <v>766</v>
      </c>
      <c r="AO24" s="225" t="s">
        <v>767</v>
      </c>
      <c r="AP24" s="225" t="s">
        <v>768</v>
      </c>
      <c r="AR24" s="770"/>
      <c r="AS24" s="770"/>
      <c r="AT24" s="770"/>
      <c r="AU24" s="770"/>
      <c r="AV24" s="770"/>
      <c r="AW24" s="770"/>
      <c r="BP24" s="226"/>
      <c r="BQ24" s="227"/>
      <c r="BR24" s="228"/>
    </row>
    <row r="25" spans="1:70" s="211" customFormat="1" ht="282" hidden="1" customHeight="1" thickBot="1" x14ac:dyDescent="0.3">
      <c r="A25" s="374" t="s">
        <v>228</v>
      </c>
      <c r="B25" s="318" t="s">
        <v>292</v>
      </c>
      <c r="C25" s="319" t="s">
        <v>293</v>
      </c>
      <c r="D25" s="318" t="s">
        <v>308</v>
      </c>
      <c r="E25" s="320" t="s">
        <v>64</v>
      </c>
      <c r="F25" s="307" t="s">
        <v>22</v>
      </c>
      <c r="G25" s="304" t="s">
        <v>275</v>
      </c>
      <c r="H25" s="221">
        <f t="shared" si="1"/>
        <v>3</v>
      </c>
      <c r="I25" s="221">
        <f t="shared" si="2"/>
        <v>3</v>
      </c>
      <c r="J25" s="303">
        <f t="shared" si="3"/>
        <v>9</v>
      </c>
      <c r="K25" s="334" t="s">
        <v>271</v>
      </c>
      <c r="L25" s="321"/>
      <c r="M25" s="397" t="s">
        <v>591</v>
      </c>
      <c r="N25" s="547" t="s">
        <v>594</v>
      </c>
      <c r="O25" s="547" t="s">
        <v>595</v>
      </c>
      <c r="P25" s="547" t="s">
        <v>593</v>
      </c>
      <c r="Q25" s="547" t="s">
        <v>592</v>
      </c>
      <c r="R25" s="547" t="s">
        <v>587</v>
      </c>
      <c r="S25" s="547" t="s">
        <v>587</v>
      </c>
      <c r="T25" s="547" t="s">
        <v>587</v>
      </c>
      <c r="U25" s="318" t="s">
        <v>546</v>
      </c>
      <c r="V25" s="398" t="s">
        <v>522</v>
      </c>
      <c r="W25" s="398" t="s">
        <v>523</v>
      </c>
      <c r="X25" s="398" t="s">
        <v>524</v>
      </c>
      <c r="Y25" s="464">
        <f>'[1]6. EVALUACIÓN CONTROLES'!AN19</f>
        <v>1</v>
      </c>
      <c r="Z25" s="464">
        <f>'6. EVALUACIÓN CONTROLES'!AP21</f>
        <v>3</v>
      </c>
      <c r="AA25" s="490">
        <f t="shared" si="0"/>
        <v>3</v>
      </c>
      <c r="AB25" s="491" t="str">
        <f t="shared" si="4"/>
        <v>RARA VEZ</v>
      </c>
      <c r="AC25" s="491" t="str">
        <f t="shared" si="5"/>
        <v>MODERADO</v>
      </c>
      <c r="AD25" s="334" t="s">
        <v>3</v>
      </c>
      <c r="AE25" s="341"/>
      <c r="AF25" s="513" t="s">
        <v>181</v>
      </c>
      <c r="AG25" s="508" t="s">
        <v>688</v>
      </c>
      <c r="AH25" s="508" t="s">
        <v>527</v>
      </c>
      <c r="AI25" s="530" t="s">
        <v>528</v>
      </c>
      <c r="AJ25" s="509" t="s">
        <v>529</v>
      </c>
      <c r="AK25" s="510" t="s">
        <v>530</v>
      </c>
      <c r="AL25" s="511" t="s">
        <v>531</v>
      </c>
      <c r="AM25" s="484"/>
      <c r="AN25" s="224" t="s">
        <v>769</v>
      </c>
      <c r="AO25" s="225" t="s">
        <v>770</v>
      </c>
      <c r="AP25" s="225" t="s">
        <v>771</v>
      </c>
      <c r="AQ25" s="536"/>
      <c r="AR25" s="774"/>
      <c r="AS25" s="774"/>
      <c r="AT25" s="774"/>
      <c r="AU25" s="774"/>
      <c r="AV25" s="774"/>
      <c r="AW25" s="774"/>
      <c r="BP25" s="241"/>
      <c r="BQ25" s="242"/>
      <c r="BR25" s="243"/>
    </row>
    <row r="26" spans="1:70" s="211" customFormat="1" ht="409.5" hidden="1" customHeight="1" thickBot="1" x14ac:dyDescent="0.3">
      <c r="A26" s="368" t="s">
        <v>655</v>
      </c>
      <c r="B26" s="312" t="s">
        <v>309</v>
      </c>
      <c r="C26" s="311" t="s">
        <v>294</v>
      </c>
      <c r="D26" s="312" t="s">
        <v>310</v>
      </c>
      <c r="E26" s="335" t="s">
        <v>64</v>
      </c>
      <c r="F26" s="307" t="s">
        <v>6</v>
      </c>
      <c r="G26" s="304" t="s">
        <v>274</v>
      </c>
      <c r="H26" s="336">
        <f t="shared" si="1"/>
        <v>2</v>
      </c>
      <c r="I26" s="336">
        <f t="shared" si="2"/>
        <v>2</v>
      </c>
      <c r="J26" s="337">
        <f t="shared" si="3"/>
        <v>4</v>
      </c>
      <c r="K26" s="338" t="s">
        <v>272</v>
      </c>
      <c r="L26" s="321"/>
      <c r="M26" s="399" t="s">
        <v>596</v>
      </c>
      <c r="N26" s="548" t="s">
        <v>597</v>
      </c>
      <c r="O26" s="549" t="s">
        <v>598</v>
      </c>
      <c r="P26" s="549" t="s">
        <v>598</v>
      </c>
      <c r="Q26" s="549" t="s">
        <v>626</v>
      </c>
      <c r="R26" s="549" t="s">
        <v>662</v>
      </c>
      <c r="S26" s="549" t="s">
        <v>587</v>
      </c>
      <c r="T26" s="549" t="s">
        <v>587</v>
      </c>
      <c r="U26" s="314" t="s">
        <v>627</v>
      </c>
      <c r="V26" s="396" t="s">
        <v>508</v>
      </c>
      <c r="W26" s="396" t="s">
        <v>509</v>
      </c>
      <c r="X26" s="535" t="s">
        <v>510</v>
      </c>
      <c r="Y26" s="464">
        <f>'6. EVALUACIÓN CONTROLES'!AN23</f>
        <v>1</v>
      </c>
      <c r="Z26" s="464">
        <f>'6. EVALUACIÓN CONTROLES'!AP23</f>
        <v>2</v>
      </c>
      <c r="AA26" s="490">
        <f t="shared" si="0"/>
        <v>2</v>
      </c>
      <c r="AB26" s="491" t="str">
        <f t="shared" si="4"/>
        <v>RARA VEZ</v>
      </c>
      <c r="AC26" s="491" t="str">
        <f t="shared" si="5"/>
        <v>MENOR</v>
      </c>
      <c r="AD26" s="334" t="s">
        <v>272</v>
      </c>
      <c r="AE26" s="341"/>
      <c r="AF26" s="514" t="s">
        <v>181</v>
      </c>
      <c r="AG26" s="512" t="s">
        <v>663</v>
      </c>
      <c r="AH26" s="531" t="s">
        <v>532</v>
      </c>
      <c r="AI26" s="532" t="s">
        <v>533</v>
      </c>
      <c r="AJ26" s="532" t="s">
        <v>534</v>
      </c>
      <c r="AK26" s="533" t="s">
        <v>535</v>
      </c>
      <c r="AL26" s="534" t="s">
        <v>536</v>
      </c>
      <c r="AM26" s="484"/>
      <c r="AN26" s="578" t="s">
        <v>772</v>
      </c>
      <c r="AO26" s="579" t="s">
        <v>774</v>
      </c>
      <c r="AP26" s="579" t="s">
        <v>773</v>
      </c>
      <c r="AR26" s="774"/>
      <c r="AS26" s="774"/>
      <c r="AT26" s="774"/>
      <c r="AU26" s="774"/>
      <c r="AV26" s="774"/>
      <c r="AW26" s="774"/>
      <c r="BP26" s="229"/>
      <c r="BQ26" s="230"/>
      <c r="BR26" s="231"/>
    </row>
    <row r="27" spans="1:70" s="211" customFormat="1" ht="62.25" customHeight="1" x14ac:dyDescent="0.25">
      <c r="A27" s="244"/>
      <c r="L27" s="332"/>
      <c r="AE27" s="332"/>
      <c r="AM27" s="332"/>
    </row>
    <row r="90" spans="4:7" ht="62.25" customHeight="1" thickBot="1" x14ac:dyDescent="0.25"/>
    <row r="91" spans="4:7" ht="62.25" customHeight="1" x14ac:dyDescent="0.2">
      <c r="D91" s="2" t="s">
        <v>273</v>
      </c>
      <c r="E91" s="28" t="s">
        <v>64</v>
      </c>
      <c r="G91" s="36" t="s">
        <v>138</v>
      </c>
    </row>
    <row r="92" spans="4:7" ht="62.25" customHeight="1" x14ac:dyDescent="0.2">
      <c r="D92" s="3" t="s">
        <v>6</v>
      </c>
      <c r="E92" s="29" t="s">
        <v>93</v>
      </c>
      <c r="G92" s="36" t="s">
        <v>274</v>
      </c>
    </row>
    <row r="93" spans="4:7" ht="62.25" customHeight="1" x14ac:dyDescent="0.2">
      <c r="D93" s="3" t="s">
        <v>22</v>
      </c>
      <c r="E93" s="31" t="s">
        <v>94</v>
      </c>
      <c r="G93" s="36" t="s">
        <v>275</v>
      </c>
    </row>
    <row r="94" spans="4:7" ht="62.25" customHeight="1" x14ac:dyDescent="0.2">
      <c r="D94" s="3" t="s">
        <v>7</v>
      </c>
      <c r="E94" s="29" t="s">
        <v>95</v>
      </c>
      <c r="G94" s="36" t="s">
        <v>276</v>
      </c>
    </row>
    <row r="95" spans="4:7" ht="62.25" customHeight="1" thickBot="1" x14ac:dyDescent="0.25">
      <c r="D95" s="4" t="s">
        <v>141</v>
      </c>
      <c r="E95" s="29" t="s">
        <v>96</v>
      </c>
      <c r="G95" s="37" t="s">
        <v>277</v>
      </c>
    </row>
    <row r="96" spans="4:7" ht="20.25" customHeight="1" x14ac:dyDescent="0.2"/>
    <row r="97" spans="4:4" ht="20.25" customHeight="1" x14ac:dyDescent="0.2"/>
    <row r="98" spans="4:4" ht="20.25" customHeight="1" x14ac:dyDescent="0.2"/>
    <row r="99" spans="4:4" ht="20.25" customHeight="1" x14ac:dyDescent="0.2"/>
    <row r="100" spans="4:4" ht="20.25" customHeight="1" x14ac:dyDescent="0.2">
      <c r="D100" s="28" t="s">
        <v>270</v>
      </c>
    </row>
    <row r="101" spans="4:4" ht="20.25" customHeight="1" x14ac:dyDescent="0.2">
      <c r="D101" s="28" t="s">
        <v>271</v>
      </c>
    </row>
    <row r="102" spans="4:4" ht="20.25" customHeight="1" x14ac:dyDescent="0.2">
      <c r="D102" s="28" t="s">
        <v>3</v>
      </c>
    </row>
    <row r="103" spans="4:4" ht="20.25" customHeight="1" x14ac:dyDescent="0.2">
      <c r="D103" s="28" t="s">
        <v>272</v>
      </c>
    </row>
    <row r="104" spans="4:4" ht="20.25" customHeight="1" x14ac:dyDescent="0.2"/>
    <row r="105" spans="4:4" ht="20.25" customHeight="1" x14ac:dyDescent="0.2"/>
    <row r="106" spans="4:4" ht="20.25" customHeight="1" x14ac:dyDescent="0.2"/>
    <row r="107" spans="4:4" ht="20.25" customHeight="1" x14ac:dyDescent="0.2"/>
    <row r="108" spans="4:4" ht="20.25" customHeight="1" x14ac:dyDescent="0.2"/>
    <row r="109" spans="4:4" ht="20.25" customHeight="1" x14ac:dyDescent="0.2"/>
    <row r="110" spans="4:4" ht="20.25" customHeight="1" x14ac:dyDescent="0.2"/>
    <row r="111" spans="4:4" ht="20.25" customHeight="1" x14ac:dyDescent="0.2"/>
    <row r="112" spans="4:4"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row r="138" ht="20.25" customHeight="1" x14ac:dyDescent="0.2"/>
    <row r="139" ht="20.25" customHeight="1" x14ac:dyDescent="0.2"/>
    <row r="140" ht="20.25" customHeight="1" x14ac:dyDescent="0.2"/>
    <row r="141" ht="20.25" customHeight="1" x14ac:dyDescent="0.2"/>
    <row r="142" ht="20.25" customHeight="1" x14ac:dyDescent="0.2"/>
    <row r="143" ht="20.25" customHeight="1" x14ac:dyDescent="0.2"/>
    <row r="144" ht="20.25" customHeight="1" x14ac:dyDescent="0.2"/>
    <row r="145" spans="32:32" ht="20.25" customHeight="1" x14ac:dyDescent="0.2"/>
    <row r="146" spans="32:32" ht="20.25" customHeight="1" x14ac:dyDescent="0.2"/>
    <row r="147" spans="32:32" ht="20.25" customHeight="1" x14ac:dyDescent="0.2"/>
    <row r="148" spans="32:32" ht="20.25" customHeight="1" x14ac:dyDescent="0.2"/>
    <row r="149" spans="32:32" ht="20.25" customHeight="1" x14ac:dyDescent="0.2"/>
    <row r="150" spans="32:32" ht="20.25" customHeight="1" x14ac:dyDescent="0.2"/>
    <row r="151" spans="32:32" ht="20.25" customHeight="1" x14ac:dyDescent="0.2"/>
    <row r="152" spans="32:32" ht="20.25" customHeight="1" x14ac:dyDescent="0.2"/>
    <row r="153" spans="32:32" ht="20.25" customHeight="1" x14ac:dyDescent="0.2"/>
    <row r="154" spans="32:32" ht="20.25" customHeight="1" thickBot="1" x14ac:dyDescent="0.25"/>
    <row r="155" spans="32:32" ht="20.25" customHeight="1" thickBot="1" x14ac:dyDescent="0.25">
      <c r="AF155" s="14" t="s">
        <v>181</v>
      </c>
    </row>
    <row r="156" spans="32:32" ht="20.25" customHeight="1" thickBot="1" x14ac:dyDescent="0.25">
      <c r="AF156" s="16" t="s">
        <v>50</v>
      </c>
    </row>
    <row r="157" spans="32:32" ht="20.25" customHeight="1" x14ac:dyDescent="0.2">
      <c r="AF157" s="18" t="s">
        <v>51</v>
      </c>
    </row>
    <row r="158" spans="32:32" ht="20.25" customHeight="1" thickBot="1" x14ac:dyDescent="0.25">
      <c r="AF158" s="20" t="s">
        <v>52</v>
      </c>
    </row>
    <row r="159" spans="32:32" ht="20.25" customHeight="1" x14ac:dyDescent="0.2"/>
    <row r="160" spans="32:32" ht="20.25" customHeight="1" x14ac:dyDescent="0.2"/>
    <row r="161" spans="4:24" ht="20.25" customHeight="1" thickBot="1" x14ac:dyDescent="0.25">
      <c r="E161" s="28" t="s">
        <v>66</v>
      </c>
      <c r="G161" s="28" t="s">
        <v>67</v>
      </c>
      <c r="K161" s="28" t="s">
        <v>69</v>
      </c>
      <c r="U161" s="28" t="s">
        <v>97</v>
      </c>
    </row>
    <row r="162" spans="4:24" ht="20.25" customHeight="1" thickBot="1" x14ac:dyDescent="0.25">
      <c r="E162" s="28" t="s">
        <v>64</v>
      </c>
      <c r="G162" s="28" t="s">
        <v>46</v>
      </c>
      <c r="K162" s="325" t="s">
        <v>70</v>
      </c>
      <c r="L162" s="324"/>
      <c r="M162" s="28">
        <v>1</v>
      </c>
      <c r="U162" s="2" t="s">
        <v>33</v>
      </c>
      <c r="V162" s="201"/>
      <c r="W162" s="201"/>
      <c r="X162" s="201"/>
    </row>
    <row r="163" spans="4:24" ht="62.25" customHeight="1" thickBot="1" x14ac:dyDescent="0.25">
      <c r="D163" s="673"/>
      <c r="E163" s="29" t="s">
        <v>93</v>
      </c>
      <c r="G163" s="28" t="s">
        <v>68</v>
      </c>
      <c r="K163" s="326" t="s">
        <v>71</v>
      </c>
      <c r="L163" s="324"/>
      <c r="M163" s="28">
        <v>2</v>
      </c>
      <c r="U163" s="3" t="s">
        <v>16</v>
      </c>
      <c r="V163" s="201"/>
      <c r="W163" s="201"/>
      <c r="X163" s="201"/>
    </row>
    <row r="164" spans="4:24" ht="62.25" customHeight="1" x14ac:dyDescent="0.2">
      <c r="D164" s="674"/>
      <c r="E164" s="31" t="s">
        <v>94</v>
      </c>
      <c r="K164" s="327" t="s">
        <v>72</v>
      </c>
      <c r="L164" s="324"/>
      <c r="M164" s="28">
        <v>3</v>
      </c>
      <c r="U164" s="3" t="s">
        <v>17</v>
      </c>
      <c r="V164" s="202"/>
      <c r="W164" s="202"/>
      <c r="X164" s="202"/>
    </row>
    <row r="165" spans="4:24" ht="62.25" customHeight="1" thickBot="1" x14ac:dyDescent="0.25">
      <c r="D165" s="674"/>
      <c r="E165" s="29" t="s">
        <v>95</v>
      </c>
      <c r="K165" s="328" t="s">
        <v>73</v>
      </c>
      <c r="L165" s="324"/>
      <c r="M165" s="28">
        <v>4</v>
      </c>
      <c r="U165" s="3" t="s">
        <v>18</v>
      </c>
      <c r="V165" s="202"/>
      <c r="W165" s="202"/>
      <c r="X165" s="202"/>
    </row>
    <row r="166" spans="4:24" ht="62.25" customHeight="1" thickBot="1" x14ac:dyDescent="0.25">
      <c r="D166" s="674"/>
      <c r="E166" s="29" t="s">
        <v>96</v>
      </c>
      <c r="K166" s="328" t="s">
        <v>89</v>
      </c>
      <c r="L166" s="324"/>
      <c r="M166" s="28">
        <v>5</v>
      </c>
      <c r="U166" s="4" t="s">
        <v>19</v>
      </c>
      <c r="V166" s="203"/>
      <c r="W166" s="203"/>
      <c r="X166" s="203"/>
    </row>
    <row r="167" spans="4:24" ht="20.25" customHeight="1" x14ac:dyDescent="0.2">
      <c r="D167" s="674"/>
      <c r="E167" s="32"/>
    </row>
    <row r="168" spans="4:24" ht="20.25" customHeight="1" x14ac:dyDescent="0.2">
      <c r="D168" s="675"/>
      <c r="E168" s="29"/>
    </row>
    <row r="169" spans="4:24" ht="20.25" customHeight="1" x14ac:dyDescent="0.2">
      <c r="D169" s="670"/>
    </row>
    <row r="170" spans="4:24" ht="20.25" customHeight="1" x14ac:dyDescent="0.2">
      <c r="D170" s="671"/>
      <c r="E170" s="29"/>
    </row>
    <row r="171" spans="4:24" ht="20.25" customHeight="1" x14ac:dyDescent="0.2">
      <c r="D171" s="671"/>
      <c r="E171" s="32"/>
    </row>
    <row r="172" spans="4:24" ht="20.25" customHeight="1" x14ac:dyDescent="0.2">
      <c r="D172" s="671"/>
      <c r="E172" s="29"/>
    </row>
    <row r="173" spans="4:24" ht="20.25" customHeight="1" x14ac:dyDescent="0.2">
      <c r="D173" s="671"/>
      <c r="E173" s="29"/>
    </row>
    <row r="174" spans="4:24" ht="20.25" customHeight="1" x14ac:dyDescent="0.2">
      <c r="D174" s="672"/>
      <c r="E174" s="29"/>
    </row>
    <row r="175" spans="4:24" ht="20.25" customHeight="1" x14ac:dyDescent="0.2">
      <c r="D175" s="673"/>
    </row>
    <row r="176" spans="4:24" ht="20.25" customHeight="1" x14ac:dyDescent="0.2">
      <c r="D176" s="674"/>
      <c r="E176" s="29"/>
    </row>
    <row r="177" spans="4:5" ht="20.25" customHeight="1" x14ac:dyDescent="0.2">
      <c r="D177" s="674"/>
      <c r="E177" s="29"/>
    </row>
    <row r="178" spans="4:5" ht="20.25" customHeight="1" x14ac:dyDescent="0.2">
      <c r="D178" s="674"/>
      <c r="E178" s="29"/>
    </row>
    <row r="179" spans="4:5" ht="20.25" customHeight="1" x14ac:dyDescent="0.2">
      <c r="D179" s="675"/>
      <c r="E179" s="29"/>
    </row>
    <row r="180" spans="4:5" ht="20.25" customHeight="1" x14ac:dyDescent="0.2">
      <c r="D180" s="673"/>
    </row>
    <row r="181" spans="4:5" ht="20.25" customHeight="1" x14ac:dyDescent="0.2">
      <c r="D181" s="674"/>
      <c r="E181" s="29"/>
    </row>
    <row r="182" spans="4:5" ht="20.25" customHeight="1" x14ac:dyDescent="0.2">
      <c r="D182" s="674"/>
      <c r="E182" s="29"/>
    </row>
    <row r="183" spans="4:5" ht="20.25" customHeight="1" x14ac:dyDescent="0.2">
      <c r="D183" s="674"/>
      <c r="E183" s="29"/>
    </row>
    <row r="184" spans="4:5" ht="20.25" customHeight="1" x14ac:dyDescent="0.2">
      <c r="D184" s="674"/>
      <c r="E184" s="29"/>
    </row>
    <row r="185" spans="4:5" ht="20.25" customHeight="1" x14ac:dyDescent="0.2">
      <c r="D185" s="674"/>
      <c r="E185" s="29"/>
    </row>
    <row r="186" spans="4:5" ht="20.25" customHeight="1" x14ac:dyDescent="0.2">
      <c r="D186" s="674"/>
      <c r="E186" s="29"/>
    </row>
    <row r="187" spans="4:5" ht="20.25" customHeight="1" x14ac:dyDescent="0.2">
      <c r="D187" s="674"/>
      <c r="E187" s="29"/>
    </row>
    <row r="188" spans="4:5" ht="20.25" customHeight="1" x14ac:dyDescent="0.2">
      <c r="D188" s="674"/>
      <c r="E188" s="29"/>
    </row>
    <row r="189" spans="4:5" ht="20.25" customHeight="1" x14ac:dyDescent="0.2">
      <c r="D189" s="674"/>
      <c r="E189" s="29"/>
    </row>
    <row r="190" spans="4:5" ht="20.25" customHeight="1" x14ac:dyDescent="0.2">
      <c r="D190" s="674"/>
      <c r="E190" s="29"/>
    </row>
    <row r="191" spans="4:5" ht="20.25" customHeight="1" x14ac:dyDescent="0.2">
      <c r="D191" s="674"/>
      <c r="E191" s="29"/>
    </row>
    <row r="192" spans="4:5" ht="20.25" customHeight="1" thickBot="1" x14ac:dyDescent="0.25">
      <c r="D192" s="676"/>
      <c r="E192" s="33"/>
    </row>
  </sheetData>
  <sheetProtection formatCells="0" formatColumns="0" formatRows="0" insertColumns="0" insertRows="0" deleteColumns="0" deleteRows="0" autoFilter="0"/>
  <autoFilter ref="A11:EQ26">
    <filterColumn colId="4">
      <filters>
        <filter val="Corrupción-Delitos de la Admón. Pública"/>
        <filter val="Corrupción-Institucionalidad"/>
        <filter val="Corrupción-Visibilidad"/>
      </filters>
    </filterColumn>
    <filterColumn colId="43" showButton="0"/>
    <filterColumn colId="44" showButton="0"/>
    <filterColumn colId="45" showButton="0"/>
    <filterColumn colId="46" showButton="0"/>
    <filterColumn colId="47" showButton="0"/>
  </autoFilter>
  <dataConsolidate/>
  <mergeCells count="59">
    <mergeCell ref="AR22:AW22"/>
    <mergeCell ref="AR23:AW23"/>
    <mergeCell ref="AR24:AW24"/>
    <mergeCell ref="AR25:AW25"/>
    <mergeCell ref="AR26:AW26"/>
    <mergeCell ref="AR17:AW17"/>
    <mergeCell ref="AR18:AW18"/>
    <mergeCell ref="AR19:AW19"/>
    <mergeCell ref="AR20:AW20"/>
    <mergeCell ref="AR21:AW21"/>
    <mergeCell ref="AR12:AW12"/>
    <mergeCell ref="AR13:AW13"/>
    <mergeCell ref="AR14:AW14"/>
    <mergeCell ref="AR15:AW15"/>
    <mergeCell ref="AR16:AW16"/>
    <mergeCell ref="AR9:AW9"/>
    <mergeCell ref="AR10:AW11"/>
    <mergeCell ref="BP9:BR10"/>
    <mergeCell ref="B5:I5"/>
    <mergeCell ref="AP10:AP11"/>
    <mergeCell ref="B7:K7"/>
    <mergeCell ref="AO10:AO11"/>
    <mergeCell ref="U10:U11"/>
    <mergeCell ref="AN10:AN11"/>
    <mergeCell ref="AN8:AP8"/>
    <mergeCell ref="V10:V11"/>
    <mergeCell ref="B8:K8"/>
    <mergeCell ref="F9:J10"/>
    <mergeCell ref="M8:AD8"/>
    <mergeCell ref="AN7:AP7"/>
    <mergeCell ref="AF8:AL8"/>
    <mergeCell ref="AR7:AW7"/>
    <mergeCell ref="AR8:AW8"/>
    <mergeCell ref="AN1:AP1"/>
    <mergeCell ref="AN4:AP4"/>
    <mergeCell ref="AN3:AP3"/>
    <mergeCell ref="AN2:AP2"/>
    <mergeCell ref="B1:AM1"/>
    <mergeCell ref="B2:AM2"/>
    <mergeCell ref="B3:AM3"/>
    <mergeCell ref="A9:A11"/>
    <mergeCell ref="AN9:AP9"/>
    <mergeCell ref="Y9:AD9"/>
    <mergeCell ref="W10:W11"/>
    <mergeCell ref="X10:X11"/>
    <mergeCell ref="M9:X9"/>
    <mergeCell ref="K9:K11"/>
    <mergeCell ref="M10:T10"/>
    <mergeCell ref="AF9:AG10"/>
    <mergeCell ref="AH9:AL10"/>
    <mergeCell ref="D169:D174"/>
    <mergeCell ref="D175:D179"/>
    <mergeCell ref="D180:D192"/>
    <mergeCell ref="B9:E9"/>
    <mergeCell ref="E10:E11"/>
    <mergeCell ref="B10:B11"/>
    <mergeCell ref="C10:C11"/>
    <mergeCell ref="D10:D11"/>
    <mergeCell ref="D163:D168"/>
  </mergeCells>
  <conditionalFormatting sqref="AE12:AE26">
    <cfRule type="containsText" dxfId="243" priority="53" operator="containsText" text="EXTREMO">
      <formula>NOT(ISERROR(SEARCH("EXTREMO",AE12)))</formula>
    </cfRule>
    <cfRule type="containsText" dxfId="242" priority="54" operator="containsText" text="ALTO">
      <formula>NOT(ISERROR(SEARCH("ALTO",AE12)))</formula>
    </cfRule>
    <cfRule type="containsText" dxfId="241" priority="55" operator="containsText" text="MODERADO">
      <formula>NOT(ISERROR(SEARCH("MODERADO",AE12)))</formula>
    </cfRule>
    <cfRule type="containsText" dxfId="240" priority="56" operator="containsText" text="BAJO">
      <formula>NOT(ISERROR(SEARCH("BAJO",AE12)))</formula>
    </cfRule>
  </conditionalFormatting>
  <conditionalFormatting sqref="K14:L26 L13 K12:L12 AD12:AD26">
    <cfRule type="containsText" dxfId="239" priority="49" stopIfTrue="1" operator="containsText" text="EXTREMO">
      <formula>NOT(ISERROR(SEARCH("EXTREMO",K12)))</formula>
    </cfRule>
    <cfRule type="containsText" dxfId="238" priority="50" stopIfTrue="1" operator="containsText" text="ALTO">
      <formula>NOT(ISERROR(SEARCH("ALTO",K12)))</formula>
    </cfRule>
    <cfRule type="containsText" dxfId="237" priority="51" stopIfTrue="1" operator="containsText" text="MODERADO">
      <formula>NOT(ISERROR(SEARCH("MODERADO",K12)))</formula>
    </cfRule>
    <cfRule type="containsText" dxfId="236" priority="52" stopIfTrue="1" operator="containsText" text="BAJO">
      <formula>NOT(ISERROR(SEARCH("BAJO",K12)))</formula>
    </cfRule>
  </conditionalFormatting>
  <conditionalFormatting sqref="K13">
    <cfRule type="containsText" dxfId="235" priority="1" stopIfTrue="1" operator="containsText" text="EXTREMO">
      <formula>NOT(ISERROR(SEARCH("EXTREMO",K13)))</formula>
    </cfRule>
    <cfRule type="containsText" dxfId="234" priority="2" stopIfTrue="1" operator="containsText" text="ALTO">
      <formula>NOT(ISERROR(SEARCH("ALTO",K13)))</formula>
    </cfRule>
    <cfRule type="containsText" dxfId="233" priority="3" stopIfTrue="1" operator="containsText" text="MODERADO">
      <formula>NOT(ISERROR(SEARCH("MODERADO",K13)))</formula>
    </cfRule>
    <cfRule type="containsText" dxfId="232" priority="4" stopIfTrue="1" operator="containsText" text="BAJO">
      <formula>NOT(ISERROR(SEARCH("BAJO",K13)))</formula>
    </cfRule>
  </conditionalFormatting>
  <dataValidations count="6">
    <dataValidation type="list" allowBlank="1" showInputMessage="1" showErrorMessage="1" sqref="BQ1 AT1:AT3 BM3:BM5">
      <formula1>$AT$1:$AT$3</formula1>
    </dataValidation>
    <dataValidation type="list" allowBlank="1" showInputMessage="1" showErrorMessage="1" sqref="F12:F26">
      <formula1>$D$91:$D$95</formula1>
    </dataValidation>
    <dataValidation type="list" allowBlank="1" showInputMessage="1" showErrorMessage="1" sqref="G12:G26">
      <formula1>$G$91:$G$95</formula1>
    </dataValidation>
    <dataValidation type="list" allowBlank="1" showInputMessage="1" showErrorMessage="1" sqref="E12:E26">
      <formula1>$E$91:$E$95</formula1>
    </dataValidation>
    <dataValidation type="list" allowBlank="1" showInputMessage="1" showErrorMessage="1" sqref="K12:L26 AD12:AD26">
      <formula1>$D$100:$D$103</formula1>
    </dataValidation>
    <dataValidation type="list" allowBlank="1" showInputMessage="1" showErrorMessage="1" sqref="AF12:AF26">
      <formula1>$AF$155:$AF$158</formula1>
    </dataValidation>
  </dataValidations>
  <hyperlinks>
    <hyperlink ref="AD11" location="'5. MATRIZ CALIFICACIÓN'!A1" display="'5. MATRIZ CALIFICACIÓN'!A1"/>
    <hyperlink ref="AF11" location="'7.OPCIONES DE MANEJO DEL RIESGO'!A1" display="'7.OPCIONES DE MANEJO DEL RIESGO'!A1"/>
    <hyperlink ref="X10:X11" location="'6. EVALUACIÓN CONTROLES'!A1" display="'6. EVALUACIÓN CONTROLES'!A1"/>
    <hyperlink ref="K9:K11" location="'5. MAPA DE CALOR'!A1" display="'5. MAPA DE CALOR'!A1"/>
  </hyperlinks>
  <printOptions horizontalCentered="1"/>
  <pageMargins left="0" right="0" top="0" bottom="0.74803149606299213" header="0.31496062992125984" footer="0.31496062992125984"/>
  <pageSetup paperSize="9" scale="39" orientation="landscape" r:id="rId1"/>
  <colBreaks count="2" manualBreakCount="2">
    <brk id="37" max="33" man="1"/>
    <brk id="41" max="33"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P85"/>
  <sheetViews>
    <sheetView topLeftCell="A4" zoomScaleNormal="100" zoomScaleSheetLayoutView="100" workbookViewId="0">
      <selection activeCell="F23" sqref="F23"/>
    </sheetView>
  </sheetViews>
  <sheetFormatPr baseColWidth="10" defaultColWidth="11.42578125" defaultRowHeight="15" x14ac:dyDescent="0.25"/>
  <cols>
    <col min="1" max="1" width="7.28515625" style="34" customWidth="1"/>
    <col min="2" max="2" width="29.7109375" style="34" customWidth="1"/>
    <col min="3" max="3" width="26.7109375" style="34" customWidth="1"/>
    <col min="4" max="4" width="24" style="34" customWidth="1"/>
    <col min="5" max="5" width="8.7109375" style="34" customWidth="1"/>
    <col min="6" max="6" width="8" style="34" customWidth="1"/>
    <col min="7" max="7" width="7.7109375" style="34" customWidth="1"/>
    <col min="8" max="8" width="8" style="34" customWidth="1"/>
    <col min="9" max="9" width="8.42578125" style="34" customWidth="1"/>
    <col min="10" max="10" width="9" style="34" customWidth="1"/>
    <col min="11" max="11" width="8.140625" style="34" customWidth="1"/>
    <col min="12" max="12" width="8.42578125" style="34" customWidth="1"/>
    <col min="13" max="13" width="8.5703125" style="34" customWidth="1"/>
    <col min="14" max="14" width="9.28515625" style="34" customWidth="1"/>
    <col min="15" max="15" width="7" style="34" customWidth="1"/>
    <col min="16" max="16" width="6.5703125" style="34" customWidth="1"/>
    <col min="17" max="17" width="8.85546875" style="34" customWidth="1"/>
    <col min="18" max="18" width="10.85546875" style="34" customWidth="1"/>
    <col min="19" max="19" width="8.42578125" style="34" customWidth="1"/>
    <col min="20" max="20" width="9" style="34" customWidth="1"/>
    <col min="21" max="21" width="8.140625" style="34" customWidth="1"/>
    <col min="22" max="22" width="8.42578125" style="34" customWidth="1"/>
    <col min="23" max="23" width="8.5703125" style="34" customWidth="1"/>
    <col min="24" max="24" width="9.28515625" style="34" customWidth="1"/>
    <col min="25" max="25" width="7" style="34" customWidth="1"/>
    <col min="26" max="26" width="6.5703125" style="34" customWidth="1"/>
    <col min="27" max="27" width="8.85546875" style="34" customWidth="1"/>
    <col min="28" max="28" width="10.85546875" style="34" customWidth="1"/>
    <col min="29" max="30" width="8.7109375" style="34" customWidth="1"/>
    <col min="31" max="31" width="8.85546875" style="34" customWidth="1"/>
    <col min="32" max="32" width="10.85546875" style="34" customWidth="1"/>
    <col min="33" max="33" width="8.85546875" style="34" customWidth="1"/>
    <col min="34" max="34" width="10.85546875" style="34" customWidth="1"/>
    <col min="35" max="36" width="8.7109375" style="34" customWidth="1"/>
    <col min="37" max="37" width="8.85546875" style="34" customWidth="1"/>
    <col min="38" max="38" width="10.85546875" style="34" customWidth="1"/>
    <col min="39" max="39" width="8.85546875" style="34" customWidth="1"/>
    <col min="40" max="40" width="10.85546875" style="34" customWidth="1"/>
    <col min="41" max="42" width="8.7109375" style="34" customWidth="1"/>
    <col min="43" max="43" width="8.85546875" style="34" customWidth="1"/>
    <col min="44" max="44" width="10.85546875" style="34" customWidth="1"/>
    <col min="45" max="45" width="8.5703125" style="34" customWidth="1"/>
    <col min="46" max="46" width="8.42578125" style="34" customWidth="1"/>
    <col min="47" max="48" width="4.5703125" style="34" customWidth="1"/>
    <col min="49" max="50" width="3.85546875" style="34" customWidth="1"/>
    <col min="51" max="16384" width="11.42578125" style="34"/>
  </cols>
  <sheetData>
    <row r="1" spans="1:68" ht="23.25" x14ac:dyDescent="0.35">
      <c r="A1" s="809" t="s">
        <v>103</v>
      </c>
      <c r="B1" s="810"/>
      <c r="C1" s="810"/>
      <c r="D1" s="810"/>
      <c r="E1" s="810"/>
      <c r="F1" s="810"/>
      <c r="G1" s="810"/>
      <c r="H1" s="810"/>
      <c r="I1" s="810"/>
      <c r="J1" s="810"/>
      <c r="K1" s="810"/>
      <c r="L1" s="810"/>
      <c r="M1" s="810"/>
      <c r="N1" s="810"/>
      <c r="O1" s="810"/>
      <c r="P1" s="810"/>
      <c r="Q1" s="810"/>
      <c r="R1" s="810"/>
      <c r="S1" s="810"/>
      <c r="T1" s="810"/>
      <c r="U1" s="810"/>
      <c r="V1" s="810"/>
      <c r="W1" s="810"/>
      <c r="X1" s="810"/>
      <c r="Y1" s="810"/>
      <c r="Z1" s="810"/>
      <c r="AA1" s="810"/>
      <c r="AB1" s="810"/>
      <c r="AC1" s="810"/>
      <c r="AD1" s="810"/>
      <c r="AE1" s="810"/>
      <c r="AF1" s="810"/>
      <c r="AG1" s="810"/>
      <c r="AH1" s="810"/>
      <c r="AI1" s="810"/>
      <c r="AJ1" s="810"/>
      <c r="AK1" s="810"/>
      <c r="AL1" s="810"/>
      <c r="AM1" s="810"/>
      <c r="AN1" s="810"/>
      <c r="AO1" s="810"/>
      <c r="AP1" s="810"/>
      <c r="AQ1" s="810"/>
      <c r="AR1" s="810"/>
      <c r="AS1" s="810"/>
      <c r="AT1" s="810"/>
      <c r="AU1" s="810"/>
      <c r="AV1" s="810"/>
      <c r="AW1" s="810"/>
      <c r="AX1" s="810"/>
      <c r="AY1" s="78"/>
      <c r="AZ1" s="78"/>
      <c r="BA1" s="78"/>
      <c r="BB1" s="78"/>
      <c r="BC1" s="78"/>
      <c r="BD1" s="78"/>
      <c r="BE1" s="78"/>
      <c r="BF1" s="78"/>
      <c r="BG1" s="78"/>
      <c r="BH1" s="78"/>
      <c r="BI1" s="78"/>
      <c r="BJ1" s="78"/>
      <c r="BK1" s="78"/>
      <c r="BL1" s="78"/>
      <c r="BM1" s="78"/>
      <c r="BN1" s="78"/>
      <c r="BO1" s="78"/>
    </row>
    <row r="2" spans="1:68" ht="10.5" customHeight="1" x14ac:dyDescent="0.25"/>
    <row r="3" spans="1:68" ht="102" customHeight="1" x14ac:dyDescent="0.3">
      <c r="A3" s="808" t="s">
        <v>205</v>
      </c>
      <c r="B3" s="808"/>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8"/>
      <c r="AI3" s="808"/>
      <c r="AJ3" s="808"/>
      <c r="AK3" s="808"/>
      <c r="AL3" s="808"/>
      <c r="AM3" s="808"/>
      <c r="AN3" s="808"/>
      <c r="AO3" s="808"/>
      <c r="AP3" s="808"/>
      <c r="AQ3" s="808"/>
      <c r="AR3" s="808"/>
      <c r="AS3" s="808"/>
      <c r="AT3" s="808"/>
    </row>
    <row r="4" spans="1:68" ht="15.75" thickBot="1" x14ac:dyDescent="0.3">
      <c r="A4" s="77"/>
      <c r="B4" s="77"/>
      <c r="C4" s="77"/>
      <c r="D4" s="77"/>
      <c r="E4" s="77"/>
      <c r="F4" s="77"/>
      <c r="G4" s="77"/>
      <c r="H4" s="77"/>
      <c r="I4" s="77"/>
      <c r="J4" s="77"/>
      <c r="K4" s="77"/>
      <c r="L4" s="77"/>
      <c r="M4" s="77"/>
      <c r="N4" s="77"/>
      <c r="S4" s="77"/>
      <c r="T4" s="77"/>
      <c r="U4" s="77"/>
      <c r="V4" s="77"/>
      <c r="W4" s="77"/>
      <c r="X4" s="77"/>
    </row>
    <row r="5" spans="1:68" ht="19.5" customHeight="1" thickBot="1" x14ac:dyDescent="0.35">
      <c r="A5" s="79"/>
      <c r="B5" s="77"/>
      <c r="C5" s="77"/>
      <c r="D5" s="77"/>
      <c r="E5" s="806" t="s">
        <v>104</v>
      </c>
      <c r="F5" s="807"/>
      <c r="G5" s="811" t="s">
        <v>105</v>
      </c>
      <c r="H5" s="812"/>
      <c r="I5" s="806" t="s">
        <v>106</v>
      </c>
      <c r="J5" s="807"/>
      <c r="K5" s="811" t="s">
        <v>107</v>
      </c>
      <c r="L5" s="812"/>
      <c r="M5" s="806" t="s">
        <v>108</v>
      </c>
      <c r="N5" s="807"/>
      <c r="O5" s="811" t="s">
        <v>109</v>
      </c>
      <c r="P5" s="807"/>
      <c r="Q5" s="806" t="s">
        <v>110</v>
      </c>
      <c r="R5" s="807"/>
      <c r="S5" s="806" t="s">
        <v>111</v>
      </c>
      <c r="T5" s="807"/>
      <c r="U5" s="811" t="s">
        <v>112</v>
      </c>
      <c r="V5" s="812"/>
      <c r="W5" s="806" t="s">
        <v>113</v>
      </c>
      <c r="X5" s="807"/>
      <c r="Y5" s="811" t="s">
        <v>114</v>
      </c>
      <c r="Z5" s="807"/>
      <c r="AA5" s="806" t="s">
        <v>115</v>
      </c>
      <c r="AB5" s="807"/>
      <c r="AC5" s="806" t="s">
        <v>116</v>
      </c>
      <c r="AD5" s="807"/>
      <c r="AE5" s="806" t="s">
        <v>117</v>
      </c>
      <c r="AF5" s="807"/>
      <c r="AG5" s="804" t="s">
        <v>118</v>
      </c>
      <c r="AH5" s="805"/>
      <c r="AI5" s="804" t="s">
        <v>119</v>
      </c>
      <c r="AJ5" s="805"/>
      <c r="AK5" s="804" t="s">
        <v>120</v>
      </c>
      <c r="AL5" s="805"/>
      <c r="AM5" s="804" t="s">
        <v>121</v>
      </c>
      <c r="AN5" s="805"/>
      <c r="AO5" s="804" t="s">
        <v>122</v>
      </c>
      <c r="AP5" s="805"/>
      <c r="AQ5" s="804" t="s">
        <v>123</v>
      </c>
      <c r="AR5" s="805"/>
      <c r="AS5" s="806" t="s">
        <v>124</v>
      </c>
      <c r="AT5" s="807"/>
      <c r="AW5"/>
      <c r="AX5"/>
      <c r="AY5"/>
      <c r="AZ5"/>
      <c r="BA5"/>
      <c r="BB5"/>
      <c r="BC5"/>
      <c r="BD5"/>
      <c r="BE5"/>
      <c r="BF5"/>
      <c r="BG5"/>
      <c r="BH5"/>
      <c r="BI5"/>
      <c r="BJ5"/>
      <c r="BK5"/>
      <c r="BL5"/>
      <c r="BM5"/>
      <c r="BN5"/>
      <c r="BO5"/>
      <c r="BP5"/>
    </row>
    <row r="6" spans="1:68" ht="15" customHeight="1" thickBot="1" x14ac:dyDescent="0.3">
      <c r="A6" s="813" t="s">
        <v>125</v>
      </c>
      <c r="B6" s="798" t="s">
        <v>209</v>
      </c>
      <c r="C6" s="799"/>
      <c r="D6" s="800"/>
      <c r="E6" s="794" t="s">
        <v>126</v>
      </c>
      <c r="F6" s="795"/>
      <c r="G6" s="794" t="s">
        <v>126</v>
      </c>
      <c r="H6" s="795"/>
      <c r="I6" s="794" t="s">
        <v>126</v>
      </c>
      <c r="J6" s="795"/>
      <c r="K6" s="794" t="s">
        <v>126</v>
      </c>
      <c r="L6" s="795"/>
      <c r="M6" s="794" t="s">
        <v>126</v>
      </c>
      <c r="N6" s="795"/>
      <c r="O6" s="794" t="s">
        <v>126</v>
      </c>
      <c r="P6" s="795"/>
      <c r="Q6" s="794" t="s">
        <v>126</v>
      </c>
      <c r="R6" s="795"/>
      <c r="S6" s="794" t="s">
        <v>126</v>
      </c>
      <c r="T6" s="795"/>
      <c r="U6" s="794" t="s">
        <v>126</v>
      </c>
      <c r="V6" s="795"/>
      <c r="W6" s="794" t="s">
        <v>126</v>
      </c>
      <c r="X6" s="795"/>
      <c r="Y6" s="794" t="s">
        <v>126</v>
      </c>
      <c r="Z6" s="795"/>
      <c r="AA6" s="794" t="s">
        <v>126</v>
      </c>
      <c r="AB6" s="795"/>
      <c r="AC6" s="794" t="s">
        <v>126</v>
      </c>
      <c r="AD6" s="795"/>
      <c r="AE6" s="794" t="s">
        <v>126</v>
      </c>
      <c r="AF6" s="795"/>
      <c r="AG6" s="796" t="s">
        <v>126</v>
      </c>
      <c r="AH6" s="797"/>
      <c r="AI6" s="796" t="s">
        <v>126</v>
      </c>
      <c r="AJ6" s="797"/>
      <c r="AK6" s="796" t="s">
        <v>126</v>
      </c>
      <c r="AL6" s="797"/>
      <c r="AM6" s="796" t="s">
        <v>126</v>
      </c>
      <c r="AN6" s="797"/>
      <c r="AO6" s="796" t="s">
        <v>126</v>
      </c>
      <c r="AP6" s="797"/>
      <c r="AQ6" s="796" t="s">
        <v>126</v>
      </c>
      <c r="AR6" s="797"/>
      <c r="AS6" s="794" t="s">
        <v>126</v>
      </c>
      <c r="AT6" s="795"/>
      <c r="AW6"/>
      <c r="AX6"/>
      <c r="AY6"/>
      <c r="AZ6"/>
      <c r="BA6"/>
      <c r="BB6"/>
      <c r="BC6"/>
      <c r="BD6"/>
      <c r="BE6"/>
      <c r="BF6"/>
      <c r="BG6"/>
      <c r="BH6"/>
      <c r="BI6"/>
      <c r="BJ6"/>
      <c r="BK6"/>
      <c r="BL6"/>
      <c r="BM6"/>
      <c r="BN6"/>
      <c r="BO6"/>
      <c r="BP6"/>
    </row>
    <row r="7" spans="1:68" ht="15.75" customHeight="1" thickBot="1" x14ac:dyDescent="0.3">
      <c r="A7" s="814"/>
      <c r="B7" s="801"/>
      <c r="C7" s="802"/>
      <c r="D7" s="803"/>
      <c r="E7" s="80" t="s">
        <v>8</v>
      </c>
      <c r="F7" s="81" t="s">
        <v>23</v>
      </c>
      <c r="G7" s="80" t="s">
        <v>8</v>
      </c>
      <c r="H7" s="81" t="s">
        <v>23</v>
      </c>
      <c r="I7" s="80" t="s">
        <v>8</v>
      </c>
      <c r="J7" s="81" t="s">
        <v>23</v>
      </c>
      <c r="K7" s="80" t="s">
        <v>8</v>
      </c>
      <c r="L7" s="81" t="s">
        <v>23</v>
      </c>
      <c r="M7" s="80" t="s">
        <v>8</v>
      </c>
      <c r="N7" s="81" t="s">
        <v>23</v>
      </c>
      <c r="O7" s="80" t="s">
        <v>8</v>
      </c>
      <c r="P7" s="81" t="s">
        <v>23</v>
      </c>
      <c r="Q7" s="80" t="s">
        <v>8</v>
      </c>
      <c r="R7" s="81" t="s">
        <v>23</v>
      </c>
      <c r="S7" s="80" t="s">
        <v>8</v>
      </c>
      <c r="T7" s="81" t="s">
        <v>23</v>
      </c>
      <c r="U7" s="80" t="s">
        <v>8</v>
      </c>
      <c r="V7" s="81" t="s">
        <v>23</v>
      </c>
      <c r="W7" s="80" t="s">
        <v>8</v>
      </c>
      <c r="X7" s="81" t="s">
        <v>23</v>
      </c>
      <c r="Y7" s="80" t="s">
        <v>8</v>
      </c>
      <c r="Z7" s="81" t="s">
        <v>23</v>
      </c>
      <c r="AA7" s="80" t="s">
        <v>8</v>
      </c>
      <c r="AB7" s="81" t="s">
        <v>23</v>
      </c>
      <c r="AC7" s="80" t="s">
        <v>8</v>
      </c>
      <c r="AD7" s="81" t="s">
        <v>23</v>
      </c>
      <c r="AE7" s="80" t="s">
        <v>8</v>
      </c>
      <c r="AF7" s="81" t="s">
        <v>23</v>
      </c>
      <c r="AG7" s="80" t="s">
        <v>8</v>
      </c>
      <c r="AH7" s="81" t="s">
        <v>23</v>
      </c>
      <c r="AI7" s="82" t="s">
        <v>8</v>
      </c>
      <c r="AJ7" s="83" t="s">
        <v>23</v>
      </c>
      <c r="AK7" s="80" t="s">
        <v>8</v>
      </c>
      <c r="AL7" s="81" t="s">
        <v>23</v>
      </c>
      <c r="AM7" s="80" t="s">
        <v>8</v>
      </c>
      <c r="AN7" s="81" t="s">
        <v>23</v>
      </c>
      <c r="AO7" s="80" t="s">
        <v>8</v>
      </c>
      <c r="AP7" s="81" t="s">
        <v>23</v>
      </c>
      <c r="AQ7" s="80" t="s">
        <v>8</v>
      </c>
      <c r="AR7" s="81" t="s">
        <v>23</v>
      </c>
      <c r="AS7" s="80" t="s">
        <v>8</v>
      </c>
      <c r="AT7" s="81" t="s">
        <v>23</v>
      </c>
      <c r="AW7"/>
      <c r="AX7"/>
      <c r="AY7"/>
      <c r="AZ7"/>
      <c r="BA7"/>
      <c r="BB7"/>
      <c r="BC7"/>
      <c r="BD7"/>
      <c r="BE7"/>
      <c r="BF7"/>
      <c r="BG7"/>
      <c r="BH7"/>
      <c r="BI7"/>
      <c r="BJ7"/>
      <c r="BK7"/>
      <c r="BL7"/>
      <c r="BM7"/>
      <c r="BN7"/>
      <c r="BO7"/>
      <c r="BP7"/>
    </row>
    <row r="8" spans="1:68" ht="21" customHeight="1" x14ac:dyDescent="0.25">
      <c r="A8" s="282">
        <v>1</v>
      </c>
      <c r="B8" s="787" t="s">
        <v>210</v>
      </c>
      <c r="C8" s="787"/>
      <c r="D8" s="787"/>
      <c r="E8" s="101"/>
      <c r="F8" s="85"/>
      <c r="G8" s="86"/>
      <c r="H8" s="87"/>
      <c r="I8" s="86"/>
      <c r="J8" s="87"/>
      <c r="K8" s="86"/>
      <c r="L8" s="87"/>
      <c r="M8" s="266"/>
      <c r="N8" s="267"/>
      <c r="O8" s="88"/>
      <c r="P8" s="85"/>
      <c r="Q8" s="86"/>
      <c r="R8" s="87"/>
      <c r="S8" s="86"/>
      <c r="T8" s="87"/>
      <c r="U8" s="86"/>
      <c r="V8" s="87"/>
      <c r="W8" s="89"/>
      <c r="X8" s="85"/>
      <c r="Y8" s="86"/>
      <c r="Z8" s="87"/>
      <c r="AA8" s="86"/>
      <c r="AB8" s="87"/>
      <c r="AC8" s="90"/>
      <c r="AD8" s="90"/>
      <c r="AE8" s="91"/>
      <c r="AF8" s="272"/>
      <c r="AG8" s="266"/>
      <c r="AH8" s="273"/>
      <c r="AI8" s="91"/>
      <c r="AJ8" s="272"/>
      <c r="AK8" s="276"/>
      <c r="AL8" s="87"/>
      <c r="AM8" s="91"/>
      <c r="AN8" s="272"/>
      <c r="AO8" s="91"/>
      <c r="AP8" s="279"/>
      <c r="AQ8" s="86"/>
      <c r="AR8" s="87"/>
      <c r="AS8" s="86"/>
      <c r="AT8" s="87"/>
      <c r="AW8"/>
      <c r="AX8"/>
      <c r="AY8"/>
      <c r="AZ8"/>
      <c r="BA8"/>
      <c r="BB8"/>
      <c r="BC8"/>
      <c r="BD8"/>
      <c r="BE8"/>
      <c r="BF8"/>
      <c r="BG8"/>
      <c r="BH8"/>
      <c r="BI8"/>
      <c r="BJ8"/>
      <c r="BK8"/>
      <c r="BL8"/>
      <c r="BM8"/>
      <c r="BN8"/>
      <c r="BO8"/>
      <c r="BP8"/>
    </row>
    <row r="9" spans="1:68" ht="13.5" customHeight="1" x14ac:dyDescent="0.25">
      <c r="A9" s="282">
        <v>2</v>
      </c>
      <c r="B9" s="787" t="s">
        <v>243</v>
      </c>
      <c r="C9" s="787"/>
      <c r="D9" s="787"/>
      <c r="E9" s="101"/>
      <c r="F9" s="92"/>
      <c r="G9" s="93"/>
      <c r="H9" s="94"/>
      <c r="I9" s="93"/>
      <c r="J9" s="94"/>
      <c r="K9" s="93"/>
      <c r="L9" s="94"/>
      <c r="M9" s="268"/>
      <c r="N9" s="269"/>
      <c r="O9" s="95"/>
      <c r="P9" s="92"/>
      <c r="Q9" s="93"/>
      <c r="R9" s="94"/>
      <c r="S9" s="93"/>
      <c r="T9" s="94"/>
      <c r="U9" s="93"/>
      <c r="V9" s="94"/>
      <c r="W9" s="96"/>
      <c r="X9" s="92"/>
      <c r="Y9" s="93"/>
      <c r="Z9" s="94"/>
      <c r="AA9" s="93"/>
      <c r="AB9" s="94"/>
      <c r="AC9" s="97"/>
      <c r="AD9" s="97"/>
      <c r="AE9" s="93"/>
      <c r="AF9" s="94"/>
      <c r="AG9" s="268"/>
      <c r="AH9" s="274"/>
      <c r="AI9" s="93"/>
      <c r="AJ9" s="94"/>
      <c r="AK9" s="277"/>
      <c r="AL9" s="94"/>
      <c r="AM9" s="93"/>
      <c r="AN9" s="94"/>
      <c r="AO9" s="93"/>
      <c r="AP9" s="280"/>
      <c r="AQ9" s="93"/>
      <c r="AR9" s="94"/>
      <c r="AS9" s="93"/>
      <c r="AT9" s="94"/>
      <c r="AW9"/>
      <c r="AX9"/>
      <c r="AY9"/>
      <c r="AZ9"/>
      <c r="BA9"/>
      <c r="BB9"/>
      <c r="BC9"/>
      <c r="BD9"/>
      <c r="BE9"/>
      <c r="BF9"/>
      <c r="BG9"/>
      <c r="BH9"/>
      <c r="BI9"/>
      <c r="BJ9"/>
      <c r="BK9"/>
      <c r="BL9"/>
      <c r="BM9"/>
      <c r="BN9"/>
      <c r="BO9"/>
      <c r="BP9"/>
    </row>
    <row r="10" spans="1:68" ht="13.5" customHeight="1" x14ac:dyDescent="0.25">
      <c r="A10" s="282">
        <v>3</v>
      </c>
      <c r="B10" s="787" t="s">
        <v>211</v>
      </c>
      <c r="C10" s="787"/>
      <c r="D10" s="787"/>
      <c r="E10" s="101"/>
      <c r="F10" s="92"/>
      <c r="G10" s="93"/>
      <c r="H10" s="94"/>
      <c r="I10" s="93"/>
      <c r="J10" s="94"/>
      <c r="K10" s="93"/>
      <c r="L10" s="94"/>
      <c r="M10" s="268"/>
      <c r="N10" s="269"/>
      <c r="O10" s="95"/>
      <c r="P10" s="92"/>
      <c r="Q10" s="93"/>
      <c r="R10" s="94"/>
      <c r="S10" s="93"/>
      <c r="T10" s="94"/>
      <c r="U10" s="93"/>
      <c r="V10" s="94"/>
      <c r="W10" s="96"/>
      <c r="X10" s="92"/>
      <c r="Y10" s="93"/>
      <c r="Z10" s="94"/>
      <c r="AA10" s="93"/>
      <c r="AB10" s="94"/>
      <c r="AC10" s="97"/>
      <c r="AD10" s="97"/>
      <c r="AE10" s="93"/>
      <c r="AF10" s="94"/>
      <c r="AG10" s="268"/>
      <c r="AH10" s="274"/>
      <c r="AI10" s="93"/>
      <c r="AJ10" s="94"/>
      <c r="AK10" s="277"/>
      <c r="AL10" s="94"/>
      <c r="AM10" s="93"/>
      <c r="AN10" s="94"/>
      <c r="AO10" s="93"/>
      <c r="AP10" s="280"/>
      <c r="AQ10" s="93"/>
      <c r="AR10" s="94"/>
      <c r="AS10" s="93"/>
      <c r="AT10" s="94"/>
      <c r="AW10"/>
      <c r="AX10"/>
      <c r="AY10"/>
      <c r="AZ10"/>
      <c r="BA10"/>
      <c r="BB10"/>
      <c r="BC10"/>
      <c r="BD10"/>
      <c r="BE10"/>
      <c r="BF10"/>
      <c r="BG10"/>
      <c r="BH10"/>
      <c r="BI10"/>
      <c r="BJ10"/>
      <c r="BK10"/>
      <c r="BL10"/>
      <c r="BM10"/>
      <c r="BN10"/>
      <c r="BO10"/>
      <c r="BP10"/>
    </row>
    <row r="11" spans="1:68" ht="14.25" customHeight="1" x14ac:dyDescent="0.25">
      <c r="A11" s="282">
        <v>4</v>
      </c>
      <c r="B11" s="787" t="s">
        <v>212</v>
      </c>
      <c r="C11" s="787"/>
      <c r="D11" s="787"/>
      <c r="E11" s="101"/>
      <c r="F11" s="92"/>
      <c r="G11" s="93"/>
      <c r="H11" s="94"/>
      <c r="I11" s="93"/>
      <c r="J11" s="94"/>
      <c r="K11" s="93"/>
      <c r="L11" s="94"/>
      <c r="M11" s="268"/>
      <c r="N11" s="269"/>
      <c r="O11" s="95"/>
      <c r="P11" s="92"/>
      <c r="Q11" s="93"/>
      <c r="R11" s="94"/>
      <c r="S11" s="93"/>
      <c r="T11" s="94"/>
      <c r="U11" s="93"/>
      <c r="V11" s="94"/>
      <c r="W11" s="96"/>
      <c r="X11" s="92"/>
      <c r="Y11" s="93"/>
      <c r="Z11" s="94"/>
      <c r="AA11" s="93"/>
      <c r="AB11" s="94"/>
      <c r="AC11" s="97"/>
      <c r="AD11" s="97"/>
      <c r="AE11" s="93"/>
      <c r="AF11" s="94"/>
      <c r="AG11" s="268"/>
      <c r="AH11" s="274"/>
      <c r="AI11" s="93"/>
      <c r="AJ11" s="94"/>
      <c r="AK11" s="277"/>
      <c r="AL11" s="94"/>
      <c r="AM11" s="93"/>
      <c r="AN11" s="94"/>
      <c r="AO11" s="93"/>
      <c r="AP11" s="280"/>
      <c r="AQ11" s="93"/>
      <c r="AR11" s="94"/>
      <c r="AS11" s="93"/>
      <c r="AT11" s="94"/>
      <c r="AW11"/>
      <c r="AX11"/>
      <c r="AY11"/>
      <c r="AZ11"/>
      <c r="BA11"/>
      <c r="BB11"/>
      <c r="BC11"/>
      <c r="BD11"/>
      <c r="BE11"/>
      <c r="BF11"/>
      <c r="BG11"/>
      <c r="BH11"/>
      <c r="BI11"/>
      <c r="BJ11"/>
      <c r="BK11"/>
      <c r="BL11"/>
      <c r="BM11"/>
      <c r="BN11"/>
      <c r="BO11"/>
      <c r="BP11"/>
    </row>
    <row r="12" spans="1:68" x14ac:dyDescent="0.25">
      <c r="A12" s="282">
        <v>5</v>
      </c>
      <c r="B12" s="787" t="s">
        <v>213</v>
      </c>
      <c r="C12" s="787"/>
      <c r="D12" s="787"/>
      <c r="E12" s="101"/>
      <c r="F12" s="92"/>
      <c r="G12" s="93"/>
      <c r="H12" s="94"/>
      <c r="I12" s="93"/>
      <c r="J12" s="94"/>
      <c r="K12" s="93"/>
      <c r="L12" s="94"/>
      <c r="M12" s="268"/>
      <c r="N12" s="269"/>
      <c r="O12" s="95"/>
      <c r="P12" s="92"/>
      <c r="Q12" s="93"/>
      <c r="R12" s="94"/>
      <c r="S12" s="93"/>
      <c r="T12" s="94"/>
      <c r="U12" s="93"/>
      <c r="V12" s="94"/>
      <c r="W12" s="96"/>
      <c r="X12" s="92"/>
      <c r="Y12" s="93"/>
      <c r="Z12" s="94"/>
      <c r="AA12" s="93"/>
      <c r="AB12" s="94"/>
      <c r="AC12" s="97"/>
      <c r="AD12" s="97"/>
      <c r="AE12" s="93"/>
      <c r="AF12" s="94"/>
      <c r="AG12" s="268"/>
      <c r="AH12" s="274"/>
      <c r="AI12" s="93"/>
      <c r="AJ12" s="94"/>
      <c r="AK12" s="277"/>
      <c r="AL12" s="94"/>
      <c r="AM12" s="93"/>
      <c r="AN12" s="94"/>
      <c r="AO12" s="93"/>
      <c r="AP12" s="280"/>
      <c r="AQ12" s="93"/>
      <c r="AR12" s="94"/>
      <c r="AS12" s="93"/>
      <c r="AT12" s="94"/>
      <c r="AW12"/>
      <c r="AX12"/>
      <c r="AY12"/>
      <c r="AZ12"/>
      <c r="BA12"/>
      <c r="BB12"/>
      <c r="BC12"/>
      <c r="BD12"/>
      <c r="BE12"/>
      <c r="BF12"/>
      <c r="BG12"/>
      <c r="BH12"/>
      <c r="BI12"/>
      <c r="BJ12"/>
      <c r="BK12"/>
      <c r="BL12"/>
      <c r="BM12"/>
      <c r="BN12"/>
      <c r="BO12"/>
      <c r="BP12"/>
    </row>
    <row r="13" spans="1:68" x14ac:dyDescent="0.25">
      <c r="A13" s="282">
        <v>6</v>
      </c>
      <c r="B13" s="787" t="s">
        <v>127</v>
      </c>
      <c r="C13" s="787"/>
      <c r="D13" s="787"/>
      <c r="E13" s="101"/>
      <c r="F13" s="92"/>
      <c r="G13" s="93"/>
      <c r="H13" s="94"/>
      <c r="I13" s="93"/>
      <c r="J13" s="94"/>
      <c r="K13" s="93"/>
      <c r="L13" s="94"/>
      <c r="M13" s="268"/>
      <c r="N13" s="269"/>
      <c r="O13" s="95"/>
      <c r="P13" s="92"/>
      <c r="Q13" s="93"/>
      <c r="R13" s="94"/>
      <c r="S13" s="93"/>
      <c r="T13" s="94"/>
      <c r="U13" s="93"/>
      <c r="V13" s="94"/>
      <c r="W13" s="96"/>
      <c r="X13" s="92"/>
      <c r="Y13" s="93"/>
      <c r="Z13" s="94"/>
      <c r="AA13" s="93"/>
      <c r="AB13" s="94"/>
      <c r="AC13" s="97"/>
      <c r="AD13" s="97"/>
      <c r="AE13" s="93"/>
      <c r="AF13" s="94"/>
      <c r="AG13" s="268"/>
      <c r="AH13" s="274"/>
      <c r="AI13" s="93"/>
      <c r="AJ13" s="94"/>
      <c r="AK13" s="277"/>
      <c r="AL13" s="94"/>
      <c r="AM13" s="93"/>
      <c r="AN13" s="94"/>
      <c r="AO13" s="93"/>
      <c r="AP13" s="280"/>
      <c r="AQ13" s="93"/>
      <c r="AR13" s="94"/>
      <c r="AS13" s="93"/>
      <c r="AT13" s="94"/>
      <c r="AW13"/>
      <c r="AX13"/>
      <c r="AY13"/>
      <c r="AZ13"/>
      <c r="BA13"/>
      <c r="BB13"/>
      <c r="BC13"/>
      <c r="BD13"/>
      <c r="BE13"/>
      <c r="BF13"/>
      <c r="BG13"/>
      <c r="BH13"/>
      <c r="BI13"/>
      <c r="BJ13"/>
      <c r="BK13"/>
      <c r="BL13"/>
      <c r="BM13"/>
      <c r="BN13"/>
      <c r="BO13"/>
      <c r="BP13"/>
    </row>
    <row r="14" spans="1:68" x14ac:dyDescent="0.25">
      <c r="A14" s="282">
        <v>7</v>
      </c>
      <c r="B14" s="787" t="s">
        <v>214</v>
      </c>
      <c r="C14" s="787"/>
      <c r="D14" s="787"/>
      <c r="E14" s="101"/>
      <c r="F14" s="92"/>
      <c r="G14" s="93"/>
      <c r="H14" s="94"/>
      <c r="I14" s="93"/>
      <c r="J14" s="94"/>
      <c r="K14" s="93"/>
      <c r="L14" s="94"/>
      <c r="M14" s="268"/>
      <c r="N14" s="269"/>
      <c r="O14" s="95"/>
      <c r="P14" s="92"/>
      <c r="Q14" s="93"/>
      <c r="R14" s="94"/>
      <c r="S14" s="93"/>
      <c r="T14" s="94"/>
      <c r="U14" s="93"/>
      <c r="V14" s="94"/>
      <c r="W14" s="96"/>
      <c r="X14" s="92"/>
      <c r="Y14" s="93"/>
      <c r="Z14" s="94"/>
      <c r="AA14" s="93"/>
      <c r="AB14" s="94"/>
      <c r="AC14" s="97"/>
      <c r="AD14" s="97"/>
      <c r="AE14" s="93"/>
      <c r="AF14" s="94"/>
      <c r="AG14" s="268"/>
      <c r="AH14" s="274"/>
      <c r="AI14" s="93"/>
      <c r="AJ14" s="94"/>
      <c r="AK14" s="277"/>
      <c r="AL14" s="94"/>
      <c r="AM14" s="93"/>
      <c r="AN14" s="94"/>
      <c r="AO14" s="93"/>
      <c r="AP14" s="280"/>
      <c r="AQ14" s="93"/>
      <c r="AR14" s="94"/>
      <c r="AS14" s="93"/>
      <c r="AT14" s="94"/>
      <c r="AW14"/>
      <c r="AX14"/>
      <c r="AY14"/>
      <c r="AZ14"/>
      <c r="BA14"/>
      <c r="BB14"/>
      <c r="BC14"/>
      <c r="BD14"/>
      <c r="BE14"/>
      <c r="BF14"/>
      <c r="BG14"/>
      <c r="BH14"/>
      <c r="BI14"/>
      <c r="BJ14"/>
      <c r="BK14"/>
      <c r="BL14"/>
      <c r="BM14"/>
      <c r="BN14"/>
      <c r="BO14"/>
      <c r="BP14"/>
    </row>
    <row r="15" spans="1:68" ht="27.75" customHeight="1" x14ac:dyDescent="0.25">
      <c r="A15" s="283">
        <v>8</v>
      </c>
      <c r="B15" s="787" t="s">
        <v>244</v>
      </c>
      <c r="C15" s="787"/>
      <c r="D15" s="787"/>
      <c r="E15" s="101"/>
      <c r="F15" s="92"/>
      <c r="G15" s="93"/>
      <c r="H15" s="94"/>
      <c r="I15" s="93"/>
      <c r="J15" s="94"/>
      <c r="K15" s="93"/>
      <c r="L15" s="94"/>
      <c r="M15" s="268"/>
      <c r="N15" s="269"/>
      <c r="O15" s="95"/>
      <c r="P15" s="92"/>
      <c r="Q15" s="93"/>
      <c r="R15" s="94"/>
      <c r="S15" s="93"/>
      <c r="T15" s="94"/>
      <c r="U15" s="93"/>
      <c r="V15" s="94"/>
      <c r="W15" s="96"/>
      <c r="X15" s="92"/>
      <c r="Y15" s="93"/>
      <c r="Z15" s="94"/>
      <c r="AA15" s="93"/>
      <c r="AB15" s="94"/>
      <c r="AC15" s="97"/>
      <c r="AD15" s="97"/>
      <c r="AE15" s="93"/>
      <c r="AF15" s="94"/>
      <c r="AG15" s="268"/>
      <c r="AH15" s="274"/>
      <c r="AI15" s="93"/>
      <c r="AJ15" s="94"/>
      <c r="AK15" s="277"/>
      <c r="AL15" s="94"/>
      <c r="AM15" s="93"/>
      <c r="AN15" s="94"/>
      <c r="AO15" s="93"/>
      <c r="AP15" s="280"/>
      <c r="AQ15" s="93"/>
      <c r="AR15" s="94"/>
      <c r="AS15" s="93"/>
      <c r="AT15" s="94"/>
      <c r="AW15"/>
      <c r="AX15"/>
      <c r="AY15"/>
      <c r="AZ15"/>
      <c r="BA15"/>
      <c r="BB15"/>
      <c r="BC15"/>
      <c r="BD15"/>
      <c r="BE15"/>
      <c r="BF15"/>
      <c r="BG15"/>
      <c r="BH15"/>
      <c r="BI15"/>
      <c r="BJ15"/>
      <c r="BK15"/>
      <c r="BL15"/>
      <c r="BM15"/>
      <c r="BN15"/>
      <c r="BO15"/>
      <c r="BP15"/>
    </row>
    <row r="16" spans="1:68" x14ac:dyDescent="0.25">
      <c r="A16" s="282">
        <v>9</v>
      </c>
      <c r="B16" s="787" t="s">
        <v>215</v>
      </c>
      <c r="C16" s="787"/>
      <c r="D16" s="787"/>
      <c r="E16" s="101"/>
      <c r="F16" s="92"/>
      <c r="G16" s="93"/>
      <c r="H16" s="94"/>
      <c r="I16" s="93"/>
      <c r="J16" s="94"/>
      <c r="K16" s="93"/>
      <c r="L16" s="94"/>
      <c r="M16" s="268"/>
      <c r="N16" s="269"/>
      <c r="O16" s="95"/>
      <c r="P16" s="92"/>
      <c r="Q16" s="93"/>
      <c r="R16" s="94"/>
      <c r="S16" s="93"/>
      <c r="T16" s="94"/>
      <c r="U16" s="93"/>
      <c r="V16" s="94"/>
      <c r="W16" s="96"/>
      <c r="X16" s="92"/>
      <c r="Y16" s="93"/>
      <c r="Z16" s="94"/>
      <c r="AA16" s="93"/>
      <c r="AB16" s="94"/>
      <c r="AC16" s="97"/>
      <c r="AD16" s="97"/>
      <c r="AE16" s="93"/>
      <c r="AF16" s="94"/>
      <c r="AG16" s="268"/>
      <c r="AH16" s="274"/>
      <c r="AI16" s="93"/>
      <c r="AJ16" s="94"/>
      <c r="AK16" s="277"/>
      <c r="AL16" s="94"/>
      <c r="AM16" s="93"/>
      <c r="AN16" s="94"/>
      <c r="AO16" s="93"/>
      <c r="AP16" s="280"/>
      <c r="AQ16" s="93"/>
      <c r="AR16" s="94"/>
      <c r="AS16" s="93"/>
      <c r="AT16" s="94"/>
      <c r="AW16"/>
      <c r="AX16"/>
      <c r="AY16"/>
      <c r="AZ16"/>
      <c r="BA16"/>
      <c r="BB16"/>
      <c r="BC16"/>
      <c r="BD16"/>
      <c r="BE16"/>
      <c r="BF16"/>
      <c r="BG16"/>
      <c r="BH16"/>
      <c r="BI16"/>
      <c r="BJ16"/>
      <c r="BK16"/>
      <c r="BL16"/>
      <c r="BM16"/>
      <c r="BN16"/>
      <c r="BO16"/>
      <c r="BP16"/>
    </row>
    <row r="17" spans="1:68" x14ac:dyDescent="0.25">
      <c r="A17" s="282">
        <v>10</v>
      </c>
      <c r="B17" s="787" t="s">
        <v>216</v>
      </c>
      <c r="C17" s="787"/>
      <c r="D17" s="787"/>
      <c r="E17" s="101"/>
      <c r="F17" s="92"/>
      <c r="G17" s="93"/>
      <c r="H17" s="94"/>
      <c r="I17" s="93"/>
      <c r="J17" s="94"/>
      <c r="K17" s="93"/>
      <c r="L17" s="94"/>
      <c r="M17" s="268"/>
      <c r="N17" s="269"/>
      <c r="O17" s="95"/>
      <c r="P17" s="92"/>
      <c r="Q17" s="93"/>
      <c r="R17" s="94"/>
      <c r="S17" s="93"/>
      <c r="T17" s="94"/>
      <c r="U17" s="93"/>
      <c r="V17" s="94"/>
      <c r="W17" s="96"/>
      <c r="X17" s="92"/>
      <c r="Y17" s="93"/>
      <c r="Z17" s="94"/>
      <c r="AA17" s="93"/>
      <c r="AB17" s="94"/>
      <c r="AC17" s="97"/>
      <c r="AD17" s="97"/>
      <c r="AE17" s="93"/>
      <c r="AF17" s="94"/>
      <c r="AG17" s="268"/>
      <c r="AH17" s="274"/>
      <c r="AI17" s="93"/>
      <c r="AJ17" s="94"/>
      <c r="AK17" s="277"/>
      <c r="AL17" s="94"/>
      <c r="AM17" s="93"/>
      <c r="AN17" s="94"/>
      <c r="AO17" s="93"/>
      <c r="AP17" s="280"/>
      <c r="AQ17" s="93"/>
      <c r="AR17" s="94"/>
      <c r="AS17" s="93"/>
      <c r="AT17" s="94"/>
      <c r="AW17"/>
      <c r="AX17"/>
      <c r="AY17"/>
      <c r="AZ17"/>
      <c r="BA17"/>
      <c r="BB17"/>
      <c r="BC17"/>
      <c r="BD17"/>
      <c r="BE17"/>
      <c r="BF17"/>
      <c r="BG17"/>
      <c r="BH17"/>
      <c r="BI17"/>
      <c r="BJ17"/>
      <c r="BK17"/>
      <c r="BL17"/>
      <c r="BM17"/>
      <c r="BN17"/>
      <c r="BO17"/>
      <c r="BP17"/>
    </row>
    <row r="18" spans="1:68" x14ac:dyDescent="0.25">
      <c r="A18" s="282">
        <v>11</v>
      </c>
      <c r="B18" s="787" t="s">
        <v>217</v>
      </c>
      <c r="C18" s="787"/>
      <c r="D18" s="787"/>
      <c r="E18" s="101"/>
      <c r="F18" s="92"/>
      <c r="G18" s="93"/>
      <c r="H18" s="94"/>
      <c r="I18" s="93"/>
      <c r="J18" s="94"/>
      <c r="K18" s="93"/>
      <c r="L18" s="94"/>
      <c r="M18" s="268"/>
      <c r="N18" s="269"/>
      <c r="O18" s="95"/>
      <c r="P18" s="92"/>
      <c r="Q18" s="93"/>
      <c r="R18" s="94"/>
      <c r="S18" s="93"/>
      <c r="T18" s="94"/>
      <c r="U18" s="93"/>
      <c r="V18" s="94"/>
      <c r="W18" s="96"/>
      <c r="X18" s="92"/>
      <c r="Y18" s="93"/>
      <c r="Z18" s="94"/>
      <c r="AA18" s="93"/>
      <c r="AB18" s="94"/>
      <c r="AC18" s="97"/>
      <c r="AD18" s="97"/>
      <c r="AE18" s="93"/>
      <c r="AF18" s="94"/>
      <c r="AG18" s="268"/>
      <c r="AH18" s="274"/>
      <c r="AI18" s="93"/>
      <c r="AJ18" s="94"/>
      <c r="AK18" s="277"/>
      <c r="AL18" s="94"/>
      <c r="AM18" s="93"/>
      <c r="AN18" s="94"/>
      <c r="AO18" s="93"/>
      <c r="AP18" s="280"/>
      <c r="AQ18" s="93"/>
      <c r="AR18" s="94"/>
      <c r="AS18" s="93"/>
      <c r="AT18" s="94"/>
      <c r="AW18"/>
      <c r="AX18"/>
      <c r="AY18"/>
      <c r="AZ18"/>
      <c r="BA18"/>
      <c r="BB18"/>
      <c r="BC18"/>
      <c r="BD18"/>
      <c r="BE18"/>
      <c r="BF18"/>
      <c r="BG18"/>
      <c r="BH18"/>
      <c r="BI18"/>
      <c r="BJ18"/>
      <c r="BK18"/>
      <c r="BL18"/>
      <c r="BM18"/>
      <c r="BN18"/>
      <c r="BO18"/>
      <c r="BP18"/>
    </row>
    <row r="19" spans="1:68" x14ac:dyDescent="0.25">
      <c r="A19" s="282">
        <v>12</v>
      </c>
      <c r="B19" s="787" t="s">
        <v>218</v>
      </c>
      <c r="C19" s="787"/>
      <c r="D19" s="787"/>
      <c r="E19" s="101"/>
      <c r="F19" s="92"/>
      <c r="G19" s="93"/>
      <c r="H19" s="94"/>
      <c r="I19" s="93"/>
      <c r="J19" s="94"/>
      <c r="K19" s="93"/>
      <c r="L19" s="94"/>
      <c r="M19" s="268"/>
      <c r="N19" s="269"/>
      <c r="O19" s="95"/>
      <c r="P19" s="92"/>
      <c r="Q19" s="93"/>
      <c r="R19" s="94"/>
      <c r="S19" s="93"/>
      <c r="T19" s="94"/>
      <c r="U19" s="93"/>
      <c r="V19" s="94"/>
      <c r="W19" s="96"/>
      <c r="X19" s="92"/>
      <c r="Y19" s="93"/>
      <c r="Z19" s="94"/>
      <c r="AA19" s="93"/>
      <c r="AB19" s="94"/>
      <c r="AC19" s="97"/>
      <c r="AD19" s="97"/>
      <c r="AE19" s="93"/>
      <c r="AF19" s="94"/>
      <c r="AG19" s="268"/>
      <c r="AH19" s="274"/>
      <c r="AI19" s="93"/>
      <c r="AJ19" s="94"/>
      <c r="AK19" s="277"/>
      <c r="AL19" s="94"/>
      <c r="AM19" s="93"/>
      <c r="AN19" s="94"/>
      <c r="AO19" s="93"/>
      <c r="AP19" s="280"/>
      <c r="AQ19" s="93"/>
      <c r="AR19" s="94"/>
      <c r="AS19" s="93"/>
      <c r="AT19" s="94"/>
      <c r="AW19"/>
      <c r="AX19"/>
      <c r="AY19"/>
      <c r="AZ19"/>
      <c r="BA19"/>
      <c r="BB19"/>
      <c r="BC19"/>
      <c r="BD19"/>
      <c r="BE19"/>
      <c r="BF19"/>
      <c r="BG19"/>
      <c r="BH19"/>
      <c r="BI19"/>
      <c r="BJ19"/>
      <c r="BK19"/>
      <c r="BL19"/>
      <c r="BM19"/>
      <c r="BN19"/>
      <c r="BO19"/>
      <c r="BP19"/>
    </row>
    <row r="20" spans="1:68" x14ac:dyDescent="0.25">
      <c r="A20" s="282">
        <v>13</v>
      </c>
      <c r="B20" s="787" t="s">
        <v>219</v>
      </c>
      <c r="C20" s="787"/>
      <c r="D20" s="787"/>
      <c r="E20" s="101"/>
      <c r="F20" s="92"/>
      <c r="G20" s="93"/>
      <c r="H20" s="94"/>
      <c r="I20" s="93"/>
      <c r="J20" s="94"/>
      <c r="K20" s="93"/>
      <c r="L20" s="94"/>
      <c r="M20" s="268"/>
      <c r="N20" s="269"/>
      <c r="O20" s="95"/>
      <c r="P20" s="92"/>
      <c r="Q20" s="93"/>
      <c r="R20" s="94"/>
      <c r="S20" s="93"/>
      <c r="T20" s="94"/>
      <c r="U20" s="93"/>
      <c r="V20" s="94"/>
      <c r="W20" s="96"/>
      <c r="X20" s="92"/>
      <c r="Y20" s="93"/>
      <c r="Z20" s="94"/>
      <c r="AA20" s="93"/>
      <c r="AB20" s="94"/>
      <c r="AC20" s="97"/>
      <c r="AD20" s="97"/>
      <c r="AE20" s="93"/>
      <c r="AF20" s="94"/>
      <c r="AG20" s="268"/>
      <c r="AH20" s="274"/>
      <c r="AI20" s="93"/>
      <c r="AJ20" s="94"/>
      <c r="AK20" s="277"/>
      <c r="AL20" s="94"/>
      <c r="AM20" s="93"/>
      <c r="AN20" s="94"/>
      <c r="AO20" s="93"/>
      <c r="AP20" s="280"/>
      <c r="AQ20" s="93"/>
      <c r="AR20" s="94"/>
      <c r="AS20" s="93"/>
      <c r="AT20" s="94"/>
      <c r="AW20"/>
      <c r="AX20"/>
      <c r="AY20"/>
      <c r="AZ20"/>
      <c r="BA20"/>
      <c r="BB20"/>
      <c r="BC20"/>
      <c r="BD20"/>
      <c r="BE20"/>
      <c r="BF20"/>
      <c r="BG20"/>
      <c r="BH20"/>
      <c r="BI20"/>
      <c r="BJ20"/>
      <c r="BK20"/>
      <c r="BL20"/>
      <c r="BM20"/>
      <c r="BN20"/>
      <c r="BO20"/>
      <c r="BP20"/>
    </row>
    <row r="21" spans="1:68" x14ac:dyDescent="0.25">
      <c r="A21" s="282">
        <v>14</v>
      </c>
      <c r="B21" s="787" t="s">
        <v>220</v>
      </c>
      <c r="C21" s="787"/>
      <c r="D21" s="787"/>
      <c r="E21" s="101"/>
      <c r="F21" s="92"/>
      <c r="G21" s="93"/>
      <c r="H21" s="94"/>
      <c r="I21" s="93"/>
      <c r="J21" s="94"/>
      <c r="K21" s="93"/>
      <c r="L21" s="94"/>
      <c r="M21" s="268"/>
      <c r="N21" s="269"/>
      <c r="O21" s="95"/>
      <c r="P21" s="92"/>
      <c r="Q21" s="93"/>
      <c r="R21" s="94"/>
      <c r="S21" s="93"/>
      <c r="T21" s="94"/>
      <c r="U21" s="93"/>
      <c r="V21" s="94"/>
      <c r="W21" s="96"/>
      <c r="X21" s="92"/>
      <c r="Y21" s="93"/>
      <c r="Z21" s="94"/>
      <c r="AA21" s="93"/>
      <c r="AB21" s="94"/>
      <c r="AC21" s="97"/>
      <c r="AD21" s="97"/>
      <c r="AE21" s="93"/>
      <c r="AF21" s="94"/>
      <c r="AG21" s="268"/>
      <c r="AH21" s="274"/>
      <c r="AI21" s="93"/>
      <c r="AJ21" s="94"/>
      <c r="AK21" s="277"/>
      <c r="AL21" s="94"/>
      <c r="AM21" s="93"/>
      <c r="AN21" s="94"/>
      <c r="AO21" s="93"/>
      <c r="AP21" s="280"/>
      <c r="AQ21" s="93"/>
      <c r="AR21" s="94"/>
      <c r="AS21" s="93"/>
      <c r="AT21" s="94"/>
      <c r="AW21"/>
      <c r="AX21"/>
      <c r="AY21"/>
      <c r="AZ21"/>
      <c r="BA21"/>
      <c r="BB21"/>
      <c r="BC21"/>
      <c r="BD21"/>
      <c r="BE21"/>
      <c r="BF21"/>
      <c r="BG21"/>
      <c r="BH21"/>
      <c r="BI21"/>
      <c r="BJ21"/>
      <c r="BK21"/>
      <c r="BL21"/>
      <c r="BM21"/>
      <c r="BN21"/>
      <c r="BO21"/>
      <c r="BP21"/>
    </row>
    <row r="22" spans="1:68" x14ac:dyDescent="0.25">
      <c r="A22" s="282">
        <v>15</v>
      </c>
      <c r="B22" s="787" t="s">
        <v>221</v>
      </c>
      <c r="C22" s="787"/>
      <c r="D22" s="787"/>
      <c r="E22" s="101"/>
      <c r="F22" s="92"/>
      <c r="G22" s="93"/>
      <c r="H22" s="94"/>
      <c r="I22" s="93"/>
      <c r="J22" s="94"/>
      <c r="K22" s="93"/>
      <c r="L22" s="94"/>
      <c r="M22" s="268"/>
      <c r="N22" s="269"/>
      <c r="O22" s="95"/>
      <c r="P22" s="92"/>
      <c r="Q22" s="93"/>
      <c r="R22" s="94"/>
      <c r="S22" s="93"/>
      <c r="T22" s="94"/>
      <c r="U22" s="93"/>
      <c r="V22" s="94"/>
      <c r="W22" s="96"/>
      <c r="X22" s="92"/>
      <c r="Y22" s="93"/>
      <c r="Z22" s="94"/>
      <c r="AA22" s="93"/>
      <c r="AB22" s="94"/>
      <c r="AC22" s="97"/>
      <c r="AD22" s="97"/>
      <c r="AE22" s="93"/>
      <c r="AF22" s="94"/>
      <c r="AG22" s="268"/>
      <c r="AH22" s="274"/>
      <c r="AI22" s="93"/>
      <c r="AJ22" s="94"/>
      <c r="AK22" s="277"/>
      <c r="AL22" s="94"/>
      <c r="AM22" s="93"/>
      <c r="AN22" s="94"/>
      <c r="AO22" s="93"/>
      <c r="AP22" s="280"/>
      <c r="AQ22" s="93"/>
      <c r="AR22" s="94"/>
      <c r="AS22" s="93"/>
      <c r="AT22" s="94"/>
      <c r="AW22"/>
      <c r="AX22"/>
      <c r="AY22"/>
      <c r="AZ22"/>
      <c r="BA22"/>
      <c r="BB22"/>
      <c r="BC22"/>
      <c r="BD22"/>
      <c r="BE22"/>
      <c r="BF22"/>
      <c r="BG22"/>
      <c r="BH22"/>
      <c r="BI22"/>
      <c r="BJ22"/>
      <c r="BK22"/>
      <c r="BL22"/>
      <c r="BM22"/>
      <c r="BN22"/>
      <c r="BO22"/>
      <c r="BP22"/>
    </row>
    <row r="23" spans="1:68" x14ac:dyDescent="0.25">
      <c r="A23" s="282">
        <v>16</v>
      </c>
      <c r="B23" s="787" t="s">
        <v>222</v>
      </c>
      <c r="C23" s="787"/>
      <c r="D23" s="787"/>
      <c r="E23" s="101" t="s">
        <v>245</v>
      </c>
      <c r="F23" s="92"/>
      <c r="G23" s="93"/>
      <c r="H23" s="94"/>
      <c r="I23" s="93"/>
      <c r="J23" s="94"/>
      <c r="K23" s="93"/>
      <c r="L23" s="94"/>
      <c r="M23" s="268"/>
      <c r="N23" s="269"/>
      <c r="O23" s="95"/>
      <c r="P23" s="92"/>
      <c r="Q23" s="93"/>
      <c r="R23" s="94"/>
      <c r="S23" s="93"/>
      <c r="T23" s="94"/>
      <c r="U23" s="93"/>
      <c r="V23" s="94"/>
      <c r="W23" s="96"/>
      <c r="X23" s="92"/>
      <c r="Y23" s="93"/>
      <c r="Z23" s="94"/>
      <c r="AA23" s="93"/>
      <c r="AB23" s="94"/>
      <c r="AC23" s="97"/>
      <c r="AD23" s="97"/>
      <c r="AE23" s="93"/>
      <c r="AF23" s="94"/>
      <c r="AG23" s="268"/>
      <c r="AH23" s="274"/>
      <c r="AI23" s="93"/>
      <c r="AJ23" s="94"/>
      <c r="AK23" s="277"/>
      <c r="AL23" s="94"/>
      <c r="AM23" s="93"/>
      <c r="AN23" s="94"/>
      <c r="AO23" s="93"/>
      <c r="AP23" s="280"/>
      <c r="AQ23" s="93"/>
      <c r="AR23" s="94"/>
      <c r="AS23" s="93"/>
      <c r="AT23" s="94"/>
      <c r="AW23"/>
      <c r="AX23"/>
      <c r="AY23"/>
      <c r="AZ23"/>
      <c r="BA23"/>
      <c r="BB23"/>
      <c r="BC23"/>
      <c r="BD23"/>
      <c r="BE23"/>
      <c r="BF23"/>
      <c r="BG23"/>
      <c r="BH23"/>
      <c r="BI23"/>
      <c r="BJ23"/>
      <c r="BK23"/>
      <c r="BL23"/>
      <c r="BM23"/>
      <c r="BN23"/>
      <c r="BO23"/>
      <c r="BP23"/>
    </row>
    <row r="24" spans="1:68" x14ac:dyDescent="0.25">
      <c r="A24" s="282">
        <v>17</v>
      </c>
      <c r="B24" s="787" t="s">
        <v>223</v>
      </c>
      <c r="C24" s="787"/>
      <c r="D24" s="787"/>
      <c r="E24" s="101"/>
      <c r="F24" s="92"/>
      <c r="G24" s="93"/>
      <c r="H24" s="94"/>
      <c r="I24" s="93"/>
      <c r="J24" s="94"/>
      <c r="K24" s="93"/>
      <c r="L24" s="94"/>
      <c r="M24" s="268"/>
      <c r="N24" s="269"/>
      <c r="O24" s="95"/>
      <c r="P24" s="92"/>
      <c r="Q24" s="93"/>
      <c r="R24" s="94"/>
      <c r="S24" s="93"/>
      <c r="T24" s="94"/>
      <c r="U24" s="93"/>
      <c r="V24" s="94"/>
      <c r="W24" s="96"/>
      <c r="X24" s="92"/>
      <c r="Y24" s="93"/>
      <c r="Z24" s="94"/>
      <c r="AA24" s="93"/>
      <c r="AB24" s="94"/>
      <c r="AC24" s="97"/>
      <c r="AD24" s="97"/>
      <c r="AE24" s="93"/>
      <c r="AF24" s="94"/>
      <c r="AG24" s="268"/>
      <c r="AH24" s="274"/>
      <c r="AI24" s="93"/>
      <c r="AJ24" s="94"/>
      <c r="AK24" s="277"/>
      <c r="AL24" s="94"/>
      <c r="AM24" s="93"/>
      <c r="AN24" s="94"/>
      <c r="AO24" s="93"/>
      <c r="AP24" s="280"/>
      <c r="AQ24" s="93"/>
      <c r="AR24" s="94"/>
      <c r="AS24" s="93"/>
      <c r="AT24" s="94"/>
      <c r="AW24"/>
      <c r="AX24"/>
      <c r="AY24"/>
      <c r="AZ24"/>
      <c r="BA24"/>
      <c r="BB24"/>
      <c r="BC24"/>
      <c r="BD24"/>
      <c r="BE24"/>
      <c r="BF24"/>
      <c r="BG24"/>
      <c r="BH24"/>
      <c r="BI24"/>
      <c r="BJ24"/>
      <c r="BK24"/>
      <c r="BL24"/>
      <c r="BM24"/>
      <c r="BN24"/>
      <c r="BO24"/>
      <c r="BP24"/>
    </row>
    <row r="25" spans="1:68" ht="15.75" thickBot="1" x14ac:dyDescent="0.3">
      <c r="A25" s="282">
        <v>18</v>
      </c>
      <c r="B25" s="787" t="s">
        <v>224</v>
      </c>
      <c r="C25" s="787"/>
      <c r="D25" s="787"/>
      <c r="E25" s="101"/>
      <c r="F25" s="98"/>
      <c r="G25" s="99"/>
      <c r="H25" s="100"/>
      <c r="I25" s="99"/>
      <c r="J25" s="100"/>
      <c r="K25" s="103"/>
      <c r="L25" s="265"/>
      <c r="M25" s="270"/>
      <c r="N25" s="271"/>
      <c r="O25" s="95"/>
      <c r="P25" s="98"/>
      <c r="Q25" s="99"/>
      <c r="R25" s="100"/>
      <c r="S25" s="99"/>
      <c r="T25" s="100"/>
      <c r="U25" s="99"/>
      <c r="V25" s="100"/>
      <c r="W25" s="84"/>
      <c r="X25" s="98"/>
      <c r="Y25" s="99"/>
      <c r="Z25" s="100"/>
      <c r="AA25" s="99"/>
      <c r="AB25" s="100"/>
      <c r="AC25" s="102"/>
      <c r="AD25" s="102"/>
      <c r="AE25" s="103"/>
      <c r="AF25" s="265"/>
      <c r="AG25" s="270"/>
      <c r="AH25" s="275"/>
      <c r="AI25" s="103"/>
      <c r="AJ25" s="265"/>
      <c r="AK25" s="278"/>
      <c r="AL25" s="100"/>
      <c r="AM25" s="103"/>
      <c r="AN25" s="265"/>
      <c r="AO25" s="103"/>
      <c r="AP25" s="281"/>
      <c r="AQ25" s="99"/>
      <c r="AR25" s="100"/>
      <c r="AS25" s="99"/>
      <c r="AT25" s="100"/>
      <c r="AW25"/>
      <c r="AX25"/>
      <c r="AY25"/>
      <c r="AZ25"/>
      <c r="BA25"/>
      <c r="BB25"/>
      <c r="BC25"/>
      <c r="BD25"/>
      <c r="BE25"/>
      <c r="BF25"/>
      <c r="BG25"/>
      <c r="BH25"/>
      <c r="BI25"/>
      <c r="BJ25"/>
      <c r="BK25"/>
      <c r="BL25"/>
      <c r="BM25"/>
      <c r="BN25"/>
      <c r="BO25"/>
      <c r="BP25"/>
    </row>
    <row r="26" spans="1:68" ht="15.75" thickBot="1" x14ac:dyDescent="0.3">
      <c r="A26" s="284">
        <v>19</v>
      </c>
      <c r="B26" s="785" t="s">
        <v>225</v>
      </c>
      <c r="C26" s="785"/>
      <c r="D26" s="785"/>
      <c r="E26" s="101"/>
      <c r="F26" s="98"/>
      <c r="G26" s="99"/>
      <c r="H26" s="100"/>
      <c r="I26" s="99"/>
      <c r="J26" s="100"/>
      <c r="K26" s="103"/>
      <c r="L26" s="265"/>
      <c r="M26" s="270"/>
      <c r="N26" s="271"/>
      <c r="O26" s="95"/>
      <c r="P26" s="98"/>
      <c r="Q26" s="99"/>
      <c r="R26" s="100"/>
      <c r="S26" s="99"/>
      <c r="T26" s="100"/>
      <c r="U26" s="99"/>
      <c r="V26" s="100"/>
      <c r="W26" s="84"/>
      <c r="X26" s="98"/>
      <c r="Y26" s="99"/>
      <c r="Z26" s="100"/>
      <c r="AA26" s="99"/>
      <c r="AB26" s="100"/>
      <c r="AC26" s="102"/>
      <c r="AD26" s="102"/>
      <c r="AE26" s="103"/>
      <c r="AF26" s="265"/>
      <c r="AG26" s="270"/>
      <c r="AH26" s="275"/>
      <c r="AI26" s="103"/>
      <c r="AJ26" s="265"/>
      <c r="AK26" s="278"/>
      <c r="AL26" s="100"/>
      <c r="AM26" s="103"/>
      <c r="AN26" s="265"/>
      <c r="AO26" s="103"/>
      <c r="AP26" s="281"/>
      <c r="AQ26" s="99"/>
      <c r="AR26" s="100"/>
      <c r="AS26" s="99"/>
      <c r="AT26" s="100"/>
      <c r="AW26"/>
      <c r="AX26"/>
      <c r="AY26"/>
      <c r="AZ26"/>
      <c r="BA26"/>
      <c r="BB26"/>
      <c r="BC26"/>
      <c r="BD26"/>
      <c r="BE26"/>
      <c r="BF26"/>
      <c r="BG26"/>
      <c r="BH26"/>
      <c r="BI26"/>
      <c r="BJ26"/>
      <c r="BK26"/>
      <c r="BL26"/>
      <c r="BM26"/>
      <c r="BN26"/>
      <c r="BO26"/>
      <c r="BP26"/>
    </row>
    <row r="27" spans="1:68" ht="16.5" thickBot="1" x14ac:dyDescent="0.3">
      <c r="A27" s="788" t="s">
        <v>128</v>
      </c>
      <c r="B27" s="789"/>
      <c r="C27" s="789"/>
      <c r="D27" s="790"/>
      <c r="E27" s="104">
        <f>COUNTA(E8:E26)</f>
        <v>1</v>
      </c>
      <c r="F27" s="104">
        <f t="shared" ref="F27:AT27" si="0">COUNTA(F8:F26)</f>
        <v>0</v>
      </c>
      <c r="G27" s="104">
        <f t="shared" si="0"/>
        <v>0</v>
      </c>
      <c r="H27" s="104">
        <f t="shared" si="0"/>
        <v>0</v>
      </c>
      <c r="I27" s="104">
        <f t="shared" si="0"/>
        <v>0</v>
      </c>
      <c r="J27" s="104">
        <f t="shared" si="0"/>
        <v>0</v>
      </c>
      <c r="K27" s="104">
        <f t="shared" si="0"/>
        <v>0</v>
      </c>
      <c r="L27" s="104">
        <f t="shared" si="0"/>
        <v>0</v>
      </c>
      <c r="M27" s="104">
        <f t="shared" si="0"/>
        <v>0</v>
      </c>
      <c r="N27" s="104">
        <f t="shared" si="0"/>
        <v>0</v>
      </c>
      <c r="O27" s="104">
        <f t="shared" si="0"/>
        <v>0</v>
      </c>
      <c r="P27" s="104">
        <f t="shared" si="0"/>
        <v>0</v>
      </c>
      <c r="Q27" s="104">
        <f t="shared" si="0"/>
        <v>0</v>
      </c>
      <c r="R27" s="104">
        <f t="shared" si="0"/>
        <v>0</v>
      </c>
      <c r="S27" s="104">
        <f t="shared" si="0"/>
        <v>0</v>
      </c>
      <c r="T27" s="104">
        <f t="shared" si="0"/>
        <v>0</v>
      </c>
      <c r="U27" s="104">
        <f t="shared" si="0"/>
        <v>0</v>
      </c>
      <c r="V27" s="104">
        <f t="shared" si="0"/>
        <v>0</v>
      </c>
      <c r="W27" s="104">
        <f t="shared" si="0"/>
        <v>0</v>
      </c>
      <c r="X27" s="104">
        <f t="shared" si="0"/>
        <v>0</v>
      </c>
      <c r="Y27" s="104">
        <f t="shared" si="0"/>
        <v>0</v>
      </c>
      <c r="Z27" s="104">
        <f t="shared" si="0"/>
        <v>0</v>
      </c>
      <c r="AA27" s="104">
        <f t="shared" si="0"/>
        <v>0</v>
      </c>
      <c r="AB27" s="104">
        <f t="shared" si="0"/>
        <v>0</v>
      </c>
      <c r="AC27" s="104">
        <f t="shared" si="0"/>
        <v>0</v>
      </c>
      <c r="AD27" s="104">
        <f t="shared" si="0"/>
        <v>0</v>
      </c>
      <c r="AE27" s="104">
        <f t="shared" si="0"/>
        <v>0</v>
      </c>
      <c r="AF27" s="104">
        <f t="shared" si="0"/>
        <v>0</v>
      </c>
      <c r="AG27" s="104">
        <f t="shared" si="0"/>
        <v>0</v>
      </c>
      <c r="AH27" s="104">
        <f t="shared" si="0"/>
        <v>0</v>
      </c>
      <c r="AI27" s="104">
        <f t="shared" si="0"/>
        <v>0</v>
      </c>
      <c r="AJ27" s="104">
        <f t="shared" si="0"/>
        <v>0</v>
      </c>
      <c r="AK27" s="104">
        <f t="shared" si="0"/>
        <v>0</v>
      </c>
      <c r="AL27" s="104">
        <f t="shared" si="0"/>
        <v>0</v>
      </c>
      <c r="AM27" s="104">
        <f t="shared" si="0"/>
        <v>0</v>
      </c>
      <c r="AN27" s="104">
        <f t="shared" si="0"/>
        <v>0</v>
      </c>
      <c r="AO27" s="104">
        <f t="shared" si="0"/>
        <v>0</v>
      </c>
      <c r="AP27" s="104">
        <f t="shared" si="0"/>
        <v>0</v>
      </c>
      <c r="AQ27" s="104">
        <f t="shared" si="0"/>
        <v>0</v>
      </c>
      <c r="AR27" s="104">
        <f t="shared" si="0"/>
        <v>0</v>
      </c>
      <c r="AS27" s="104">
        <f t="shared" si="0"/>
        <v>0</v>
      </c>
      <c r="AT27" s="104">
        <f t="shared" si="0"/>
        <v>0</v>
      </c>
      <c r="AW27"/>
      <c r="AX27"/>
      <c r="AY27"/>
      <c r="AZ27"/>
      <c r="BA27"/>
      <c r="BB27"/>
      <c r="BC27"/>
      <c r="BD27"/>
      <c r="BE27"/>
      <c r="BF27"/>
      <c r="BG27"/>
      <c r="BH27"/>
      <c r="BI27"/>
      <c r="BJ27"/>
      <c r="BK27"/>
      <c r="BL27"/>
      <c r="BM27"/>
      <c r="BN27"/>
      <c r="BO27"/>
      <c r="BP27"/>
    </row>
    <row r="28" spans="1:68" ht="22.5" customHeight="1" x14ac:dyDescent="0.4">
      <c r="A28" s="79"/>
      <c r="B28" s="77"/>
      <c r="C28" s="105"/>
      <c r="E28" s="106" t="str">
        <f>IF(OR(E27&gt;11,E23="X"),"CATASTRÓFICO",IF(E27&gt;5,"MAYOR","MODERADO"))</f>
        <v>CATASTRÓFICO</v>
      </c>
      <c r="F28" s="107"/>
      <c r="G28" s="106" t="str">
        <f>IF(OR(G27&gt;11,G23="X"),"CATASTRÓFICO",IF(G27&gt;5,"MAYOR","MODERADO"))</f>
        <v>MODERADO</v>
      </c>
      <c r="H28" s="107"/>
      <c r="I28" s="106" t="str">
        <f>IF(OR(I27&gt;11,I23="X"),"CATASTRÓFICO",IF(I27&gt;5,"MAYOR","MODERADO"))</f>
        <v>MODERADO</v>
      </c>
      <c r="J28" s="107"/>
      <c r="K28" s="106" t="str">
        <f>IF(OR(K27&gt;11,K23="X"),"CATASTRÓFICO",IF(K27&gt;5,"MAYOR","MODERADO"))</f>
        <v>MODERADO</v>
      </c>
      <c r="L28" s="107"/>
      <c r="M28" s="106" t="str">
        <f>IF(OR(M27&gt;11,M23="X"),"CATASTRÓFICO",IF(M27&gt;5,"MAYOR","MODERADO"))</f>
        <v>MODERADO</v>
      </c>
      <c r="N28" s="107"/>
      <c r="O28" s="106" t="str">
        <f>IF(OR(O27&gt;11,O23="X"),"CATASTRÓFICO",IF(O27&gt;5,"MAYOR","MODERADO"))</f>
        <v>MODERADO</v>
      </c>
      <c r="P28" s="107"/>
      <c r="Q28" s="106" t="str">
        <f>IF(OR(Q27&gt;11,Q23="X"),"CATASTRÓFICO",IF(Q27&gt;5,"MAYOR","MODERADO"))</f>
        <v>MODERADO</v>
      </c>
      <c r="R28" s="107"/>
      <c r="S28" s="106" t="str">
        <f>IF(OR(S27&gt;11,S23="X"),"CATASTRÓFICO",IF(S27&gt;5,"MAYOR","MODERADO"))</f>
        <v>MODERADO</v>
      </c>
      <c r="T28" s="107"/>
      <c r="U28" s="106" t="str">
        <f>IF(OR(U27&gt;11,U23="X"),"CATASTRÓFICO",IF(U27&gt;5,"MAYOR","MODERADO"))</f>
        <v>MODERADO</v>
      </c>
      <c r="V28" s="107"/>
      <c r="W28" s="106" t="str">
        <f>IF(OR(W27&gt;11,W23="X"),"CATASTRÓFICO",IF(W27&gt;5,"MAYOR","MODERADO"))</f>
        <v>MODERADO</v>
      </c>
      <c r="X28" s="107"/>
      <c r="Y28" s="106" t="str">
        <f>IF(OR(Y27&gt;11,Y23="X"),"CATASTRÓFICO",IF(Y27&gt;5,"MAYOR","MODERADO"))</f>
        <v>MODERADO</v>
      </c>
      <c r="Z28" s="107"/>
      <c r="AA28" s="106" t="str">
        <f>IF(OR(AA27&gt;11,AA23="X"),"CATASTRÓFICO",IF(AA27&gt;5,"MAYOR","MODERADO"))</f>
        <v>MODERADO</v>
      </c>
      <c r="AB28" s="107"/>
      <c r="AC28" s="106" t="str">
        <f>IF(OR(AC27&gt;11,AC23="X"),"CATASTRÓFICO",IF(AC27&gt;5,"MAYOR","MODERADO"))</f>
        <v>MODERADO</v>
      </c>
      <c r="AD28" s="108"/>
      <c r="AE28" s="106" t="str">
        <f>IF(OR(AE27&gt;11,AE23="X"),"CATASTRÓFICO",IF(AE27&gt;5,"MAYOR","MODERADO"))</f>
        <v>MODERADO</v>
      </c>
      <c r="AF28" s="107"/>
      <c r="AG28" s="106" t="str">
        <f>IF(OR(AG27&gt;11,AG23="X"),"CATASTRÓFICO",IF(AG27&gt;5,"MAYOR","MODERADO"))</f>
        <v>MODERADO</v>
      </c>
      <c r="AH28" s="107"/>
      <c r="AI28" s="106" t="str">
        <f>IF(OR(AI27&gt;11,AI23="X"),"CATASTRÓFICO",IF(AI27&gt;5,"MAYOR","MODERADO"))</f>
        <v>MODERADO</v>
      </c>
      <c r="AJ28" s="107"/>
      <c r="AK28" s="106" t="str">
        <f>IF(OR(AK27&gt;11,AK23="X"),"CATASTRÓFICO",IF(AK27&gt;5,"MAYOR","MODERADO"))</f>
        <v>MODERADO</v>
      </c>
      <c r="AL28" s="107"/>
      <c r="AM28" s="106" t="str">
        <f>IF(OR(AM27&gt;11,AM23="X"),"CATASTRÓFICO",IF(AM27&gt;5,"MAYOR","MODERADO"))</f>
        <v>MODERADO</v>
      </c>
      <c r="AN28" s="107"/>
      <c r="AO28" s="106" t="str">
        <f>IF(OR(AO27&gt;11,AO23="X"),"CATASTRÓFICO",IF(AO27&gt;5,"MAYOR","MODERADO"))</f>
        <v>MODERADO</v>
      </c>
      <c r="AP28" s="107"/>
      <c r="AQ28" s="106" t="str">
        <f>IF(OR(AQ27&gt;11,AQ23="X"),"CATASTRÓFICO",IF(AQ27&gt;5,"MAYOR","MODERADO"))</f>
        <v>MODERADO</v>
      </c>
      <c r="AR28" s="107"/>
      <c r="AS28" s="106" t="str">
        <f>IF(OR(AS27&gt;11,AS23="X"),"CATASTRÓFICO",IF(AS27&gt;5,"MAYOR","MODERADO"))</f>
        <v>MODERADO</v>
      </c>
      <c r="AT28" s="107"/>
      <c r="AW28"/>
      <c r="AX28"/>
      <c r="AY28"/>
      <c r="AZ28"/>
      <c r="BA28"/>
      <c r="BB28"/>
      <c r="BC28"/>
      <c r="BD28"/>
      <c r="BE28"/>
      <c r="BF28"/>
      <c r="BG28"/>
      <c r="BH28"/>
      <c r="BI28"/>
      <c r="BJ28"/>
      <c r="BK28"/>
      <c r="BL28"/>
      <c r="BM28"/>
      <c r="BN28"/>
      <c r="BO28"/>
      <c r="BP28"/>
    </row>
    <row r="29" spans="1:68" x14ac:dyDescent="0.25">
      <c r="A29" s="77"/>
      <c r="B29" s="77"/>
      <c r="C29" s="77"/>
      <c r="D29" s="77"/>
      <c r="E29" s="77"/>
      <c r="F29" s="77"/>
      <c r="G29" s="77"/>
      <c r="H29" s="77"/>
      <c r="I29" s="77"/>
      <c r="J29" s="77"/>
      <c r="K29" s="77"/>
      <c r="L29" s="77"/>
      <c r="M29" s="77"/>
      <c r="N29" s="77"/>
      <c r="O29" s="35"/>
      <c r="P29" s="35"/>
      <c r="Q29" s="35"/>
      <c r="R29" s="35"/>
      <c r="S29" s="77"/>
      <c r="T29" s="77"/>
      <c r="U29" s="77"/>
      <c r="V29" s="77"/>
      <c r="W29" s="77"/>
      <c r="X29" s="77"/>
      <c r="Y29" s="35"/>
      <c r="Z29" s="35"/>
      <c r="AA29" s="35"/>
      <c r="AB29" s="35"/>
      <c r="AC29" s="35"/>
      <c r="AD29" s="35"/>
      <c r="AE29" s="35"/>
      <c r="AF29" s="35"/>
      <c r="AG29" s="35"/>
      <c r="AH29" s="35"/>
      <c r="AI29" s="35"/>
      <c r="AJ29" s="35"/>
      <c r="AK29" s="35"/>
      <c r="AL29" s="35"/>
      <c r="AM29" s="35"/>
      <c r="AN29" s="35"/>
      <c r="AO29" s="35"/>
      <c r="AP29" s="35"/>
      <c r="AQ29" s="35"/>
      <c r="AR29" s="35"/>
      <c r="AW29"/>
      <c r="AX29"/>
      <c r="AY29"/>
      <c r="AZ29"/>
      <c r="BA29"/>
      <c r="BB29"/>
      <c r="BC29"/>
      <c r="BD29"/>
      <c r="BE29"/>
      <c r="BF29"/>
      <c r="BG29"/>
      <c r="BH29"/>
      <c r="BI29"/>
      <c r="BJ29"/>
      <c r="BK29"/>
      <c r="BL29"/>
      <c r="BM29"/>
      <c r="BN29"/>
      <c r="BO29"/>
      <c r="BP29"/>
    </row>
    <row r="30" spans="1:68" ht="15.75" thickBot="1" x14ac:dyDescent="0.3">
      <c r="A30" s="77"/>
      <c r="B30" s="77"/>
      <c r="C30" s="77"/>
      <c r="D30" s="77"/>
      <c r="E30" s="77"/>
      <c r="F30" s="77"/>
      <c r="G30" s="77"/>
      <c r="H30" s="77"/>
      <c r="I30" s="77"/>
      <c r="J30" s="77"/>
      <c r="K30" s="77"/>
      <c r="L30" s="77"/>
      <c r="M30" s="77"/>
      <c r="N30" s="77"/>
      <c r="O30" s="35"/>
      <c r="P30" s="35"/>
      <c r="Q30" s="35"/>
      <c r="R30" s="35"/>
      <c r="S30" s="77"/>
      <c r="T30" s="77"/>
      <c r="U30" s="77"/>
      <c r="V30" s="77"/>
      <c r="W30" s="77"/>
      <c r="X30" s="77"/>
      <c r="Y30" s="35"/>
      <c r="Z30" s="35"/>
      <c r="AA30" s="35"/>
      <c r="AB30" s="35"/>
      <c r="AC30" s="35"/>
      <c r="AD30" s="35"/>
      <c r="AE30" s="35"/>
      <c r="AF30" s="35"/>
      <c r="AG30" s="35"/>
      <c r="AH30" s="35"/>
      <c r="AI30" s="35"/>
      <c r="AJ30" s="35"/>
      <c r="AK30" s="35"/>
      <c r="AL30" s="35"/>
      <c r="AM30" s="35"/>
      <c r="AN30" s="35"/>
      <c r="AO30" s="35"/>
      <c r="AP30" s="35"/>
      <c r="AQ30" s="35"/>
      <c r="AR30" s="35"/>
      <c r="AW30"/>
      <c r="AX30"/>
      <c r="AY30"/>
      <c r="AZ30"/>
      <c r="BA30"/>
      <c r="BB30"/>
      <c r="BC30"/>
      <c r="BD30"/>
      <c r="BE30"/>
      <c r="BF30"/>
      <c r="BG30"/>
      <c r="BH30"/>
      <c r="BI30"/>
      <c r="BJ30"/>
      <c r="BK30"/>
      <c r="BL30"/>
      <c r="BM30"/>
      <c r="BN30"/>
      <c r="BO30"/>
      <c r="BP30"/>
    </row>
    <row r="31" spans="1:68" ht="18.75" x14ac:dyDescent="0.3">
      <c r="A31" s="109" t="s">
        <v>129</v>
      </c>
      <c r="B31" s="110"/>
      <c r="C31" s="791" t="s">
        <v>130</v>
      </c>
      <c r="D31" s="792"/>
      <c r="E31" s="792"/>
      <c r="F31" s="792"/>
      <c r="G31" s="792"/>
      <c r="H31" s="792"/>
      <c r="I31" s="792"/>
      <c r="J31" s="792"/>
      <c r="K31" s="793"/>
      <c r="L31" s="256"/>
      <c r="M31" s="256"/>
      <c r="N31" s="256"/>
      <c r="O31" s="256"/>
      <c r="P31" s="256"/>
      <c r="Q31" s="256"/>
      <c r="R31" s="256"/>
      <c r="S31" s="256"/>
      <c r="T31" s="256"/>
      <c r="U31" s="256"/>
      <c r="V31" s="256"/>
      <c r="W31" s="256"/>
      <c r="X31" s="256"/>
      <c r="Y31" s="256"/>
      <c r="Z31" s="256"/>
      <c r="AA31" s="256"/>
      <c r="AB31" s="256"/>
      <c r="AC31" s="256"/>
      <c r="AD31" s="256"/>
      <c r="AE31" s="256"/>
      <c r="AF31" s="256"/>
      <c r="AG31" s="255"/>
      <c r="AH31" s="255"/>
      <c r="AI31" s="255"/>
      <c r="AJ31" s="255"/>
      <c r="AK31" s="255"/>
      <c r="AL31" s="255"/>
      <c r="AM31" s="255"/>
      <c r="AN31" s="255"/>
      <c r="AO31" s="255"/>
      <c r="AP31" s="255"/>
      <c r="AQ31" s="255"/>
      <c r="AR31" s="255"/>
      <c r="AS31" s="253"/>
      <c r="AW31"/>
      <c r="AX31"/>
      <c r="AY31"/>
      <c r="AZ31"/>
      <c r="BA31"/>
      <c r="BB31"/>
      <c r="BC31"/>
      <c r="BD31"/>
      <c r="BE31"/>
      <c r="BF31"/>
      <c r="BG31"/>
      <c r="BH31"/>
      <c r="BI31"/>
      <c r="BJ31"/>
      <c r="BK31"/>
      <c r="BL31"/>
      <c r="BM31"/>
      <c r="BN31"/>
      <c r="BO31"/>
      <c r="BP31"/>
    </row>
    <row r="32" spans="1:68" ht="18.75" customHeight="1" x14ac:dyDescent="0.25">
      <c r="A32" s="259" t="s">
        <v>13</v>
      </c>
      <c r="B32" s="260" t="s">
        <v>14</v>
      </c>
      <c r="C32" s="782" t="s">
        <v>15</v>
      </c>
      <c r="D32" s="783"/>
      <c r="E32" s="783"/>
      <c r="F32" s="783"/>
      <c r="G32" s="783"/>
      <c r="H32" s="783"/>
      <c r="I32" s="783"/>
      <c r="J32" s="783"/>
      <c r="K32" s="784"/>
      <c r="L32" s="257"/>
      <c r="M32" s="257"/>
      <c r="N32" s="257"/>
      <c r="O32" s="257"/>
      <c r="P32" s="257"/>
      <c r="Q32" s="257"/>
      <c r="R32" s="257"/>
      <c r="S32" s="257"/>
      <c r="T32" s="257"/>
      <c r="U32" s="257"/>
      <c r="V32" s="257"/>
      <c r="W32" s="257"/>
      <c r="X32" s="257"/>
      <c r="Y32" s="257"/>
      <c r="Z32" s="257"/>
      <c r="AA32" s="257"/>
      <c r="AB32" s="257"/>
      <c r="AC32" s="257"/>
      <c r="AD32" s="257"/>
      <c r="AE32" s="257"/>
      <c r="AF32" s="257"/>
      <c r="AG32" s="199"/>
      <c r="AH32" s="199"/>
      <c r="AI32" s="199"/>
      <c r="AJ32" s="199"/>
      <c r="AK32" s="199"/>
      <c r="AL32" s="199"/>
      <c r="AM32" s="199"/>
      <c r="AN32" s="199"/>
      <c r="AO32" s="199"/>
      <c r="AP32" s="199"/>
      <c r="AQ32" s="199"/>
      <c r="AR32" s="199"/>
      <c r="AS32" s="253"/>
      <c r="AW32"/>
      <c r="AX32"/>
      <c r="AY32"/>
      <c r="AZ32"/>
      <c r="BA32"/>
      <c r="BB32"/>
      <c r="BC32"/>
      <c r="BD32"/>
      <c r="BE32"/>
      <c r="BF32"/>
      <c r="BG32"/>
      <c r="BH32"/>
      <c r="BI32"/>
      <c r="BJ32"/>
      <c r="BK32"/>
      <c r="BL32"/>
      <c r="BM32"/>
      <c r="BN32"/>
      <c r="BO32"/>
      <c r="BP32"/>
    </row>
    <row r="33" spans="1:68" ht="18.75" customHeight="1" x14ac:dyDescent="0.25">
      <c r="A33" s="261">
        <v>3</v>
      </c>
      <c r="B33" s="262" t="s">
        <v>3</v>
      </c>
      <c r="C33" s="776" t="s">
        <v>206</v>
      </c>
      <c r="D33" s="777"/>
      <c r="E33" s="777"/>
      <c r="F33" s="777"/>
      <c r="G33" s="777"/>
      <c r="H33" s="777"/>
      <c r="I33" s="777"/>
      <c r="J33" s="777"/>
      <c r="K33" s="778"/>
      <c r="L33" s="258"/>
      <c r="M33" s="258"/>
      <c r="N33" s="258"/>
      <c r="O33" s="258"/>
      <c r="P33" s="258"/>
      <c r="Q33" s="258"/>
      <c r="R33" s="258"/>
      <c r="S33" s="258"/>
      <c r="T33" s="258"/>
      <c r="U33" s="258"/>
      <c r="V33" s="258"/>
      <c r="W33" s="258"/>
      <c r="X33" s="258"/>
      <c r="Y33" s="258"/>
      <c r="Z33" s="258"/>
      <c r="AA33" s="258"/>
      <c r="AB33" s="258"/>
      <c r="AC33" s="258"/>
      <c r="AD33" s="258"/>
      <c r="AE33" s="258"/>
      <c r="AF33" s="258"/>
      <c r="AG33" s="200"/>
      <c r="AH33" s="200"/>
      <c r="AI33" s="200"/>
      <c r="AJ33" s="200"/>
      <c r="AK33" s="200"/>
      <c r="AL33" s="200"/>
      <c r="AM33" s="200"/>
      <c r="AN33" s="200"/>
      <c r="AO33" s="200"/>
      <c r="AP33" s="200"/>
      <c r="AQ33" s="200"/>
      <c r="AR33" s="200"/>
      <c r="AS33" s="253"/>
      <c r="AW33"/>
      <c r="AX33"/>
      <c r="AY33"/>
      <c r="AZ33"/>
      <c r="BA33"/>
      <c r="BB33"/>
      <c r="BC33"/>
      <c r="BD33"/>
      <c r="BE33"/>
      <c r="BF33"/>
      <c r="BG33"/>
      <c r="BH33"/>
      <c r="BI33"/>
      <c r="BJ33"/>
      <c r="BK33"/>
      <c r="BL33"/>
      <c r="BM33"/>
      <c r="BN33"/>
      <c r="BO33"/>
      <c r="BP33"/>
    </row>
    <row r="34" spans="1:68" ht="18.75" customHeight="1" x14ac:dyDescent="0.25">
      <c r="A34" s="261">
        <v>4</v>
      </c>
      <c r="B34" s="262" t="s">
        <v>20</v>
      </c>
      <c r="C34" s="776" t="s">
        <v>207</v>
      </c>
      <c r="D34" s="777"/>
      <c r="E34" s="777"/>
      <c r="F34" s="777"/>
      <c r="G34" s="777"/>
      <c r="H34" s="777"/>
      <c r="I34" s="777"/>
      <c r="J34" s="777"/>
      <c r="K34" s="778"/>
      <c r="L34" s="258"/>
      <c r="M34" s="258"/>
      <c r="N34" s="258"/>
      <c r="O34" s="258"/>
      <c r="P34" s="258"/>
      <c r="Q34" s="258"/>
      <c r="R34" s="258"/>
      <c r="S34" s="258"/>
      <c r="T34" s="258"/>
      <c r="U34" s="258"/>
      <c r="V34" s="258"/>
      <c r="W34" s="258"/>
      <c r="X34" s="258"/>
      <c r="Y34" s="258"/>
      <c r="Z34" s="258"/>
      <c r="AA34" s="258"/>
      <c r="AB34" s="258"/>
      <c r="AC34" s="258"/>
      <c r="AD34" s="258"/>
      <c r="AE34" s="258"/>
      <c r="AF34" s="258"/>
      <c r="AG34" s="200"/>
      <c r="AH34" s="200"/>
      <c r="AI34" s="200"/>
      <c r="AJ34" s="200"/>
      <c r="AK34" s="200"/>
      <c r="AL34" s="200"/>
      <c r="AM34" s="200"/>
      <c r="AN34" s="200"/>
      <c r="AO34" s="200"/>
      <c r="AP34" s="200"/>
      <c r="AQ34" s="200"/>
      <c r="AR34" s="200"/>
      <c r="AS34" s="253"/>
      <c r="AW34"/>
      <c r="AX34"/>
      <c r="AY34"/>
      <c r="AZ34"/>
      <c r="BA34"/>
      <c r="BB34"/>
      <c r="BC34"/>
      <c r="BD34"/>
      <c r="BE34"/>
      <c r="BF34"/>
      <c r="BG34"/>
      <c r="BH34"/>
      <c r="BI34"/>
      <c r="BJ34"/>
      <c r="BK34"/>
      <c r="BL34"/>
      <c r="BM34"/>
      <c r="BN34"/>
      <c r="BO34"/>
      <c r="BP34"/>
    </row>
    <row r="35" spans="1:68" ht="27.75" customHeight="1" thickBot="1" x14ac:dyDescent="0.3">
      <c r="A35" s="263">
        <v>5</v>
      </c>
      <c r="B35" s="264" t="s">
        <v>21</v>
      </c>
      <c r="C35" s="779" t="s">
        <v>208</v>
      </c>
      <c r="D35" s="780"/>
      <c r="E35" s="780"/>
      <c r="F35" s="780"/>
      <c r="G35" s="780"/>
      <c r="H35" s="780"/>
      <c r="I35" s="780"/>
      <c r="J35" s="780"/>
      <c r="K35" s="781"/>
      <c r="L35" s="258"/>
      <c r="M35" s="258"/>
      <c r="N35" s="258"/>
      <c r="O35" s="258"/>
      <c r="P35" s="258"/>
      <c r="Q35" s="258"/>
      <c r="R35" s="258"/>
      <c r="S35" s="258"/>
      <c r="T35" s="258"/>
      <c r="U35" s="258"/>
      <c r="V35" s="258"/>
      <c r="W35" s="258"/>
      <c r="X35" s="258"/>
      <c r="Y35" s="258"/>
      <c r="Z35" s="258"/>
      <c r="AA35" s="258"/>
      <c r="AB35" s="258"/>
      <c r="AC35" s="258"/>
      <c r="AD35" s="258"/>
      <c r="AE35" s="258"/>
      <c r="AF35" s="258"/>
      <c r="AG35" s="200"/>
      <c r="AH35" s="200"/>
      <c r="AI35" s="200"/>
      <c r="AJ35" s="200"/>
      <c r="AK35" s="200"/>
      <c r="AL35" s="200"/>
      <c r="AM35" s="200"/>
      <c r="AN35" s="200"/>
      <c r="AO35" s="200"/>
      <c r="AP35" s="200"/>
      <c r="AQ35" s="200"/>
      <c r="AR35" s="200"/>
      <c r="AS35" s="253"/>
      <c r="AW35"/>
      <c r="AX35"/>
      <c r="AY35"/>
      <c r="AZ35"/>
      <c r="BA35"/>
      <c r="BB35"/>
      <c r="BC35"/>
      <c r="BD35"/>
      <c r="BE35"/>
      <c r="BF35"/>
      <c r="BG35"/>
      <c r="BH35"/>
      <c r="BI35"/>
      <c r="BJ35"/>
      <c r="BK35"/>
      <c r="BL35"/>
      <c r="BM35"/>
      <c r="BN35"/>
      <c r="BO35"/>
      <c r="BP35"/>
    </row>
    <row r="36" spans="1:68" x14ac:dyDescent="0.25">
      <c r="A36" s="77"/>
      <c r="B36" s="77"/>
      <c r="C36" s="77"/>
      <c r="D36" s="77"/>
      <c r="E36" s="77"/>
      <c r="F36" s="77"/>
      <c r="G36" s="77"/>
      <c r="H36" s="77"/>
      <c r="I36" s="77"/>
      <c r="J36" s="114"/>
      <c r="K36" s="114"/>
      <c r="L36" s="786"/>
      <c r="M36" s="786"/>
      <c r="N36" s="114"/>
      <c r="O36" s="35"/>
      <c r="P36" s="35"/>
      <c r="Q36" s="35"/>
      <c r="R36" s="35"/>
      <c r="S36" s="77"/>
      <c r="T36" s="114"/>
      <c r="U36" s="114"/>
      <c r="V36" s="786"/>
      <c r="W36" s="786"/>
      <c r="X36" s="114"/>
      <c r="Y36" s="35"/>
      <c r="Z36" s="35"/>
      <c r="AA36" s="35"/>
      <c r="AB36" s="35"/>
      <c r="AC36" s="35"/>
      <c r="AD36" s="35"/>
      <c r="AE36" s="35"/>
      <c r="AF36" s="35"/>
      <c r="AG36" s="35"/>
      <c r="AH36" s="35"/>
      <c r="AI36" s="35"/>
      <c r="AJ36" s="35"/>
      <c r="AK36" s="35"/>
      <c r="AL36" s="35"/>
      <c r="AM36" s="35"/>
      <c r="AN36" s="35"/>
      <c r="AO36" s="35"/>
      <c r="AP36" s="35"/>
      <c r="AQ36" s="35"/>
      <c r="AR36" s="35"/>
      <c r="AW36"/>
      <c r="AX36"/>
      <c r="AY36"/>
      <c r="AZ36"/>
      <c r="BA36"/>
      <c r="BB36"/>
      <c r="BC36"/>
      <c r="BD36"/>
      <c r="BE36"/>
      <c r="BF36"/>
      <c r="BG36"/>
      <c r="BH36"/>
      <c r="BI36"/>
      <c r="BJ36"/>
      <c r="BK36"/>
      <c r="BL36"/>
      <c r="BM36"/>
      <c r="BN36"/>
      <c r="BO36"/>
      <c r="BP36"/>
    </row>
    <row r="37" spans="1:68" x14ac:dyDescent="0.25">
      <c r="A37" s="77"/>
      <c r="B37" s="77"/>
      <c r="C37" s="77"/>
      <c r="D37" s="77"/>
      <c r="E37" s="77"/>
      <c r="F37" s="77"/>
      <c r="G37" s="77"/>
      <c r="H37" s="77"/>
      <c r="I37" s="77"/>
      <c r="J37" s="115"/>
      <c r="K37" s="116"/>
      <c r="L37" s="775"/>
      <c r="M37" s="775"/>
      <c r="N37" s="113"/>
      <c r="O37" s="35"/>
      <c r="P37" s="35"/>
      <c r="Q37" s="35"/>
      <c r="R37" s="35"/>
      <c r="S37" s="77"/>
      <c r="T37" s="115"/>
      <c r="U37" s="116"/>
      <c r="V37" s="775"/>
      <c r="W37" s="775"/>
      <c r="X37" s="113"/>
      <c r="Y37" s="35"/>
      <c r="Z37" s="35"/>
      <c r="AA37" s="35"/>
      <c r="AB37" s="35"/>
      <c r="AC37" s="35"/>
      <c r="AD37" s="35"/>
      <c r="AE37" s="35"/>
      <c r="AF37" s="35"/>
      <c r="AG37" s="35"/>
      <c r="AH37" s="35"/>
      <c r="AI37" s="35"/>
      <c r="AJ37" s="35"/>
      <c r="AK37" s="35"/>
      <c r="AL37" s="35"/>
      <c r="AM37" s="35"/>
      <c r="AN37" s="35"/>
      <c r="AO37" s="35"/>
      <c r="AP37" s="35"/>
      <c r="AQ37" s="35"/>
      <c r="AR37" s="35"/>
      <c r="AW37"/>
      <c r="AX37"/>
      <c r="AY37"/>
      <c r="AZ37"/>
      <c r="BA37"/>
      <c r="BB37"/>
      <c r="BC37"/>
      <c r="BD37"/>
      <c r="BE37"/>
      <c r="BF37"/>
      <c r="BG37"/>
      <c r="BH37"/>
      <c r="BI37"/>
      <c r="BJ37"/>
      <c r="BK37"/>
      <c r="BL37"/>
      <c r="BM37"/>
      <c r="BN37"/>
      <c r="BO37"/>
      <c r="BP37"/>
    </row>
    <row r="39" spans="1:68" x14ac:dyDescent="0.25">
      <c r="A39" s="77"/>
      <c r="B39" s="77"/>
      <c r="C39" s="77"/>
      <c r="D39" s="77"/>
      <c r="E39" s="77"/>
      <c r="F39" s="77"/>
      <c r="G39" s="77"/>
      <c r="H39" s="77"/>
      <c r="I39" s="77"/>
      <c r="J39" s="77"/>
      <c r="K39" s="77"/>
      <c r="L39" s="77"/>
      <c r="M39" s="77"/>
      <c r="N39" s="77"/>
      <c r="O39" s="35"/>
      <c r="P39" s="35"/>
      <c r="Q39" s="35"/>
      <c r="R39" s="35"/>
      <c r="S39" s="77"/>
      <c r="T39" s="77"/>
      <c r="U39" s="77"/>
      <c r="V39" s="77"/>
      <c r="W39" s="77"/>
      <c r="X39" s="77"/>
      <c r="Y39" s="35"/>
      <c r="Z39" s="35"/>
      <c r="AA39" s="35"/>
      <c r="AB39" s="35"/>
      <c r="AC39" s="35"/>
      <c r="AD39" s="35"/>
      <c r="AE39" s="35"/>
      <c r="AF39" s="35"/>
      <c r="AG39" s="35"/>
      <c r="AH39" s="35"/>
      <c r="AI39" s="35"/>
      <c r="AJ39" s="35"/>
      <c r="AK39" s="35"/>
      <c r="AL39" s="35"/>
      <c r="AM39" s="35"/>
      <c r="AN39" s="35"/>
      <c r="AO39" s="35"/>
      <c r="AP39" s="35"/>
      <c r="AQ39" s="35"/>
      <c r="AR39" s="35"/>
      <c r="AW39"/>
      <c r="AX39"/>
      <c r="AY39"/>
      <c r="AZ39"/>
      <c r="BA39"/>
      <c r="BB39"/>
      <c r="BC39"/>
      <c r="BD39"/>
      <c r="BE39"/>
      <c r="BF39"/>
      <c r="BG39"/>
      <c r="BH39"/>
      <c r="BI39"/>
      <c r="BJ39"/>
      <c r="BK39"/>
      <c r="BL39"/>
      <c r="BM39"/>
      <c r="BN39"/>
      <c r="BO39"/>
      <c r="BP39"/>
    </row>
    <row r="40" spans="1:68" x14ac:dyDescent="0.25">
      <c r="A40" s="77"/>
      <c r="B40" s="77"/>
      <c r="C40" s="77"/>
      <c r="D40" s="77"/>
      <c r="E40" s="77"/>
      <c r="F40" s="77"/>
      <c r="G40" s="77"/>
      <c r="H40" s="77"/>
      <c r="I40" s="77"/>
      <c r="J40" s="77"/>
      <c r="K40" s="77"/>
      <c r="L40" s="77"/>
      <c r="M40" s="77"/>
      <c r="N40" s="77"/>
      <c r="O40" s="35"/>
      <c r="P40" s="35"/>
      <c r="Q40" s="35"/>
      <c r="R40" s="35"/>
      <c r="S40" s="77"/>
      <c r="T40" s="77"/>
      <c r="U40" s="77"/>
      <c r="V40" s="77"/>
      <c r="W40" s="77"/>
      <c r="X40" s="77"/>
      <c r="Y40" s="35"/>
      <c r="Z40" s="35"/>
      <c r="AA40" s="35"/>
      <c r="AB40" s="35"/>
      <c r="AC40" s="35"/>
      <c r="AD40" s="35"/>
      <c r="AE40" s="35"/>
      <c r="AF40" s="35"/>
      <c r="AG40" s="35"/>
      <c r="AH40" s="35"/>
      <c r="AI40" s="35"/>
      <c r="AJ40" s="35"/>
      <c r="AK40" s="35"/>
      <c r="AL40" s="35"/>
      <c r="AM40" s="35"/>
      <c r="AN40" s="35"/>
      <c r="AO40" s="35"/>
      <c r="AP40" s="35"/>
      <c r="AQ40" s="35"/>
      <c r="AR40" s="35"/>
      <c r="AW40"/>
      <c r="AX40"/>
      <c r="AY40"/>
      <c r="AZ40"/>
      <c r="BA40"/>
      <c r="BB40"/>
      <c r="BC40"/>
      <c r="BD40"/>
      <c r="BE40"/>
      <c r="BF40"/>
      <c r="BG40"/>
      <c r="BH40"/>
      <c r="BI40"/>
      <c r="BJ40"/>
      <c r="BK40"/>
      <c r="BL40"/>
      <c r="BM40"/>
      <c r="BN40"/>
      <c r="BO40"/>
      <c r="BP40"/>
    </row>
    <row r="41" spans="1:68" x14ac:dyDescent="0.25">
      <c r="A41" s="77"/>
      <c r="B41" s="77"/>
      <c r="C41" s="77"/>
      <c r="D41" s="77"/>
      <c r="E41" s="77"/>
      <c r="F41" s="77"/>
      <c r="G41" s="77"/>
      <c r="H41" s="77"/>
      <c r="I41" s="77"/>
      <c r="J41" s="77"/>
      <c r="K41" s="77"/>
      <c r="L41" s="77"/>
      <c r="M41" s="77"/>
      <c r="N41" s="77"/>
      <c r="O41" s="35"/>
      <c r="P41" s="35"/>
      <c r="Q41" s="35"/>
      <c r="R41" s="35"/>
      <c r="S41" s="77"/>
      <c r="T41" s="77"/>
      <c r="U41" s="77"/>
      <c r="V41" s="77"/>
      <c r="W41" s="77"/>
      <c r="X41" s="77"/>
      <c r="Y41" s="35"/>
      <c r="Z41" s="35"/>
      <c r="AA41" s="35"/>
      <c r="AB41" s="35"/>
      <c r="AC41" s="35"/>
      <c r="AD41" s="35"/>
      <c r="AE41" s="35"/>
      <c r="AF41" s="35"/>
      <c r="AG41" s="35"/>
      <c r="AH41" s="35"/>
      <c r="AI41" s="35"/>
      <c r="AJ41" s="35"/>
      <c r="AK41" s="35"/>
      <c r="AL41" s="35"/>
      <c r="AM41" s="35"/>
      <c r="AN41" s="35"/>
      <c r="AO41" s="35"/>
      <c r="AP41" s="35"/>
      <c r="AQ41" s="35"/>
      <c r="AR41" s="35"/>
      <c r="AW41"/>
      <c r="AX41"/>
      <c r="AY41"/>
      <c r="AZ41"/>
      <c r="BA41"/>
      <c r="BB41"/>
      <c r="BC41"/>
      <c r="BD41"/>
      <c r="BE41"/>
      <c r="BF41"/>
      <c r="BG41"/>
      <c r="BH41"/>
      <c r="BI41"/>
      <c r="BJ41"/>
      <c r="BK41"/>
      <c r="BL41"/>
      <c r="BM41"/>
      <c r="BN41"/>
      <c r="BO41"/>
      <c r="BP41"/>
    </row>
    <row r="42" spans="1:68" x14ac:dyDescent="0.2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W42"/>
      <c r="AX42"/>
      <c r="AY42"/>
      <c r="AZ42"/>
      <c r="BA42"/>
      <c r="BB42"/>
      <c r="BC42"/>
      <c r="BD42"/>
      <c r="BE42"/>
      <c r="BF42"/>
      <c r="BG42"/>
      <c r="BH42"/>
      <c r="BI42"/>
      <c r="BJ42"/>
      <c r="BK42"/>
      <c r="BL42"/>
      <c r="BM42"/>
      <c r="BN42"/>
      <c r="BO42"/>
      <c r="BP42"/>
    </row>
    <row r="43" spans="1:68" x14ac:dyDescent="0.25">
      <c r="A43" s="79"/>
      <c r="B43" s="77"/>
      <c r="C43" s="77"/>
      <c r="D43" s="77"/>
      <c r="E43" s="77"/>
      <c r="F43" s="77"/>
      <c r="G43" s="77"/>
      <c r="H43" s="77"/>
      <c r="I43" s="77"/>
      <c r="J43" s="77"/>
      <c r="K43" s="77"/>
      <c r="L43" s="77"/>
      <c r="M43" s="77"/>
      <c r="N43" s="77"/>
      <c r="O43" s="77"/>
      <c r="P43" s="77"/>
      <c r="S43" s="77"/>
      <c r="T43" s="77"/>
      <c r="U43" s="77"/>
      <c r="V43" s="77"/>
      <c r="W43" s="77"/>
      <c r="X43" s="77"/>
      <c r="Y43" s="77"/>
      <c r="Z43" s="77"/>
      <c r="AC43" s="77"/>
      <c r="AD43" s="77"/>
      <c r="AI43" s="77"/>
      <c r="AJ43" s="77"/>
      <c r="AO43" s="77"/>
      <c r="AP43" s="77"/>
      <c r="AW43"/>
      <c r="AX43"/>
      <c r="AY43"/>
      <c r="AZ43"/>
      <c r="BA43"/>
      <c r="BB43"/>
      <c r="BC43"/>
      <c r="BD43"/>
      <c r="BE43"/>
      <c r="BF43"/>
      <c r="BG43"/>
      <c r="BH43"/>
      <c r="BI43"/>
      <c r="BJ43"/>
      <c r="BK43"/>
      <c r="BL43"/>
      <c r="BM43"/>
      <c r="BN43"/>
      <c r="BO43"/>
      <c r="BP43"/>
    </row>
    <row r="44" spans="1:68" x14ac:dyDescent="0.25">
      <c r="A44" s="79"/>
      <c r="B44" s="77"/>
      <c r="C44" s="77"/>
      <c r="D44" s="77"/>
      <c r="E44" s="77"/>
      <c r="F44" s="77"/>
      <c r="G44" s="77"/>
      <c r="H44" s="77"/>
      <c r="I44" s="77"/>
      <c r="J44" s="77"/>
      <c r="K44" s="77"/>
      <c r="L44" s="77"/>
      <c r="M44" s="77"/>
      <c r="N44" s="77"/>
      <c r="O44" s="77"/>
      <c r="P44" s="77"/>
      <c r="S44" s="77"/>
      <c r="T44" s="77"/>
      <c r="U44" s="77"/>
      <c r="V44" s="77"/>
      <c r="W44" s="77"/>
      <c r="X44" s="77"/>
      <c r="Y44" s="77"/>
      <c r="Z44" s="77"/>
      <c r="AC44" s="77"/>
      <c r="AD44" s="77"/>
      <c r="AI44" s="77"/>
      <c r="AJ44" s="77"/>
      <c r="AO44" s="77"/>
      <c r="AP44" s="77"/>
      <c r="AW44"/>
      <c r="AX44"/>
      <c r="AY44"/>
      <c r="AZ44"/>
      <c r="BA44"/>
      <c r="BB44"/>
      <c r="BC44"/>
      <c r="BD44"/>
      <c r="BE44"/>
      <c r="BF44"/>
      <c r="BG44"/>
      <c r="BH44"/>
      <c r="BI44"/>
      <c r="BJ44"/>
      <c r="BK44"/>
      <c r="BL44"/>
      <c r="BM44"/>
      <c r="BN44"/>
      <c r="BO44"/>
      <c r="BP44"/>
    </row>
    <row r="45" spans="1:68" x14ac:dyDescent="0.25">
      <c r="A45" s="79"/>
      <c r="B45" s="77"/>
      <c r="C45" s="77"/>
      <c r="D45" s="77"/>
      <c r="E45" s="77"/>
      <c r="F45" s="77"/>
      <c r="G45" s="77"/>
      <c r="H45" s="77"/>
      <c r="I45" s="77"/>
      <c r="J45" s="77"/>
      <c r="K45" s="77"/>
      <c r="L45" s="77"/>
      <c r="M45" s="77"/>
      <c r="N45" s="77"/>
      <c r="O45" s="77"/>
      <c r="P45" s="77"/>
      <c r="S45" s="77"/>
      <c r="T45" s="77"/>
      <c r="U45" s="77"/>
      <c r="V45" s="77"/>
      <c r="W45" s="77"/>
      <c r="X45" s="77"/>
      <c r="Y45" s="77"/>
      <c r="Z45" s="77"/>
      <c r="AC45" s="77"/>
      <c r="AD45" s="77"/>
      <c r="AI45" s="77"/>
      <c r="AJ45" s="77"/>
      <c r="AO45" s="77"/>
      <c r="AP45" s="77"/>
      <c r="AW45"/>
      <c r="AX45"/>
      <c r="AY45"/>
      <c r="AZ45"/>
      <c r="BA45"/>
      <c r="BB45"/>
      <c r="BC45"/>
      <c r="BD45"/>
      <c r="BE45"/>
      <c r="BF45"/>
      <c r="BG45"/>
      <c r="BH45"/>
      <c r="BI45"/>
      <c r="BJ45"/>
      <c r="BK45"/>
      <c r="BL45"/>
      <c r="BM45"/>
      <c r="BN45"/>
      <c r="BO45"/>
      <c r="BP45"/>
    </row>
    <row r="46" spans="1:68" x14ac:dyDescent="0.25">
      <c r="A46" s="79"/>
      <c r="B46" s="77"/>
      <c r="C46" s="77"/>
      <c r="D46" s="77"/>
      <c r="E46" s="77"/>
      <c r="F46" s="77"/>
      <c r="G46" s="77"/>
      <c r="H46" s="77"/>
      <c r="I46" s="77"/>
      <c r="J46" s="77"/>
      <c r="K46" s="77"/>
      <c r="L46" s="77"/>
      <c r="M46" s="77"/>
      <c r="N46" s="77"/>
      <c r="O46" s="77"/>
      <c r="P46" s="77"/>
      <c r="S46" s="77"/>
      <c r="T46" s="77"/>
      <c r="U46" s="77"/>
      <c r="V46" s="77"/>
      <c r="W46" s="77"/>
      <c r="X46" s="77"/>
      <c r="Y46" s="77"/>
      <c r="Z46" s="77"/>
      <c r="AC46" s="77"/>
      <c r="AD46" s="77"/>
      <c r="AI46" s="77"/>
      <c r="AJ46" s="77"/>
      <c r="AO46" s="77"/>
      <c r="AP46" s="77"/>
      <c r="AW46"/>
      <c r="AX46"/>
      <c r="AY46"/>
      <c r="AZ46"/>
      <c r="BA46"/>
      <c r="BB46"/>
      <c r="BC46"/>
      <c r="BD46"/>
      <c r="BE46"/>
      <c r="BF46"/>
      <c r="BG46"/>
      <c r="BH46"/>
      <c r="BI46"/>
      <c r="BJ46"/>
      <c r="BK46"/>
      <c r="BL46"/>
      <c r="BM46"/>
      <c r="BN46"/>
      <c r="BO46"/>
      <c r="BP46"/>
    </row>
    <row r="47" spans="1:68" x14ac:dyDescent="0.25">
      <c r="A47" s="79"/>
      <c r="B47" s="77"/>
      <c r="C47" s="77"/>
      <c r="D47" s="77"/>
      <c r="E47" s="77"/>
      <c r="F47" s="77"/>
      <c r="G47" s="77"/>
      <c r="H47" s="77"/>
      <c r="I47" s="77"/>
      <c r="J47" s="77"/>
      <c r="K47" s="77"/>
      <c r="L47" s="77"/>
      <c r="M47" s="77"/>
      <c r="N47" s="77"/>
      <c r="O47" s="77"/>
      <c r="P47" s="77"/>
      <c r="S47" s="77"/>
      <c r="T47" s="77"/>
      <c r="U47" s="77"/>
      <c r="V47" s="77"/>
      <c r="W47" s="77"/>
      <c r="X47" s="77"/>
      <c r="Y47" s="77"/>
      <c r="Z47" s="77"/>
      <c r="AC47" s="77"/>
      <c r="AD47" s="77"/>
      <c r="AI47" s="77"/>
      <c r="AJ47" s="77"/>
      <c r="AO47" s="77"/>
      <c r="AP47" s="77"/>
      <c r="AW47"/>
      <c r="AX47"/>
      <c r="AY47"/>
      <c r="AZ47"/>
      <c r="BA47"/>
      <c r="BB47"/>
      <c r="BC47"/>
      <c r="BD47"/>
      <c r="BE47"/>
      <c r="BF47"/>
      <c r="BG47"/>
      <c r="BH47"/>
      <c r="BI47"/>
      <c r="BJ47"/>
      <c r="BK47"/>
      <c r="BL47"/>
      <c r="BM47"/>
      <c r="BN47"/>
      <c r="BO47"/>
      <c r="BP47"/>
    </row>
    <row r="48" spans="1:68" x14ac:dyDescent="0.25">
      <c r="A48" s="79"/>
      <c r="B48" s="77"/>
      <c r="C48" s="77"/>
      <c r="D48" s="77"/>
      <c r="E48" s="77"/>
      <c r="F48" s="77"/>
      <c r="G48" s="77"/>
      <c r="H48" s="77"/>
      <c r="I48" s="77"/>
      <c r="J48" s="77"/>
      <c r="K48" s="77"/>
      <c r="L48" s="77"/>
      <c r="M48" s="77"/>
      <c r="N48" s="77"/>
      <c r="O48" s="77"/>
      <c r="P48" s="77"/>
      <c r="S48" s="77"/>
      <c r="T48" s="77"/>
      <c r="U48" s="77"/>
      <c r="V48" s="77"/>
      <c r="W48" s="77"/>
      <c r="X48" s="77"/>
      <c r="Y48" s="77"/>
      <c r="Z48" s="77"/>
      <c r="AC48" s="77"/>
      <c r="AD48" s="77"/>
      <c r="AI48" s="77"/>
      <c r="AJ48" s="77"/>
      <c r="AO48" s="77"/>
      <c r="AP48" s="77"/>
      <c r="AW48"/>
      <c r="AX48"/>
      <c r="AY48"/>
      <c r="AZ48"/>
      <c r="BA48"/>
      <c r="BB48"/>
      <c r="BC48"/>
      <c r="BD48"/>
      <c r="BE48"/>
      <c r="BF48"/>
      <c r="BG48"/>
      <c r="BH48"/>
      <c r="BI48"/>
      <c r="BJ48"/>
      <c r="BK48"/>
      <c r="BL48"/>
      <c r="BM48"/>
      <c r="BN48"/>
      <c r="BO48"/>
      <c r="BP48"/>
    </row>
    <row r="49" spans="1:68" x14ac:dyDescent="0.25">
      <c r="A49" s="79"/>
      <c r="B49" s="77"/>
      <c r="C49" s="77"/>
      <c r="D49" s="77"/>
      <c r="E49" s="77"/>
      <c r="F49" s="77"/>
      <c r="G49" s="77"/>
      <c r="H49" s="77"/>
      <c r="I49" s="77"/>
      <c r="J49" s="77"/>
      <c r="K49" s="77"/>
      <c r="L49" s="77"/>
      <c r="M49" s="77"/>
      <c r="N49" s="77"/>
      <c r="O49" s="77"/>
      <c r="P49" s="77"/>
      <c r="S49" s="77"/>
      <c r="T49" s="77"/>
      <c r="U49" s="77"/>
      <c r="V49" s="77"/>
      <c r="W49" s="77"/>
      <c r="X49" s="77"/>
      <c r="Y49" s="77"/>
      <c r="Z49" s="77"/>
      <c r="AC49" s="77"/>
      <c r="AD49" s="77"/>
      <c r="AI49" s="77"/>
      <c r="AJ49" s="77"/>
      <c r="AO49" s="77"/>
      <c r="AP49" s="77"/>
      <c r="AW49"/>
      <c r="AX49"/>
      <c r="AY49"/>
      <c r="AZ49"/>
      <c r="BA49"/>
      <c r="BB49"/>
      <c r="BC49"/>
      <c r="BD49"/>
      <c r="BE49"/>
      <c r="BF49"/>
      <c r="BG49"/>
      <c r="BH49"/>
      <c r="BI49"/>
      <c r="BJ49"/>
      <c r="BK49"/>
      <c r="BL49"/>
      <c r="BM49"/>
      <c r="BN49"/>
      <c r="BO49"/>
      <c r="BP49"/>
    </row>
    <row r="50" spans="1:68" x14ac:dyDescent="0.25">
      <c r="A50" s="79"/>
      <c r="B50" s="77"/>
      <c r="C50" s="77"/>
      <c r="D50" s="77"/>
      <c r="E50" s="77"/>
      <c r="F50" s="77"/>
      <c r="G50" s="77"/>
      <c r="H50" s="77"/>
      <c r="I50" s="77"/>
      <c r="J50" s="77"/>
      <c r="K50" s="77"/>
      <c r="L50" s="77"/>
      <c r="M50" s="77"/>
      <c r="N50" s="77"/>
      <c r="O50" s="77"/>
      <c r="P50" s="77"/>
      <c r="S50" s="77"/>
      <c r="T50" s="77"/>
      <c r="U50" s="77"/>
      <c r="V50" s="77"/>
      <c r="W50" s="77"/>
      <c r="X50" s="77"/>
      <c r="Y50" s="77"/>
      <c r="Z50" s="77"/>
      <c r="AC50" s="77"/>
      <c r="AD50" s="77"/>
      <c r="AI50" s="77"/>
      <c r="AJ50" s="77"/>
      <c r="AO50" s="77"/>
      <c r="AP50" s="77"/>
      <c r="BO50"/>
      <c r="BP50"/>
    </row>
    <row r="51" spans="1:68" x14ac:dyDescent="0.25">
      <c r="A51" s="79"/>
      <c r="B51" s="77"/>
      <c r="C51" s="77"/>
      <c r="D51" s="77"/>
      <c r="E51" s="77"/>
      <c r="F51" s="77"/>
      <c r="G51" s="77"/>
      <c r="H51" s="77"/>
      <c r="I51" s="77"/>
      <c r="J51" s="77"/>
      <c r="K51" s="77"/>
      <c r="L51" s="77"/>
      <c r="M51" s="77"/>
      <c r="N51" s="77"/>
      <c r="O51" s="77"/>
      <c r="P51" s="77"/>
      <c r="S51" s="77"/>
      <c r="T51" s="77"/>
      <c r="U51" s="77"/>
      <c r="V51" s="77"/>
      <c r="W51" s="77"/>
      <c r="X51" s="77"/>
      <c r="Y51" s="77"/>
      <c r="Z51" s="77"/>
      <c r="AC51" s="77"/>
      <c r="AD51" s="77"/>
      <c r="AI51" s="77"/>
      <c r="AJ51" s="77"/>
      <c r="AO51" s="77"/>
      <c r="AP51" s="77"/>
      <c r="BO51"/>
      <c r="BP51"/>
    </row>
    <row r="52" spans="1:68" x14ac:dyDescent="0.25">
      <c r="A52" s="79"/>
      <c r="B52" s="77"/>
      <c r="C52" s="77"/>
      <c r="D52" s="77"/>
      <c r="E52" s="77"/>
      <c r="F52" s="77"/>
      <c r="G52" s="77"/>
      <c r="H52" s="77"/>
      <c r="I52" s="77"/>
      <c r="J52" s="77"/>
      <c r="K52" s="77"/>
      <c r="L52" s="77"/>
      <c r="M52" s="77"/>
      <c r="N52" s="77"/>
      <c r="O52" s="77"/>
      <c r="P52" s="77"/>
      <c r="S52" s="77"/>
      <c r="T52" s="77"/>
      <c r="U52" s="77"/>
      <c r="V52" s="77"/>
      <c r="W52" s="77"/>
      <c r="X52" s="77"/>
      <c r="Y52" s="77"/>
      <c r="Z52" s="77"/>
      <c r="AC52" s="77"/>
      <c r="AD52" s="77"/>
      <c r="AI52" s="77"/>
      <c r="AJ52" s="77"/>
      <c r="AO52" s="77"/>
      <c r="AP52" s="77"/>
      <c r="BO52"/>
      <c r="BP52"/>
    </row>
    <row r="53" spans="1:68" x14ac:dyDescent="0.25">
      <c r="A53" s="79"/>
      <c r="B53" s="77"/>
      <c r="C53" s="77"/>
      <c r="D53" s="77"/>
      <c r="E53" s="77"/>
      <c r="F53" s="77"/>
      <c r="G53" s="77"/>
      <c r="H53" s="77"/>
      <c r="I53" s="77"/>
      <c r="J53" s="77"/>
      <c r="K53" s="77"/>
      <c r="L53" s="77"/>
      <c r="M53" s="77"/>
      <c r="N53" s="77"/>
      <c r="O53" s="77"/>
      <c r="P53" s="77"/>
      <c r="S53" s="77"/>
      <c r="T53" s="77"/>
      <c r="U53" s="77"/>
      <c r="V53" s="77"/>
      <c r="W53" s="77"/>
      <c r="X53" s="77"/>
      <c r="Y53" s="77"/>
      <c r="Z53" s="77"/>
      <c r="AC53" s="77"/>
      <c r="AD53" s="77"/>
      <c r="AI53" s="77"/>
      <c r="AJ53" s="77"/>
      <c r="AO53" s="77"/>
      <c r="AP53" s="77"/>
      <c r="BO53"/>
      <c r="BP53"/>
    </row>
    <row r="54" spans="1:68" x14ac:dyDescent="0.25">
      <c r="A54" s="79"/>
      <c r="B54" s="77"/>
      <c r="C54" s="77"/>
      <c r="D54" s="77"/>
      <c r="E54" s="77"/>
      <c r="F54" s="77"/>
      <c r="G54" s="77"/>
      <c r="H54" s="77"/>
      <c r="I54" s="77"/>
      <c r="J54" s="77"/>
      <c r="K54" s="77"/>
      <c r="L54" s="77"/>
      <c r="M54" s="77"/>
      <c r="N54" s="77"/>
      <c r="O54" s="77"/>
      <c r="P54" s="77"/>
      <c r="S54" s="77"/>
      <c r="T54" s="77"/>
      <c r="U54" s="77"/>
      <c r="V54" s="77"/>
      <c r="W54" s="77"/>
      <c r="X54" s="77"/>
      <c r="Y54" s="77"/>
      <c r="Z54" s="77"/>
      <c r="AC54" s="77"/>
      <c r="AD54" s="77"/>
      <c r="AI54" s="77"/>
      <c r="AJ54" s="77"/>
      <c r="AO54" s="77"/>
      <c r="AP54" s="77"/>
      <c r="BO54"/>
      <c r="BP54"/>
    </row>
    <row r="55" spans="1:68" x14ac:dyDescent="0.25">
      <c r="A55" s="79"/>
      <c r="B55" s="77"/>
      <c r="C55" s="77"/>
      <c r="D55" s="77"/>
      <c r="E55" s="77"/>
      <c r="F55" s="77"/>
      <c r="G55" s="77"/>
      <c r="H55" s="77"/>
      <c r="I55" s="77"/>
      <c r="J55" s="77"/>
      <c r="K55" s="77"/>
      <c r="L55" s="77"/>
      <c r="M55" s="77"/>
      <c r="N55" s="77"/>
      <c r="O55" s="77"/>
      <c r="P55" s="77"/>
      <c r="S55" s="77"/>
      <c r="T55" s="77"/>
      <c r="U55" s="77"/>
      <c r="V55" s="77"/>
      <c r="W55" s="77"/>
      <c r="X55" s="77"/>
      <c r="Y55" s="77"/>
      <c r="Z55" s="77"/>
      <c r="AC55" s="77"/>
      <c r="AD55" s="77"/>
      <c r="AI55" s="77"/>
      <c r="AJ55" s="77"/>
      <c r="AO55" s="77"/>
      <c r="AP55" s="77"/>
      <c r="BO55"/>
      <c r="BP55"/>
    </row>
    <row r="56" spans="1:68" x14ac:dyDescent="0.25">
      <c r="A56" s="79"/>
      <c r="B56" s="77"/>
      <c r="C56" s="77"/>
      <c r="D56" s="77"/>
      <c r="E56" s="77"/>
      <c r="F56" s="77"/>
      <c r="G56" s="77"/>
      <c r="H56" s="77"/>
      <c r="I56" s="77"/>
      <c r="J56" s="77"/>
      <c r="K56" s="77"/>
      <c r="L56" s="77"/>
      <c r="M56" s="77"/>
      <c r="N56" s="77"/>
      <c r="O56" s="77"/>
      <c r="P56" s="77"/>
      <c r="S56" s="77"/>
      <c r="T56" s="77"/>
      <c r="U56" s="77"/>
      <c r="V56" s="77"/>
      <c r="W56" s="77"/>
      <c r="X56" s="77"/>
      <c r="Y56" s="77"/>
      <c r="Z56" s="77"/>
      <c r="AC56" s="77"/>
      <c r="AD56" s="77"/>
      <c r="AI56" s="77"/>
      <c r="AJ56" s="77"/>
      <c r="AO56" s="77"/>
      <c r="AP56" s="77"/>
      <c r="BO56"/>
      <c r="BP56"/>
    </row>
    <row r="57" spans="1:68" x14ac:dyDescent="0.25">
      <c r="A57" s="79"/>
      <c r="B57" s="77"/>
      <c r="C57" s="77"/>
      <c r="D57" s="77"/>
      <c r="E57" s="77"/>
      <c r="F57" s="77"/>
      <c r="G57" s="77"/>
      <c r="H57" s="77"/>
      <c r="I57" s="77"/>
      <c r="J57" s="77"/>
      <c r="K57" s="77"/>
      <c r="L57" s="77"/>
      <c r="M57" s="77"/>
      <c r="N57" s="77"/>
      <c r="O57" s="77"/>
      <c r="P57" s="77"/>
      <c r="S57" s="77"/>
      <c r="T57" s="77"/>
      <c r="U57" s="77"/>
      <c r="V57" s="77"/>
      <c r="W57" s="77"/>
      <c r="X57" s="77"/>
      <c r="Y57" s="77"/>
      <c r="Z57" s="77"/>
      <c r="AC57" s="77"/>
      <c r="AD57" s="77"/>
      <c r="AI57" s="77"/>
      <c r="AJ57" s="77"/>
      <c r="AO57" s="77"/>
      <c r="AP57" s="77"/>
      <c r="AW57"/>
      <c r="AX57"/>
      <c r="AY57"/>
      <c r="AZ57"/>
      <c r="BA57"/>
      <c r="BB57"/>
      <c r="BC57"/>
      <c r="BD57"/>
      <c r="BE57"/>
      <c r="BF57"/>
      <c r="BG57"/>
      <c r="BH57"/>
      <c r="BI57"/>
      <c r="BJ57"/>
      <c r="BK57"/>
      <c r="BL57"/>
      <c r="BM57"/>
      <c r="BN57"/>
      <c r="BO57"/>
      <c r="BP57"/>
    </row>
    <row r="58" spans="1:68" x14ac:dyDescent="0.25">
      <c r="A58" s="79"/>
      <c r="B58" s="77"/>
      <c r="C58" s="77"/>
      <c r="D58" s="77"/>
      <c r="E58" s="77"/>
      <c r="F58" s="77"/>
      <c r="G58" s="77"/>
      <c r="H58" s="77"/>
      <c r="I58" s="77"/>
      <c r="J58" s="77"/>
      <c r="K58" s="77"/>
      <c r="L58" s="77"/>
      <c r="M58" s="77"/>
      <c r="N58" s="77"/>
      <c r="O58" s="77"/>
      <c r="P58" s="77"/>
      <c r="S58" s="77"/>
      <c r="T58" s="77"/>
      <c r="U58" s="77"/>
      <c r="V58" s="77"/>
      <c r="W58" s="77"/>
      <c r="X58" s="77"/>
      <c r="Y58" s="77"/>
      <c r="Z58" s="77"/>
      <c r="AC58" s="77"/>
      <c r="AD58" s="77"/>
      <c r="AI58" s="77"/>
      <c r="AJ58" s="77"/>
      <c r="AO58" s="77"/>
      <c r="AP58" s="77"/>
      <c r="AW58"/>
      <c r="AX58"/>
      <c r="AY58"/>
      <c r="AZ58"/>
      <c r="BA58"/>
      <c r="BB58"/>
      <c r="BC58"/>
      <c r="BD58"/>
      <c r="BE58"/>
      <c r="BF58"/>
      <c r="BG58"/>
      <c r="BH58"/>
      <c r="BI58"/>
      <c r="BJ58"/>
      <c r="BK58"/>
      <c r="BL58"/>
      <c r="BM58"/>
      <c r="BN58"/>
      <c r="BO58"/>
      <c r="BP58"/>
    </row>
    <row r="59" spans="1:68" x14ac:dyDescent="0.25">
      <c r="A59" s="79"/>
      <c r="B59" s="77"/>
      <c r="C59" s="77"/>
      <c r="D59" s="77"/>
      <c r="E59" s="77"/>
      <c r="F59" s="77"/>
      <c r="G59" s="77"/>
      <c r="H59" s="77"/>
      <c r="I59" s="77"/>
      <c r="J59" s="77"/>
      <c r="K59" s="77"/>
      <c r="L59" s="77"/>
      <c r="M59" s="77"/>
      <c r="N59" s="77"/>
      <c r="O59" s="77"/>
      <c r="P59" s="77"/>
      <c r="S59" s="77"/>
      <c r="T59" s="77"/>
      <c r="U59" s="77"/>
      <c r="V59" s="77"/>
      <c r="W59" s="77"/>
      <c r="X59" s="77"/>
      <c r="Y59" s="77"/>
      <c r="Z59" s="77"/>
      <c r="AC59" s="77"/>
      <c r="AD59" s="77"/>
      <c r="AI59" s="77"/>
      <c r="AJ59" s="77"/>
      <c r="AO59" s="77"/>
      <c r="AP59" s="77"/>
    </row>
    <row r="60" spans="1:68" x14ac:dyDescent="0.25">
      <c r="A60" s="79"/>
      <c r="B60" s="77"/>
      <c r="C60" s="77"/>
      <c r="D60" s="77"/>
      <c r="E60" s="77"/>
      <c r="F60" s="77"/>
      <c r="G60" s="77"/>
      <c r="H60" s="77"/>
      <c r="I60" s="77"/>
      <c r="J60" s="77"/>
      <c r="K60" s="77"/>
      <c r="L60" s="77"/>
      <c r="M60" s="77"/>
      <c r="N60" s="77"/>
      <c r="O60" s="77"/>
      <c r="P60" s="77"/>
      <c r="S60" s="77"/>
      <c r="T60" s="77"/>
      <c r="U60" s="77"/>
      <c r="V60" s="77"/>
      <c r="W60" s="77"/>
      <c r="X60" s="77"/>
      <c r="Y60" s="77"/>
      <c r="Z60" s="77"/>
      <c r="AC60" s="77"/>
      <c r="AD60" s="77"/>
      <c r="AI60" s="77"/>
      <c r="AJ60" s="77"/>
      <c r="AO60" s="77"/>
      <c r="AP60" s="77"/>
    </row>
    <row r="61" spans="1:68" x14ac:dyDescent="0.25">
      <c r="A61" s="79"/>
      <c r="B61" s="77"/>
      <c r="C61" s="77"/>
      <c r="D61" s="77"/>
      <c r="E61" s="77"/>
      <c r="F61" s="77"/>
      <c r="G61" s="77"/>
      <c r="H61" s="77"/>
      <c r="I61" s="77"/>
      <c r="J61" s="77"/>
      <c r="K61" s="77"/>
      <c r="L61" s="77"/>
      <c r="M61" s="77"/>
      <c r="N61" s="77"/>
      <c r="O61" s="77"/>
      <c r="P61" s="77"/>
      <c r="S61" s="77"/>
      <c r="T61" s="77"/>
      <c r="U61" s="77"/>
      <c r="V61" s="77"/>
      <c r="W61" s="77"/>
      <c r="X61" s="77"/>
      <c r="Y61" s="77"/>
      <c r="Z61" s="77"/>
      <c r="AC61" s="77"/>
      <c r="AD61" s="77"/>
      <c r="AI61" s="77"/>
      <c r="AJ61" s="77"/>
      <c r="AO61" s="77"/>
      <c r="AP61" s="77"/>
    </row>
    <row r="62" spans="1:68" x14ac:dyDescent="0.25">
      <c r="A62" s="79"/>
      <c r="B62" s="77"/>
      <c r="C62" s="77"/>
      <c r="D62" s="77"/>
      <c r="E62" s="77"/>
      <c r="F62" s="77"/>
      <c r="G62" s="77"/>
      <c r="H62" s="77"/>
      <c r="I62" s="77"/>
      <c r="J62" s="77"/>
      <c r="K62" s="77"/>
      <c r="L62" s="77"/>
      <c r="M62" s="77"/>
      <c r="N62" s="77"/>
      <c r="O62" s="77"/>
      <c r="P62" s="77"/>
      <c r="S62" s="77"/>
      <c r="T62" s="77"/>
      <c r="U62" s="77"/>
      <c r="V62" s="77"/>
      <c r="W62" s="77"/>
      <c r="X62" s="77"/>
      <c r="Y62" s="77"/>
      <c r="Z62" s="77"/>
      <c r="AC62" s="77"/>
      <c r="AD62" s="77"/>
      <c r="AI62" s="77"/>
      <c r="AJ62" s="77"/>
      <c r="AO62" s="77"/>
      <c r="AP62" s="77"/>
    </row>
    <row r="63" spans="1:68" x14ac:dyDescent="0.25">
      <c r="A63" s="79"/>
      <c r="B63" s="77"/>
      <c r="C63" s="77"/>
      <c r="D63" s="77"/>
      <c r="E63" s="77"/>
      <c r="F63" s="77"/>
      <c r="G63" s="77"/>
      <c r="H63" s="77"/>
      <c r="I63" s="77"/>
      <c r="J63" s="77"/>
      <c r="K63" s="77"/>
      <c r="L63" s="77"/>
      <c r="M63" s="77"/>
      <c r="N63" s="77"/>
      <c r="O63" s="77"/>
      <c r="P63" s="77"/>
      <c r="S63" s="77"/>
      <c r="T63" s="77"/>
      <c r="U63" s="77"/>
      <c r="V63" s="77"/>
      <c r="W63" s="77"/>
      <c r="X63" s="77"/>
      <c r="Y63" s="77"/>
      <c r="Z63" s="77"/>
      <c r="AC63" s="77"/>
      <c r="AD63" s="77"/>
      <c r="AI63" s="77"/>
      <c r="AJ63" s="77"/>
      <c r="AO63" s="77"/>
      <c r="AP63" s="77"/>
    </row>
    <row r="64" spans="1:68" x14ac:dyDescent="0.25">
      <c r="A64" s="79"/>
      <c r="B64" s="77"/>
      <c r="C64" s="77"/>
      <c r="D64" s="77"/>
      <c r="E64" s="77"/>
      <c r="F64" s="77"/>
      <c r="G64" s="77"/>
      <c r="H64" s="77"/>
      <c r="I64" s="77"/>
      <c r="J64" s="77"/>
      <c r="K64" s="77"/>
      <c r="L64" s="77"/>
      <c r="M64" s="77"/>
      <c r="N64" s="77"/>
      <c r="O64" s="77"/>
      <c r="P64" s="77"/>
      <c r="S64" s="77"/>
      <c r="T64" s="77"/>
      <c r="U64" s="77"/>
      <c r="V64" s="77"/>
      <c r="W64" s="77"/>
      <c r="X64" s="77"/>
      <c r="Y64" s="77"/>
      <c r="Z64" s="77"/>
      <c r="AC64" s="77"/>
      <c r="AD64" s="77"/>
      <c r="AI64" s="77"/>
      <c r="AJ64" s="77"/>
      <c r="AO64" s="77"/>
      <c r="AP64" s="77"/>
    </row>
    <row r="65" spans="1:42" x14ac:dyDescent="0.25">
      <c r="A65" s="79"/>
      <c r="B65" s="77"/>
      <c r="C65" s="77"/>
      <c r="D65" s="77"/>
      <c r="E65" s="77"/>
      <c r="F65" s="77"/>
      <c r="G65" s="77"/>
      <c r="H65" s="77"/>
      <c r="I65" s="77"/>
      <c r="J65" s="77"/>
      <c r="K65" s="77"/>
      <c r="L65" s="77"/>
      <c r="M65" s="77"/>
      <c r="N65" s="77"/>
      <c r="O65" s="77"/>
      <c r="P65" s="77"/>
      <c r="S65" s="77"/>
      <c r="T65" s="77"/>
      <c r="U65" s="77"/>
      <c r="V65" s="77"/>
      <c r="W65" s="77"/>
      <c r="X65" s="77"/>
      <c r="Y65" s="77"/>
      <c r="Z65" s="77"/>
      <c r="AC65" s="77"/>
      <c r="AD65" s="77"/>
      <c r="AI65" s="77"/>
      <c r="AJ65" s="77"/>
      <c r="AO65" s="77"/>
      <c r="AP65" s="77"/>
    </row>
    <row r="66" spans="1:42" x14ac:dyDescent="0.25">
      <c r="A66" s="79"/>
      <c r="B66" s="77"/>
      <c r="C66" s="77"/>
      <c r="D66" s="77"/>
      <c r="E66" s="77"/>
      <c r="F66" s="77"/>
      <c r="G66" s="77"/>
      <c r="H66" s="77"/>
      <c r="I66" s="77"/>
      <c r="J66" s="77"/>
      <c r="K66" s="77"/>
      <c r="L66" s="77"/>
      <c r="M66" s="77"/>
      <c r="N66" s="77"/>
      <c r="O66" s="77"/>
      <c r="P66" s="77"/>
      <c r="S66" s="77"/>
      <c r="T66" s="77"/>
      <c r="U66" s="77"/>
      <c r="V66" s="77"/>
      <c r="W66" s="77"/>
      <c r="X66" s="77"/>
      <c r="Y66" s="77"/>
      <c r="Z66" s="77"/>
      <c r="AC66" s="77"/>
      <c r="AD66" s="77"/>
      <c r="AI66" s="77"/>
      <c r="AJ66" s="77"/>
      <c r="AO66" s="77"/>
      <c r="AP66" s="77"/>
    </row>
    <row r="67" spans="1:42" x14ac:dyDescent="0.25">
      <c r="A67" s="79"/>
      <c r="B67" s="77"/>
      <c r="C67" s="77"/>
      <c r="D67" s="77"/>
      <c r="E67" s="77"/>
      <c r="F67" s="77"/>
      <c r="G67" s="77"/>
      <c r="H67" s="77"/>
      <c r="I67" s="77"/>
      <c r="J67" s="77"/>
      <c r="K67" s="77"/>
      <c r="L67" s="77"/>
      <c r="M67" s="77"/>
      <c r="N67" s="77"/>
      <c r="O67" s="77"/>
      <c r="P67" s="77"/>
      <c r="S67" s="77"/>
      <c r="T67" s="77"/>
      <c r="U67" s="77"/>
      <c r="V67" s="77"/>
      <c r="W67" s="77"/>
      <c r="X67" s="77"/>
      <c r="Y67" s="77"/>
      <c r="Z67" s="77"/>
      <c r="AC67" s="77"/>
      <c r="AD67" s="77"/>
      <c r="AI67" s="77"/>
      <c r="AJ67" s="77"/>
      <c r="AO67" s="77"/>
      <c r="AP67" s="77"/>
    </row>
    <row r="68" spans="1:42" x14ac:dyDescent="0.25">
      <c r="A68" s="79"/>
      <c r="B68" s="77"/>
      <c r="C68" s="77"/>
      <c r="D68" s="77"/>
      <c r="E68" s="77"/>
      <c r="F68" s="77"/>
      <c r="G68" s="77"/>
      <c r="H68" s="77"/>
      <c r="I68" s="77"/>
      <c r="J68" s="77"/>
      <c r="K68" s="77"/>
      <c r="L68" s="77"/>
      <c r="M68" s="77"/>
      <c r="N68" s="77"/>
      <c r="O68" s="77"/>
      <c r="P68" s="77"/>
      <c r="S68" s="77"/>
      <c r="T68" s="77"/>
      <c r="U68" s="77"/>
      <c r="V68" s="77"/>
      <c r="W68" s="77"/>
      <c r="X68" s="77"/>
      <c r="Y68" s="77"/>
      <c r="Z68" s="77"/>
      <c r="AC68" s="77"/>
      <c r="AD68" s="77"/>
      <c r="AI68" s="77"/>
      <c r="AJ68" s="77"/>
      <c r="AO68" s="77"/>
      <c r="AP68" s="77"/>
    </row>
    <row r="69" spans="1:42" x14ac:dyDescent="0.25">
      <c r="A69" s="79"/>
      <c r="B69" s="77"/>
      <c r="C69" s="77"/>
      <c r="D69" s="77"/>
      <c r="E69" s="77"/>
      <c r="F69" s="77"/>
      <c r="G69" s="77"/>
      <c r="H69" s="77"/>
      <c r="I69" s="77"/>
      <c r="J69" s="77"/>
      <c r="K69" s="77"/>
      <c r="L69" s="77"/>
      <c r="M69" s="77"/>
      <c r="N69" s="77"/>
      <c r="O69" s="77"/>
      <c r="P69" s="77"/>
      <c r="S69" s="77"/>
      <c r="T69" s="77"/>
      <c r="U69" s="77"/>
      <c r="V69" s="77"/>
      <c r="W69" s="77"/>
      <c r="X69" s="77"/>
      <c r="Y69" s="77"/>
      <c r="Z69" s="77"/>
      <c r="AC69" s="77"/>
      <c r="AD69" s="77"/>
      <c r="AI69" s="77"/>
      <c r="AJ69" s="77"/>
      <c r="AO69" s="77"/>
      <c r="AP69" s="77"/>
    </row>
    <row r="70" spans="1:42" x14ac:dyDescent="0.25">
      <c r="A70" s="79"/>
      <c r="B70" s="77"/>
      <c r="C70" s="77"/>
      <c r="D70" s="77"/>
      <c r="E70" s="77"/>
      <c r="F70" s="77"/>
      <c r="G70" s="77"/>
      <c r="H70" s="77"/>
      <c r="I70" s="77"/>
      <c r="J70" s="77"/>
      <c r="K70" s="77"/>
      <c r="L70" s="77"/>
      <c r="M70" s="77"/>
      <c r="N70" s="77"/>
      <c r="O70" s="77"/>
      <c r="P70" s="77"/>
      <c r="S70" s="77"/>
      <c r="T70" s="77"/>
      <c r="U70" s="77"/>
      <c r="V70" s="77"/>
      <c r="W70" s="77"/>
      <c r="X70" s="77"/>
      <c r="Y70" s="77"/>
      <c r="Z70" s="77"/>
      <c r="AC70" s="77"/>
      <c r="AD70" s="77"/>
      <c r="AI70" s="77"/>
      <c r="AJ70" s="77"/>
      <c r="AO70" s="77"/>
      <c r="AP70" s="77"/>
    </row>
    <row r="71" spans="1:42" x14ac:dyDescent="0.25">
      <c r="A71" s="79"/>
      <c r="B71" s="77"/>
      <c r="C71" s="77"/>
      <c r="D71" s="77"/>
      <c r="E71" s="77"/>
      <c r="F71" s="77"/>
      <c r="G71" s="77"/>
      <c r="H71" s="77"/>
      <c r="I71" s="77"/>
      <c r="J71" s="77"/>
      <c r="K71" s="77"/>
      <c r="L71" s="77"/>
      <c r="M71" s="77"/>
      <c r="N71" s="77"/>
      <c r="O71" s="77"/>
      <c r="P71" s="77"/>
      <c r="S71" s="77"/>
      <c r="T71" s="77"/>
      <c r="U71" s="77"/>
      <c r="V71" s="77"/>
      <c r="W71" s="77"/>
      <c r="X71" s="77"/>
      <c r="Y71" s="77"/>
      <c r="Z71" s="77"/>
      <c r="AC71" s="77"/>
      <c r="AD71" s="77"/>
      <c r="AI71" s="77"/>
      <c r="AJ71" s="77"/>
      <c r="AO71" s="77"/>
      <c r="AP71" s="77"/>
    </row>
    <row r="72" spans="1:42" x14ac:dyDescent="0.25">
      <c r="A72" s="79"/>
      <c r="B72" s="77"/>
      <c r="C72" s="77"/>
      <c r="D72" s="77"/>
      <c r="E72" s="77"/>
      <c r="F72" s="77"/>
      <c r="G72" s="77"/>
      <c r="H72" s="77"/>
      <c r="I72" s="77"/>
      <c r="J72" s="77"/>
      <c r="K72" s="77"/>
      <c r="L72" s="77"/>
      <c r="M72" s="77"/>
      <c r="N72" s="77"/>
      <c r="O72" s="77"/>
      <c r="P72" s="77"/>
      <c r="S72" s="77"/>
      <c r="T72" s="77"/>
      <c r="U72" s="77"/>
      <c r="V72" s="77"/>
      <c r="W72" s="77"/>
      <c r="X72" s="77"/>
      <c r="Y72" s="77"/>
      <c r="Z72" s="77"/>
      <c r="AC72" s="77"/>
      <c r="AD72" s="77"/>
      <c r="AI72" s="77"/>
      <c r="AJ72" s="77"/>
      <c r="AO72" s="77"/>
      <c r="AP72" s="77"/>
    </row>
    <row r="73" spans="1:42" x14ac:dyDescent="0.25">
      <c r="A73" s="79"/>
      <c r="B73" s="77"/>
      <c r="C73" s="77"/>
      <c r="D73" s="77"/>
      <c r="E73" s="77"/>
      <c r="F73" s="77"/>
      <c r="G73" s="77"/>
      <c r="H73" s="77"/>
      <c r="I73" s="77"/>
      <c r="J73" s="77"/>
      <c r="K73" s="77"/>
      <c r="L73" s="77"/>
      <c r="M73" s="77"/>
      <c r="N73" s="77"/>
      <c r="O73" s="77"/>
      <c r="P73" s="77"/>
      <c r="S73" s="77"/>
      <c r="T73" s="77"/>
      <c r="U73" s="77"/>
      <c r="V73" s="77"/>
      <c r="W73" s="77"/>
      <c r="X73" s="77"/>
      <c r="Y73" s="77"/>
      <c r="Z73" s="77"/>
      <c r="AC73" s="77"/>
      <c r="AD73" s="77"/>
      <c r="AI73" s="77"/>
      <c r="AJ73" s="77"/>
      <c r="AO73" s="77"/>
      <c r="AP73" s="77"/>
    </row>
    <row r="74" spans="1:42" ht="18.75" x14ac:dyDescent="0.3">
      <c r="A74" s="117"/>
      <c r="B74" s="77"/>
      <c r="C74" s="77"/>
      <c r="D74" s="77"/>
      <c r="E74" s="77"/>
      <c r="F74" s="77"/>
      <c r="G74" s="77"/>
      <c r="H74" s="77"/>
      <c r="I74" s="77"/>
      <c r="J74" s="77"/>
      <c r="K74" s="77"/>
      <c r="L74" s="77"/>
      <c r="M74" s="77"/>
      <c r="N74" s="77"/>
      <c r="O74" s="77"/>
      <c r="P74" s="77"/>
      <c r="S74" s="77"/>
      <c r="T74" s="77"/>
      <c r="U74" s="77"/>
      <c r="V74" s="77"/>
      <c r="W74" s="77"/>
      <c r="X74" s="77"/>
      <c r="Y74" s="77"/>
      <c r="Z74" s="77"/>
      <c r="AC74" s="77"/>
      <c r="AD74" s="77"/>
      <c r="AI74" s="77"/>
      <c r="AJ74" s="77"/>
      <c r="AO74" s="77"/>
      <c r="AP74" s="77"/>
    </row>
    <row r="75" spans="1:42" ht="18.75" x14ac:dyDescent="0.3">
      <c r="A75" s="117"/>
      <c r="B75" s="77"/>
      <c r="C75" s="77"/>
      <c r="D75" s="77"/>
      <c r="E75" s="77"/>
      <c r="F75" s="77"/>
      <c r="G75" s="77"/>
      <c r="H75" s="77"/>
      <c r="I75" s="77"/>
      <c r="J75" s="77"/>
      <c r="K75" s="77"/>
      <c r="L75" s="77"/>
      <c r="M75" s="77"/>
      <c r="N75" s="77"/>
      <c r="O75" s="77"/>
      <c r="P75" s="77"/>
      <c r="S75" s="77"/>
      <c r="T75" s="77"/>
      <c r="U75" s="77"/>
      <c r="V75" s="77"/>
      <c r="W75" s="77"/>
      <c r="X75" s="77"/>
      <c r="Y75" s="77"/>
      <c r="Z75" s="77"/>
      <c r="AC75" s="77"/>
      <c r="AD75" s="77"/>
      <c r="AI75" s="77"/>
      <c r="AJ75" s="77"/>
      <c r="AO75" s="77"/>
      <c r="AP75" s="77"/>
    </row>
    <row r="76" spans="1:42" ht="18.75" x14ac:dyDescent="0.3">
      <c r="A76" s="117"/>
      <c r="B76" s="77"/>
      <c r="C76" s="77"/>
      <c r="D76" s="77"/>
      <c r="E76" s="77"/>
      <c r="F76" s="77"/>
      <c r="G76" s="77"/>
      <c r="H76" s="77"/>
      <c r="I76" s="77"/>
      <c r="J76" s="77"/>
      <c r="K76" s="77"/>
      <c r="L76" s="77"/>
      <c r="M76" s="77"/>
      <c r="N76" s="77"/>
      <c r="O76" s="77"/>
      <c r="P76" s="77"/>
      <c r="S76" s="77"/>
      <c r="T76" s="77"/>
      <c r="U76" s="77"/>
      <c r="V76" s="77"/>
      <c r="W76" s="77"/>
      <c r="X76" s="77"/>
      <c r="Y76" s="77"/>
      <c r="Z76" s="77"/>
      <c r="AC76" s="77"/>
      <c r="AD76" s="77"/>
      <c r="AI76" s="77"/>
      <c r="AJ76" s="77"/>
      <c r="AO76" s="77"/>
      <c r="AP76" s="77"/>
    </row>
    <row r="77" spans="1:42" ht="18.75" x14ac:dyDescent="0.3">
      <c r="A77" s="117"/>
      <c r="B77" s="77"/>
      <c r="C77" s="77"/>
      <c r="D77" s="77"/>
      <c r="E77" s="77"/>
      <c r="F77" s="77"/>
      <c r="G77" s="77"/>
      <c r="H77" s="77"/>
      <c r="I77" s="77"/>
      <c r="J77" s="77"/>
      <c r="K77" s="77"/>
      <c r="L77" s="77"/>
      <c r="M77" s="77"/>
      <c r="N77" s="77"/>
      <c r="O77" s="77"/>
      <c r="P77" s="77"/>
      <c r="S77" s="77"/>
      <c r="T77" s="77"/>
      <c r="U77" s="77"/>
      <c r="V77" s="77"/>
      <c r="W77" s="77"/>
      <c r="X77" s="77"/>
      <c r="Y77" s="77"/>
      <c r="Z77" s="77"/>
      <c r="AC77" s="77"/>
      <c r="AD77" s="77"/>
      <c r="AI77" s="77"/>
      <c r="AJ77" s="77"/>
      <c r="AO77" s="77"/>
      <c r="AP77" s="77"/>
    </row>
    <row r="78" spans="1:42" ht="18.75" x14ac:dyDescent="0.3">
      <c r="A78" s="117"/>
      <c r="B78" s="77"/>
      <c r="C78" s="77"/>
      <c r="D78" s="77"/>
      <c r="E78" s="77"/>
      <c r="F78" s="77"/>
      <c r="G78" s="77"/>
      <c r="H78" s="77"/>
      <c r="I78" s="77"/>
      <c r="J78" s="77"/>
      <c r="K78" s="77"/>
      <c r="L78" s="77"/>
      <c r="M78" s="77"/>
      <c r="N78" s="77"/>
      <c r="O78" s="77"/>
      <c r="P78" s="77"/>
      <c r="S78" s="77"/>
      <c r="T78" s="77"/>
      <c r="U78" s="77"/>
      <c r="V78" s="77"/>
      <c r="W78" s="77"/>
      <c r="X78" s="77"/>
      <c r="Y78" s="77"/>
      <c r="Z78" s="77"/>
      <c r="AC78" s="77"/>
      <c r="AD78" s="77"/>
      <c r="AI78" s="77"/>
      <c r="AJ78" s="77"/>
      <c r="AO78" s="77"/>
      <c r="AP78" s="77"/>
    </row>
    <row r="79" spans="1:42" x14ac:dyDescent="0.25">
      <c r="A79" s="118"/>
      <c r="B79" s="77"/>
      <c r="C79" s="77"/>
      <c r="D79" s="77"/>
      <c r="E79" s="77"/>
      <c r="F79" s="77"/>
      <c r="G79" s="77"/>
      <c r="H79" s="77"/>
      <c r="I79" s="77"/>
      <c r="J79" s="77"/>
      <c r="K79" s="77"/>
      <c r="L79" s="77"/>
      <c r="M79" s="77"/>
      <c r="N79" s="77"/>
      <c r="O79" s="77"/>
      <c r="P79" s="77"/>
      <c r="S79" s="77"/>
      <c r="T79" s="77"/>
      <c r="U79" s="77"/>
      <c r="V79" s="77"/>
      <c r="W79" s="77"/>
      <c r="X79" s="77"/>
      <c r="Y79" s="77"/>
      <c r="Z79" s="77"/>
      <c r="AC79" s="77"/>
      <c r="AD79" s="77"/>
      <c r="AI79" s="77"/>
      <c r="AJ79" s="77"/>
      <c r="AO79" s="77"/>
      <c r="AP79" s="77"/>
    </row>
    <row r="80" spans="1:42" x14ac:dyDescent="0.25">
      <c r="A80" s="119"/>
      <c r="B80" s="77"/>
      <c r="C80" s="77"/>
      <c r="D80" s="77"/>
      <c r="E80" s="77"/>
      <c r="F80" s="77"/>
      <c r="G80" s="77"/>
      <c r="H80" s="77"/>
      <c r="I80" s="77"/>
      <c r="J80" s="77"/>
      <c r="K80" s="77"/>
      <c r="L80" s="77"/>
      <c r="M80" s="77"/>
      <c r="N80" s="77"/>
      <c r="O80" s="77"/>
      <c r="P80" s="77"/>
      <c r="S80" s="77"/>
      <c r="T80" s="77"/>
      <c r="U80" s="77"/>
      <c r="V80" s="77"/>
      <c r="W80" s="77"/>
      <c r="X80" s="77"/>
      <c r="Y80" s="77"/>
      <c r="Z80" s="77"/>
      <c r="AC80" s="77"/>
      <c r="AD80" s="77"/>
      <c r="AI80" s="77"/>
      <c r="AJ80" s="77"/>
      <c r="AO80" s="77"/>
      <c r="AP80" s="77"/>
    </row>
    <row r="81" spans="1:42" x14ac:dyDescent="0.25">
      <c r="A81" s="119"/>
      <c r="T81" s="77"/>
      <c r="U81" s="77"/>
      <c r="V81" s="77"/>
      <c r="W81" s="77"/>
      <c r="X81" s="77"/>
      <c r="Y81" s="77"/>
      <c r="Z81" s="77"/>
      <c r="AC81" s="77"/>
      <c r="AD81" s="77"/>
      <c r="AI81" s="77"/>
      <c r="AJ81" s="77"/>
      <c r="AO81" s="77"/>
      <c r="AP81" s="77"/>
    </row>
    <row r="82" spans="1:42" x14ac:dyDescent="0.25">
      <c r="A82" s="119"/>
      <c r="T82" s="77"/>
      <c r="U82" s="77"/>
      <c r="V82" s="77"/>
      <c r="W82" s="77"/>
      <c r="X82" s="77"/>
      <c r="Y82" s="77"/>
      <c r="Z82" s="77"/>
      <c r="AC82" s="77"/>
      <c r="AD82" s="77"/>
      <c r="AI82" s="77"/>
      <c r="AJ82" s="77"/>
      <c r="AO82" s="77"/>
      <c r="AP82" s="77"/>
    </row>
    <row r="83" spans="1:42" x14ac:dyDescent="0.25">
      <c r="A83" s="79"/>
      <c r="T83" s="77"/>
      <c r="U83" s="77"/>
      <c r="V83" s="77"/>
      <c r="W83" s="77"/>
      <c r="X83" s="77"/>
      <c r="Y83" s="77"/>
      <c r="Z83" s="77"/>
      <c r="AC83" s="77"/>
      <c r="AD83" s="77"/>
      <c r="AI83" s="77"/>
      <c r="AJ83" s="77"/>
      <c r="AO83" s="77"/>
      <c r="AP83" s="77"/>
    </row>
    <row r="84" spans="1:42" x14ac:dyDescent="0.25">
      <c r="A84" s="79"/>
      <c r="T84" s="77"/>
      <c r="U84" s="77"/>
      <c r="V84" s="77"/>
      <c r="W84" s="77"/>
      <c r="X84" s="77"/>
      <c r="Y84" s="77"/>
      <c r="Z84" s="77"/>
      <c r="AC84" s="77"/>
      <c r="AD84" s="77"/>
      <c r="AI84" s="77"/>
      <c r="AJ84" s="77"/>
      <c r="AO84" s="77"/>
      <c r="AP84" s="77"/>
    </row>
    <row r="85" spans="1:42" ht="15.75" thickBot="1" x14ac:dyDescent="0.3">
      <c r="A85" s="120"/>
      <c r="T85" s="121"/>
      <c r="U85" s="121"/>
      <c r="V85" s="121"/>
      <c r="W85" s="121"/>
      <c r="X85" s="121"/>
      <c r="Y85" s="121"/>
      <c r="Z85" s="121"/>
      <c r="AC85" s="77"/>
      <c r="AD85" s="77"/>
      <c r="AI85" s="77"/>
      <c r="AJ85" s="77"/>
      <c r="AO85" s="77"/>
      <c r="AP85" s="77"/>
    </row>
  </sheetData>
  <sheetProtection algorithmName="SHA-512" hashValue="OspyINPz6kiwtI4bfK9Fk8769KUczZ8ieYZs8PPDaxD+KNBOy5RM5ZXWVuTv+4UW08XVgWW6QvIMea/EFyNRmA==" saltValue="ChLtsPw3YR9NJ1IH15nWhA==" spinCount="100000" sheet="1" objects="1" scenarios="1"/>
  <mergeCells count="75">
    <mergeCell ref="A6:A7"/>
    <mergeCell ref="U5:V5"/>
    <mergeCell ref="W5:X5"/>
    <mergeCell ref="Y5:Z5"/>
    <mergeCell ref="Y6:Z6"/>
    <mergeCell ref="G6:H6"/>
    <mergeCell ref="I6:J6"/>
    <mergeCell ref="K6:L6"/>
    <mergeCell ref="M6:N6"/>
    <mergeCell ref="O6:P6"/>
    <mergeCell ref="Q6:R6"/>
    <mergeCell ref="A3:AT3"/>
    <mergeCell ref="A1:AX1"/>
    <mergeCell ref="E5:F5"/>
    <mergeCell ref="G5:H5"/>
    <mergeCell ref="I5:J5"/>
    <mergeCell ref="K5:L5"/>
    <mergeCell ref="M5:N5"/>
    <mergeCell ref="O5:P5"/>
    <mergeCell ref="Q5:R5"/>
    <mergeCell ref="S5:T5"/>
    <mergeCell ref="AM5:AN5"/>
    <mergeCell ref="AO5:AP5"/>
    <mergeCell ref="AK5:AL5"/>
    <mergeCell ref="AA5:AB5"/>
    <mergeCell ref="AC5:AD5"/>
    <mergeCell ref="AE5:AF5"/>
    <mergeCell ref="B17:D17"/>
    <mergeCell ref="B11:D11"/>
    <mergeCell ref="B12:D12"/>
    <mergeCell ref="B13:D13"/>
    <mergeCell ref="B14:D14"/>
    <mergeCell ref="B15:D15"/>
    <mergeCell ref="B16:D16"/>
    <mergeCell ref="AI5:AJ5"/>
    <mergeCell ref="AQ6:AR6"/>
    <mergeCell ref="AS6:AT6"/>
    <mergeCell ref="B8:D8"/>
    <mergeCell ref="B9:D9"/>
    <mergeCell ref="AM6:AN6"/>
    <mergeCell ref="AO6:AP6"/>
    <mergeCell ref="AQ5:AR5"/>
    <mergeCell ref="AS5:AT5"/>
    <mergeCell ref="AA6:AB6"/>
    <mergeCell ref="AC6:AD6"/>
    <mergeCell ref="AG5:AH5"/>
    <mergeCell ref="B10:D10"/>
    <mergeCell ref="AE6:AF6"/>
    <mergeCell ref="AG6:AH6"/>
    <mergeCell ref="AI6:AJ6"/>
    <mergeCell ref="AK6:AL6"/>
    <mergeCell ref="S6:T6"/>
    <mergeCell ref="U6:V6"/>
    <mergeCell ref="W6:X6"/>
    <mergeCell ref="B6:D7"/>
    <mergeCell ref="E6:F6"/>
    <mergeCell ref="B18:D18"/>
    <mergeCell ref="B19:D19"/>
    <mergeCell ref="B20:D20"/>
    <mergeCell ref="B21:D21"/>
    <mergeCell ref="B22:D22"/>
    <mergeCell ref="B26:D26"/>
    <mergeCell ref="L36:M36"/>
    <mergeCell ref="V36:W36"/>
    <mergeCell ref="B23:D23"/>
    <mergeCell ref="B24:D24"/>
    <mergeCell ref="B25:D25"/>
    <mergeCell ref="A27:D27"/>
    <mergeCell ref="C31:K31"/>
    <mergeCell ref="L37:M37"/>
    <mergeCell ref="V37:W37"/>
    <mergeCell ref="C34:K34"/>
    <mergeCell ref="C35:K35"/>
    <mergeCell ref="C32:K32"/>
    <mergeCell ref="C33:K33"/>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BP13"/>
  <sheetViews>
    <sheetView zoomScale="60" zoomScaleNormal="60" workbookViewId="0">
      <selection sqref="A1:XFD1048576"/>
    </sheetView>
  </sheetViews>
  <sheetFormatPr baseColWidth="10" defaultRowHeight="15" x14ac:dyDescent="0.25"/>
  <cols>
    <col min="2" max="2" width="29.5703125" customWidth="1"/>
    <col min="20" max="20" width="17.7109375" customWidth="1"/>
    <col min="21" max="21" width="18.7109375" customWidth="1"/>
    <col min="22" max="22" width="21.5703125" customWidth="1"/>
    <col min="23" max="23" width="18.85546875" customWidth="1"/>
  </cols>
  <sheetData>
    <row r="1" spans="1:68" s="34" customFormat="1" ht="23.25" x14ac:dyDescent="0.35">
      <c r="A1" s="815" t="s">
        <v>134</v>
      </c>
      <c r="B1" s="815"/>
      <c r="C1" s="815"/>
      <c r="D1" s="815"/>
      <c r="E1" s="815"/>
      <c r="F1" s="815"/>
      <c r="G1" s="815"/>
      <c r="H1" s="815"/>
      <c r="I1" s="815"/>
      <c r="J1" s="815"/>
      <c r="K1" s="815"/>
      <c r="L1" s="815"/>
      <c r="M1" s="815"/>
      <c r="N1" s="815"/>
      <c r="O1" s="815"/>
      <c r="P1" s="815"/>
      <c r="Q1" s="815"/>
      <c r="R1" s="815"/>
      <c r="S1" s="815"/>
      <c r="T1" s="815"/>
      <c r="U1" s="815"/>
      <c r="V1" s="815"/>
      <c r="W1" s="815"/>
      <c r="X1" s="815"/>
      <c r="Y1" s="35"/>
      <c r="Z1" s="35"/>
      <c r="AA1" s="35"/>
      <c r="AB1" s="35"/>
      <c r="AC1" s="35"/>
      <c r="AD1" s="35"/>
      <c r="AE1" s="35"/>
      <c r="AF1" s="35"/>
      <c r="AG1" s="35"/>
      <c r="AH1" s="35"/>
      <c r="AI1" s="35"/>
      <c r="AJ1" s="35"/>
      <c r="AK1" s="35"/>
      <c r="AL1" s="35"/>
      <c r="AM1" s="35"/>
      <c r="AN1" s="35"/>
      <c r="AO1" s="35"/>
      <c r="AP1" s="35"/>
      <c r="AQ1" s="35"/>
      <c r="AR1" s="35"/>
      <c r="AW1"/>
      <c r="AX1"/>
      <c r="AY1"/>
      <c r="AZ1"/>
      <c r="BA1"/>
      <c r="BB1"/>
      <c r="BC1"/>
      <c r="BD1"/>
      <c r="BE1"/>
      <c r="BF1"/>
      <c r="BG1"/>
      <c r="BH1"/>
      <c r="BI1"/>
      <c r="BJ1"/>
      <c r="BK1"/>
      <c r="BL1"/>
      <c r="BM1"/>
      <c r="BN1"/>
      <c r="BO1"/>
      <c r="BP1"/>
    </row>
    <row r="2" spans="1:68" s="254" customFormat="1" ht="24" thickBot="1" x14ac:dyDescent="0.4">
      <c r="A2" s="252"/>
      <c r="B2" s="252"/>
      <c r="C2" s="252"/>
      <c r="D2" s="252"/>
      <c r="E2" s="252"/>
      <c r="F2" s="252"/>
      <c r="G2" s="252"/>
      <c r="H2" s="252"/>
      <c r="I2" s="252"/>
      <c r="J2" s="252"/>
      <c r="K2" s="252"/>
      <c r="L2" s="252"/>
      <c r="M2" s="252"/>
      <c r="N2" s="252"/>
      <c r="O2" s="252"/>
      <c r="P2" s="252"/>
      <c r="Q2" s="252"/>
      <c r="R2" s="252"/>
      <c r="S2" s="252"/>
      <c r="T2" s="252"/>
      <c r="U2" s="252"/>
      <c r="V2" s="252"/>
      <c r="W2" s="252"/>
      <c r="X2" s="252"/>
      <c r="Y2" s="253"/>
      <c r="Z2" s="253"/>
      <c r="AA2" s="253"/>
      <c r="AB2" s="253"/>
      <c r="AC2" s="253"/>
      <c r="AD2" s="253"/>
      <c r="AE2" s="253"/>
      <c r="AF2" s="253"/>
      <c r="AG2" s="253"/>
      <c r="AH2" s="253"/>
      <c r="AI2" s="253"/>
      <c r="AJ2" s="253"/>
      <c r="AK2" s="253"/>
      <c r="AL2" s="253"/>
      <c r="AM2" s="253"/>
      <c r="AN2" s="253"/>
      <c r="AO2" s="253"/>
      <c r="AP2" s="253"/>
      <c r="AQ2" s="253"/>
      <c r="AR2" s="253"/>
      <c r="AW2" s="1"/>
      <c r="AX2" s="1"/>
      <c r="AY2" s="1"/>
      <c r="AZ2" s="1"/>
      <c r="BA2" s="1"/>
      <c r="BB2" s="1"/>
      <c r="BC2" s="1"/>
      <c r="BD2" s="1"/>
      <c r="BE2" s="1"/>
      <c r="BF2" s="1"/>
      <c r="BG2" s="1"/>
      <c r="BH2" s="1"/>
      <c r="BI2" s="1"/>
      <c r="BJ2" s="1"/>
      <c r="BK2" s="1"/>
      <c r="BL2" s="1"/>
      <c r="BM2" s="1"/>
      <c r="BN2" s="1"/>
      <c r="BO2" s="1"/>
      <c r="BP2" s="1"/>
    </row>
    <row r="3" spans="1:68" ht="18.75" x14ac:dyDescent="0.3">
      <c r="A3" s="109" t="s">
        <v>129</v>
      </c>
      <c r="B3" s="110"/>
      <c r="C3" s="820" t="s">
        <v>135</v>
      </c>
      <c r="D3" s="820"/>
      <c r="E3" s="820"/>
      <c r="F3" s="820"/>
      <c r="G3" s="820"/>
      <c r="H3" s="820"/>
      <c r="I3" s="820"/>
      <c r="J3" s="820"/>
      <c r="K3" s="820"/>
      <c r="L3" s="820"/>
      <c r="M3" s="820"/>
      <c r="N3" s="820"/>
      <c r="O3" s="820"/>
      <c r="P3" s="820"/>
      <c r="Q3" s="820"/>
      <c r="R3" s="821"/>
    </row>
    <row r="4" spans="1:68" x14ac:dyDescent="0.25">
      <c r="A4" s="111" t="s">
        <v>13</v>
      </c>
      <c r="B4" s="112" t="s">
        <v>14</v>
      </c>
      <c r="C4" s="822" t="s">
        <v>15</v>
      </c>
      <c r="D4" s="822"/>
      <c r="E4" s="822"/>
      <c r="F4" s="822"/>
      <c r="G4" s="822"/>
      <c r="H4" s="822"/>
      <c r="I4" s="822"/>
      <c r="J4" s="822"/>
      <c r="K4" s="822"/>
      <c r="L4" s="822"/>
      <c r="M4" s="822"/>
      <c r="N4" s="822"/>
      <c r="O4" s="822"/>
      <c r="P4" s="822"/>
      <c r="Q4" s="822"/>
      <c r="R4" s="823"/>
    </row>
    <row r="5" spans="1:68" x14ac:dyDescent="0.25">
      <c r="A5" s="30">
        <v>1</v>
      </c>
      <c r="B5" s="36" t="s">
        <v>75</v>
      </c>
      <c r="C5" s="816" t="s">
        <v>136</v>
      </c>
      <c r="D5" s="816"/>
      <c r="E5" s="816"/>
      <c r="F5" s="816"/>
      <c r="G5" s="816"/>
      <c r="H5" s="816"/>
      <c r="I5" s="816"/>
      <c r="J5" s="816"/>
      <c r="K5" s="816"/>
      <c r="L5" s="816"/>
      <c r="M5" s="816"/>
      <c r="N5" s="816"/>
      <c r="O5" s="816"/>
      <c r="P5" s="816"/>
      <c r="Q5" s="816"/>
      <c r="R5" s="817"/>
    </row>
    <row r="6" spans="1:68" x14ac:dyDescent="0.25">
      <c r="A6" s="30">
        <v>2</v>
      </c>
      <c r="B6" s="36" t="s">
        <v>74</v>
      </c>
      <c r="C6" s="816" t="s">
        <v>137</v>
      </c>
      <c r="D6" s="816"/>
      <c r="E6" s="816"/>
      <c r="F6" s="816"/>
      <c r="G6" s="816"/>
      <c r="H6" s="816"/>
      <c r="I6" s="816"/>
      <c r="J6" s="816"/>
      <c r="K6" s="816"/>
      <c r="L6" s="816"/>
      <c r="M6" s="816"/>
      <c r="N6" s="816"/>
      <c r="O6" s="816"/>
      <c r="P6" s="816"/>
      <c r="Q6" s="816"/>
      <c r="R6" s="817"/>
    </row>
    <row r="7" spans="1:68" x14ac:dyDescent="0.25">
      <c r="A7" s="30">
        <v>3</v>
      </c>
      <c r="B7" s="36" t="s">
        <v>3</v>
      </c>
      <c r="C7" s="816" t="s">
        <v>131</v>
      </c>
      <c r="D7" s="816"/>
      <c r="E7" s="816"/>
      <c r="F7" s="816"/>
      <c r="G7" s="816"/>
      <c r="H7" s="816"/>
      <c r="I7" s="816"/>
      <c r="J7" s="816"/>
      <c r="K7" s="816"/>
      <c r="L7" s="816"/>
      <c r="M7" s="816"/>
      <c r="N7" s="816"/>
      <c r="O7" s="816"/>
      <c r="P7" s="816"/>
      <c r="Q7" s="816"/>
      <c r="R7" s="817"/>
    </row>
    <row r="8" spans="1:68" x14ac:dyDescent="0.25">
      <c r="A8" s="30">
        <v>4</v>
      </c>
      <c r="B8" s="36" t="s">
        <v>20</v>
      </c>
      <c r="C8" s="816" t="s">
        <v>132</v>
      </c>
      <c r="D8" s="816"/>
      <c r="E8" s="816"/>
      <c r="F8" s="816"/>
      <c r="G8" s="816"/>
      <c r="H8" s="816"/>
      <c r="I8" s="816"/>
      <c r="J8" s="816"/>
      <c r="K8" s="816"/>
      <c r="L8" s="816"/>
      <c r="M8" s="816"/>
      <c r="N8" s="816"/>
      <c r="O8" s="816"/>
      <c r="P8" s="816"/>
      <c r="Q8" s="816"/>
      <c r="R8" s="817"/>
    </row>
    <row r="9" spans="1:68" ht="15.75" thickBot="1" x14ac:dyDescent="0.3">
      <c r="A9" s="30">
        <v>5</v>
      </c>
      <c r="B9" s="37" t="s">
        <v>21</v>
      </c>
      <c r="C9" s="818" t="s">
        <v>133</v>
      </c>
      <c r="D9" s="818"/>
      <c r="E9" s="818"/>
      <c r="F9" s="818"/>
      <c r="G9" s="818"/>
      <c r="H9" s="818"/>
      <c r="I9" s="818"/>
      <c r="J9" s="818"/>
      <c r="K9" s="818"/>
      <c r="L9" s="818"/>
      <c r="M9" s="818"/>
      <c r="N9" s="818"/>
      <c r="O9" s="818"/>
      <c r="P9" s="818"/>
      <c r="Q9" s="818"/>
      <c r="R9" s="819"/>
    </row>
    <row r="12" spans="1:68" x14ac:dyDescent="0.25">
      <c r="T12" s="286"/>
      <c r="U12" s="286"/>
      <c r="V12" s="286"/>
      <c r="W12" s="286"/>
    </row>
    <row r="13" spans="1:68" x14ac:dyDescent="0.25">
      <c r="T13" s="286"/>
      <c r="U13" s="286"/>
      <c r="V13" s="286"/>
      <c r="W13" s="286"/>
    </row>
  </sheetData>
  <mergeCells count="8">
    <mergeCell ref="A1:X1"/>
    <mergeCell ref="C8:R8"/>
    <mergeCell ref="C9:R9"/>
    <mergeCell ref="C3:R3"/>
    <mergeCell ref="C4:R4"/>
    <mergeCell ref="C5:R5"/>
    <mergeCell ref="C6:R6"/>
    <mergeCell ref="C7:R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X137"/>
  <sheetViews>
    <sheetView topLeftCell="D3" zoomScaleNormal="100" zoomScaleSheetLayoutView="110" workbookViewId="0">
      <selection activeCell="D10" sqref="D10:D25"/>
    </sheetView>
  </sheetViews>
  <sheetFormatPr baseColWidth="10" defaultRowHeight="15" x14ac:dyDescent="0.25"/>
  <cols>
    <col min="1" max="1" width="0" hidden="1" customWidth="1"/>
    <col min="2" max="2" width="27.28515625" customWidth="1"/>
    <col min="3" max="3" width="21.42578125" customWidth="1"/>
    <col min="4" max="4" width="13.5703125" customWidth="1"/>
    <col min="5" max="5" width="6.28515625" customWidth="1"/>
    <col min="6" max="6" width="22.5703125" customWidth="1"/>
    <col min="7" max="7" width="22.7109375" customWidth="1"/>
    <col min="8" max="8" width="25.7109375" customWidth="1"/>
    <col min="9" max="9" width="22.5703125" customWidth="1"/>
    <col min="10" max="10" width="23" customWidth="1"/>
    <col min="11" max="11" width="2.28515625" style="1" customWidth="1"/>
    <col min="12" max="12" width="5" style="1" customWidth="1"/>
    <col min="13" max="13" width="10.5703125" style="1" customWidth="1"/>
    <col min="14" max="14" width="13.42578125" style="1" bestFit="1" customWidth="1"/>
    <col min="15" max="15" width="74.85546875" style="1" customWidth="1"/>
    <col min="16" max="16" width="60.28515625" style="1" customWidth="1"/>
    <col min="17" max="18" width="11.42578125" style="1"/>
    <col min="19" max="19" width="15.7109375" style="1" customWidth="1"/>
    <col min="20" max="24" width="11.42578125" style="1"/>
  </cols>
  <sheetData>
    <row r="1" spans="1:19" ht="19.5" hidden="1" customHeight="1" thickBot="1" x14ac:dyDescent="0.3">
      <c r="D1" s="1"/>
      <c r="E1" s="1"/>
      <c r="F1" s="1"/>
      <c r="G1" s="1"/>
      <c r="H1" s="1"/>
      <c r="I1" s="1"/>
      <c r="J1" s="1"/>
    </row>
    <row r="2" spans="1:19" ht="15.75" hidden="1" customHeight="1" thickBot="1" x14ac:dyDescent="0.3">
      <c r="D2" s="1"/>
      <c r="E2" s="1"/>
      <c r="F2" s="1"/>
      <c r="G2" s="1"/>
      <c r="H2" s="1"/>
      <c r="I2" s="1"/>
      <c r="J2" s="1"/>
    </row>
    <row r="3" spans="1:19" x14ac:dyDescent="0.25">
      <c r="D3" s="1"/>
      <c r="E3" s="1"/>
      <c r="F3" s="1"/>
      <c r="G3" s="1"/>
      <c r="H3" s="1"/>
      <c r="I3" s="1"/>
      <c r="J3" s="1"/>
    </row>
    <row r="4" spans="1:19" ht="24" customHeight="1" x14ac:dyDescent="0.25">
      <c r="A4" s="1"/>
      <c r="B4" s="1"/>
      <c r="C4" s="1"/>
      <c r="E4" s="299"/>
      <c r="F4" s="881" t="s">
        <v>246</v>
      </c>
      <c r="G4" s="882"/>
      <c r="H4" s="882"/>
      <c r="I4" s="882"/>
      <c r="J4" s="882"/>
      <c r="K4" s="122"/>
      <c r="L4" s="122"/>
    </row>
    <row r="5" spans="1:19" ht="15" customHeight="1" thickBot="1" x14ac:dyDescent="0.3">
      <c r="A5" s="1"/>
      <c r="B5" s="1"/>
      <c r="C5" s="1"/>
      <c r="D5" s="123"/>
      <c r="E5" s="285"/>
      <c r="F5" s="124"/>
      <c r="G5" s="124"/>
      <c r="H5" s="124"/>
      <c r="I5" s="124"/>
      <c r="J5" s="124"/>
      <c r="K5" s="122"/>
      <c r="L5" s="122"/>
    </row>
    <row r="6" spans="1:19" ht="28.5" customHeight="1" thickBot="1" x14ac:dyDescent="0.3">
      <c r="A6" s="1"/>
      <c r="D6" s="295"/>
      <c r="E6" s="288"/>
      <c r="F6" s="871" t="s">
        <v>1</v>
      </c>
      <c r="G6" s="872"/>
      <c r="H6" s="872"/>
      <c r="I6" s="872"/>
      <c r="J6" s="873"/>
      <c r="K6" s="122"/>
      <c r="L6" s="122"/>
    </row>
    <row r="7" spans="1:19" ht="43.5" customHeight="1" x14ac:dyDescent="0.25">
      <c r="A7" s="1"/>
      <c r="D7" s="294"/>
      <c r="E7" s="288"/>
      <c r="F7" s="291"/>
      <c r="G7" s="292"/>
      <c r="H7" s="292"/>
      <c r="I7" s="292"/>
      <c r="J7" s="293"/>
      <c r="K7" s="122"/>
      <c r="L7" s="122"/>
    </row>
    <row r="8" spans="1:19" ht="24.75" customHeight="1" thickBot="1" x14ac:dyDescent="0.3">
      <c r="A8" s="1"/>
      <c r="D8" s="294"/>
      <c r="E8" s="289"/>
      <c r="F8" s="290"/>
      <c r="G8" s="290"/>
      <c r="H8" s="290"/>
      <c r="I8" s="290"/>
      <c r="J8" s="290"/>
      <c r="K8" s="122"/>
      <c r="L8" s="122"/>
    </row>
    <row r="9" spans="1:19" ht="25.5" customHeight="1" thickBot="1" x14ac:dyDescent="0.3">
      <c r="A9" s="1"/>
      <c r="B9" s="825" t="s">
        <v>269</v>
      </c>
      <c r="C9" s="826"/>
      <c r="D9" s="826"/>
      <c r="E9" s="289"/>
      <c r="F9" s="874" t="s">
        <v>139</v>
      </c>
      <c r="G9" s="875"/>
      <c r="H9" s="875"/>
      <c r="I9" s="875"/>
      <c r="J9" s="876"/>
      <c r="K9" s="122"/>
      <c r="L9" s="122"/>
    </row>
    <row r="10" spans="1:19" ht="33.75" customHeight="1" thickBot="1" x14ac:dyDescent="0.3">
      <c r="A10" s="1"/>
      <c r="B10" s="297" t="s">
        <v>24</v>
      </c>
      <c r="C10" s="296" t="s">
        <v>90</v>
      </c>
      <c r="D10" s="298" t="s">
        <v>13</v>
      </c>
      <c r="E10" s="289"/>
      <c r="F10" s="877"/>
      <c r="G10" s="878"/>
      <c r="H10" s="879" t="s">
        <v>140</v>
      </c>
      <c r="I10" s="879"/>
      <c r="J10" s="880"/>
      <c r="K10" s="122"/>
      <c r="L10" s="122"/>
    </row>
    <row r="11" spans="1:19" ht="15" customHeight="1" x14ac:dyDescent="0.25">
      <c r="A11" s="1"/>
      <c r="B11" s="827" t="s">
        <v>268</v>
      </c>
      <c r="C11" s="828" t="s">
        <v>242</v>
      </c>
      <c r="D11" s="835"/>
      <c r="E11" s="833"/>
      <c r="F11" s="843" t="s">
        <v>249</v>
      </c>
      <c r="G11" s="867" t="s">
        <v>250</v>
      </c>
      <c r="H11" s="869" t="s">
        <v>251</v>
      </c>
      <c r="I11" s="860" t="s">
        <v>252</v>
      </c>
      <c r="J11" s="831" t="s">
        <v>253</v>
      </c>
      <c r="K11" s="122"/>
      <c r="L11" s="122"/>
    </row>
    <row r="12" spans="1:19" ht="15" customHeight="1" x14ac:dyDescent="0.25">
      <c r="A12" s="1"/>
      <c r="B12" s="827"/>
      <c r="C12" s="828"/>
      <c r="D12" s="835"/>
      <c r="E12" s="834"/>
      <c r="F12" s="843"/>
      <c r="G12" s="867"/>
      <c r="H12" s="869"/>
      <c r="I12" s="860"/>
      <c r="J12" s="831"/>
      <c r="M12" s="862"/>
      <c r="N12" s="862"/>
      <c r="O12" s="862"/>
      <c r="P12" s="862"/>
      <c r="Q12" s="862"/>
      <c r="R12" s="862"/>
      <c r="S12" s="862"/>
    </row>
    <row r="13" spans="1:19" ht="24.75" customHeight="1" thickBot="1" x14ac:dyDescent="0.3">
      <c r="A13" s="1"/>
      <c r="B13" s="827"/>
      <c r="C13" s="828"/>
      <c r="D13" s="835"/>
      <c r="E13" s="834"/>
      <c r="F13" s="852"/>
      <c r="G13" s="868"/>
      <c r="H13" s="870"/>
      <c r="I13" s="861"/>
      <c r="J13" s="846"/>
      <c r="M13" s="862"/>
      <c r="N13" s="862"/>
      <c r="O13" s="862"/>
      <c r="P13" s="862"/>
      <c r="Q13" s="862"/>
      <c r="R13" s="862"/>
      <c r="S13" s="862"/>
    </row>
    <row r="14" spans="1:19" ht="25.5" customHeight="1" x14ac:dyDescent="0.25">
      <c r="A14" s="1"/>
      <c r="B14" s="827" t="s">
        <v>240</v>
      </c>
      <c r="C14" s="828" t="s">
        <v>241</v>
      </c>
      <c r="D14" s="835"/>
      <c r="E14" s="833"/>
      <c r="F14" s="863" t="s">
        <v>254</v>
      </c>
      <c r="G14" s="866" t="s">
        <v>255</v>
      </c>
      <c r="H14" s="856" t="s">
        <v>256</v>
      </c>
      <c r="I14" s="859" t="s">
        <v>247</v>
      </c>
      <c r="J14" s="845" t="s">
        <v>252</v>
      </c>
      <c r="M14" s="125"/>
      <c r="N14" s="125"/>
      <c r="O14" s="125"/>
      <c r="P14" s="125"/>
      <c r="Q14" s="125"/>
      <c r="R14" s="126"/>
      <c r="S14" s="126"/>
    </row>
    <row r="15" spans="1:19" ht="25.5" customHeight="1" x14ac:dyDescent="0.25">
      <c r="A15" s="1"/>
      <c r="B15" s="827"/>
      <c r="C15" s="828"/>
      <c r="D15" s="835"/>
      <c r="E15" s="834"/>
      <c r="F15" s="864"/>
      <c r="G15" s="867"/>
      <c r="H15" s="857"/>
      <c r="I15" s="860"/>
      <c r="J15" s="831"/>
    </row>
    <row r="16" spans="1:19" ht="10.5" customHeight="1" thickBot="1" x14ac:dyDescent="0.3">
      <c r="B16" s="827"/>
      <c r="C16" s="828"/>
      <c r="D16" s="835"/>
      <c r="E16" s="834"/>
      <c r="F16" s="865"/>
      <c r="G16" s="868"/>
      <c r="H16" s="858"/>
      <c r="I16" s="861"/>
      <c r="J16" s="846"/>
    </row>
    <row r="17" spans="1:10" ht="39" customHeight="1" x14ac:dyDescent="0.25">
      <c r="A17" s="287">
        <v>1</v>
      </c>
      <c r="B17" s="827" t="s">
        <v>238</v>
      </c>
      <c r="C17" s="828" t="s">
        <v>239</v>
      </c>
      <c r="D17" s="835"/>
      <c r="E17" s="833"/>
      <c r="F17" s="847" t="s">
        <v>267</v>
      </c>
      <c r="G17" s="853" t="s">
        <v>257</v>
      </c>
      <c r="H17" s="856" t="s">
        <v>258</v>
      </c>
      <c r="I17" s="859" t="s">
        <v>248</v>
      </c>
      <c r="J17" s="845" t="s">
        <v>251</v>
      </c>
    </row>
    <row r="18" spans="1:10" ht="16.5" customHeight="1" x14ac:dyDescent="0.25">
      <c r="A18" s="287">
        <v>2</v>
      </c>
      <c r="B18" s="827"/>
      <c r="C18" s="828"/>
      <c r="D18" s="835"/>
      <c r="E18" s="834"/>
      <c r="F18" s="837"/>
      <c r="G18" s="854"/>
      <c r="H18" s="857"/>
      <c r="I18" s="860"/>
      <c r="J18" s="831"/>
    </row>
    <row r="19" spans="1:10" ht="14.25" customHeight="1" thickBot="1" x14ac:dyDescent="0.3">
      <c r="A19" s="287">
        <v>3</v>
      </c>
      <c r="B19" s="827"/>
      <c r="C19" s="828"/>
      <c r="D19" s="835"/>
      <c r="E19" s="834"/>
      <c r="F19" s="838"/>
      <c r="G19" s="855"/>
      <c r="H19" s="858"/>
      <c r="I19" s="861"/>
      <c r="J19" s="846"/>
    </row>
    <row r="20" spans="1:10" ht="39" customHeight="1" x14ac:dyDescent="0.25">
      <c r="A20" s="287">
        <v>4</v>
      </c>
      <c r="B20" s="827" t="s">
        <v>236</v>
      </c>
      <c r="C20" s="828" t="s">
        <v>237</v>
      </c>
      <c r="D20" s="835"/>
      <c r="E20" s="833"/>
      <c r="F20" s="847" t="s">
        <v>266</v>
      </c>
      <c r="G20" s="848" t="s">
        <v>260</v>
      </c>
      <c r="H20" s="849" t="s">
        <v>257</v>
      </c>
      <c r="I20" s="851" t="s">
        <v>255</v>
      </c>
      <c r="J20" s="845" t="s">
        <v>261</v>
      </c>
    </row>
    <row r="21" spans="1:10" ht="24.75" customHeight="1" x14ac:dyDescent="0.25">
      <c r="A21" s="287">
        <v>5</v>
      </c>
      <c r="B21" s="827"/>
      <c r="C21" s="828"/>
      <c r="D21" s="835"/>
      <c r="E21" s="834"/>
      <c r="F21" s="837"/>
      <c r="G21" s="839"/>
      <c r="H21" s="841"/>
      <c r="I21" s="843"/>
      <c r="J21" s="831"/>
    </row>
    <row r="22" spans="1:10" ht="11.25" customHeight="1" thickBot="1" x14ac:dyDescent="0.3">
      <c r="A22" s="1"/>
      <c r="B22" s="827"/>
      <c r="C22" s="828"/>
      <c r="D22" s="835"/>
      <c r="E22" s="834"/>
      <c r="F22" s="838"/>
      <c r="G22" s="840"/>
      <c r="H22" s="850"/>
      <c r="I22" s="852"/>
      <c r="J22" s="846"/>
    </row>
    <row r="23" spans="1:10" ht="15" customHeight="1" x14ac:dyDescent="0.25">
      <c r="A23" s="1"/>
      <c r="B23" s="827" t="s">
        <v>234</v>
      </c>
      <c r="C23" s="828" t="s">
        <v>235</v>
      </c>
      <c r="D23" s="835"/>
      <c r="E23" s="833"/>
      <c r="F23" s="837" t="s">
        <v>262</v>
      </c>
      <c r="G23" s="839" t="s">
        <v>259</v>
      </c>
      <c r="H23" s="841" t="s">
        <v>263</v>
      </c>
      <c r="I23" s="843" t="s">
        <v>264</v>
      </c>
      <c r="J23" s="831" t="s">
        <v>265</v>
      </c>
    </row>
    <row r="24" spans="1:10" ht="15" customHeight="1" x14ac:dyDescent="0.25">
      <c r="A24" s="1"/>
      <c r="B24" s="827"/>
      <c r="C24" s="828"/>
      <c r="D24" s="835"/>
      <c r="E24" s="834"/>
      <c r="F24" s="837"/>
      <c r="G24" s="839"/>
      <c r="H24" s="841"/>
      <c r="I24" s="843"/>
      <c r="J24" s="831"/>
    </row>
    <row r="25" spans="1:10" ht="37.5" customHeight="1" thickBot="1" x14ac:dyDescent="0.3">
      <c r="A25" s="1"/>
      <c r="B25" s="829"/>
      <c r="C25" s="830"/>
      <c r="D25" s="835"/>
      <c r="E25" s="834"/>
      <c r="F25" s="838"/>
      <c r="G25" s="840"/>
      <c r="H25" s="842"/>
      <c r="I25" s="844"/>
      <c r="J25" s="832"/>
    </row>
    <row r="26" spans="1:10" s="127" customFormat="1" ht="15" customHeight="1" x14ac:dyDescent="0.25">
      <c r="D26" s="12"/>
      <c r="E26" s="12"/>
      <c r="F26" s="128"/>
      <c r="G26" s="128"/>
      <c r="H26" s="128"/>
      <c r="I26" s="128"/>
      <c r="J26" s="128"/>
    </row>
    <row r="27" spans="1:10" s="1" customFormat="1" ht="15" customHeight="1" x14ac:dyDescent="0.25"/>
    <row r="28" spans="1:10" s="1" customFormat="1" ht="15" customHeight="1" x14ac:dyDescent="0.25"/>
    <row r="29" spans="1:10" s="1" customFormat="1" ht="15" customHeight="1" x14ac:dyDescent="0.25"/>
    <row r="30" spans="1:10" s="1" customFormat="1" ht="15" customHeight="1" x14ac:dyDescent="0.25"/>
    <row r="31" spans="1:10" s="1" customFormat="1" ht="15" customHeight="1" x14ac:dyDescent="0.25"/>
    <row r="32" spans="1:10" s="1" customFormat="1" ht="15" customHeight="1" x14ac:dyDescent="0.25"/>
    <row r="33" s="1" customFormat="1" ht="15" customHeight="1" x14ac:dyDescent="0.25"/>
    <row r="34" s="1" customFormat="1" ht="15.75" customHeigh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pans="1:11" ht="18" x14ac:dyDescent="0.25">
      <c r="A81" s="1"/>
      <c r="B81" s="1"/>
      <c r="C81" s="1"/>
      <c r="D81" s="1"/>
      <c r="E81" s="129"/>
      <c r="F81" s="129"/>
      <c r="G81" s="129"/>
      <c r="H81" s="1"/>
      <c r="I81" s="130" t="s">
        <v>2</v>
      </c>
      <c r="J81" s="836" t="s">
        <v>142</v>
      </c>
      <c r="K81" s="836"/>
    </row>
    <row r="82" spans="1:11" ht="42.75" customHeight="1" x14ac:dyDescent="0.25">
      <c r="A82" s="1"/>
      <c r="B82" s="1"/>
      <c r="C82" s="1"/>
      <c r="D82" s="1"/>
      <c r="E82" s="129"/>
      <c r="F82" s="129"/>
      <c r="G82" s="129"/>
      <c r="H82" s="1"/>
      <c r="I82" s="131" t="s">
        <v>4</v>
      </c>
      <c r="J82" s="824" t="s">
        <v>5</v>
      </c>
      <c r="K82" s="824"/>
    </row>
    <row r="83" spans="1:11" ht="42.75" customHeight="1" x14ac:dyDescent="0.25">
      <c r="A83" s="1"/>
      <c r="B83" s="1"/>
      <c r="C83" s="1"/>
      <c r="D83" s="1"/>
      <c r="E83" s="129"/>
      <c r="F83" s="129"/>
      <c r="G83" s="129"/>
      <c r="H83" s="1"/>
      <c r="I83" s="132" t="s">
        <v>25</v>
      </c>
      <c r="J83" s="824" t="s">
        <v>28</v>
      </c>
      <c r="K83" s="824"/>
    </row>
    <row r="84" spans="1:11" ht="78" customHeight="1" x14ac:dyDescent="0.25">
      <c r="A84" s="1"/>
      <c r="B84" s="1"/>
      <c r="C84" s="1"/>
      <c r="D84" s="1"/>
      <c r="E84" s="133"/>
      <c r="F84" s="133"/>
      <c r="G84" s="133"/>
      <c r="H84" s="1"/>
      <c r="I84" s="134" t="s">
        <v>26</v>
      </c>
      <c r="J84" s="824" t="s">
        <v>29</v>
      </c>
      <c r="K84" s="824"/>
    </row>
    <row r="85" spans="1:11" ht="75.75" customHeight="1" x14ac:dyDescent="0.25">
      <c r="A85" s="1"/>
      <c r="B85" s="1"/>
      <c r="C85" s="1"/>
      <c r="D85" s="1"/>
      <c r="E85" s="133"/>
      <c r="F85" s="133"/>
      <c r="G85" s="133"/>
      <c r="H85" s="1"/>
      <c r="I85" s="135" t="s">
        <v>27</v>
      </c>
      <c r="J85" s="824" t="s">
        <v>29</v>
      </c>
      <c r="K85" s="824"/>
    </row>
    <row r="86" spans="1:11" x14ac:dyDescent="0.25">
      <c r="A86" s="1"/>
      <c r="B86" s="1"/>
      <c r="C86" s="1"/>
      <c r="D86" s="1"/>
      <c r="E86" s="129"/>
      <c r="F86" s="129"/>
      <c r="G86" s="129"/>
      <c r="H86" s="1"/>
      <c r="I86" s="1"/>
      <c r="J86" s="1"/>
    </row>
    <row r="87" spans="1:11" x14ac:dyDescent="0.25">
      <c r="A87" s="1"/>
      <c r="B87" s="1"/>
      <c r="C87" s="1"/>
      <c r="D87" s="1"/>
      <c r="E87" s="133"/>
      <c r="F87" s="133"/>
      <c r="G87" s="133"/>
      <c r="H87" s="1"/>
      <c r="I87" s="136"/>
      <c r="J87" s="136"/>
      <c r="K87" s="136"/>
    </row>
    <row r="88" spans="1:11" ht="15" customHeight="1" x14ac:dyDescent="0.25">
      <c r="A88" s="1"/>
      <c r="B88" s="1"/>
      <c r="C88" s="1"/>
      <c r="D88" s="1"/>
      <c r="E88" s="133"/>
      <c r="F88" s="133"/>
      <c r="G88" s="133"/>
      <c r="H88" s="1"/>
      <c r="I88" s="137"/>
      <c r="J88" s="137"/>
      <c r="K88" s="137"/>
    </row>
    <row r="89" spans="1:11" x14ac:dyDescent="0.25">
      <c r="A89" s="1"/>
      <c r="B89" s="1"/>
      <c r="C89" s="1"/>
      <c r="D89" s="1"/>
      <c r="E89" s="138"/>
      <c r="F89" s="138"/>
      <c r="G89" s="138"/>
      <c r="H89" s="1"/>
      <c r="I89" s="137"/>
      <c r="J89" s="137"/>
      <c r="K89" s="137"/>
    </row>
    <row r="90" spans="1:11" ht="15" customHeight="1" x14ac:dyDescent="0.25">
      <c r="A90" s="1"/>
      <c r="B90" s="1"/>
      <c r="C90" s="1"/>
      <c r="D90" s="1">
        <v>42</v>
      </c>
      <c r="E90" s="138"/>
      <c r="F90" s="138"/>
      <c r="G90" s="138"/>
      <c r="H90" s="1"/>
      <c r="I90" s="137"/>
      <c r="J90" s="137"/>
      <c r="K90" s="137"/>
    </row>
    <row r="91" spans="1:11" x14ac:dyDescent="0.25">
      <c r="A91" s="1"/>
      <c r="B91" s="1"/>
      <c r="C91" s="1"/>
      <c r="D91" s="1"/>
      <c r="E91" s="129"/>
      <c r="F91" s="129"/>
      <c r="G91" s="129"/>
      <c r="H91" s="1"/>
      <c r="I91" s="137"/>
      <c r="J91" s="137"/>
      <c r="K91" s="137"/>
    </row>
    <row r="92" spans="1:11" x14ac:dyDescent="0.25">
      <c r="A92" s="1"/>
      <c r="B92" s="1"/>
      <c r="C92" s="1"/>
      <c r="D92" s="1"/>
      <c r="E92" s="133"/>
      <c r="F92" s="133"/>
      <c r="G92" s="133"/>
      <c r="H92" s="1"/>
      <c r="I92" s="136"/>
      <c r="J92" s="136"/>
      <c r="K92" s="136"/>
    </row>
    <row r="93" spans="1:11" x14ac:dyDescent="0.25">
      <c r="A93" s="1"/>
      <c r="B93" s="1"/>
      <c r="C93" s="1"/>
      <c r="D93" s="1"/>
      <c r="E93" s="138"/>
      <c r="F93" s="138"/>
      <c r="G93" s="138"/>
      <c r="H93" s="1"/>
      <c r="I93" s="136"/>
      <c r="J93" s="136"/>
      <c r="K93" s="136"/>
    </row>
    <row r="94" spans="1:11" x14ac:dyDescent="0.25">
      <c r="A94" s="1"/>
      <c r="B94" s="1"/>
      <c r="C94" s="1"/>
      <c r="D94" s="1"/>
      <c r="E94" s="138"/>
      <c r="F94" s="138"/>
      <c r="G94" s="138"/>
      <c r="H94" s="1"/>
      <c r="I94" s="136"/>
      <c r="J94" s="136"/>
      <c r="K94" s="136"/>
    </row>
    <row r="95" spans="1:11" x14ac:dyDescent="0.25">
      <c r="A95" s="1"/>
      <c r="B95" s="1"/>
      <c r="C95" s="1"/>
      <c r="D95" s="1"/>
      <c r="E95" s="139"/>
      <c r="F95" s="139"/>
      <c r="G95" s="139"/>
      <c r="H95" s="1"/>
      <c r="I95" s="136"/>
      <c r="J95" s="136"/>
      <c r="K95" s="136"/>
    </row>
    <row r="96" spans="1:11" x14ac:dyDescent="0.25">
      <c r="A96" s="1"/>
      <c r="B96" s="1"/>
      <c r="C96" s="1"/>
      <c r="D96" s="1"/>
      <c r="E96" s="133"/>
      <c r="F96" s="133"/>
      <c r="G96" s="133"/>
      <c r="H96" s="1"/>
      <c r="I96" s="136"/>
      <c r="J96" s="136"/>
      <c r="K96" s="136"/>
    </row>
    <row r="97" spans="1:11" ht="15" customHeight="1" x14ac:dyDescent="0.25">
      <c r="A97" s="1"/>
      <c r="B97" s="1"/>
      <c r="C97" s="1"/>
      <c r="D97" s="1"/>
      <c r="E97" s="138"/>
      <c r="F97" s="138"/>
      <c r="G97" s="138"/>
      <c r="H97" s="1"/>
      <c r="I97" s="137"/>
      <c r="J97" s="137"/>
      <c r="K97" s="137"/>
    </row>
    <row r="98" spans="1:11" x14ac:dyDescent="0.25">
      <c r="A98" s="1"/>
      <c r="B98" s="1"/>
      <c r="C98" s="1"/>
      <c r="D98" s="1"/>
      <c r="E98" s="138"/>
      <c r="F98" s="138"/>
      <c r="G98" s="138"/>
      <c r="H98" s="1"/>
      <c r="I98" s="137"/>
      <c r="J98" s="137"/>
      <c r="K98" s="137"/>
    </row>
    <row r="99" spans="1:11" ht="15" customHeight="1" x14ac:dyDescent="0.25">
      <c r="A99" s="1"/>
      <c r="B99" s="1"/>
      <c r="C99" s="1"/>
      <c r="D99" s="1"/>
      <c r="E99" s="139"/>
      <c r="F99" s="139"/>
      <c r="G99" s="139"/>
      <c r="H99" s="1"/>
      <c r="I99" s="137"/>
      <c r="J99" s="137"/>
      <c r="K99" s="137"/>
    </row>
    <row r="100" spans="1:11" x14ac:dyDescent="0.25">
      <c r="A100" s="1"/>
      <c r="B100" s="1"/>
      <c r="C100" s="1"/>
      <c r="D100" s="1"/>
      <c r="E100" s="139"/>
      <c r="F100" s="139"/>
      <c r="G100" s="139"/>
      <c r="H100" s="1"/>
      <c r="I100" s="137"/>
      <c r="J100" s="137"/>
      <c r="K100" s="137"/>
    </row>
    <row r="101" spans="1:11" x14ac:dyDescent="0.25">
      <c r="A101" s="1"/>
      <c r="B101" s="1"/>
      <c r="C101" s="1"/>
      <c r="D101" s="1"/>
      <c r="E101" s="133"/>
      <c r="F101" s="133"/>
      <c r="G101" s="133"/>
      <c r="H101" s="1"/>
      <c r="I101" s="136"/>
      <c r="J101" s="136"/>
      <c r="K101" s="136"/>
    </row>
    <row r="102" spans="1:11" x14ac:dyDescent="0.25">
      <c r="A102" s="1"/>
      <c r="B102" s="1"/>
      <c r="C102" s="1"/>
      <c r="D102" s="1"/>
      <c r="E102" s="138"/>
      <c r="F102" s="138"/>
      <c r="G102" s="138"/>
      <c r="H102" s="1"/>
      <c r="I102" s="136"/>
      <c r="J102" s="136"/>
      <c r="K102" s="136"/>
    </row>
    <row r="103" spans="1:11" x14ac:dyDescent="0.25">
      <c r="A103" s="1"/>
      <c r="B103" s="1"/>
      <c r="C103" s="1"/>
      <c r="D103" s="1"/>
      <c r="E103" s="139"/>
      <c r="F103" s="139"/>
      <c r="G103" s="139"/>
      <c r="H103" s="1"/>
      <c r="I103" s="136"/>
      <c r="J103" s="136"/>
      <c r="K103" s="136"/>
    </row>
    <row r="104" spans="1:11" x14ac:dyDescent="0.25">
      <c r="A104" s="1"/>
      <c r="B104" s="1"/>
      <c r="C104" s="1"/>
      <c r="D104" s="1"/>
      <c r="E104" s="139"/>
      <c r="F104" s="139"/>
      <c r="G104" s="139"/>
      <c r="H104" s="1"/>
      <c r="I104" s="136"/>
      <c r="J104" s="136"/>
      <c r="K104" s="136"/>
    </row>
    <row r="105" spans="1:11" x14ac:dyDescent="0.25">
      <c r="A105" s="1"/>
      <c r="B105" s="1"/>
      <c r="C105" s="1"/>
      <c r="D105" s="1"/>
      <c r="E105" s="139"/>
      <c r="F105" s="139"/>
      <c r="G105" s="139"/>
      <c r="H105" s="1"/>
      <c r="I105" s="1"/>
      <c r="J105" s="1"/>
    </row>
    <row r="106" spans="1:11" x14ac:dyDescent="0.25">
      <c r="A106" s="1"/>
      <c r="B106" s="1"/>
      <c r="C106" s="1"/>
      <c r="D106" s="1"/>
      <c r="H106" s="1"/>
      <c r="I106" s="1"/>
      <c r="J106" s="1"/>
    </row>
    <row r="107" spans="1:11" s="1" customFormat="1" x14ac:dyDescent="0.25"/>
    <row r="108" spans="1:11" s="1" customFormat="1" x14ac:dyDescent="0.25"/>
    <row r="109" spans="1:11" s="1" customFormat="1" x14ac:dyDescent="0.25"/>
    <row r="110" spans="1:11" s="1" customFormat="1" x14ac:dyDescent="0.25"/>
    <row r="111" spans="1:11" s="1" customFormat="1" x14ac:dyDescent="0.25"/>
    <row r="112" spans="1:11"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sheetData>
  <mergeCells count="57">
    <mergeCell ref="F6:J6"/>
    <mergeCell ref="F9:J9"/>
    <mergeCell ref="F10:G10"/>
    <mergeCell ref="H10:J10"/>
    <mergeCell ref="F4:J4"/>
    <mergeCell ref="M12:S13"/>
    <mergeCell ref="D14:D16"/>
    <mergeCell ref="F14:F16"/>
    <mergeCell ref="G14:G16"/>
    <mergeCell ref="H14:H16"/>
    <mergeCell ref="I14:I16"/>
    <mergeCell ref="J14:J16"/>
    <mergeCell ref="D11:D13"/>
    <mergeCell ref="F11:F13"/>
    <mergeCell ref="G11:G13"/>
    <mergeCell ref="H11:H13"/>
    <mergeCell ref="I11:I13"/>
    <mergeCell ref="D17:D19"/>
    <mergeCell ref="F17:F19"/>
    <mergeCell ref="G17:G19"/>
    <mergeCell ref="H17:H19"/>
    <mergeCell ref="I17:I19"/>
    <mergeCell ref="J17:J19"/>
    <mergeCell ref="E11:E13"/>
    <mergeCell ref="E14:E16"/>
    <mergeCell ref="E17:E19"/>
    <mergeCell ref="E20:E22"/>
    <mergeCell ref="F20:F22"/>
    <mergeCell ref="G20:G22"/>
    <mergeCell ref="H20:H22"/>
    <mergeCell ref="I20:I22"/>
    <mergeCell ref="J11:J13"/>
    <mergeCell ref="J20:J22"/>
    <mergeCell ref="D20:D22"/>
    <mergeCell ref="J81:K81"/>
    <mergeCell ref="J82:K82"/>
    <mergeCell ref="D23:D25"/>
    <mergeCell ref="F23:F25"/>
    <mergeCell ref="G23:G25"/>
    <mergeCell ref="H23:H25"/>
    <mergeCell ref="I23:I25"/>
    <mergeCell ref="J83:K83"/>
    <mergeCell ref="J84:K84"/>
    <mergeCell ref="J85:K85"/>
    <mergeCell ref="B9:D9"/>
    <mergeCell ref="B11:B13"/>
    <mergeCell ref="C11:C13"/>
    <mergeCell ref="B14:B16"/>
    <mergeCell ref="C14:C16"/>
    <mergeCell ref="B23:B25"/>
    <mergeCell ref="C23:C25"/>
    <mergeCell ref="B17:B19"/>
    <mergeCell ref="C17:C19"/>
    <mergeCell ref="B20:B22"/>
    <mergeCell ref="C20:C22"/>
    <mergeCell ref="J23:J25"/>
    <mergeCell ref="E23:E2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749992370372631"/>
  </sheetPr>
  <dimension ref="A1:AY183"/>
  <sheetViews>
    <sheetView topLeftCell="A105" zoomScale="90" zoomScaleNormal="90" workbookViewId="0">
      <selection activeCell="D104" sqref="D104"/>
    </sheetView>
  </sheetViews>
  <sheetFormatPr baseColWidth="10" defaultColWidth="11.42578125" defaultRowHeight="14.25" x14ac:dyDescent="0.2"/>
  <cols>
    <col min="1" max="1" width="29" style="140" customWidth="1"/>
    <col min="2" max="2" width="12.5703125" style="140" customWidth="1"/>
    <col min="3" max="3" width="8.28515625" style="141" customWidth="1"/>
    <col min="4" max="4" width="37" style="140" customWidth="1"/>
    <col min="5" max="5" width="14.7109375" style="140" customWidth="1"/>
    <col min="6" max="6" width="20.5703125" style="140" customWidth="1"/>
    <col min="7" max="7" width="20.42578125" style="140" customWidth="1"/>
    <col min="8" max="8" width="30.28515625" style="140" customWidth="1"/>
    <col min="9" max="9" width="32.7109375" style="140" customWidth="1"/>
    <col min="10" max="10" width="27.85546875" style="140" customWidth="1"/>
    <col min="11" max="11" width="28.42578125" style="140" customWidth="1"/>
    <col min="12" max="12" width="27.85546875" style="140" customWidth="1"/>
    <col min="13" max="13" width="50" style="140" customWidth="1"/>
    <col min="14" max="14" width="5.140625" style="362" customWidth="1"/>
    <col min="15" max="15" width="18.85546875" style="140" customWidth="1"/>
    <col min="16" max="16" width="17.5703125" style="140" customWidth="1"/>
    <col min="17" max="17" width="15.140625" style="140" customWidth="1"/>
    <col min="18" max="18" width="14.5703125" style="140" customWidth="1"/>
    <col min="19" max="19" width="16.28515625" style="140" customWidth="1"/>
    <col min="20" max="20" width="33.85546875" style="140" customWidth="1"/>
    <col min="21" max="22" width="34.140625" style="140" customWidth="1"/>
    <col min="23" max="23" width="36.5703125" style="140" customWidth="1"/>
    <col min="24" max="24" width="49" style="140" customWidth="1"/>
    <col min="25" max="26" width="27.42578125" style="140" customWidth="1"/>
    <col min="27" max="27" width="54.5703125" style="140" hidden="1" customWidth="1"/>
    <col min="28" max="29" width="25.28515625" style="140" customWidth="1"/>
    <col min="30" max="30" width="53.140625" style="140" hidden="1" customWidth="1"/>
    <col min="31" max="31" width="11.42578125" style="140" customWidth="1"/>
    <col min="32" max="32" width="10.140625" style="140" hidden="1" customWidth="1"/>
    <col min="33" max="33" width="6" style="140" hidden="1" customWidth="1"/>
    <col min="34" max="34" width="13.7109375" style="140" hidden="1" customWidth="1"/>
    <col min="35" max="35" width="11" style="140" hidden="1" customWidth="1"/>
    <col min="36" max="36" width="9.5703125" style="140" hidden="1" customWidth="1"/>
    <col min="37" max="37" width="26.42578125" style="140" hidden="1" customWidth="1"/>
    <col min="38" max="38" width="15.28515625" style="140" hidden="1" customWidth="1"/>
    <col min="39" max="39" width="13.42578125" style="140" hidden="1" customWidth="1"/>
    <col min="40" max="40" width="9.5703125" style="140" hidden="1" customWidth="1"/>
    <col min="41" max="41" width="16.28515625" style="140" hidden="1" customWidth="1"/>
    <col min="42" max="42" width="6" style="140" hidden="1" customWidth="1"/>
    <col min="43" max="43" width="10.7109375" style="140" hidden="1" customWidth="1"/>
    <col min="44" max="44" width="0" style="140" hidden="1" customWidth="1"/>
    <col min="45" max="47" width="11.42578125" style="140"/>
    <col min="48" max="51" width="0" style="140" hidden="1" customWidth="1"/>
    <col min="52" max="16384" width="11.42578125" style="140"/>
  </cols>
  <sheetData>
    <row r="1" spans="1:51" ht="15" thickBot="1" x14ac:dyDescent="0.25">
      <c r="AK1" s="141"/>
      <c r="AL1" s="141"/>
      <c r="AM1" s="141"/>
      <c r="AN1" s="141"/>
      <c r="AO1" s="141"/>
      <c r="AP1" s="141"/>
      <c r="AQ1" s="141"/>
      <c r="AT1" s="140" t="s">
        <v>46</v>
      </c>
      <c r="AU1" s="140">
        <v>15</v>
      </c>
      <c r="AV1" s="140">
        <v>15</v>
      </c>
      <c r="AW1" s="140">
        <v>10</v>
      </c>
      <c r="AY1" s="140" t="s">
        <v>143</v>
      </c>
    </row>
    <row r="2" spans="1:51" ht="15.75" thickBot="1" x14ac:dyDescent="0.3">
      <c r="Y2" s="889" t="s">
        <v>61</v>
      </c>
      <c r="Z2" s="890"/>
      <c r="AA2" s="890"/>
      <c r="AB2" s="891"/>
      <c r="AC2" s="142"/>
      <c r="AD2" s="142"/>
      <c r="AK2" s="143"/>
      <c r="AL2" s="143"/>
      <c r="AM2" s="143"/>
      <c r="AN2" s="144"/>
      <c r="AO2" s="144"/>
      <c r="AP2" s="145"/>
      <c r="AQ2" s="144"/>
      <c r="AT2" s="140" t="s">
        <v>68</v>
      </c>
      <c r="AU2" s="140">
        <v>0</v>
      </c>
      <c r="AV2" s="140">
        <v>10</v>
      </c>
      <c r="AW2" s="140">
        <v>5</v>
      </c>
      <c r="AY2" s="140" t="s">
        <v>144</v>
      </c>
    </row>
    <row r="3" spans="1:51" ht="120" customHeight="1" thickBot="1" x14ac:dyDescent="0.4">
      <c r="F3" s="883" t="s">
        <v>145</v>
      </c>
      <c r="G3" s="883"/>
      <c r="H3" s="380" t="s">
        <v>146</v>
      </c>
      <c r="I3" s="382" t="s">
        <v>147</v>
      </c>
      <c r="J3" s="383" t="s">
        <v>148</v>
      </c>
      <c r="K3" s="384" t="s">
        <v>149</v>
      </c>
      <c r="L3" s="383" t="s">
        <v>150</v>
      </c>
      <c r="M3" s="385" t="s">
        <v>152</v>
      </c>
      <c r="N3" s="363"/>
      <c r="O3" s="892" t="s">
        <v>151</v>
      </c>
      <c r="P3" s="893"/>
      <c r="Q3" s="893"/>
      <c r="R3" s="893"/>
      <c r="S3" s="893"/>
      <c r="T3" s="894"/>
      <c r="U3" s="895" t="s">
        <v>453</v>
      </c>
      <c r="V3" s="896"/>
      <c r="W3" s="897"/>
      <c r="X3" s="147"/>
      <c r="Y3" s="884" t="s">
        <v>62</v>
      </c>
      <c r="Z3" s="885"/>
      <c r="AA3" s="886"/>
      <c r="AB3" s="887" t="s">
        <v>304</v>
      </c>
      <c r="AC3" s="885"/>
      <c r="AD3" s="886"/>
      <c r="AF3" s="888" t="s">
        <v>153</v>
      </c>
      <c r="AG3" s="888"/>
      <c r="AH3" s="888"/>
      <c r="AI3" s="888"/>
      <c r="AJ3" s="888"/>
      <c r="AK3" s="888"/>
      <c r="AL3" s="888"/>
      <c r="AM3" s="888"/>
      <c r="AN3" s="888"/>
      <c r="AO3" s="888"/>
      <c r="AP3" s="888"/>
      <c r="AQ3" s="888"/>
      <c r="AV3" s="140">
        <v>0</v>
      </c>
      <c r="AW3" s="140">
        <v>0</v>
      </c>
      <c r="AY3" s="140" t="s">
        <v>154</v>
      </c>
    </row>
    <row r="4" spans="1:51" ht="211.5" customHeight="1" thickBot="1" x14ac:dyDescent="0.25">
      <c r="A4" s="377" t="s">
        <v>91</v>
      </c>
      <c r="B4" s="466" t="s">
        <v>457</v>
      </c>
      <c r="C4" s="378" t="s">
        <v>297</v>
      </c>
      <c r="D4" s="378" t="s">
        <v>314</v>
      </c>
      <c r="E4" s="378" t="s">
        <v>315</v>
      </c>
      <c r="F4" s="379" t="s">
        <v>155</v>
      </c>
      <c r="G4" s="379" t="s">
        <v>156</v>
      </c>
      <c r="H4" s="381" t="s">
        <v>157</v>
      </c>
      <c r="I4" s="379" t="s">
        <v>158</v>
      </c>
      <c r="J4" s="381" t="s">
        <v>159</v>
      </c>
      <c r="K4" s="379" t="s">
        <v>160</v>
      </c>
      <c r="L4" s="381" t="s">
        <v>161</v>
      </c>
      <c r="M4" s="386" t="s">
        <v>300</v>
      </c>
      <c r="N4" s="364"/>
      <c r="O4" s="146" t="s">
        <v>298</v>
      </c>
      <c r="P4" s="146" t="s">
        <v>449</v>
      </c>
      <c r="Q4" s="146" t="s">
        <v>450</v>
      </c>
      <c r="R4" s="148" t="s">
        <v>423</v>
      </c>
      <c r="S4" s="148" t="s">
        <v>452</v>
      </c>
      <c r="T4" s="149" t="s">
        <v>299</v>
      </c>
      <c r="U4" s="150" t="s">
        <v>301</v>
      </c>
      <c r="V4" s="151" t="s">
        <v>302</v>
      </c>
      <c r="W4" s="152" t="s">
        <v>303</v>
      </c>
      <c r="X4" s="488" t="s">
        <v>162</v>
      </c>
      <c r="Y4" s="76" t="s">
        <v>454</v>
      </c>
      <c r="Z4" s="76" t="s">
        <v>455</v>
      </c>
      <c r="AA4" s="49" t="s">
        <v>163</v>
      </c>
      <c r="AB4" s="49" t="s">
        <v>164</v>
      </c>
      <c r="AC4" s="49" t="s">
        <v>456</v>
      </c>
      <c r="AD4" s="49" t="s">
        <v>165</v>
      </c>
      <c r="AF4" s="153" t="s">
        <v>166</v>
      </c>
      <c r="AG4" s="154" t="s">
        <v>81</v>
      </c>
      <c r="AH4" s="155" t="s">
        <v>82</v>
      </c>
      <c r="AI4" s="155" t="s">
        <v>167</v>
      </c>
      <c r="AJ4" s="156" t="s">
        <v>168</v>
      </c>
      <c r="AK4" s="157" t="s">
        <v>312</v>
      </c>
      <c r="AL4" s="158" t="s">
        <v>459</v>
      </c>
      <c r="AM4" s="158" t="s">
        <v>458</v>
      </c>
      <c r="AN4" s="159" t="s">
        <v>81</v>
      </c>
      <c r="AO4" s="159" t="s">
        <v>167</v>
      </c>
      <c r="AP4" s="159" t="s">
        <v>82</v>
      </c>
      <c r="AQ4" s="159" t="s">
        <v>168</v>
      </c>
    </row>
    <row r="5" spans="1:51" s="172" customFormat="1" ht="75.75" customHeight="1" thickBot="1" x14ac:dyDescent="0.25">
      <c r="A5" s="355" t="str">
        <f>'2. MAPA DE RIESGOS '!C12</f>
        <v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v>
      </c>
      <c r="B5" s="467" t="str">
        <f>'2. MAPA DE RIESGOS '!E12</f>
        <v>Gestión</v>
      </c>
      <c r="C5" s="388">
        <v>1</v>
      </c>
      <c r="D5" s="348" t="s">
        <v>478</v>
      </c>
      <c r="E5" s="160" t="s">
        <v>46</v>
      </c>
      <c r="F5" s="161">
        <v>15</v>
      </c>
      <c r="G5" s="161">
        <v>15</v>
      </c>
      <c r="H5" s="161">
        <v>15</v>
      </c>
      <c r="I5" s="161">
        <v>15</v>
      </c>
      <c r="J5" s="161">
        <v>15</v>
      </c>
      <c r="K5" s="161">
        <v>15</v>
      </c>
      <c r="L5" s="161">
        <v>10</v>
      </c>
      <c r="M5" s="375" t="s">
        <v>143</v>
      </c>
      <c r="N5" s="365"/>
      <c r="O5" s="162">
        <f>SUM(F5:K5)</f>
        <v>90</v>
      </c>
      <c r="P5" s="414">
        <f>(O5*1)/90</f>
        <v>1</v>
      </c>
      <c r="Q5" s="163" t="str">
        <f>IF(P5&gt;=96%,"Fuerte",(IF(P5&lt;=85%,"Débil","Moderado")))</f>
        <v>Fuerte</v>
      </c>
      <c r="R5" s="461">
        <f>ROUNDUP(AVERAGEIF(P5:P18,"&gt;0"),1)</f>
        <v>1</v>
      </c>
      <c r="S5" s="165" t="str">
        <f>IF(R5&gt;96%,"Fuerte",IF(R5&lt;50%,"Débil","Moderada"))</f>
        <v>Fuerte</v>
      </c>
      <c r="T5" s="166" t="str">
        <f>IF(R5&lt;96%,"Se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5" s="167" t="str">
        <f>IF(AND(Q5="Fuerte",M5="Fuerte"),"Fuerte","")</f>
        <v>Fuerte</v>
      </c>
      <c r="V5" s="167" t="str">
        <f>IF(U5="Fuerte","",IF(OR(Q5="Débil",M5="Débil"),"","Moderada"))</f>
        <v/>
      </c>
      <c r="W5" s="167" t="str">
        <f>IF(OR(U5="Fuerte",V5="Moderada"),"","Débil")</f>
        <v/>
      </c>
      <c r="X5" s="168" t="str">
        <f>IF(AND(Q5="Fuerte",M5="Fuerte"),"Control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5" s="169">
        <f>IF(E5="Preventivo",IF(U5="Fuerte",2,IF(V5="Moderada",1,"")),"")</f>
        <v>2</v>
      </c>
      <c r="Z5" s="463">
        <f>IFERROR(ROUND(AVERAGE(Y5:Y18),0),0)</f>
        <v>2</v>
      </c>
      <c r="AA5" s="165">
        <f>IF(OR(W5="Débil",Z5=0),0,IF(Z5=1,1,IF(AND(U5="Fuerte",Z5=2),2,1)))</f>
        <v>2</v>
      </c>
      <c r="AB5" s="171" t="str">
        <f>IF(E5="Detectivo",IF(U5="Fuerte",2,IF(V5="Moderada",1,"")),"")</f>
        <v/>
      </c>
      <c r="AC5" s="463">
        <f>IFERROR(ROUND(AVERAGE(AB5:AB18),0),0)</f>
        <v>2</v>
      </c>
      <c r="AD5" s="165">
        <f>IF(OR(W5="Débil",AC5=0),0,IF(AC5=1,1,IF(AND(U5="Fuerte",AC5=2),2,1)))</f>
        <v>2</v>
      </c>
      <c r="AF5" s="173">
        <v>1</v>
      </c>
      <c r="AG5" s="196">
        <f>'2. MAPA DE RIESGOS '!H12</f>
        <v>2</v>
      </c>
      <c r="AH5" s="196">
        <f>'2. MAPA DE RIESGOS '!I12</f>
        <v>4</v>
      </c>
      <c r="AI5" s="196">
        <v>3</v>
      </c>
      <c r="AJ5" s="197">
        <v>10</v>
      </c>
      <c r="AK5" s="70" t="str">
        <f>'2. MAPA DE RIESGOS '!K12</f>
        <v>ALTO</v>
      </c>
      <c r="AL5" s="173">
        <f>Z5</f>
        <v>2</v>
      </c>
      <c r="AM5" s="173">
        <f>AC5</f>
        <v>2</v>
      </c>
      <c r="AN5" s="196">
        <f>IF(AG5-AL5&gt;=1,AG5-AL5,1)</f>
        <v>1</v>
      </c>
      <c r="AO5" s="196">
        <f t="shared" ref="AO5" si="0">AH5-AM5</f>
        <v>2</v>
      </c>
      <c r="AP5" s="196">
        <f>IF(AH5-AM5&gt;=1,AH5-AM5,1)</f>
        <v>2</v>
      </c>
      <c r="AQ5" s="197">
        <f>AN5*AP5</f>
        <v>2</v>
      </c>
    </row>
    <row r="6" spans="1:51" ht="51" x14ac:dyDescent="0.2">
      <c r="A6" s="356"/>
      <c r="B6" s="356"/>
      <c r="C6" s="389" t="s">
        <v>326</v>
      </c>
      <c r="D6" s="348" t="s">
        <v>319</v>
      </c>
      <c r="E6" s="160" t="s">
        <v>46</v>
      </c>
      <c r="F6" s="161">
        <v>15</v>
      </c>
      <c r="G6" s="161">
        <v>15</v>
      </c>
      <c r="H6" s="161">
        <v>15</v>
      </c>
      <c r="I6" s="161">
        <v>15</v>
      </c>
      <c r="J6" s="161">
        <v>15</v>
      </c>
      <c r="K6" s="161">
        <v>15</v>
      </c>
      <c r="L6" s="161">
        <v>10</v>
      </c>
      <c r="M6" s="375" t="s">
        <v>143</v>
      </c>
      <c r="N6" s="365"/>
      <c r="O6" s="162">
        <f>SUM(F6:K6)</f>
        <v>90</v>
      </c>
      <c r="P6" s="414">
        <f t="shared" ref="P6:P82" si="1">(O6*1)/90</f>
        <v>1</v>
      </c>
      <c r="Q6" s="163" t="str">
        <f t="shared" ref="Q6:Q82" si="2">IF(P6&gt;=96%,"Fuerte",(IF(P6&lt;=85%,"Débil","Moderado")))</f>
        <v>Fuerte</v>
      </c>
      <c r="R6" s="178"/>
      <c r="S6" s="179"/>
      <c r="T6" s="180"/>
      <c r="U6" s="167" t="str">
        <f t="shared" ref="U6:U16" si="3">IF(AND(Q6="Fuerte",M6="Fuerte"),"Fuerte","")</f>
        <v>Fuerte</v>
      </c>
      <c r="V6" s="167" t="str">
        <f t="shared" ref="V6:V16" si="4">IF(U6="Fuerte","",IF(OR(Q6="Débil",M6="Débil"),"","Moderada"))</f>
        <v/>
      </c>
      <c r="W6" s="167" t="str">
        <f t="shared" ref="W6:W16" si="5">IF(OR(U6="Fuerte",V6="Moderada"),"","Débil")</f>
        <v/>
      </c>
      <c r="X6" s="168" t="str">
        <f t="shared" ref="X6:X16" si="6">IF(AND(Q6="Fuerte",M6="Fuerte"),"Control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6" s="169">
        <f t="shared" ref="Y6:Y82" si="7">IF(E6="Preventivo",IF(U6="Fuerte",2,IF(V6="Moderada",1,"")),"")</f>
        <v>2</v>
      </c>
      <c r="Z6" s="181"/>
      <c r="AA6" s="182"/>
      <c r="AB6" s="171" t="str">
        <f t="shared" ref="AB6:AB82" si="8">IF(E6="Detectivo",IF(U6="Fuerte",2,IF(V6="Moderada",1,"")),"")</f>
        <v/>
      </c>
      <c r="AC6" s="183"/>
      <c r="AD6" s="184"/>
      <c r="AF6" s="173">
        <v>2</v>
      </c>
      <c r="AG6" s="196">
        <f>'2. MAPA DE RIESGOS '!H13</f>
        <v>3</v>
      </c>
      <c r="AH6" s="196">
        <f>'2. MAPA DE RIESGOS '!I13</f>
        <v>3</v>
      </c>
      <c r="AI6" s="196">
        <v>4</v>
      </c>
      <c r="AJ6" s="197">
        <v>30</v>
      </c>
      <c r="AK6" s="70" t="str">
        <f>'2. MAPA DE RIESGOS '!K13</f>
        <v>ALTO</v>
      </c>
      <c r="AL6" s="173">
        <f>Z19</f>
        <v>2</v>
      </c>
      <c r="AM6" s="173">
        <f>AC19</f>
        <v>2</v>
      </c>
      <c r="AN6" s="196">
        <f t="shared" ref="AN6:AN23" si="9">IF(AG6-AL6&gt;=1,AG6-AL6,1)</f>
        <v>1</v>
      </c>
      <c r="AO6" s="196">
        <f t="shared" ref="AO6:AO23" si="10">AH6-AM6</f>
        <v>1</v>
      </c>
      <c r="AP6" s="196">
        <f t="shared" ref="AP6:AP23" si="11">IF(AH6-AM6&gt;=1,AH6-AM6,1)</f>
        <v>1</v>
      </c>
      <c r="AQ6" s="197">
        <f t="shared" ref="AQ6:AQ23" si="12">AN6*AP6</f>
        <v>1</v>
      </c>
    </row>
    <row r="7" spans="1:51" ht="114.75" x14ac:dyDescent="0.2">
      <c r="A7" s="356"/>
      <c r="B7" s="356"/>
      <c r="C7" s="389" t="s">
        <v>363</v>
      </c>
      <c r="D7" s="408" t="s">
        <v>364</v>
      </c>
      <c r="E7" s="160" t="s">
        <v>68</v>
      </c>
      <c r="F7" s="177">
        <v>15</v>
      </c>
      <c r="G7" s="177">
        <v>15</v>
      </c>
      <c r="H7" s="177">
        <v>15</v>
      </c>
      <c r="I7" s="177">
        <v>10</v>
      </c>
      <c r="J7" s="177">
        <v>15</v>
      </c>
      <c r="K7" s="177">
        <v>15</v>
      </c>
      <c r="L7" s="177">
        <v>10</v>
      </c>
      <c r="M7" s="376" t="s">
        <v>143</v>
      </c>
      <c r="N7" s="365"/>
      <c r="O7" s="162">
        <f t="shared" ref="O7:O82" si="13">SUM(F7:K7)</f>
        <v>85</v>
      </c>
      <c r="P7" s="414">
        <f t="shared" si="1"/>
        <v>0.94444444444444442</v>
      </c>
      <c r="Q7" s="163" t="str">
        <f>IF(P7&gt;=96%,"Fuerte",(IF(P7&lt;=85%,"Débil","Moderado")))</f>
        <v>Moderado</v>
      </c>
      <c r="R7" s="178"/>
      <c r="S7" s="179"/>
      <c r="T7" s="180"/>
      <c r="U7" s="167" t="str">
        <f t="shared" si="3"/>
        <v/>
      </c>
      <c r="V7" s="167" t="str">
        <f t="shared" si="4"/>
        <v>Moderada</v>
      </c>
      <c r="W7" s="167" t="str">
        <f t="shared" si="5"/>
        <v/>
      </c>
      <c r="X7" s="168" t="str">
        <f t="shared" si="6"/>
        <v>Requiere plan de acción para fortalecer el control</v>
      </c>
      <c r="Y7" s="169" t="str">
        <f t="shared" si="7"/>
        <v/>
      </c>
      <c r="Z7" s="181"/>
      <c r="AA7" s="182"/>
      <c r="AB7" s="171">
        <f t="shared" si="8"/>
        <v>1</v>
      </c>
      <c r="AC7" s="183"/>
      <c r="AD7" s="184"/>
      <c r="AF7" s="173">
        <v>3</v>
      </c>
      <c r="AG7" s="196">
        <f>'2. MAPA DE RIESGOS '!H14</f>
        <v>3</v>
      </c>
      <c r="AH7" s="196">
        <f>'2. MAPA DE RIESGOS '!I14</f>
        <v>3</v>
      </c>
      <c r="AI7" s="196"/>
      <c r="AJ7" s="197"/>
      <c r="AK7" s="70" t="str">
        <f>'2. MAPA DE RIESGOS '!K14</f>
        <v>ALTO</v>
      </c>
      <c r="AL7" s="173">
        <f>Z28</f>
        <v>2</v>
      </c>
      <c r="AM7" s="173">
        <f>AC28</f>
        <v>2</v>
      </c>
      <c r="AN7" s="196">
        <f t="shared" si="9"/>
        <v>1</v>
      </c>
      <c r="AO7" s="196">
        <f t="shared" si="10"/>
        <v>1</v>
      </c>
      <c r="AP7" s="196">
        <f t="shared" si="11"/>
        <v>1</v>
      </c>
      <c r="AQ7" s="197">
        <f t="shared" si="12"/>
        <v>1</v>
      </c>
    </row>
    <row r="8" spans="1:51" ht="51" x14ac:dyDescent="0.2">
      <c r="A8" s="356"/>
      <c r="B8" s="356"/>
      <c r="C8" s="389" t="s">
        <v>395</v>
      </c>
      <c r="D8" s="348" t="s">
        <v>393</v>
      </c>
      <c r="E8" s="160" t="s">
        <v>46</v>
      </c>
      <c r="F8" s="177">
        <v>15</v>
      </c>
      <c r="G8" s="177">
        <v>15</v>
      </c>
      <c r="H8" s="177">
        <v>15</v>
      </c>
      <c r="I8" s="177">
        <v>15</v>
      </c>
      <c r="J8" s="177">
        <v>15</v>
      </c>
      <c r="K8" s="177">
        <v>15</v>
      </c>
      <c r="L8" s="177">
        <v>10</v>
      </c>
      <c r="M8" s="376" t="s">
        <v>143</v>
      </c>
      <c r="N8" s="365"/>
      <c r="O8" s="162">
        <f t="shared" si="13"/>
        <v>90</v>
      </c>
      <c r="P8" s="414">
        <f t="shared" si="1"/>
        <v>1</v>
      </c>
      <c r="Q8" s="163" t="str">
        <f t="shared" si="2"/>
        <v>Fuerte</v>
      </c>
      <c r="R8" s="178"/>
      <c r="S8" s="179"/>
      <c r="T8" s="180"/>
      <c r="U8" s="167" t="str">
        <f t="shared" si="3"/>
        <v>Fuerte</v>
      </c>
      <c r="V8" s="167" t="str">
        <f t="shared" si="4"/>
        <v/>
      </c>
      <c r="W8" s="167" t="str">
        <f t="shared" si="5"/>
        <v/>
      </c>
      <c r="X8" s="168" t="str">
        <f t="shared" si="6"/>
        <v>Control fuerte pero si el riesgo residual lo requiere y según la opción de manejo escogida, cada responsable involucrado debe liderar acciones adicionales</v>
      </c>
      <c r="Y8" s="169">
        <f t="shared" si="7"/>
        <v>2</v>
      </c>
      <c r="Z8" s="181"/>
      <c r="AA8" s="182"/>
      <c r="AB8" s="171" t="str">
        <f t="shared" si="8"/>
        <v/>
      </c>
      <c r="AC8" s="183"/>
      <c r="AD8" s="184"/>
      <c r="AF8" s="173">
        <v>4</v>
      </c>
      <c r="AG8" s="196">
        <f>'2. MAPA DE RIESGOS '!H15</f>
        <v>2</v>
      </c>
      <c r="AH8" s="196">
        <f>'2. MAPA DE RIESGOS '!I15</f>
        <v>3</v>
      </c>
      <c r="AI8" s="196"/>
      <c r="AJ8" s="197"/>
      <c r="AK8" s="70" t="str">
        <f>'2. MAPA DE RIESGOS '!K15</f>
        <v>MODERADO</v>
      </c>
      <c r="AL8" s="173">
        <f>Z40</f>
        <v>2</v>
      </c>
      <c r="AM8" s="173">
        <f>AC40</f>
        <v>2</v>
      </c>
      <c r="AN8" s="196">
        <f t="shared" si="9"/>
        <v>1</v>
      </c>
      <c r="AO8" s="196">
        <f t="shared" si="10"/>
        <v>1</v>
      </c>
      <c r="AP8" s="196">
        <f t="shared" si="11"/>
        <v>1</v>
      </c>
      <c r="AQ8" s="197">
        <f t="shared" si="12"/>
        <v>1</v>
      </c>
    </row>
    <row r="9" spans="1:51" ht="76.5" x14ac:dyDescent="0.2">
      <c r="A9" s="356"/>
      <c r="B9" s="356"/>
      <c r="C9" s="389" t="s">
        <v>480</v>
      </c>
      <c r="D9" s="348" t="s">
        <v>479</v>
      </c>
      <c r="E9" s="160" t="s">
        <v>46</v>
      </c>
      <c r="F9" s="177">
        <v>15</v>
      </c>
      <c r="G9" s="177">
        <v>15</v>
      </c>
      <c r="H9" s="177">
        <v>15</v>
      </c>
      <c r="I9" s="177">
        <v>15</v>
      </c>
      <c r="J9" s="177">
        <v>15</v>
      </c>
      <c r="K9" s="177">
        <v>15</v>
      </c>
      <c r="L9" s="177">
        <v>10</v>
      </c>
      <c r="M9" s="376" t="s">
        <v>143</v>
      </c>
      <c r="N9" s="365"/>
      <c r="O9" s="162">
        <f t="shared" ref="O9:O10" si="14">SUM(F9:K9)</f>
        <v>90</v>
      </c>
      <c r="P9" s="414">
        <f t="shared" ref="P9:P10" si="15">(O9*1)/90</f>
        <v>1</v>
      </c>
      <c r="Q9" s="163" t="str">
        <f t="shared" ref="Q9:Q10" si="16">IF(P9&gt;=96%,"Fuerte",(IF(P9&lt;=85%,"Débil","Moderado")))</f>
        <v>Fuerte</v>
      </c>
      <c r="R9" s="178"/>
      <c r="S9" s="179"/>
      <c r="T9" s="180"/>
      <c r="U9" s="167" t="str">
        <f t="shared" si="3"/>
        <v>Fuerte</v>
      </c>
      <c r="V9" s="167" t="str">
        <f t="shared" si="4"/>
        <v/>
      </c>
      <c r="W9" s="167" t="str">
        <f t="shared" si="5"/>
        <v/>
      </c>
      <c r="X9" s="168" t="str">
        <f t="shared" si="6"/>
        <v>Control fuerte pero si el riesgo residual lo requiere y según la opción de manejo escogida, cada responsable involucrado debe liderar acciones adicionales</v>
      </c>
      <c r="Y9" s="169"/>
      <c r="Z9" s="181"/>
      <c r="AA9" s="182"/>
      <c r="AB9" s="171"/>
      <c r="AC9" s="183"/>
      <c r="AD9" s="184"/>
      <c r="AF9" s="173">
        <v>5</v>
      </c>
      <c r="AG9" s="196">
        <f>'2. MAPA DE RIESGOS '!H16</f>
        <v>2</v>
      </c>
      <c r="AH9" s="196">
        <f>'2. MAPA DE RIESGOS '!I16</f>
        <v>4</v>
      </c>
      <c r="AI9" s="196">
        <v>4</v>
      </c>
      <c r="AJ9" s="197">
        <v>20</v>
      </c>
      <c r="AK9" s="70" t="str">
        <f>'2. MAPA DE RIESGOS '!K16</f>
        <v>ALTO</v>
      </c>
      <c r="AL9" s="173">
        <f>Z56</f>
        <v>2</v>
      </c>
      <c r="AM9" s="173">
        <v>0</v>
      </c>
      <c r="AN9" s="196">
        <f>IF(AG9-AL9&gt;=1,AG9-AL9,1)</f>
        <v>1</v>
      </c>
      <c r="AO9" s="196">
        <f>AH9-AM9</f>
        <v>4</v>
      </c>
      <c r="AP9" s="196">
        <f>IF(AH9-AM9&gt;=1,AH9-AM9,1)</f>
        <v>4</v>
      </c>
      <c r="AQ9" s="197">
        <f>AN9*AP9</f>
        <v>4</v>
      </c>
    </row>
    <row r="10" spans="1:51" ht="38.25" x14ac:dyDescent="0.2">
      <c r="A10" s="356"/>
      <c r="B10" s="356"/>
      <c r="C10" s="537" t="s">
        <v>548</v>
      </c>
      <c r="D10" s="538" t="s">
        <v>549</v>
      </c>
      <c r="E10" s="539" t="s">
        <v>46</v>
      </c>
      <c r="F10" s="540">
        <v>15</v>
      </c>
      <c r="G10" s="540">
        <v>15</v>
      </c>
      <c r="H10" s="540">
        <v>15</v>
      </c>
      <c r="I10" s="540">
        <v>15</v>
      </c>
      <c r="J10" s="540">
        <v>15</v>
      </c>
      <c r="K10" s="540">
        <v>15</v>
      </c>
      <c r="L10" s="540">
        <v>10</v>
      </c>
      <c r="M10" s="525" t="s">
        <v>143</v>
      </c>
      <c r="N10" s="365"/>
      <c r="O10" s="162">
        <f t="shared" si="14"/>
        <v>90</v>
      </c>
      <c r="P10" s="414">
        <f t="shared" si="15"/>
        <v>1</v>
      </c>
      <c r="Q10" s="163" t="str">
        <f t="shared" si="16"/>
        <v>Fuerte</v>
      </c>
      <c r="R10" s="178"/>
      <c r="S10" s="179"/>
      <c r="T10" s="180"/>
      <c r="U10" s="167" t="str">
        <f t="shared" si="3"/>
        <v>Fuerte</v>
      </c>
      <c r="V10" s="167" t="str">
        <f t="shared" si="4"/>
        <v/>
      </c>
      <c r="W10" s="167" t="str">
        <f t="shared" si="5"/>
        <v/>
      </c>
      <c r="X10" s="168" t="str">
        <f t="shared" si="6"/>
        <v>Control fuerte pero si el riesgo residual lo requiere y según la opción de manejo escogida, cada responsable involucrado debe liderar acciones adicionales</v>
      </c>
      <c r="Y10" s="169"/>
      <c r="Z10" s="181"/>
      <c r="AA10" s="182"/>
      <c r="AB10" s="171"/>
      <c r="AC10" s="183"/>
      <c r="AD10" s="184"/>
      <c r="AF10" s="173"/>
      <c r="AG10" s="196"/>
      <c r="AH10" s="196"/>
      <c r="AI10" s="196"/>
      <c r="AJ10" s="197"/>
      <c r="AK10" s="70"/>
      <c r="AL10" s="173"/>
      <c r="AM10" s="173"/>
      <c r="AN10" s="196"/>
      <c r="AO10" s="196"/>
      <c r="AP10" s="196"/>
      <c r="AQ10" s="197"/>
    </row>
    <row r="11" spans="1:51" ht="38.25" x14ac:dyDescent="0.2">
      <c r="A11" s="356"/>
      <c r="B11" s="356"/>
      <c r="C11" s="389">
        <v>3</v>
      </c>
      <c r="D11" s="347" t="s">
        <v>484</v>
      </c>
      <c r="E11" s="160" t="s">
        <v>68</v>
      </c>
      <c r="F11" s="177">
        <v>15</v>
      </c>
      <c r="G11" s="177">
        <v>15</v>
      </c>
      <c r="H11" s="177">
        <v>15</v>
      </c>
      <c r="I11" s="177">
        <v>15</v>
      </c>
      <c r="J11" s="177">
        <v>15</v>
      </c>
      <c r="K11" s="177">
        <v>15</v>
      </c>
      <c r="L11" s="177">
        <v>10</v>
      </c>
      <c r="M11" s="376" t="s">
        <v>143</v>
      </c>
      <c r="N11" s="365"/>
      <c r="O11" s="162">
        <f t="shared" si="13"/>
        <v>90</v>
      </c>
      <c r="P11" s="414">
        <f t="shared" si="1"/>
        <v>1</v>
      </c>
      <c r="Q11" s="163" t="str">
        <f t="shared" si="2"/>
        <v>Fuerte</v>
      </c>
      <c r="R11" s="178"/>
      <c r="S11" s="179"/>
      <c r="T11" s="180"/>
      <c r="U11" s="167" t="str">
        <f t="shared" si="3"/>
        <v>Fuerte</v>
      </c>
      <c r="V11" s="167" t="str">
        <f t="shared" si="4"/>
        <v/>
      </c>
      <c r="W11" s="167" t="str">
        <f t="shared" si="5"/>
        <v/>
      </c>
      <c r="X11" s="168" t="str">
        <f t="shared" si="6"/>
        <v>Control fuerte pero si el riesgo residual lo requiere y según la opción de manejo escogida, cada responsable involucrado debe liderar acciones adicionales</v>
      </c>
      <c r="Y11" s="169" t="str">
        <f t="shared" si="7"/>
        <v/>
      </c>
      <c r="Z11" s="181"/>
      <c r="AA11" s="182"/>
      <c r="AB11" s="171">
        <f t="shared" si="8"/>
        <v>2</v>
      </c>
      <c r="AC11" s="183"/>
      <c r="AD11" s="184"/>
    </row>
    <row r="12" spans="1:51" ht="38.25" x14ac:dyDescent="0.2">
      <c r="A12" s="356"/>
      <c r="B12" s="356"/>
      <c r="C12" s="537" t="s">
        <v>358</v>
      </c>
      <c r="D12" s="354" t="s">
        <v>550</v>
      </c>
      <c r="E12" s="539" t="s">
        <v>46</v>
      </c>
      <c r="F12" s="540">
        <v>15</v>
      </c>
      <c r="G12" s="540">
        <v>15</v>
      </c>
      <c r="H12" s="540">
        <v>15</v>
      </c>
      <c r="I12" s="540">
        <v>15</v>
      </c>
      <c r="J12" s="540">
        <v>15</v>
      </c>
      <c r="K12" s="540">
        <v>15</v>
      </c>
      <c r="L12" s="540">
        <v>10</v>
      </c>
      <c r="M12" s="525" t="s">
        <v>143</v>
      </c>
      <c r="N12" s="365"/>
      <c r="O12" s="162">
        <f t="shared" ref="O12" si="17">SUM(F12:K12)</f>
        <v>90</v>
      </c>
      <c r="P12" s="414">
        <f t="shared" ref="P12" si="18">(O12*1)/90</f>
        <v>1</v>
      </c>
      <c r="Q12" s="163" t="str">
        <f t="shared" ref="Q12" si="19">IF(P12&gt;=96%,"Fuerte",(IF(P12&lt;=85%,"Débil","Moderado")))</f>
        <v>Fuerte</v>
      </c>
      <c r="R12" s="178"/>
      <c r="S12" s="179"/>
      <c r="T12" s="180"/>
      <c r="U12" s="167" t="str">
        <f t="shared" si="3"/>
        <v>Fuerte</v>
      </c>
      <c r="V12" s="167" t="str">
        <f t="shared" si="4"/>
        <v/>
      </c>
      <c r="W12" s="167" t="str">
        <f t="shared" si="5"/>
        <v/>
      </c>
      <c r="X12" s="168" t="str">
        <f t="shared" si="6"/>
        <v>Control fuerte pero si el riesgo residual lo requiere y según la opción de manejo escogida, cada responsable involucrado debe liderar acciones adicionales</v>
      </c>
      <c r="Y12" s="169"/>
      <c r="Z12" s="181"/>
      <c r="AA12" s="182"/>
      <c r="AB12" s="171"/>
      <c r="AC12" s="183"/>
      <c r="AD12" s="184"/>
      <c r="AF12" s="173"/>
      <c r="AG12" s="196"/>
      <c r="AH12" s="196"/>
      <c r="AI12" s="196"/>
      <c r="AJ12" s="197"/>
      <c r="AK12" s="70"/>
      <c r="AL12" s="173"/>
      <c r="AM12" s="173"/>
      <c r="AN12" s="196"/>
      <c r="AO12" s="196"/>
      <c r="AP12" s="196"/>
      <c r="AQ12" s="197"/>
    </row>
    <row r="13" spans="1:51" ht="76.5" x14ac:dyDescent="0.2">
      <c r="A13" s="356"/>
      <c r="B13" s="356"/>
      <c r="C13" s="537" t="s">
        <v>323</v>
      </c>
      <c r="D13" s="541" t="s">
        <v>322</v>
      </c>
      <c r="E13" s="539" t="s">
        <v>46</v>
      </c>
      <c r="F13" s="540">
        <v>15</v>
      </c>
      <c r="G13" s="540">
        <v>15</v>
      </c>
      <c r="H13" s="540">
        <v>15</v>
      </c>
      <c r="I13" s="540">
        <v>15</v>
      </c>
      <c r="J13" s="540">
        <v>15</v>
      </c>
      <c r="K13" s="540">
        <v>15</v>
      </c>
      <c r="L13" s="540">
        <v>10</v>
      </c>
      <c r="M13" s="525" t="s">
        <v>143</v>
      </c>
      <c r="N13" s="365"/>
      <c r="O13" s="162">
        <f t="shared" si="13"/>
        <v>90</v>
      </c>
      <c r="P13" s="414">
        <f t="shared" si="1"/>
        <v>1</v>
      </c>
      <c r="Q13" s="163" t="str">
        <f t="shared" si="2"/>
        <v>Fuerte</v>
      </c>
      <c r="R13" s="178"/>
      <c r="S13" s="179"/>
      <c r="T13" s="180"/>
      <c r="U13" s="167" t="str">
        <f t="shared" si="3"/>
        <v>Fuerte</v>
      </c>
      <c r="V13" s="167" t="str">
        <f t="shared" si="4"/>
        <v/>
      </c>
      <c r="W13" s="167" t="str">
        <f t="shared" si="5"/>
        <v/>
      </c>
      <c r="X13" s="168" t="str">
        <f t="shared" si="6"/>
        <v>Control fuerte pero si el riesgo residual lo requiere y según la opción de manejo escogida, cada responsable involucrado debe liderar acciones adicionales</v>
      </c>
      <c r="Y13" s="169">
        <f t="shared" si="7"/>
        <v>2</v>
      </c>
      <c r="Z13" s="181"/>
      <c r="AA13" s="182"/>
      <c r="AB13" s="171" t="str">
        <f t="shared" si="8"/>
        <v/>
      </c>
      <c r="AC13" s="183"/>
      <c r="AD13" s="184"/>
      <c r="AF13" s="173">
        <v>6</v>
      </c>
      <c r="AG13" s="196">
        <f>'2. MAPA DE RIESGOS '!H17</f>
        <v>3</v>
      </c>
      <c r="AH13" s="196">
        <f>'2. MAPA DE RIESGOS '!I17</f>
        <v>4</v>
      </c>
      <c r="AI13" s="196">
        <v>4</v>
      </c>
      <c r="AJ13" s="197">
        <v>30</v>
      </c>
      <c r="AK13" s="70" t="str">
        <f>'2. MAPA DE RIESGOS '!K17</f>
        <v>EXTREMO</v>
      </c>
      <c r="AL13" s="173">
        <f>Z68</f>
        <v>2</v>
      </c>
      <c r="AM13" s="173">
        <f>AC68</f>
        <v>1</v>
      </c>
      <c r="AN13" s="196">
        <f t="shared" si="9"/>
        <v>1</v>
      </c>
      <c r="AO13" s="196">
        <f t="shared" si="10"/>
        <v>3</v>
      </c>
      <c r="AP13" s="196">
        <f t="shared" si="11"/>
        <v>3</v>
      </c>
      <c r="AQ13" s="197">
        <f t="shared" si="12"/>
        <v>3</v>
      </c>
    </row>
    <row r="14" spans="1:51" ht="36.75" customHeight="1" x14ac:dyDescent="0.2">
      <c r="A14" s="356"/>
      <c r="B14" s="356"/>
      <c r="C14" s="537" t="s">
        <v>407</v>
      </c>
      <c r="D14" s="541" t="s">
        <v>440</v>
      </c>
      <c r="E14" s="539" t="s">
        <v>46</v>
      </c>
      <c r="F14" s="350">
        <v>15</v>
      </c>
      <c r="G14" s="350">
        <v>15</v>
      </c>
      <c r="H14" s="350">
        <v>15</v>
      </c>
      <c r="I14" s="350">
        <v>10</v>
      </c>
      <c r="J14" s="350">
        <v>15</v>
      </c>
      <c r="K14" s="350">
        <v>15</v>
      </c>
      <c r="L14" s="350">
        <v>10</v>
      </c>
      <c r="M14" s="525" t="s">
        <v>144</v>
      </c>
      <c r="N14" s="365"/>
      <c r="O14" s="162">
        <f t="shared" si="13"/>
        <v>85</v>
      </c>
      <c r="P14" s="414">
        <f t="shared" si="1"/>
        <v>0.94444444444444442</v>
      </c>
      <c r="Q14" s="163" t="str">
        <f t="shared" si="2"/>
        <v>Moderado</v>
      </c>
      <c r="R14" s="178"/>
      <c r="S14" s="179"/>
      <c r="T14" s="166"/>
      <c r="U14" s="167" t="str">
        <f t="shared" si="3"/>
        <v/>
      </c>
      <c r="V14" s="167" t="str">
        <f t="shared" si="4"/>
        <v>Moderada</v>
      </c>
      <c r="W14" s="167" t="str">
        <f t="shared" si="5"/>
        <v/>
      </c>
      <c r="X14" s="168" t="str">
        <f t="shared" si="6"/>
        <v>Requiere plan de acción para fortalecer el control</v>
      </c>
      <c r="Y14" s="169">
        <f t="shared" si="7"/>
        <v>1</v>
      </c>
      <c r="Z14" s="181"/>
      <c r="AA14" s="182"/>
      <c r="AB14" s="171" t="str">
        <f t="shared" si="8"/>
        <v/>
      </c>
      <c r="AC14" s="183"/>
      <c r="AD14" s="184"/>
      <c r="AF14" s="173">
        <v>7</v>
      </c>
      <c r="AG14" s="196">
        <f>'2. MAPA DE RIESGOS '!H18</f>
        <v>3</v>
      </c>
      <c r="AH14" s="196">
        <f>'2. MAPA DE RIESGOS '!I18</f>
        <v>5</v>
      </c>
      <c r="AI14" s="196">
        <v>4</v>
      </c>
      <c r="AJ14" s="197">
        <v>50</v>
      </c>
      <c r="AK14" s="70" t="str">
        <f>'2. MAPA DE RIESGOS '!K18</f>
        <v>EXTREMO</v>
      </c>
      <c r="AL14" s="173">
        <f>Z84</f>
        <v>2</v>
      </c>
      <c r="AM14" s="173">
        <v>0</v>
      </c>
      <c r="AN14" s="196">
        <f t="shared" si="9"/>
        <v>1</v>
      </c>
      <c r="AO14" s="196">
        <f t="shared" si="10"/>
        <v>5</v>
      </c>
      <c r="AP14" s="196">
        <f t="shared" si="11"/>
        <v>5</v>
      </c>
      <c r="AQ14" s="197">
        <f t="shared" si="12"/>
        <v>5</v>
      </c>
    </row>
    <row r="15" spans="1:51" ht="63.75" x14ac:dyDescent="0.25">
      <c r="A15" s="357"/>
      <c r="B15" s="357"/>
      <c r="C15" s="537" t="s">
        <v>551</v>
      </c>
      <c r="D15" s="538" t="s">
        <v>552</v>
      </c>
      <c r="E15" s="539" t="s">
        <v>46</v>
      </c>
      <c r="F15" s="540">
        <v>15</v>
      </c>
      <c r="G15" s="540">
        <v>15</v>
      </c>
      <c r="H15" s="540">
        <v>15</v>
      </c>
      <c r="I15" s="540">
        <v>15</v>
      </c>
      <c r="J15" s="540">
        <v>15</v>
      </c>
      <c r="K15" s="540">
        <v>15</v>
      </c>
      <c r="L15" s="540">
        <v>10</v>
      </c>
      <c r="M15" s="525" t="s">
        <v>143</v>
      </c>
      <c r="N15" s="365"/>
      <c r="O15" s="162">
        <f t="shared" ref="O15:O16" si="20">SUM(F15:K15)</f>
        <v>90</v>
      </c>
      <c r="P15" s="414">
        <f t="shared" ref="P15:P16" si="21">(O15*1)/90</f>
        <v>1</v>
      </c>
      <c r="Q15" s="163" t="str">
        <f t="shared" ref="Q15:Q16" si="22">IF(P15&gt;=96%,"Fuerte",(IF(P15&lt;=85%,"Débil","Moderado")))</f>
        <v>Fuerte</v>
      </c>
      <c r="R15" s="164"/>
      <c r="S15" s="179"/>
      <c r="T15" s="180"/>
      <c r="U15" s="167" t="str">
        <f t="shared" si="3"/>
        <v>Fuerte</v>
      </c>
      <c r="V15" s="167" t="str">
        <f t="shared" si="4"/>
        <v/>
      </c>
      <c r="W15" s="167" t="str">
        <f t="shared" si="5"/>
        <v/>
      </c>
      <c r="X15" s="168" t="str">
        <f t="shared" si="6"/>
        <v>Control fuerte pero si el riesgo residual lo requiere y según la opción de manejo escogida, cada responsable involucrado debe liderar acciones adicionales</v>
      </c>
      <c r="Y15" s="169">
        <f t="shared" si="7"/>
        <v>2</v>
      </c>
      <c r="Z15" s="170"/>
      <c r="AA15" s="165"/>
      <c r="AB15" s="171"/>
      <c r="AC15" s="170"/>
      <c r="AD15" s="165">
        <f>IF(OR(W15="Débil",AC15=0),0,IF(AC15=1,1,IF(AND(U15="Fuerte",AC15=2),2,1)))</f>
        <v>0</v>
      </c>
      <c r="AF15" s="173">
        <v>8</v>
      </c>
      <c r="AG15" s="196">
        <f>'2. MAPA DE RIESGOS '!H19</f>
        <v>3</v>
      </c>
      <c r="AH15" s="196">
        <f>'2. MAPA DE RIESGOS '!I19</f>
        <v>5</v>
      </c>
      <c r="AI15" s="196">
        <v>3</v>
      </c>
      <c r="AJ15" s="197">
        <v>5</v>
      </c>
      <c r="AK15" s="70" t="str">
        <f>'2. MAPA DE RIESGOS '!K19</f>
        <v>EXTREMO</v>
      </c>
      <c r="AL15" s="173">
        <f>Z97</f>
        <v>2</v>
      </c>
      <c r="AM15" s="173">
        <v>0</v>
      </c>
      <c r="AN15" s="196">
        <f t="shared" si="9"/>
        <v>1</v>
      </c>
      <c r="AO15" s="196">
        <f t="shared" si="10"/>
        <v>5</v>
      </c>
      <c r="AP15" s="196">
        <f t="shared" si="11"/>
        <v>5</v>
      </c>
      <c r="AQ15" s="197">
        <f t="shared" si="12"/>
        <v>5</v>
      </c>
    </row>
    <row r="16" spans="1:51" ht="63.75" x14ac:dyDescent="0.2">
      <c r="A16" s="356"/>
      <c r="B16" s="356"/>
      <c r="C16" s="537" t="s">
        <v>553</v>
      </c>
      <c r="D16" s="538" t="s">
        <v>554</v>
      </c>
      <c r="E16" s="539" t="s">
        <v>46</v>
      </c>
      <c r="F16" s="540">
        <v>15</v>
      </c>
      <c r="G16" s="540">
        <v>15</v>
      </c>
      <c r="H16" s="540">
        <v>15</v>
      </c>
      <c r="I16" s="540">
        <v>15</v>
      </c>
      <c r="J16" s="540">
        <v>15</v>
      </c>
      <c r="K16" s="540">
        <v>15</v>
      </c>
      <c r="L16" s="540">
        <v>10</v>
      </c>
      <c r="M16" s="525" t="s">
        <v>143</v>
      </c>
      <c r="N16" s="365"/>
      <c r="O16" s="162">
        <f t="shared" si="20"/>
        <v>90</v>
      </c>
      <c r="P16" s="414">
        <f t="shared" si="21"/>
        <v>1</v>
      </c>
      <c r="Q16" s="163" t="str">
        <f t="shared" si="22"/>
        <v>Fuerte</v>
      </c>
      <c r="R16" s="178"/>
      <c r="S16" s="179"/>
      <c r="T16" s="180"/>
      <c r="U16" s="167" t="str">
        <f t="shared" si="3"/>
        <v>Fuerte</v>
      </c>
      <c r="V16" s="167" t="str">
        <f t="shared" si="4"/>
        <v/>
      </c>
      <c r="W16" s="167" t="str">
        <f t="shared" si="5"/>
        <v/>
      </c>
      <c r="X16" s="168" t="str">
        <f t="shared" si="6"/>
        <v>Control fuerte pero si el riesgo residual lo requiere y según la opción de manejo escogida, cada responsable involucrado debe liderar acciones adicionales</v>
      </c>
      <c r="Y16" s="169">
        <f t="shared" si="7"/>
        <v>2</v>
      </c>
      <c r="Z16" s="181"/>
      <c r="AA16" s="182"/>
      <c r="AB16" s="171" t="str">
        <f t="shared" si="8"/>
        <v/>
      </c>
      <c r="AC16" s="183"/>
      <c r="AD16" s="184"/>
      <c r="AF16" s="173">
        <v>9</v>
      </c>
      <c r="AG16" s="196">
        <f>'2. MAPA DE RIESGOS '!H20</f>
        <v>3</v>
      </c>
      <c r="AH16" s="196">
        <f>'2. MAPA DE RIESGOS '!I20</f>
        <v>3</v>
      </c>
      <c r="AI16" s="196">
        <v>4</v>
      </c>
      <c r="AJ16" s="197">
        <v>10</v>
      </c>
      <c r="AK16" s="70" t="str">
        <f>'2. MAPA DE RIESGOS '!K20</f>
        <v>ALTO</v>
      </c>
      <c r="AL16" s="173">
        <f>Z114</f>
        <v>1</v>
      </c>
      <c r="AM16" s="173">
        <f>AC114</f>
        <v>2</v>
      </c>
      <c r="AN16" s="196">
        <f t="shared" si="9"/>
        <v>2</v>
      </c>
      <c r="AO16" s="196">
        <f t="shared" si="10"/>
        <v>1</v>
      </c>
      <c r="AP16" s="196">
        <f t="shared" si="11"/>
        <v>1</v>
      </c>
      <c r="AQ16" s="197">
        <f t="shared" si="12"/>
        <v>2</v>
      </c>
    </row>
    <row r="17" spans="1:43" ht="15.75" x14ac:dyDescent="0.2">
      <c r="A17" s="356"/>
      <c r="B17" s="356"/>
      <c r="C17" s="389"/>
      <c r="D17" s="346"/>
      <c r="E17" s="160"/>
      <c r="F17" s="186"/>
      <c r="G17" s="186"/>
      <c r="H17" s="186"/>
      <c r="I17" s="186"/>
      <c r="J17" s="186"/>
      <c r="K17" s="186"/>
      <c r="L17" s="186"/>
      <c r="M17" s="376"/>
      <c r="N17" s="365"/>
      <c r="O17" s="162">
        <f t="shared" si="13"/>
        <v>0</v>
      </c>
      <c r="P17" s="414">
        <f t="shared" si="1"/>
        <v>0</v>
      </c>
      <c r="Q17" s="163" t="str">
        <f t="shared" si="2"/>
        <v>Débil</v>
      </c>
      <c r="R17" s="178"/>
      <c r="S17" s="179"/>
      <c r="T17" s="180"/>
      <c r="U17" s="167" t="str">
        <f t="shared" ref="U17:U82" si="23">IF(AND(Q17="Fuerte",M17="Fuerte"),"Fuerte","")</f>
        <v/>
      </c>
      <c r="V17" s="167" t="str">
        <f t="shared" ref="V17:V82" si="24">IF(U17="Fuerte","",IF(OR(Q17="Débil",M17="Débil"),"","Moderada"))</f>
        <v/>
      </c>
      <c r="W17" s="167"/>
      <c r="X17" s="168"/>
      <c r="Y17" s="169" t="str">
        <f t="shared" si="7"/>
        <v/>
      </c>
      <c r="Z17" s="181"/>
      <c r="AA17" s="182"/>
      <c r="AB17" s="171" t="str">
        <f t="shared" si="8"/>
        <v/>
      </c>
      <c r="AC17" s="183"/>
      <c r="AD17" s="184"/>
      <c r="AF17" s="173">
        <v>10</v>
      </c>
      <c r="AG17" s="196">
        <f>'2. MAPA DE RIESGOS '!H21</f>
        <v>3</v>
      </c>
      <c r="AH17" s="196">
        <f>'2. MAPA DE RIESGOS '!I21</f>
        <v>4</v>
      </c>
      <c r="AI17" s="196">
        <v>5</v>
      </c>
      <c r="AJ17" s="197">
        <v>20</v>
      </c>
      <c r="AK17" s="70" t="str">
        <f>'2. MAPA DE RIESGOS '!K21</f>
        <v>EXTREMO</v>
      </c>
      <c r="AL17" s="173">
        <f>Z126</f>
        <v>2</v>
      </c>
      <c r="AM17" s="173">
        <f>AC126</f>
        <v>2</v>
      </c>
      <c r="AN17" s="196">
        <f t="shared" si="9"/>
        <v>1</v>
      </c>
      <c r="AO17" s="196">
        <f t="shared" si="10"/>
        <v>2</v>
      </c>
      <c r="AP17" s="196">
        <f t="shared" si="11"/>
        <v>2</v>
      </c>
      <c r="AQ17" s="197">
        <f t="shared" si="12"/>
        <v>2</v>
      </c>
    </row>
    <row r="18" spans="1:43" ht="15.75" x14ac:dyDescent="0.2">
      <c r="A18" s="358"/>
      <c r="B18" s="358"/>
      <c r="C18" s="389"/>
      <c r="D18" s="346"/>
      <c r="E18" s="160"/>
      <c r="F18" s="186"/>
      <c r="G18" s="186"/>
      <c r="H18" s="186"/>
      <c r="I18" s="186"/>
      <c r="J18" s="186"/>
      <c r="K18" s="186"/>
      <c r="L18" s="186"/>
      <c r="M18" s="376"/>
      <c r="N18" s="365"/>
      <c r="O18" s="162">
        <f t="shared" si="13"/>
        <v>0</v>
      </c>
      <c r="P18" s="414">
        <f t="shared" si="1"/>
        <v>0</v>
      </c>
      <c r="Q18" s="163" t="str">
        <f t="shared" si="2"/>
        <v>Débil</v>
      </c>
      <c r="R18" s="178"/>
      <c r="S18" s="179"/>
      <c r="T18" s="180"/>
      <c r="U18" s="167" t="str">
        <f t="shared" si="23"/>
        <v/>
      </c>
      <c r="V18" s="167" t="str">
        <f t="shared" si="24"/>
        <v/>
      </c>
      <c r="W18" s="167"/>
      <c r="X18" s="168"/>
      <c r="Y18" s="169" t="str">
        <f t="shared" si="7"/>
        <v/>
      </c>
      <c r="Z18" s="181"/>
      <c r="AA18" s="182"/>
      <c r="AB18" s="171" t="str">
        <f t="shared" si="8"/>
        <v/>
      </c>
      <c r="AC18" s="183"/>
      <c r="AD18" s="184"/>
      <c r="AF18" s="173">
        <v>11</v>
      </c>
      <c r="AG18" s="196">
        <f>'2. MAPA DE RIESGOS '!H22</f>
        <v>2</v>
      </c>
      <c r="AH18" s="196">
        <f>'2. MAPA DE RIESGOS '!I22</f>
        <v>4</v>
      </c>
      <c r="AI18" s="196">
        <v>5</v>
      </c>
      <c r="AJ18" s="197">
        <v>40</v>
      </c>
      <c r="AK18" s="70" t="str">
        <f>'2. MAPA DE RIESGOS '!K22</f>
        <v>ALTO</v>
      </c>
      <c r="AL18" s="173">
        <f>Z138</f>
        <v>2</v>
      </c>
      <c r="AM18" s="173">
        <v>0</v>
      </c>
      <c r="AN18" s="196">
        <f t="shared" si="9"/>
        <v>1</v>
      </c>
      <c r="AO18" s="196">
        <f t="shared" si="10"/>
        <v>4</v>
      </c>
      <c r="AP18" s="196">
        <f t="shared" si="11"/>
        <v>4</v>
      </c>
      <c r="AQ18" s="197">
        <f t="shared" si="12"/>
        <v>4</v>
      </c>
    </row>
    <row r="19" spans="1:43" s="427" customFormat="1" ht="150" x14ac:dyDescent="0.2">
      <c r="A19" s="415" t="str">
        <f>'2. MAPA DE RIESGOS '!C13</f>
        <v>2. Formulación e implementación de estrategias, incluyendo la de cursos pedagógicos, que no fomenten la cultura ciudadana para la movilidad y el respeto entre  los usuarios de todas las formas de transporte</v>
      </c>
      <c r="B19" s="415" t="str">
        <f>'2. MAPA DE RIESGOS '!E13</f>
        <v>Gestión</v>
      </c>
      <c r="C19" s="416" t="s">
        <v>333</v>
      </c>
      <c r="D19" s="417" t="s">
        <v>394</v>
      </c>
      <c r="E19" s="418" t="s">
        <v>46</v>
      </c>
      <c r="F19" s="419">
        <v>15</v>
      </c>
      <c r="G19" s="419">
        <v>15</v>
      </c>
      <c r="H19" s="419">
        <v>15</v>
      </c>
      <c r="I19" s="419">
        <v>15</v>
      </c>
      <c r="J19" s="419">
        <v>15</v>
      </c>
      <c r="K19" s="419">
        <v>15</v>
      </c>
      <c r="L19" s="419">
        <v>10</v>
      </c>
      <c r="M19" s="420" t="s">
        <v>143</v>
      </c>
      <c r="N19" s="421"/>
      <c r="O19" s="422">
        <f t="shared" si="13"/>
        <v>90</v>
      </c>
      <c r="P19" s="423">
        <f t="shared" si="1"/>
        <v>1</v>
      </c>
      <c r="Q19" s="163" t="str">
        <f t="shared" si="2"/>
        <v>Fuerte</v>
      </c>
      <c r="R19" s="461">
        <f>ROUNDUP(AVERAGEIF(P19:P27,"&gt;0"),1)</f>
        <v>1</v>
      </c>
      <c r="S19" s="165" t="str">
        <f>IF(R19&gt;96%,"Fuerte",IF(R19&lt;50%,"Débil","Moderada"))</f>
        <v>Fuerte</v>
      </c>
      <c r="T19" s="166" t="str">
        <f>IF(R19&lt;96%,"Se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9" s="167" t="str">
        <f t="shared" si="23"/>
        <v>Fuerte</v>
      </c>
      <c r="V19" s="167" t="str">
        <f t="shared" si="24"/>
        <v/>
      </c>
      <c r="W19" s="167" t="str">
        <f t="shared" ref="W19:W82" si="25">IF(OR(U19="Fuerte",V19="Moderada"),"","Débil")</f>
        <v/>
      </c>
      <c r="X19" s="168" t="str">
        <f t="shared" ref="X19:X82" si="26">IF(AND(Q19="Fuerte",M19="Fuerte"),"Control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19" s="169">
        <f t="shared" si="7"/>
        <v>2</v>
      </c>
      <c r="Z19" s="463">
        <f>IFERROR(ROUND(AVERAGE(Y19:Y27),0),0)</f>
        <v>2</v>
      </c>
      <c r="AA19" s="170">
        <v>1</v>
      </c>
      <c r="AB19" s="171" t="str">
        <f t="shared" si="8"/>
        <v/>
      </c>
      <c r="AC19" s="463">
        <f>IFERROR(ROUND(AVERAGE(AB19:AB27),0),0)</f>
        <v>2</v>
      </c>
      <c r="AD19" s="424">
        <f>IF(OR(W19="Débil",AC19=0),0,IF(AC19=1,1,IF(AND(U19="Fuerte",AC19=2),2,1)))</f>
        <v>2</v>
      </c>
      <c r="AF19" s="173">
        <v>12</v>
      </c>
      <c r="AG19" s="196">
        <f>'2. MAPA DE RIESGOS '!H23</f>
        <v>3</v>
      </c>
      <c r="AH19" s="196">
        <f>'2. MAPA DE RIESGOS '!I23</f>
        <v>4</v>
      </c>
      <c r="AI19" s="196">
        <v>5</v>
      </c>
      <c r="AJ19" s="197">
        <v>40</v>
      </c>
      <c r="AK19" s="70" t="str">
        <f>'2. MAPA DE RIESGOS '!K23</f>
        <v>EXTREMO</v>
      </c>
      <c r="AL19" s="173">
        <f>Z152</f>
        <v>2</v>
      </c>
      <c r="AM19" s="173">
        <f>AC152</f>
        <v>0</v>
      </c>
      <c r="AN19" s="196">
        <f t="shared" si="9"/>
        <v>1</v>
      </c>
      <c r="AO19" s="196">
        <f t="shared" si="10"/>
        <v>4</v>
      </c>
      <c r="AP19" s="196">
        <f t="shared" si="11"/>
        <v>4</v>
      </c>
      <c r="AQ19" s="197">
        <f t="shared" si="12"/>
        <v>4</v>
      </c>
    </row>
    <row r="20" spans="1:43" s="427" customFormat="1" ht="89.25" x14ac:dyDescent="0.2">
      <c r="A20" s="433"/>
      <c r="B20" s="433"/>
      <c r="C20" s="434" t="s">
        <v>325</v>
      </c>
      <c r="D20" s="417" t="s">
        <v>324</v>
      </c>
      <c r="E20" s="418" t="s">
        <v>46</v>
      </c>
      <c r="F20" s="419">
        <v>15</v>
      </c>
      <c r="G20" s="419">
        <v>15</v>
      </c>
      <c r="H20" s="419">
        <v>15</v>
      </c>
      <c r="I20" s="419">
        <v>15</v>
      </c>
      <c r="J20" s="419">
        <v>15</v>
      </c>
      <c r="K20" s="419">
        <v>15</v>
      </c>
      <c r="L20" s="419">
        <v>10</v>
      </c>
      <c r="M20" s="420" t="s">
        <v>143</v>
      </c>
      <c r="N20" s="421"/>
      <c r="O20" s="422">
        <f t="shared" si="13"/>
        <v>90</v>
      </c>
      <c r="P20" s="423">
        <f t="shared" si="1"/>
        <v>1</v>
      </c>
      <c r="Q20" s="163" t="str">
        <f t="shared" si="2"/>
        <v>Fuerte</v>
      </c>
      <c r="R20" s="435"/>
      <c r="S20" s="436"/>
      <c r="T20" s="437"/>
      <c r="U20" s="167" t="str">
        <f t="shared" si="23"/>
        <v>Fuerte</v>
      </c>
      <c r="V20" s="167" t="str">
        <f t="shared" si="24"/>
        <v/>
      </c>
      <c r="W20" s="167" t="str">
        <f t="shared" si="25"/>
        <v/>
      </c>
      <c r="X20" s="168" t="str">
        <f t="shared" si="26"/>
        <v>Control fuerte pero si el riesgo residual lo requiere y según la opción de manejo escogida, cada responsable involucrado debe liderar acciones adicionales</v>
      </c>
      <c r="Y20" s="169">
        <f t="shared" si="7"/>
        <v>2</v>
      </c>
      <c r="Z20" s="438"/>
      <c r="AA20" s="435"/>
      <c r="AB20" s="171" t="str">
        <f t="shared" si="8"/>
        <v/>
      </c>
      <c r="AC20" s="439"/>
      <c r="AD20" s="436"/>
      <c r="AF20" s="173">
        <v>13</v>
      </c>
      <c r="AG20" s="196">
        <f>'2. MAPA DE RIESGOS '!H24</f>
        <v>3</v>
      </c>
      <c r="AH20" s="196">
        <f>'2. MAPA DE RIESGOS '!I24</f>
        <v>3</v>
      </c>
      <c r="AI20" s="196">
        <v>5</v>
      </c>
      <c r="AJ20" s="197">
        <v>60</v>
      </c>
      <c r="AK20" s="70" t="str">
        <f>'2. MAPA DE RIESGOS '!K24</f>
        <v>ALTO</v>
      </c>
      <c r="AL20" s="173">
        <f>Z162</f>
        <v>2</v>
      </c>
      <c r="AM20" s="173">
        <f>AC162</f>
        <v>0</v>
      </c>
      <c r="AN20" s="196">
        <f t="shared" si="9"/>
        <v>1</v>
      </c>
      <c r="AO20" s="196">
        <f t="shared" si="10"/>
        <v>3</v>
      </c>
      <c r="AP20" s="196">
        <f t="shared" si="11"/>
        <v>3</v>
      </c>
      <c r="AQ20" s="197">
        <f t="shared" si="12"/>
        <v>3</v>
      </c>
    </row>
    <row r="21" spans="1:43" s="427" customFormat="1" ht="38.25" x14ac:dyDescent="0.2">
      <c r="A21" s="433"/>
      <c r="B21" s="433"/>
      <c r="C21" s="434">
        <v>3</v>
      </c>
      <c r="D21" s="441" t="s">
        <v>396</v>
      </c>
      <c r="E21" s="418" t="s">
        <v>68</v>
      </c>
      <c r="F21" s="419">
        <v>15</v>
      </c>
      <c r="G21" s="419">
        <v>15</v>
      </c>
      <c r="H21" s="419">
        <v>15</v>
      </c>
      <c r="I21" s="419">
        <v>15</v>
      </c>
      <c r="J21" s="419">
        <v>15</v>
      </c>
      <c r="K21" s="419">
        <v>15</v>
      </c>
      <c r="L21" s="419">
        <v>10</v>
      </c>
      <c r="M21" s="420" t="s">
        <v>143</v>
      </c>
      <c r="N21" s="421"/>
      <c r="O21" s="422">
        <f t="shared" si="13"/>
        <v>90</v>
      </c>
      <c r="P21" s="423">
        <f t="shared" si="1"/>
        <v>1</v>
      </c>
      <c r="Q21" s="163" t="str">
        <f t="shared" si="2"/>
        <v>Fuerte</v>
      </c>
      <c r="R21" s="435"/>
      <c r="S21" s="436"/>
      <c r="T21" s="437"/>
      <c r="U21" s="167" t="str">
        <f t="shared" si="23"/>
        <v>Fuerte</v>
      </c>
      <c r="V21" s="167" t="str">
        <f t="shared" si="24"/>
        <v/>
      </c>
      <c r="W21" s="167" t="str">
        <f t="shared" si="25"/>
        <v/>
      </c>
      <c r="X21" s="168" t="str">
        <f t="shared" si="26"/>
        <v>Control fuerte pero si el riesgo residual lo requiere y según la opción de manejo escogida, cada responsable involucrado debe liderar acciones adicionales</v>
      </c>
      <c r="Y21" s="169" t="str">
        <f t="shared" si="7"/>
        <v/>
      </c>
      <c r="Z21" s="438"/>
      <c r="AA21" s="435"/>
      <c r="AB21" s="171">
        <f t="shared" si="8"/>
        <v>2</v>
      </c>
      <c r="AC21" s="439"/>
      <c r="AD21" s="436"/>
      <c r="AF21" s="173">
        <v>14</v>
      </c>
      <c r="AG21" s="196">
        <f>'2. MAPA DE RIESGOS '!H25</f>
        <v>3</v>
      </c>
      <c r="AH21" s="196">
        <f>'2. MAPA DE RIESGOS '!I25</f>
        <v>3</v>
      </c>
      <c r="AI21" s="196">
        <v>3</v>
      </c>
      <c r="AJ21" s="197">
        <v>25</v>
      </c>
      <c r="AK21" s="70" t="str">
        <f>'2. MAPA DE RIESGOS '!K25</f>
        <v>ALTO</v>
      </c>
      <c r="AL21" s="173">
        <f>Z169</f>
        <v>2</v>
      </c>
      <c r="AM21" s="173">
        <f>AC169</f>
        <v>0</v>
      </c>
      <c r="AN21" s="196">
        <f t="shared" si="9"/>
        <v>1</v>
      </c>
      <c r="AO21" s="196">
        <f t="shared" si="10"/>
        <v>3</v>
      </c>
      <c r="AP21" s="196">
        <f t="shared" si="11"/>
        <v>3</v>
      </c>
      <c r="AQ21" s="197">
        <f t="shared" si="12"/>
        <v>3</v>
      </c>
    </row>
    <row r="22" spans="1:43" s="172" customFormat="1" ht="51" x14ac:dyDescent="0.2">
      <c r="A22" s="433"/>
      <c r="B22" s="433"/>
      <c r="C22" s="434" t="s">
        <v>358</v>
      </c>
      <c r="D22" s="441" t="s">
        <v>613</v>
      </c>
      <c r="E22" s="418" t="s">
        <v>46</v>
      </c>
      <c r="F22" s="419">
        <v>15</v>
      </c>
      <c r="G22" s="419">
        <v>15</v>
      </c>
      <c r="H22" s="419">
        <v>15</v>
      </c>
      <c r="I22" s="419">
        <v>15</v>
      </c>
      <c r="J22" s="419">
        <v>15</v>
      </c>
      <c r="K22" s="419">
        <v>15</v>
      </c>
      <c r="L22" s="419">
        <v>10</v>
      </c>
      <c r="M22" s="420" t="s">
        <v>143</v>
      </c>
      <c r="N22" s="421"/>
      <c r="O22" s="422">
        <f t="shared" si="13"/>
        <v>90</v>
      </c>
      <c r="P22" s="423">
        <f t="shared" si="1"/>
        <v>1</v>
      </c>
      <c r="Q22" s="163" t="str">
        <f t="shared" si="2"/>
        <v>Fuerte</v>
      </c>
      <c r="R22" s="435"/>
      <c r="S22" s="436"/>
      <c r="T22" s="437"/>
      <c r="U22" s="167" t="str">
        <f t="shared" si="23"/>
        <v>Fuerte</v>
      </c>
      <c r="V22" s="167" t="str">
        <f t="shared" ref="V22" si="27">IF(U22="Fuerte","",IF(OR(Q22="Débil",M22="Débil"),"","Moderada"))</f>
        <v/>
      </c>
      <c r="W22" s="167" t="str">
        <f t="shared" ref="W22" si="28">IF(OR(U22="Fuerte",V22="Moderada"),"","Débil")</f>
        <v/>
      </c>
      <c r="X22" s="168" t="str">
        <f t="shared" ref="X22" si="29">IF(AND(Q22="Fuerte",M22="Fuerte"),"Control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22" s="169">
        <f t="shared" si="7"/>
        <v>2</v>
      </c>
      <c r="Z22" s="181"/>
      <c r="AA22" s="182"/>
      <c r="AB22" s="171" t="str">
        <f t="shared" si="8"/>
        <v/>
      </c>
      <c r="AC22" s="183"/>
      <c r="AD22" s="184"/>
      <c r="AF22" s="173"/>
      <c r="AG22" s="196"/>
      <c r="AH22" s="196"/>
      <c r="AI22" s="196"/>
      <c r="AJ22" s="197"/>
      <c r="AK22" s="70"/>
      <c r="AL22" s="173"/>
      <c r="AM22" s="173"/>
      <c r="AN22" s="196"/>
      <c r="AO22" s="196"/>
      <c r="AP22" s="196"/>
      <c r="AQ22" s="197"/>
    </row>
    <row r="23" spans="1:43" s="427" customFormat="1" ht="63.75" x14ac:dyDescent="0.2">
      <c r="A23" s="433"/>
      <c r="B23" s="433"/>
      <c r="C23" s="434">
        <v>4</v>
      </c>
      <c r="D23" s="441" t="s">
        <v>412</v>
      </c>
      <c r="E23" s="418" t="s">
        <v>46</v>
      </c>
      <c r="F23" s="419">
        <v>15</v>
      </c>
      <c r="G23" s="419">
        <v>15</v>
      </c>
      <c r="H23" s="419">
        <v>15</v>
      </c>
      <c r="I23" s="419">
        <v>15</v>
      </c>
      <c r="J23" s="419">
        <v>15</v>
      </c>
      <c r="K23" s="419">
        <v>15</v>
      </c>
      <c r="L23" s="419">
        <v>10</v>
      </c>
      <c r="M23" s="420" t="s">
        <v>143</v>
      </c>
      <c r="N23" s="421"/>
      <c r="O23" s="422">
        <f t="shared" si="13"/>
        <v>90</v>
      </c>
      <c r="P23" s="423">
        <f t="shared" si="1"/>
        <v>1</v>
      </c>
      <c r="Q23" s="163" t="str">
        <f t="shared" si="2"/>
        <v>Fuerte</v>
      </c>
      <c r="R23" s="435"/>
      <c r="S23" s="436"/>
      <c r="T23" s="437"/>
      <c r="U23" s="167" t="str">
        <f t="shared" si="23"/>
        <v>Fuerte</v>
      </c>
      <c r="V23" s="167" t="str">
        <f t="shared" si="24"/>
        <v/>
      </c>
      <c r="W23" s="167" t="str">
        <f t="shared" si="25"/>
        <v/>
      </c>
      <c r="X23" s="168" t="str">
        <f t="shared" si="26"/>
        <v>Control fuerte pero si el riesgo residual lo requiere y según la opción de manejo escogida, cada responsable involucrado debe liderar acciones adicionales</v>
      </c>
      <c r="Y23" s="169">
        <f t="shared" si="7"/>
        <v>2</v>
      </c>
      <c r="Z23" s="438"/>
      <c r="AA23" s="435"/>
      <c r="AB23" s="171" t="str">
        <f t="shared" si="8"/>
        <v/>
      </c>
      <c r="AC23" s="439"/>
      <c r="AD23" s="436"/>
      <c r="AF23" s="173">
        <v>15</v>
      </c>
      <c r="AG23" s="196">
        <f>'2. MAPA DE RIESGOS '!H26</f>
        <v>2</v>
      </c>
      <c r="AH23" s="196">
        <f>'2. MAPA DE RIESGOS '!I26</f>
        <v>2</v>
      </c>
      <c r="AI23" s="196">
        <v>3</v>
      </c>
      <c r="AJ23" s="197">
        <v>5</v>
      </c>
      <c r="AK23" s="70" t="str">
        <f>'2. MAPA DE RIESGOS '!K26</f>
        <v>BAJO</v>
      </c>
      <c r="AL23" s="173">
        <f>Z177</f>
        <v>2</v>
      </c>
      <c r="AM23" s="173">
        <f>AC177</f>
        <v>0</v>
      </c>
      <c r="AN23" s="196">
        <f t="shared" si="9"/>
        <v>1</v>
      </c>
      <c r="AO23" s="196">
        <f t="shared" si="10"/>
        <v>2</v>
      </c>
      <c r="AP23" s="196">
        <f t="shared" si="11"/>
        <v>2</v>
      </c>
      <c r="AQ23" s="197">
        <f t="shared" si="12"/>
        <v>2</v>
      </c>
    </row>
    <row r="24" spans="1:43" s="427" customFormat="1" ht="66.75" customHeight="1" x14ac:dyDescent="0.2">
      <c r="A24" s="433"/>
      <c r="B24" s="433"/>
      <c r="C24" s="434" t="s">
        <v>407</v>
      </c>
      <c r="D24" s="519" t="s">
        <v>484</v>
      </c>
      <c r="E24" s="515" t="s">
        <v>68</v>
      </c>
      <c r="F24" s="177">
        <v>15</v>
      </c>
      <c r="G24" s="177">
        <v>15</v>
      </c>
      <c r="H24" s="177">
        <v>15</v>
      </c>
      <c r="I24" s="177">
        <v>15</v>
      </c>
      <c r="J24" s="177">
        <v>15</v>
      </c>
      <c r="K24" s="177">
        <v>15</v>
      </c>
      <c r="L24" s="177">
        <v>10</v>
      </c>
      <c r="M24" s="517" t="s">
        <v>143</v>
      </c>
      <c r="N24" s="421"/>
      <c r="O24" s="422">
        <f t="shared" si="13"/>
        <v>90</v>
      </c>
      <c r="P24" s="423">
        <f t="shared" si="1"/>
        <v>1</v>
      </c>
      <c r="Q24" s="163" t="str">
        <f t="shared" si="2"/>
        <v>Fuerte</v>
      </c>
      <c r="R24" s="435"/>
      <c r="S24" s="436"/>
      <c r="T24" s="437"/>
      <c r="U24" s="167" t="str">
        <f t="shared" si="23"/>
        <v>Fuerte</v>
      </c>
      <c r="V24" s="167" t="str">
        <f t="shared" si="24"/>
        <v/>
      </c>
      <c r="W24" s="167" t="str">
        <f t="shared" si="25"/>
        <v/>
      </c>
      <c r="X24" s="168" t="str">
        <f t="shared" si="26"/>
        <v>Control fuerte pero si el riesgo residual lo requiere y según la opción de manejo escogida, cada responsable involucrado debe liderar acciones adicionales</v>
      </c>
      <c r="Y24" s="169" t="str">
        <f t="shared" si="7"/>
        <v/>
      </c>
      <c r="Z24" s="443"/>
      <c r="AA24" s="444"/>
      <c r="AB24" s="171">
        <f t="shared" si="8"/>
        <v>2</v>
      </c>
      <c r="AC24" s="426"/>
      <c r="AD24" s="445"/>
      <c r="AF24" s="173"/>
      <c r="AG24" s="196"/>
      <c r="AH24" s="196"/>
      <c r="AI24" s="196">
        <v>4</v>
      </c>
      <c r="AJ24" s="197">
        <v>30</v>
      </c>
      <c r="AK24" s="70"/>
      <c r="AL24" s="198"/>
      <c r="AM24" s="198"/>
      <c r="AN24" s="196"/>
      <c r="AO24" s="196"/>
      <c r="AP24" s="196"/>
      <c r="AQ24" s="197"/>
    </row>
    <row r="25" spans="1:43" s="427" customFormat="1" ht="15.75" x14ac:dyDescent="0.25">
      <c r="A25" s="446"/>
      <c r="B25" s="446"/>
      <c r="C25" s="447"/>
      <c r="D25" s="448"/>
      <c r="E25" s="418"/>
      <c r="F25" s="419"/>
      <c r="G25" s="419"/>
      <c r="H25" s="419"/>
      <c r="I25" s="419"/>
      <c r="J25" s="419"/>
      <c r="K25" s="419"/>
      <c r="L25" s="419"/>
      <c r="M25" s="420"/>
      <c r="N25" s="421"/>
      <c r="O25" s="422">
        <f t="shared" si="13"/>
        <v>0</v>
      </c>
      <c r="P25" s="423">
        <f t="shared" si="1"/>
        <v>0</v>
      </c>
      <c r="Q25" s="163" t="str">
        <f t="shared" si="2"/>
        <v>Débil</v>
      </c>
      <c r="R25" s="435"/>
      <c r="S25" s="436"/>
      <c r="T25" s="437"/>
      <c r="U25" s="167" t="str">
        <f t="shared" si="23"/>
        <v/>
      </c>
      <c r="V25" s="167" t="str">
        <f t="shared" si="24"/>
        <v/>
      </c>
      <c r="W25" s="167" t="str">
        <f t="shared" si="25"/>
        <v>Débil</v>
      </c>
      <c r="X25" s="168" t="str">
        <f t="shared" si="26"/>
        <v>Requiere plan de acción para fortalecer el control</v>
      </c>
      <c r="Y25" s="169" t="str">
        <f t="shared" si="7"/>
        <v/>
      </c>
      <c r="Z25" s="425"/>
      <c r="AA25" s="424">
        <f>IF(OR(W25="Débil",Z25=0),0,IF(Z25=1,1,IF(AND(U25="Fuerte",Z25=2),2,1)))</f>
        <v>0</v>
      </c>
      <c r="AB25" s="171" t="str">
        <f t="shared" si="8"/>
        <v/>
      </c>
      <c r="AC25" s="425"/>
      <c r="AD25" s="424">
        <f>IF(OR(W25="Débil",AC25=0),0,IF(AC25=1,1,IF(AND(U25="Fuerte",AC25=2),2,1)))</f>
        <v>0</v>
      </c>
      <c r="AF25" s="173"/>
      <c r="AG25" s="196"/>
      <c r="AH25" s="196"/>
      <c r="AI25" s="196">
        <v>5</v>
      </c>
      <c r="AJ25" s="197">
        <v>40</v>
      </c>
      <c r="AK25" s="431"/>
      <c r="AL25" s="198"/>
      <c r="AM25" s="198"/>
      <c r="AN25" s="196"/>
      <c r="AO25" s="196"/>
      <c r="AP25" s="196"/>
      <c r="AQ25" s="197"/>
    </row>
    <row r="26" spans="1:43" s="427" customFormat="1" ht="15.75" x14ac:dyDescent="0.2">
      <c r="A26" s="433"/>
      <c r="B26" s="433"/>
      <c r="C26" s="434"/>
      <c r="D26" s="448"/>
      <c r="E26" s="418"/>
      <c r="F26" s="419"/>
      <c r="G26" s="419"/>
      <c r="H26" s="419"/>
      <c r="I26" s="419"/>
      <c r="J26" s="419"/>
      <c r="K26" s="419"/>
      <c r="L26" s="419"/>
      <c r="M26" s="420"/>
      <c r="N26" s="421"/>
      <c r="O26" s="422">
        <f t="shared" si="13"/>
        <v>0</v>
      </c>
      <c r="P26" s="423">
        <f t="shared" si="1"/>
        <v>0</v>
      </c>
      <c r="Q26" s="163" t="str">
        <f t="shared" si="2"/>
        <v>Débil</v>
      </c>
      <c r="R26" s="435"/>
      <c r="S26" s="436"/>
      <c r="T26" s="437"/>
      <c r="U26" s="167" t="str">
        <f t="shared" si="23"/>
        <v/>
      </c>
      <c r="V26" s="167" t="str">
        <f t="shared" si="24"/>
        <v/>
      </c>
      <c r="W26" s="167" t="str">
        <f t="shared" si="25"/>
        <v>Débil</v>
      </c>
      <c r="X26" s="168" t="str">
        <f t="shared" si="26"/>
        <v>Requiere plan de acción para fortalecer el control</v>
      </c>
      <c r="Y26" s="169" t="str">
        <f t="shared" si="7"/>
        <v/>
      </c>
      <c r="Z26" s="438"/>
      <c r="AA26" s="435"/>
      <c r="AB26" s="171" t="str">
        <f t="shared" si="8"/>
        <v/>
      </c>
      <c r="AC26" s="439"/>
      <c r="AD26" s="436"/>
      <c r="AF26" s="428"/>
      <c r="AG26" s="429"/>
      <c r="AH26" s="429"/>
      <c r="AI26" s="429"/>
      <c r="AJ26" s="430"/>
      <c r="AK26" s="431"/>
      <c r="AL26" s="432"/>
      <c r="AM26" s="432"/>
      <c r="AN26" s="429"/>
      <c r="AO26" s="429"/>
      <c r="AP26" s="429"/>
      <c r="AQ26" s="430"/>
    </row>
    <row r="27" spans="1:43" s="427" customFormat="1" ht="15.75" x14ac:dyDescent="0.2">
      <c r="A27" s="449"/>
      <c r="B27" s="449"/>
      <c r="C27" s="434"/>
      <c r="D27" s="448"/>
      <c r="E27" s="418"/>
      <c r="F27" s="419"/>
      <c r="G27" s="419"/>
      <c r="H27" s="419"/>
      <c r="I27" s="419"/>
      <c r="J27" s="419"/>
      <c r="K27" s="419"/>
      <c r="L27" s="419"/>
      <c r="M27" s="420"/>
      <c r="N27" s="421"/>
      <c r="O27" s="422">
        <f t="shared" si="13"/>
        <v>0</v>
      </c>
      <c r="P27" s="423">
        <f t="shared" si="1"/>
        <v>0</v>
      </c>
      <c r="Q27" s="163" t="str">
        <f t="shared" si="2"/>
        <v>Débil</v>
      </c>
      <c r="R27" s="435"/>
      <c r="S27" s="436"/>
      <c r="T27" s="437"/>
      <c r="U27" s="167" t="str">
        <f t="shared" si="23"/>
        <v/>
      </c>
      <c r="V27" s="167" t="str">
        <f t="shared" si="24"/>
        <v/>
      </c>
      <c r="W27" s="167" t="str">
        <f t="shared" si="25"/>
        <v>Débil</v>
      </c>
      <c r="X27" s="168" t="str">
        <f t="shared" si="26"/>
        <v>Requiere plan de acción para fortalecer el control</v>
      </c>
      <c r="Y27" s="169" t="str">
        <f t="shared" si="7"/>
        <v/>
      </c>
      <c r="Z27" s="438"/>
      <c r="AA27" s="435"/>
      <c r="AB27" s="171" t="str">
        <f t="shared" si="8"/>
        <v/>
      </c>
      <c r="AC27" s="439"/>
      <c r="AD27" s="436"/>
      <c r="AF27" s="428"/>
      <c r="AG27" s="429"/>
      <c r="AH27" s="429"/>
      <c r="AI27" s="429"/>
      <c r="AJ27" s="430"/>
      <c r="AK27" s="431"/>
      <c r="AL27" s="432"/>
      <c r="AM27" s="432"/>
      <c r="AN27" s="429"/>
      <c r="AO27" s="429"/>
      <c r="AP27" s="429"/>
      <c r="AQ27" s="430"/>
    </row>
    <row r="28" spans="1:43" s="172" customFormat="1" ht="90" x14ac:dyDescent="0.2">
      <c r="A28" s="355" t="str">
        <f>'2. MAPA DE RIESGOS '!C14</f>
        <v>3. Formulación de planes, programas o proyectos de movilidad de la ciudad, que no propendan por la sostenibilidad ambiental, económica y social.</v>
      </c>
      <c r="B28" s="406"/>
      <c r="E28" s="160"/>
      <c r="F28" s="177"/>
      <c r="G28" s="177"/>
      <c r="H28" s="177"/>
      <c r="I28" s="177"/>
      <c r="J28" s="177"/>
      <c r="K28" s="177"/>
      <c r="L28" s="177"/>
      <c r="M28" s="376"/>
      <c r="N28" s="365"/>
      <c r="O28" s="162">
        <f t="shared" si="13"/>
        <v>0</v>
      </c>
      <c r="P28" s="414">
        <f t="shared" si="1"/>
        <v>0</v>
      </c>
      <c r="Q28" s="163" t="str">
        <f t="shared" si="2"/>
        <v>Débil</v>
      </c>
      <c r="R28" s="461">
        <f>ROUNDUP(AVERAGEIF(P28:P39,"&gt;0"),1)</f>
        <v>1</v>
      </c>
      <c r="S28" s="165" t="str">
        <f>IF(R28&gt;96%,"Fuerte",IF(R28&lt;50%,"Débil","Moderada"))</f>
        <v>Fuerte</v>
      </c>
      <c r="T28" s="166" t="str">
        <f>IF(R28&lt;96%,"Se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28" s="167" t="str">
        <f t="shared" si="23"/>
        <v/>
      </c>
      <c r="V28" s="167" t="str">
        <f t="shared" si="24"/>
        <v/>
      </c>
      <c r="W28" s="167" t="str">
        <f t="shared" si="25"/>
        <v>Débil</v>
      </c>
      <c r="X28" s="168" t="str">
        <f t="shared" si="26"/>
        <v>Requiere plan de acción para fortalecer el control</v>
      </c>
      <c r="Y28" s="169" t="str">
        <f t="shared" si="7"/>
        <v/>
      </c>
      <c r="Z28" s="463">
        <f>IFERROR(ROUND(AVERAGE(Y28:Y39),0),0)</f>
        <v>2</v>
      </c>
      <c r="AA28" s="165">
        <f>IF(OR(W28="Débil",Z28=0),0,IF(Z28=1,1,IF(AND(U28="Fuerte",Z28=2),2,1)))</f>
        <v>0</v>
      </c>
      <c r="AB28" s="171" t="str">
        <f t="shared" si="8"/>
        <v/>
      </c>
      <c r="AC28" s="463">
        <f>IFERROR(ROUND(AVERAGE(AB28:AB39),0),0)</f>
        <v>2</v>
      </c>
      <c r="AD28" s="165">
        <f>IF(OR(W28="Débil",AC28=0),0,IF(AC28=1,1,IF(AND(U28="Fuerte",AC28=2),2,1)))</f>
        <v>0</v>
      </c>
      <c r="AE28" s="140"/>
      <c r="AF28" s="185"/>
      <c r="AG28" s="196"/>
      <c r="AH28" s="196"/>
      <c r="AI28" s="196"/>
      <c r="AJ28" s="197"/>
      <c r="AK28" s="70"/>
      <c r="AL28" s="198"/>
      <c r="AM28" s="198"/>
      <c r="AN28" s="196"/>
      <c r="AO28" s="196"/>
      <c r="AP28" s="196"/>
      <c r="AQ28" s="197"/>
    </row>
    <row r="29" spans="1:43" s="172" customFormat="1" ht="63.75" x14ac:dyDescent="0.2">
      <c r="A29" s="359"/>
      <c r="B29" s="359"/>
      <c r="C29" s="388" t="s">
        <v>425</v>
      </c>
      <c r="D29" s="349" t="s">
        <v>424</v>
      </c>
      <c r="E29" s="160" t="s">
        <v>46</v>
      </c>
      <c r="F29" s="177">
        <v>15</v>
      </c>
      <c r="G29" s="177">
        <v>15</v>
      </c>
      <c r="H29" s="177">
        <v>15</v>
      </c>
      <c r="I29" s="177">
        <v>15</v>
      </c>
      <c r="J29" s="177">
        <v>15</v>
      </c>
      <c r="K29" s="177">
        <v>15</v>
      </c>
      <c r="L29" s="177">
        <v>10</v>
      </c>
      <c r="M29" s="376" t="s">
        <v>143</v>
      </c>
      <c r="N29" s="365"/>
      <c r="O29" s="162">
        <f t="shared" si="13"/>
        <v>90</v>
      </c>
      <c r="P29" s="414">
        <f t="shared" si="1"/>
        <v>1</v>
      </c>
      <c r="Q29" s="163" t="str">
        <f t="shared" si="2"/>
        <v>Fuerte</v>
      </c>
      <c r="R29" s="178"/>
      <c r="S29" s="179"/>
      <c r="T29" s="180"/>
      <c r="U29" s="167" t="str">
        <f t="shared" si="23"/>
        <v>Fuerte</v>
      </c>
      <c r="V29" s="167" t="str">
        <f t="shared" si="24"/>
        <v/>
      </c>
      <c r="W29" s="167" t="str">
        <f t="shared" si="25"/>
        <v/>
      </c>
      <c r="X29" s="168" t="str">
        <f t="shared" si="26"/>
        <v>Control fuerte pero si el riesgo residual lo requiere y según la opción de manejo escogida, cada responsable involucrado debe liderar acciones adicionales</v>
      </c>
      <c r="Y29" s="169">
        <f t="shared" si="7"/>
        <v>2</v>
      </c>
      <c r="Z29" s="181"/>
      <c r="AA29" s="182"/>
      <c r="AB29" s="171" t="str">
        <f t="shared" si="8"/>
        <v/>
      </c>
      <c r="AC29" s="183"/>
      <c r="AD29" s="184"/>
      <c r="AE29" s="140"/>
      <c r="AF29" s="185"/>
      <c r="AG29" s="196"/>
      <c r="AH29" s="196"/>
      <c r="AI29" s="196"/>
      <c r="AJ29" s="197"/>
      <c r="AK29" s="70"/>
      <c r="AL29" s="198"/>
      <c r="AM29" s="198"/>
      <c r="AN29" s="196"/>
      <c r="AO29" s="196"/>
      <c r="AP29" s="196"/>
      <c r="AQ29" s="197"/>
    </row>
    <row r="30" spans="1:43" ht="140.25" x14ac:dyDescent="0.2">
      <c r="A30" s="359"/>
      <c r="B30" s="359"/>
      <c r="C30" s="391" t="s">
        <v>327</v>
      </c>
      <c r="D30" s="349" t="s">
        <v>328</v>
      </c>
      <c r="E30" s="160" t="s">
        <v>46</v>
      </c>
      <c r="F30" s="177">
        <v>15</v>
      </c>
      <c r="G30" s="177">
        <v>15</v>
      </c>
      <c r="H30" s="177">
        <v>15</v>
      </c>
      <c r="I30" s="177">
        <v>15</v>
      </c>
      <c r="J30" s="177">
        <v>15</v>
      </c>
      <c r="K30" s="177">
        <v>15</v>
      </c>
      <c r="L30" s="177">
        <v>10</v>
      </c>
      <c r="M30" s="376" t="s">
        <v>143</v>
      </c>
      <c r="N30" s="365"/>
      <c r="O30" s="162">
        <f t="shared" si="13"/>
        <v>90</v>
      </c>
      <c r="P30" s="414">
        <f t="shared" si="1"/>
        <v>1</v>
      </c>
      <c r="Q30" s="163" t="str">
        <f t="shared" si="2"/>
        <v>Fuerte</v>
      </c>
      <c r="R30" s="178"/>
      <c r="S30" s="179"/>
      <c r="T30" s="180"/>
      <c r="U30" s="167" t="str">
        <f t="shared" si="23"/>
        <v>Fuerte</v>
      </c>
      <c r="V30" s="167" t="str">
        <f t="shared" si="24"/>
        <v/>
      </c>
      <c r="W30" s="167" t="str">
        <f t="shared" si="25"/>
        <v/>
      </c>
      <c r="X30" s="168" t="str">
        <f t="shared" si="26"/>
        <v>Control fuerte pero si el riesgo residual lo requiere y según la opción de manejo escogida, cada responsable involucrado debe liderar acciones adicionales</v>
      </c>
      <c r="Y30" s="169">
        <f t="shared" si="7"/>
        <v>2</v>
      </c>
      <c r="Z30" s="190"/>
      <c r="AA30" s="191"/>
      <c r="AB30" s="171" t="str">
        <f t="shared" si="8"/>
        <v/>
      </c>
      <c r="AC30" s="171"/>
      <c r="AD30" s="192"/>
      <c r="AF30" s="173"/>
      <c r="AG30" s="196"/>
      <c r="AH30" s="196"/>
      <c r="AI30" s="196"/>
      <c r="AJ30" s="197"/>
      <c r="AK30" s="70"/>
      <c r="AL30" s="198"/>
      <c r="AM30" s="198"/>
      <c r="AN30" s="196"/>
      <c r="AO30" s="196"/>
      <c r="AP30" s="196"/>
      <c r="AQ30" s="197"/>
    </row>
    <row r="31" spans="1:43" ht="45" customHeight="1" x14ac:dyDescent="0.2">
      <c r="A31" s="359"/>
      <c r="B31" s="359"/>
      <c r="C31" s="391" t="s">
        <v>395</v>
      </c>
      <c r="D31" s="349" t="s">
        <v>434</v>
      </c>
      <c r="E31" s="160" t="s">
        <v>46</v>
      </c>
      <c r="F31" s="177">
        <v>15</v>
      </c>
      <c r="G31" s="177">
        <v>15</v>
      </c>
      <c r="H31" s="177">
        <v>15</v>
      </c>
      <c r="I31" s="177">
        <v>15</v>
      </c>
      <c r="J31" s="177">
        <v>15</v>
      </c>
      <c r="K31" s="177">
        <v>15</v>
      </c>
      <c r="L31" s="177">
        <v>10</v>
      </c>
      <c r="M31" s="376" t="s">
        <v>143</v>
      </c>
      <c r="N31" s="365"/>
      <c r="O31" s="162">
        <f t="shared" si="13"/>
        <v>90</v>
      </c>
      <c r="P31" s="414">
        <f t="shared" si="1"/>
        <v>1</v>
      </c>
      <c r="Q31" s="163" t="str">
        <f t="shared" si="2"/>
        <v>Fuerte</v>
      </c>
      <c r="R31" s="178"/>
      <c r="S31" s="179"/>
      <c r="T31" s="180"/>
      <c r="U31" s="167" t="str">
        <f t="shared" si="23"/>
        <v>Fuerte</v>
      </c>
      <c r="V31" s="167" t="str">
        <f t="shared" si="24"/>
        <v/>
      </c>
      <c r="W31" s="167" t="str">
        <f t="shared" si="25"/>
        <v/>
      </c>
      <c r="X31" s="168" t="str">
        <f t="shared" si="26"/>
        <v>Control fuerte pero si el riesgo residual lo requiere y según la opción de manejo escogida, cada responsable involucrado debe liderar acciones adicionales</v>
      </c>
      <c r="Y31" s="169">
        <f t="shared" si="7"/>
        <v>2</v>
      </c>
      <c r="Z31" s="181"/>
      <c r="AA31" s="182"/>
      <c r="AB31" s="171" t="str">
        <f t="shared" si="8"/>
        <v/>
      </c>
      <c r="AC31" s="183"/>
      <c r="AD31" s="184"/>
      <c r="AF31" s="173"/>
      <c r="AG31" s="196"/>
      <c r="AH31" s="196"/>
      <c r="AI31" s="196"/>
      <c r="AJ31" s="197"/>
      <c r="AK31" s="70"/>
      <c r="AL31" s="198"/>
      <c r="AM31" s="198"/>
      <c r="AN31" s="196"/>
      <c r="AO31" s="196"/>
      <c r="AP31" s="196"/>
      <c r="AQ31" s="197"/>
    </row>
    <row r="32" spans="1:43" ht="45" customHeight="1" x14ac:dyDescent="0.2">
      <c r="A32" s="359"/>
      <c r="B32" s="359"/>
      <c r="C32" s="391" t="s">
        <v>480</v>
      </c>
      <c r="D32" s="347" t="s">
        <v>484</v>
      </c>
      <c r="E32" s="160" t="s">
        <v>68</v>
      </c>
      <c r="F32" s="177">
        <v>15</v>
      </c>
      <c r="G32" s="177">
        <v>15</v>
      </c>
      <c r="H32" s="177">
        <v>15</v>
      </c>
      <c r="I32" s="177">
        <v>15</v>
      </c>
      <c r="J32" s="177">
        <v>15</v>
      </c>
      <c r="K32" s="177">
        <v>15</v>
      </c>
      <c r="L32" s="177">
        <v>10</v>
      </c>
      <c r="M32" s="376" t="s">
        <v>143</v>
      </c>
      <c r="N32" s="365"/>
      <c r="O32" s="162">
        <f t="shared" ref="O32" si="30">SUM(F32:K32)</f>
        <v>90</v>
      </c>
      <c r="P32" s="414">
        <f t="shared" ref="P32" si="31">(O32*1)/90</f>
        <v>1</v>
      </c>
      <c r="Q32" s="163" t="str">
        <f t="shared" ref="Q32" si="32">IF(P32&gt;=96%,"Fuerte",(IF(P32&lt;=85%,"Débil","Moderado")))</f>
        <v>Fuerte</v>
      </c>
      <c r="R32" s="178"/>
      <c r="S32" s="179"/>
      <c r="T32" s="180"/>
      <c r="U32" s="167" t="str">
        <f t="shared" ref="U32" si="33">IF(AND(Q32="Fuerte",M32="Fuerte"),"Fuerte","")</f>
        <v>Fuerte</v>
      </c>
      <c r="V32" s="167" t="str">
        <f t="shared" ref="V32" si="34">IF(U32="Fuerte","",IF(OR(Q32="Débil",M32="Débil"),"","Moderada"))</f>
        <v/>
      </c>
      <c r="W32" s="167" t="str">
        <f t="shared" ref="W32" si="35">IF(OR(U32="Fuerte",V32="Moderada"),"","Débil")</f>
        <v/>
      </c>
      <c r="X32" s="168" t="str">
        <f t="shared" si="26"/>
        <v>Control fuerte pero si el riesgo residual lo requiere y según la opción de manejo escogida, cada responsable involucrado debe liderar acciones adicionales</v>
      </c>
      <c r="Y32" s="169" t="str">
        <f t="shared" ref="Y32:Y33" si="36">IF(E32="Preventivo",IF(U32="Fuerte",2,IF(V32="Moderada",1,"")),"")</f>
        <v/>
      </c>
      <c r="Z32" s="181"/>
      <c r="AA32" s="182"/>
      <c r="AB32" s="171">
        <f t="shared" ref="AB32:AB33" si="37">IF(E32="Detectivo",IF(U32="Fuerte",2,IF(V32="Moderada",1,"")),"")</f>
        <v>2</v>
      </c>
      <c r="AC32" s="183"/>
      <c r="AD32" s="184"/>
      <c r="AF32" s="173"/>
      <c r="AG32" s="196"/>
      <c r="AH32" s="196"/>
      <c r="AI32" s="196"/>
      <c r="AJ32" s="197"/>
      <c r="AK32" s="70"/>
      <c r="AL32" s="198"/>
      <c r="AM32" s="198"/>
      <c r="AN32" s="196"/>
      <c r="AO32" s="196"/>
      <c r="AP32" s="196"/>
      <c r="AQ32" s="197"/>
    </row>
    <row r="33" spans="1:43" ht="63.75" x14ac:dyDescent="0.25">
      <c r="A33" s="357"/>
      <c r="B33" s="357"/>
      <c r="C33" s="390" t="s">
        <v>365</v>
      </c>
      <c r="D33" s="349" t="s">
        <v>366</v>
      </c>
      <c r="E33" s="160" t="s">
        <v>46</v>
      </c>
      <c r="F33" s="177">
        <v>15</v>
      </c>
      <c r="G33" s="177">
        <v>15</v>
      </c>
      <c r="H33" s="177">
        <v>15</v>
      </c>
      <c r="I33" s="177">
        <v>15</v>
      </c>
      <c r="J33" s="177">
        <v>15</v>
      </c>
      <c r="K33" s="177">
        <v>15</v>
      </c>
      <c r="L33" s="177">
        <v>10</v>
      </c>
      <c r="M33" s="376" t="s">
        <v>143</v>
      </c>
      <c r="N33" s="365"/>
      <c r="O33" s="162">
        <f t="shared" si="13"/>
        <v>90</v>
      </c>
      <c r="P33" s="414">
        <f t="shared" si="1"/>
        <v>1</v>
      </c>
      <c r="Q33" s="163" t="str">
        <f t="shared" si="2"/>
        <v>Fuerte</v>
      </c>
      <c r="R33" s="178"/>
      <c r="S33" s="179"/>
      <c r="T33" s="180"/>
      <c r="U33" s="167" t="str">
        <f t="shared" si="23"/>
        <v>Fuerte</v>
      </c>
      <c r="V33" s="167" t="str">
        <f t="shared" si="24"/>
        <v/>
      </c>
      <c r="W33" s="167" t="str">
        <f t="shared" si="25"/>
        <v/>
      </c>
      <c r="X33" s="168" t="str">
        <f t="shared" si="26"/>
        <v>Control fuerte pero si el riesgo residual lo requiere y según la opción de manejo escogida, cada responsable involucrado debe liderar acciones adicionales</v>
      </c>
      <c r="Y33" s="169">
        <f t="shared" si="36"/>
        <v>2</v>
      </c>
      <c r="Z33" s="181"/>
      <c r="AA33" s="182"/>
      <c r="AB33" s="171" t="str">
        <f t="shared" si="37"/>
        <v/>
      </c>
      <c r="AC33" s="183"/>
      <c r="AD33" s="165">
        <f>IF(OR(W33="Débil",AC33=0),0,IF(AC33=1,1,IF(AND(U33="Fuerte",AC33=2),2,1)))</f>
        <v>0</v>
      </c>
      <c r="AF33" s="173"/>
      <c r="AG33" s="196"/>
      <c r="AH33" s="196"/>
      <c r="AI33" s="196"/>
      <c r="AJ33" s="197"/>
      <c r="AK33" s="70"/>
      <c r="AL33" s="198"/>
      <c r="AM33" s="198"/>
      <c r="AN33" s="196"/>
      <c r="AO33" s="196"/>
      <c r="AP33" s="196"/>
      <c r="AQ33" s="197"/>
    </row>
    <row r="34" spans="1:43" ht="38.25" x14ac:dyDescent="0.25">
      <c r="A34" s="357"/>
      <c r="B34" s="465"/>
      <c r="C34" s="140" t="s">
        <v>426</v>
      </c>
      <c r="D34" s="346" t="s">
        <v>427</v>
      </c>
      <c r="E34" s="160" t="s">
        <v>46</v>
      </c>
      <c r="F34" s="186">
        <v>15</v>
      </c>
      <c r="G34" s="186">
        <v>15</v>
      </c>
      <c r="H34" s="186">
        <v>15</v>
      </c>
      <c r="I34" s="186">
        <v>15</v>
      </c>
      <c r="J34" s="186">
        <v>15</v>
      </c>
      <c r="K34" s="186">
        <v>15</v>
      </c>
      <c r="L34" s="186">
        <v>10</v>
      </c>
      <c r="M34" s="376" t="s">
        <v>143</v>
      </c>
      <c r="N34" s="365"/>
      <c r="O34" s="162">
        <f t="shared" si="13"/>
        <v>90</v>
      </c>
      <c r="P34" s="414">
        <f t="shared" si="1"/>
        <v>1</v>
      </c>
      <c r="Q34" s="163" t="str">
        <f t="shared" si="2"/>
        <v>Fuerte</v>
      </c>
      <c r="R34" s="178"/>
      <c r="S34" s="179"/>
      <c r="T34" s="180"/>
      <c r="U34" s="167" t="str">
        <f t="shared" si="23"/>
        <v>Fuerte</v>
      </c>
      <c r="V34" s="167" t="str">
        <f t="shared" si="24"/>
        <v/>
      </c>
      <c r="W34" s="167" t="str">
        <f t="shared" si="25"/>
        <v/>
      </c>
      <c r="X34" s="168" t="str">
        <f t="shared" si="26"/>
        <v>Control fuerte pero si el riesgo residual lo requiere y según la opción de manejo escogida, cada responsable involucrado debe liderar acciones adicionales</v>
      </c>
      <c r="Y34" s="169">
        <f t="shared" si="7"/>
        <v>2</v>
      </c>
      <c r="Z34" s="181"/>
      <c r="AA34" s="182"/>
      <c r="AB34" s="171" t="str">
        <f t="shared" si="8"/>
        <v/>
      </c>
      <c r="AC34" s="183"/>
      <c r="AD34" s="184"/>
      <c r="AF34" s="401"/>
      <c r="AG34" s="402"/>
      <c r="AH34" s="402"/>
      <c r="AI34" s="402"/>
      <c r="AJ34" s="403"/>
      <c r="AK34" s="193"/>
      <c r="AL34" s="404"/>
      <c r="AM34" s="404"/>
      <c r="AN34" s="402"/>
      <c r="AO34" s="402"/>
      <c r="AP34" s="402"/>
      <c r="AQ34" s="403"/>
    </row>
    <row r="35" spans="1:43" ht="15.75" x14ac:dyDescent="0.25">
      <c r="A35" s="357"/>
      <c r="B35" s="357"/>
      <c r="C35" s="390" t="s">
        <v>380</v>
      </c>
      <c r="D35" s="346"/>
      <c r="E35" s="160"/>
      <c r="F35" s="186"/>
      <c r="G35" s="186"/>
      <c r="H35" s="186"/>
      <c r="I35" s="186"/>
      <c r="J35" s="186"/>
      <c r="K35" s="186"/>
      <c r="L35" s="186"/>
      <c r="M35" s="376"/>
      <c r="N35" s="365"/>
      <c r="O35" s="162">
        <f t="shared" si="13"/>
        <v>0</v>
      </c>
      <c r="P35" s="414">
        <f t="shared" si="1"/>
        <v>0</v>
      </c>
      <c r="Q35" s="163" t="str">
        <f t="shared" si="2"/>
        <v>Débil</v>
      </c>
      <c r="R35" s="178"/>
      <c r="S35" s="179"/>
      <c r="T35" s="180"/>
      <c r="U35" s="167" t="str">
        <f t="shared" si="23"/>
        <v/>
      </c>
      <c r="V35" s="167" t="str">
        <f t="shared" si="24"/>
        <v/>
      </c>
      <c r="W35" s="167" t="str">
        <f t="shared" si="25"/>
        <v>Débil</v>
      </c>
      <c r="X35" s="168" t="str">
        <f t="shared" si="26"/>
        <v>Requiere plan de acción para fortalecer el control</v>
      </c>
      <c r="Y35" s="169" t="str">
        <f t="shared" si="7"/>
        <v/>
      </c>
      <c r="Z35" s="181"/>
      <c r="AA35" s="182"/>
      <c r="AB35" s="171" t="str">
        <f t="shared" si="8"/>
        <v/>
      </c>
      <c r="AC35" s="183"/>
      <c r="AD35" s="184"/>
      <c r="AF35" s="401"/>
      <c r="AG35" s="402"/>
      <c r="AH35" s="402"/>
      <c r="AI35" s="402"/>
      <c r="AJ35" s="403"/>
      <c r="AK35" s="193"/>
      <c r="AL35" s="404"/>
      <c r="AM35" s="404"/>
      <c r="AN35" s="402"/>
      <c r="AO35" s="402"/>
      <c r="AP35" s="402"/>
      <c r="AQ35" s="403"/>
    </row>
    <row r="36" spans="1:43" ht="38.25" x14ac:dyDescent="0.2">
      <c r="A36" s="356"/>
      <c r="B36" s="356"/>
      <c r="C36" s="389" t="s">
        <v>413</v>
      </c>
      <c r="D36" s="349" t="s">
        <v>435</v>
      </c>
      <c r="E36" s="160" t="s">
        <v>46</v>
      </c>
      <c r="F36" s="186">
        <v>15</v>
      </c>
      <c r="G36" s="186">
        <v>15</v>
      </c>
      <c r="H36" s="186">
        <v>15</v>
      </c>
      <c r="I36" s="186">
        <v>15</v>
      </c>
      <c r="J36" s="186">
        <v>15</v>
      </c>
      <c r="K36" s="186">
        <v>15</v>
      </c>
      <c r="L36" s="186">
        <v>10</v>
      </c>
      <c r="M36" s="376" t="s">
        <v>143</v>
      </c>
      <c r="N36" s="365"/>
      <c r="O36" s="162">
        <f t="shared" si="13"/>
        <v>90</v>
      </c>
      <c r="P36" s="414">
        <f t="shared" si="1"/>
        <v>1</v>
      </c>
      <c r="Q36" s="163" t="str">
        <f t="shared" si="2"/>
        <v>Fuerte</v>
      </c>
      <c r="R36" s="178"/>
      <c r="S36" s="179"/>
      <c r="T36" s="180"/>
      <c r="U36" s="167" t="str">
        <f t="shared" si="23"/>
        <v>Fuerte</v>
      </c>
      <c r="V36" s="167" t="str">
        <f t="shared" si="24"/>
        <v/>
      </c>
      <c r="W36" s="167" t="str">
        <f t="shared" si="25"/>
        <v/>
      </c>
      <c r="X36" s="168" t="str">
        <f t="shared" si="26"/>
        <v>Control fuerte pero si el riesgo residual lo requiere y según la opción de manejo escogida, cada responsable involucrado debe liderar acciones adicionales</v>
      </c>
      <c r="Y36" s="169">
        <f t="shared" si="7"/>
        <v>2</v>
      </c>
      <c r="Z36" s="181"/>
      <c r="AA36" s="182"/>
      <c r="AB36" s="171" t="str">
        <f t="shared" si="8"/>
        <v/>
      </c>
      <c r="AC36" s="183"/>
      <c r="AD36" s="184"/>
    </row>
    <row r="37" spans="1:43" ht="63.75" x14ac:dyDescent="0.2">
      <c r="A37" s="358"/>
      <c r="B37" s="358"/>
      <c r="C37" s="389" t="s">
        <v>329</v>
      </c>
      <c r="D37" s="349" t="s">
        <v>330</v>
      </c>
      <c r="E37" s="160" t="s">
        <v>68</v>
      </c>
      <c r="F37" s="186">
        <v>15</v>
      </c>
      <c r="G37" s="186">
        <v>15</v>
      </c>
      <c r="H37" s="186">
        <v>15</v>
      </c>
      <c r="I37" s="186">
        <v>10</v>
      </c>
      <c r="J37" s="186">
        <v>15</v>
      </c>
      <c r="K37" s="186">
        <v>15</v>
      </c>
      <c r="L37" s="186">
        <v>10</v>
      </c>
      <c r="M37" s="376" t="s">
        <v>143</v>
      </c>
      <c r="N37" s="365"/>
      <c r="O37" s="162">
        <f t="shared" si="13"/>
        <v>85</v>
      </c>
      <c r="P37" s="414">
        <f t="shared" si="1"/>
        <v>0.94444444444444442</v>
      </c>
      <c r="Q37" s="163" t="str">
        <f t="shared" si="2"/>
        <v>Moderado</v>
      </c>
      <c r="R37" s="178"/>
      <c r="S37" s="179"/>
      <c r="T37" s="180"/>
      <c r="U37" s="167" t="str">
        <f t="shared" si="23"/>
        <v/>
      </c>
      <c r="V37" s="167" t="str">
        <f t="shared" si="24"/>
        <v>Moderada</v>
      </c>
      <c r="W37" s="167" t="str">
        <f t="shared" si="25"/>
        <v/>
      </c>
      <c r="X37" s="168" t="str">
        <f t="shared" si="26"/>
        <v>Requiere plan de acción para fortalecer el control</v>
      </c>
      <c r="Y37" s="169" t="str">
        <f t="shared" si="7"/>
        <v/>
      </c>
      <c r="Z37" s="181"/>
      <c r="AA37" s="182"/>
      <c r="AB37" s="171">
        <f t="shared" si="8"/>
        <v>1</v>
      </c>
      <c r="AC37" s="183"/>
      <c r="AD37" s="184"/>
      <c r="AF37" s="185"/>
      <c r="AG37" s="174"/>
      <c r="AH37" s="174"/>
      <c r="AI37" s="174"/>
      <c r="AJ37" s="175"/>
      <c r="AK37" s="70"/>
      <c r="AL37" s="70"/>
      <c r="AM37" s="70"/>
      <c r="AN37" s="174"/>
      <c r="AO37" s="174"/>
      <c r="AP37" s="174"/>
      <c r="AQ37" s="175"/>
    </row>
    <row r="38" spans="1:43" ht="38.25" x14ac:dyDescent="0.2">
      <c r="A38" s="356"/>
      <c r="B38" s="356"/>
      <c r="C38" s="388">
        <v>7</v>
      </c>
      <c r="D38" s="349" t="s">
        <v>397</v>
      </c>
      <c r="E38" s="160" t="s">
        <v>68</v>
      </c>
      <c r="F38" s="177">
        <v>15</v>
      </c>
      <c r="G38" s="177">
        <v>15</v>
      </c>
      <c r="H38" s="177">
        <v>15</v>
      </c>
      <c r="I38" s="177">
        <v>15</v>
      </c>
      <c r="J38" s="177">
        <v>15</v>
      </c>
      <c r="K38" s="177">
        <v>15</v>
      </c>
      <c r="L38" s="177">
        <v>10</v>
      </c>
      <c r="M38" s="376" t="s">
        <v>143</v>
      </c>
      <c r="N38" s="365"/>
      <c r="O38" s="162">
        <f t="shared" si="13"/>
        <v>90</v>
      </c>
      <c r="P38" s="414">
        <f t="shared" si="1"/>
        <v>1</v>
      </c>
      <c r="Q38" s="163" t="str">
        <f t="shared" si="2"/>
        <v>Fuerte</v>
      </c>
      <c r="R38" s="178"/>
      <c r="S38" s="179"/>
      <c r="T38" s="180"/>
      <c r="U38" s="167" t="str">
        <f t="shared" si="23"/>
        <v>Fuerte</v>
      </c>
      <c r="V38" s="167" t="str">
        <f t="shared" si="24"/>
        <v/>
      </c>
      <c r="W38" s="167" t="str">
        <f t="shared" si="25"/>
        <v/>
      </c>
      <c r="X38" s="168" t="str">
        <f t="shared" si="26"/>
        <v>Control fuerte pero si el riesgo residual lo requiere y según la opción de manejo escogida, cada responsable involucrado debe liderar acciones adicionales</v>
      </c>
      <c r="Y38" s="169" t="str">
        <f t="shared" si="7"/>
        <v/>
      </c>
      <c r="Z38" s="181"/>
      <c r="AA38" s="182"/>
      <c r="AB38" s="171">
        <f t="shared" si="8"/>
        <v>2</v>
      </c>
      <c r="AC38" s="183"/>
      <c r="AD38" s="184"/>
      <c r="AF38" s="409"/>
      <c r="AG38" s="410"/>
      <c r="AH38" s="410"/>
      <c r="AI38" s="410"/>
      <c r="AJ38" s="411"/>
      <c r="AK38" s="193"/>
      <c r="AL38" s="193"/>
      <c r="AM38" s="193"/>
      <c r="AN38" s="410"/>
      <c r="AO38" s="410"/>
      <c r="AP38" s="410"/>
      <c r="AQ38" s="411"/>
    </row>
    <row r="39" spans="1:43" ht="102" x14ac:dyDescent="0.2">
      <c r="A39" s="356"/>
      <c r="B39" s="356"/>
      <c r="C39" s="389">
        <v>8</v>
      </c>
      <c r="D39" s="348" t="s">
        <v>367</v>
      </c>
      <c r="E39" s="160" t="s">
        <v>68</v>
      </c>
      <c r="F39" s="186">
        <v>15</v>
      </c>
      <c r="G39" s="186">
        <v>15</v>
      </c>
      <c r="H39" s="186">
        <v>15</v>
      </c>
      <c r="I39" s="186">
        <v>10</v>
      </c>
      <c r="J39" s="186">
        <v>15</v>
      </c>
      <c r="K39" s="186">
        <v>15</v>
      </c>
      <c r="L39" s="186">
        <v>10</v>
      </c>
      <c r="M39" s="376" t="s">
        <v>143</v>
      </c>
      <c r="N39" s="365"/>
      <c r="O39" s="162">
        <f t="shared" si="13"/>
        <v>85</v>
      </c>
      <c r="P39" s="414">
        <f t="shared" si="1"/>
        <v>0.94444444444444442</v>
      </c>
      <c r="Q39" s="163" t="str">
        <f t="shared" si="2"/>
        <v>Moderado</v>
      </c>
      <c r="R39" s="178"/>
      <c r="S39" s="179"/>
      <c r="T39" s="180"/>
      <c r="U39" s="167" t="str">
        <f t="shared" si="23"/>
        <v/>
      </c>
      <c r="V39" s="167" t="str">
        <f t="shared" si="24"/>
        <v>Moderada</v>
      </c>
      <c r="W39" s="167" t="str">
        <f t="shared" si="25"/>
        <v/>
      </c>
      <c r="X39" s="168" t="str">
        <f t="shared" si="26"/>
        <v>Requiere plan de acción para fortalecer el control</v>
      </c>
      <c r="Y39" s="169" t="str">
        <f t="shared" si="7"/>
        <v/>
      </c>
      <c r="Z39" s="181"/>
      <c r="AA39" s="182"/>
      <c r="AB39" s="171">
        <f t="shared" si="8"/>
        <v>1</v>
      </c>
      <c r="AC39" s="183"/>
      <c r="AD39" s="184"/>
      <c r="AF39" s="409"/>
      <c r="AG39" s="410"/>
      <c r="AH39" s="410"/>
      <c r="AI39" s="410"/>
      <c r="AJ39" s="411"/>
      <c r="AK39" s="193"/>
      <c r="AL39" s="193"/>
      <c r="AM39" s="193"/>
      <c r="AN39" s="410"/>
      <c r="AO39" s="410"/>
      <c r="AP39" s="410"/>
      <c r="AQ39" s="411"/>
    </row>
    <row r="40" spans="1:43" s="427" customFormat="1" ht="76.5" x14ac:dyDescent="0.2">
      <c r="A40" s="415" t="str">
        <f>'2. MAPA DE RIESGOS '!C15</f>
        <v>4. Efectuar la rendición de cuentas sin dar cumplimiento a la normativa y metodologia aplicable</v>
      </c>
      <c r="B40" s="415"/>
      <c r="C40" s="450">
        <v>1</v>
      </c>
      <c r="D40" s="417" t="s">
        <v>351</v>
      </c>
      <c r="E40" s="418" t="s">
        <v>46</v>
      </c>
      <c r="F40" s="419">
        <v>15</v>
      </c>
      <c r="G40" s="419">
        <v>15</v>
      </c>
      <c r="H40" s="419">
        <v>15</v>
      </c>
      <c r="I40" s="419">
        <v>15</v>
      </c>
      <c r="J40" s="419">
        <v>15</v>
      </c>
      <c r="K40" s="419">
        <v>15</v>
      </c>
      <c r="L40" s="419">
        <v>10</v>
      </c>
      <c r="M40" s="420" t="s">
        <v>143</v>
      </c>
      <c r="N40" s="421"/>
      <c r="O40" s="422">
        <f t="shared" si="13"/>
        <v>90</v>
      </c>
      <c r="P40" s="423">
        <f t="shared" si="1"/>
        <v>1</v>
      </c>
      <c r="Q40" s="163" t="str">
        <f t="shared" si="2"/>
        <v>Fuerte</v>
      </c>
      <c r="R40" s="461">
        <f>ROUNDUP(AVERAGEIF(P40:P55,"&gt;0"),1)</f>
        <v>1</v>
      </c>
      <c r="S40" s="165" t="str">
        <f>IF(R40&gt;96%,"Fuerte",IF(R40&lt;50%,"Débil","Moderada"))</f>
        <v>Fuerte</v>
      </c>
      <c r="T40" s="166" t="str">
        <f>IF(R40&lt;96%,"Se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40" s="167" t="str">
        <f t="shared" si="23"/>
        <v>Fuerte</v>
      </c>
      <c r="V40" s="167" t="str">
        <f t="shared" si="24"/>
        <v/>
      </c>
      <c r="W40" s="167" t="str">
        <f t="shared" si="25"/>
        <v/>
      </c>
      <c r="X40" s="168" t="str">
        <f t="shared" si="26"/>
        <v>Control fuerte pero si el riesgo residual lo requiere y según la opción de manejo escogida, cada responsable involucrado debe liderar acciones adicionales</v>
      </c>
      <c r="Y40" s="169">
        <f t="shared" si="7"/>
        <v>2</v>
      </c>
      <c r="Z40" s="463">
        <f>IFERROR(ROUND(AVERAGE(Y40:Y55),0),0)</f>
        <v>2</v>
      </c>
      <c r="AA40" s="424">
        <f>IF(OR(W40="Débil",Z40=0),0,IF(Z40=1,1,IF(AND(U40="Fuerte",Z40=2),2,1)))</f>
        <v>2</v>
      </c>
      <c r="AB40" s="171" t="str">
        <f t="shared" si="8"/>
        <v/>
      </c>
      <c r="AC40" s="463">
        <f>IFERROR(ROUND(AVERAGE(AB40:AB55),0),0)</f>
        <v>2</v>
      </c>
      <c r="AD40" s="424">
        <f>IF(OR(W40="Débil",AC40=0),0,IF(AC40=1,1,IF(AND(U40="Fuerte",AC40=2),2,1)))</f>
        <v>2</v>
      </c>
    </row>
    <row r="41" spans="1:43" s="427" customFormat="1" ht="114.75" x14ac:dyDescent="0.2">
      <c r="A41" s="433"/>
      <c r="B41" s="433"/>
      <c r="C41" s="451" t="s">
        <v>464</v>
      </c>
      <c r="D41" s="417" t="s">
        <v>331</v>
      </c>
      <c r="E41" s="418" t="s">
        <v>46</v>
      </c>
      <c r="F41" s="419">
        <v>15</v>
      </c>
      <c r="G41" s="419">
        <v>15</v>
      </c>
      <c r="H41" s="419">
        <v>15</v>
      </c>
      <c r="I41" s="419">
        <v>15</v>
      </c>
      <c r="J41" s="419">
        <v>15</v>
      </c>
      <c r="K41" s="419">
        <v>15</v>
      </c>
      <c r="L41" s="419">
        <v>10</v>
      </c>
      <c r="M41" s="420" t="s">
        <v>144</v>
      </c>
      <c r="N41" s="421"/>
      <c r="O41" s="422">
        <f t="shared" si="13"/>
        <v>90</v>
      </c>
      <c r="P41" s="423">
        <f t="shared" si="1"/>
        <v>1</v>
      </c>
      <c r="Q41" s="163" t="str">
        <f t="shared" si="2"/>
        <v>Fuerte</v>
      </c>
      <c r="R41" s="435"/>
      <c r="S41" s="436"/>
      <c r="T41" s="437"/>
      <c r="U41" s="167" t="str">
        <f t="shared" si="23"/>
        <v/>
      </c>
      <c r="V41" s="167" t="str">
        <f t="shared" si="24"/>
        <v>Moderada</v>
      </c>
      <c r="W41" s="167" t="str">
        <f t="shared" si="25"/>
        <v/>
      </c>
      <c r="X41" s="168" t="str">
        <f t="shared" si="26"/>
        <v>Requiere plan de acción para fortalecer el control</v>
      </c>
      <c r="Y41" s="169">
        <f t="shared" si="7"/>
        <v>1</v>
      </c>
      <c r="Z41" s="438"/>
      <c r="AA41" s="435"/>
      <c r="AB41" s="171" t="str">
        <f t="shared" si="8"/>
        <v/>
      </c>
      <c r="AC41" s="439"/>
      <c r="AD41" s="436"/>
    </row>
    <row r="42" spans="1:43" s="427" customFormat="1" ht="38.25" x14ac:dyDescent="0.2">
      <c r="A42" s="433"/>
      <c r="B42" s="433"/>
      <c r="C42" s="416">
        <v>1.3</v>
      </c>
      <c r="D42" s="417" t="s">
        <v>398</v>
      </c>
      <c r="E42" s="418" t="s">
        <v>46</v>
      </c>
      <c r="F42" s="419">
        <v>15</v>
      </c>
      <c r="G42" s="419">
        <v>15</v>
      </c>
      <c r="H42" s="419">
        <v>15</v>
      </c>
      <c r="I42" s="419">
        <v>15</v>
      </c>
      <c r="J42" s="419">
        <v>15</v>
      </c>
      <c r="K42" s="419">
        <v>15</v>
      </c>
      <c r="L42" s="419">
        <v>10</v>
      </c>
      <c r="M42" s="420" t="s">
        <v>143</v>
      </c>
      <c r="N42" s="421"/>
      <c r="O42" s="422">
        <f t="shared" si="13"/>
        <v>90</v>
      </c>
      <c r="P42" s="423">
        <f t="shared" si="1"/>
        <v>1</v>
      </c>
      <c r="Q42" s="163" t="str">
        <f t="shared" si="2"/>
        <v>Fuerte</v>
      </c>
      <c r="R42" s="435"/>
      <c r="S42" s="436"/>
      <c r="T42" s="437"/>
      <c r="U42" s="167" t="str">
        <f t="shared" si="23"/>
        <v>Fuerte</v>
      </c>
      <c r="V42" s="167" t="str">
        <f t="shared" si="24"/>
        <v/>
      </c>
      <c r="W42" s="167" t="str">
        <f t="shared" si="25"/>
        <v/>
      </c>
      <c r="X42" s="168" t="str">
        <f t="shared" si="26"/>
        <v>Control fuerte pero si el riesgo residual lo requiere y según la opción de manejo escogida, cada responsable involucrado debe liderar acciones adicionales</v>
      </c>
      <c r="Y42" s="169">
        <f t="shared" si="7"/>
        <v>2</v>
      </c>
      <c r="Z42" s="438"/>
      <c r="AA42" s="435"/>
      <c r="AB42" s="171" t="str">
        <f t="shared" si="8"/>
        <v/>
      </c>
      <c r="AC42" s="439"/>
      <c r="AD42" s="436"/>
    </row>
    <row r="43" spans="1:43" s="427" customFormat="1" ht="51" x14ac:dyDescent="0.2">
      <c r="A43" s="433"/>
      <c r="B43" s="433"/>
      <c r="C43" s="416" t="s">
        <v>399</v>
      </c>
      <c r="D43" s="417" t="s">
        <v>471</v>
      </c>
      <c r="E43" s="515" t="s">
        <v>46</v>
      </c>
      <c r="F43" s="516">
        <v>15</v>
      </c>
      <c r="G43" s="516">
        <v>15</v>
      </c>
      <c r="H43" s="516">
        <v>15</v>
      </c>
      <c r="I43" s="516">
        <v>10</v>
      </c>
      <c r="J43" s="516">
        <v>15</v>
      </c>
      <c r="K43" s="516">
        <v>15</v>
      </c>
      <c r="L43" s="516">
        <v>10</v>
      </c>
      <c r="M43" s="517" t="s">
        <v>143</v>
      </c>
      <c r="N43" s="421"/>
      <c r="O43" s="422">
        <f t="shared" si="13"/>
        <v>85</v>
      </c>
      <c r="P43" s="423">
        <f t="shared" si="1"/>
        <v>0.94444444444444442</v>
      </c>
      <c r="Q43" s="163" t="str">
        <f t="shared" si="2"/>
        <v>Moderado</v>
      </c>
      <c r="R43" s="435"/>
      <c r="S43" s="436"/>
      <c r="T43" s="437"/>
      <c r="U43" s="167" t="str">
        <f t="shared" si="23"/>
        <v/>
      </c>
      <c r="V43" s="167" t="str">
        <f t="shared" si="24"/>
        <v>Moderada</v>
      </c>
      <c r="W43" s="167"/>
      <c r="X43" s="168" t="str">
        <f t="shared" si="26"/>
        <v>Requiere plan de acción para fortalecer el control</v>
      </c>
      <c r="Y43" s="169">
        <f t="shared" si="7"/>
        <v>1</v>
      </c>
      <c r="Z43" s="438"/>
      <c r="AA43" s="435"/>
      <c r="AB43" s="171"/>
      <c r="AC43" s="439"/>
      <c r="AD43" s="436"/>
    </row>
    <row r="44" spans="1:43" s="427" customFormat="1" ht="38.25" x14ac:dyDescent="0.2">
      <c r="A44" s="433"/>
      <c r="B44" s="433"/>
      <c r="C44" s="416" t="s">
        <v>326</v>
      </c>
      <c r="D44" s="417" t="s">
        <v>487</v>
      </c>
      <c r="E44" s="418" t="s">
        <v>46</v>
      </c>
      <c r="F44" s="419">
        <v>15</v>
      </c>
      <c r="G44" s="419">
        <v>15</v>
      </c>
      <c r="H44" s="419">
        <v>15</v>
      </c>
      <c r="I44" s="419">
        <v>15</v>
      </c>
      <c r="J44" s="419">
        <v>15</v>
      </c>
      <c r="K44" s="419">
        <v>15</v>
      </c>
      <c r="L44" s="419">
        <v>10</v>
      </c>
      <c r="M44" s="420" t="s">
        <v>143</v>
      </c>
      <c r="N44" s="421"/>
      <c r="O44" s="422">
        <f t="shared" si="13"/>
        <v>90</v>
      </c>
      <c r="P44" s="423">
        <f t="shared" si="1"/>
        <v>1</v>
      </c>
      <c r="Q44" s="163" t="str">
        <f t="shared" si="2"/>
        <v>Fuerte</v>
      </c>
      <c r="R44" s="435"/>
      <c r="S44" s="436"/>
      <c r="T44" s="437"/>
      <c r="U44" s="167" t="str">
        <f t="shared" si="23"/>
        <v>Fuerte</v>
      </c>
      <c r="V44" s="167" t="str">
        <f t="shared" si="24"/>
        <v/>
      </c>
      <c r="W44" s="167" t="str">
        <f t="shared" si="25"/>
        <v/>
      </c>
      <c r="X44" s="168" t="str">
        <f t="shared" si="26"/>
        <v>Control fuerte pero si el riesgo residual lo requiere y según la opción de manejo escogida, cada responsable involucrado debe liderar acciones adicionales</v>
      </c>
      <c r="Y44" s="169">
        <f t="shared" si="7"/>
        <v>2</v>
      </c>
      <c r="Z44" s="438"/>
      <c r="AA44" s="435"/>
      <c r="AB44" s="171" t="str">
        <f t="shared" si="8"/>
        <v/>
      </c>
      <c r="AC44" s="439"/>
      <c r="AD44" s="436"/>
    </row>
    <row r="45" spans="1:43" s="427" customFormat="1" ht="38.25" x14ac:dyDescent="0.2">
      <c r="A45" s="433"/>
      <c r="B45" s="433"/>
      <c r="C45" s="416" t="s">
        <v>485</v>
      </c>
      <c r="D45" s="519" t="s">
        <v>486</v>
      </c>
      <c r="E45" s="515" t="s">
        <v>46</v>
      </c>
      <c r="F45" s="516">
        <v>15</v>
      </c>
      <c r="G45" s="516">
        <v>15</v>
      </c>
      <c r="H45" s="516">
        <v>15</v>
      </c>
      <c r="I45" s="516">
        <v>15</v>
      </c>
      <c r="J45" s="516">
        <v>15</v>
      </c>
      <c r="K45" s="516">
        <v>15</v>
      </c>
      <c r="L45" s="516">
        <v>10</v>
      </c>
      <c r="M45" s="517" t="s">
        <v>143</v>
      </c>
      <c r="N45" s="421"/>
      <c r="O45" s="422">
        <f t="shared" ref="O45" si="38">SUM(F45:K45)</f>
        <v>90</v>
      </c>
      <c r="P45" s="423">
        <f t="shared" ref="P45" si="39">(O45*1)/90</f>
        <v>1</v>
      </c>
      <c r="Q45" s="163" t="str">
        <f t="shared" ref="Q45" si="40">IF(P45&gt;=96%,"Fuerte",(IF(P45&lt;=85%,"Débil","Moderado")))</f>
        <v>Fuerte</v>
      </c>
      <c r="R45" s="435"/>
      <c r="S45" s="436"/>
      <c r="T45" s="437"/>
      <c r="U45" s="167" t="str">
        <f t="shared" ref="U45" si="41">IF(AND(Q45="Fuerte",M45="Fuerte"),"Fuerte","")</f>
        <v>Fuerte</v>
      </c>
      <c r="V45" s="167" t="str">
        <f t="shared" ref="V45" si="42">IF(U45="Fuerte","",IF(OR(Q45="Débil",M45="Débil"),"","Moderada"))</f>
        <v/>
      </c>
      <c r="W45" s="167" t="str">
        <f t="shared" ref="W45" si="43">IF(OR(U45="Fuerte",V45="Moderada"),"","Débil")</f>
        <v/>
      </c>
      <c r="X45" s="168" t="str">
        <f t="shared" ref="X45" si="44">IF(AND(Q45="Fuerte",M45="Fuerte"),"Control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45" s="169">
        <f t="shared" ref="Y45" si="45">IF(E45="Preventivo",IF(U45="Fuerte",2,IF(V45="Moderada",1,"")),"")</f>
        <v>2</v>
      </c>
      <c r="Z45" s="438"/>
      <c r="AA45" s="435"/>
      <c r="AB45" s="171" t="str">
        <f t="shared" si="8"/>
        <v/>
      </c>
      <c r="AC45" s="439"/>
      <c r="AD45" s="436"/>
    </row>
    <row r="46" spans="1:43" s="427" customFormat="1" ht="51" x14ac:dyDescent="0.2">
      <c r="A46" s="433"/>
      <c r="B46" s="433"/>
      <c r="C46" s="434" t="s">
        <v>358</v>
      </c>
      <c r="D46" s="441" t="s">
        <v>392</v>
      </c>
      <c r="E46" s="418" t="s">
        <v>46</v>
      </c>
      <c r="F46" s="419">
        <v>15</v>
      </c>
      <c r="G46" s="419">
        <v>15</v>
      </c>
      <c r="H46" s="419">
        <v>15</v>
      </c>
      <c r="I46" s="419">
        <v>15</v>
      </c>
      <c r="J46" s="419">
        <v>15</v>
      </c>
      <c r="K46" s="419">
        <v>15</v>
      </c>
      <c r="L46" s="419">
        <v>10</v>
      </c>
      <c r="M46" s="420" t="s">
        <v>143</v>
      </c>
      <c r="N46" s="421"/>
      <c r="O46" s="422">
        <f t="shared" si="13"/>
        <v>90</v>
      </c>
      <c r="P46" s="423">
        <f t="shared" si="1"/>
        <v>1</v>
      </c>
      <c r="Q46" s="163" t="str">
        <f t="shared" si="2"/>
        <v>Fuerte</v>
      </c>
      <c r="R46" s="435"/>
      <c r="S46" s="436"/>
      <c r="T46" s="437"/>
      <c r="U46" s="167" t="str">
        <f t="shared" si="23"/>
        <v>Fuerte</v>
      </c>
      <c r="V46" s="167" t="str">
        <f t="shared" si="24"/>
        <v/>
      </c>
      <c r="W46" s="167" t="str">
        <f t="shared" si="25"/>
        <v/>
      </c>
      <c r="X46" s="168" t="str">
        <f t="shared" si="26"/>
        <v>Control fuerte pero si el riesgo residual lo requiere y según la opción de manejo escogida, cada responsable involucrado debe liderar acciones adicionales</v>
      </c>
      <c r="Y46" s="169">
        <f t="shared" si="7"/>
        <v>2</v>
      </c>
      <c r="Z46" s="438"/>
      <c r="AA46" s="435"/>
      <c r="AB46" s="171" t="str">
        <f t="shared" si="8"/>
        <v/>
      </c>
      <c r="AC46" s="439"/>
      <c r="AD46" s="436"/>
    </row>
    <row r="47" spans="1:43" s="427" customFormat="1" ht="38.25" x14ac:dyDescent="0.2">
      <c r="A47" s="433"/>
      <c r="B47" s="433"/>
      <c r="C47" s="434" t="s">
        <v>359</v>
      </c>
      <c r="D47" s="441" t="s">
        <v>397</v>
      </c>
      <c r="E47" s="418" t="s">
        <v>68</v>
      </c>
      <c r="F47" s="419">
        <v>15</v>
      </c>
      <c r="G47" s="419">
        <v>15</v>
      </c>
      <c r="H47" s="419">
        <v>15</v>
      </c>
      <c r="I47" s="419">
        <v>15</v>
      </c>
      <c r="J47" s="419">
        <v>15</v>
      </c>
      <c r="K47" s="419">
        <v>15</v>
      </c>
      <c r="L47" s="419">
        <v>10</v>
      </c>
      <c r="M47" s="420" t="s">
        <v>143</v>
      </c>
      <c r="N47" s="421"/>
      <c r="O47" s="422">
        <f t="shared" si="13"/>
        <v>90</v>
      </c>
      <c r="P47" s="423">
        <f t="shared" si="1"/>
        <v>1</v>
      </c>
      <c r="Q47" s="163" t="str">
        <f t="shared" si="2"/>
        <v>Fuerte</v>
      </c>
      <c r="R47" s="435"/>
      <c r="S47" s="436"/>
      <c r="T47" s="437"/>
      <c r="U47" s="167" t="str">
        <f t="shared" si="23"/>
        <v>Fuerte</v>
      </c>
      <c r="V47" s="167" t="str">
        <f t="shared" si="24"/>
        <v/>
      </c>
      <c r="W47" s="167" t="str">
        <f t="shared" si="25"/>
        <v/>
      </c>
      <c r="X47" s="168" t="str">
        <f t="shared" si="26"/>
        <v>Control fuerte pero si el riesgo residual lo requiere y según la opción de manejo escogida, cada responsable involucrado debe liderar acciones adicionales</v>
      </c>
      <c r="Y47" s="169" t="str">
        <f t="shared" si="7"/>
        <v/>
      </c>
      <c r="Z47" s="438"/>
      <c r="AA47" s="435"/>
      <c r="AB47" s="171">
        <f t="shared" si="8"/>
        <v>2</v>
      </c>
      <c r="AC47" s="439"/>
      <c r="AD47" s="436"/>
    </row>
    <row r="48" spans="1:43" s="427" customFormat="1" ht="51" x14ac:dyDescent="0.2">
      <c r="A48" s="433"/>
      <c r="B48" s="433"/>
      <c r="C48" s="434" t="s">
        <v>490</v>
      </c>
      <c r="D48" s="520" t="s">
        <v>491</v>
      </c>
      <c r="E48" s="515" t="s">
        <v>68</v>
      </c>
      <c r="F48" s="516">
        <v>15</v>
      </c>
      <c r="G48" s="516">
        <v>15</v>
      </c>
      <c r="H48" s="516">
        <v>15</v>
      </c>
      <c r="I48" s="516">
        <v>15</v>
      </c>
      <c r="J48" s="516">
        <v>15</v>
      </c>
      <c r="K48" s="516">
        <v>15</v>
      </c>
      <c r="L48" s="516">
        <v>10</v>
      </c>
      <c r="M48" s="517" t="s">
        <v>143</v>
      </c>
      <c r="N48" s="421"/>
      <c r="O48" s="422">
        <f t="shared" ref="O48" si="46">SUM(F48:K48)</f>
        <v>90</v>
      </c>
      <c r="P48" s="423">
        <f t="shared" ref="P48" si="47">(O48*1)/90</f>
        <v>1</v>
      </c>
      <c r="Q48" s="163" t="str">
        <f t="shared" ref="Q48" si="48">IF(P48&gt;=96%,"Fuerte",(IF(P48&lt;=85%,"Débil","Moderado")))</f>
        <v>Fuerte</v>
      </c>
      <c r="R48" s="435"/>
      <c r="S48" s="436"/>
      <c r="T48" s="437"/>
      <c r="U48" s="167" t="str">
        <f t="shared" ref="U48:U49" si="49">IF(AND(Q48="Fuerte",M48="Fuerte"),"Fuerte","")</f>
        <v>Fuerte</v>
      </c>
      <c r="V48" s="167" t="str">
        <f t="shared" ref="V48:V49" si="50">IF(U48="Fuerte","",IF(OR(Q48="Débil",M48="Débil"),"","Moderada"))</f>
        <v/>
      </c>
      <c r="W48" s="167" t="str">
        <f t="shared" ref="W48:W49" si="51">IF(OR(U48="Fuerte",V48="Moderada"),"","Débil")</f>
        <v/>
      </c>
      <c r="X48" s="168" t="str">
        <f t="shared" ref="X48:X49" si="52">IF(AND(Q48="Fuerte",M48="Fuerte"),"Control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48" s="169" t="str">
        <f t="shared" ref="Y48:Y49" si="53">IF(E48="Preventivo",IF(U48="Fuerte",2,IF(V48="Moderada",1,"")),"")</f>
        <v/>
      </c>
      <c r="Z48" s="438"/>
      <c r="AA48" s="435"/>
      <c r="AB48" s="171">
        <f t="shared" si="8"/>
        <v>2</v>
      </c>
      <c r="AC48" s="439"/>
      <c r="AD48" s="436"/>
    </row>
    <row r="49" spans="1:43" s="427" customFormat="1" ht="25.5" x14ac:dyDescent="0.2">
      <c r="A49" s="433"/>
      <c r="B49" s="433"/>
      <c r="C49" s="434" t="s">
        <v>406</v>
      </c>
      <c r="D49" s="441" t="s">
        <v>482</v>
      </c>
      <c r="E49" s="418" t="s">
        <v>46</v>
      </c>
      <c r="F49" s="516">
        <v>15</v>
      </c>
      <c r="G49" s="516">
        <v>15</v>
      </c>
      <c r="H49" s="516">
        <v>0</v>
      </c>
      <c r="I49" s="516">
        <v>15</v>
      </c>
      <c r="J49" s="516">
        <v>15</v>
      </c>
      <c r="K49" s="516">
        <v>0</v>
      </c>
      <c r="L49" s="516">
        <v>10</v>
      </c>
      <c r="M49" s="517" t="s">
        <v>143</v>
      </c>
      <c r="N49" s="421"/>
      <c r="O49" s="422">
        <f t="shared" si="13"/>
        <v>60</v>
      </c>
      <c r="P49" s="423">
        <f t="shared" si="1"/>
        <v>0.66666666666666663</v>
      </c>
      <c r="Q49" s="163" t="str">
        <f t="shared" si="2"/>
        <v>Débil</v>
      </c>
      <c r="R49" s="435"/>
      <c r="S49" s="436"/>
      <c r="T49" s="437"/>
      <c r="U49" s="167" t="str">
        <f t="shared" si="49"/>
        <v/>
      </c>
      <c r="V49" s="167" t="str">
        <f t="shared" si="50"/>
        <v/>
      </c>
      <c r="W49" s="167" t="str">
        <f t="shared" si="51"/>
        <v>Débil</v>
      </c>
      <c r="X49" s="168" t="str">
        <f t="shared" si="52"/>
        <v>Requiere plan de acción para fortalecer el control</v>
      </c>
      <c r="Y49" s="169" t="str">
        <f t="shared" si="53"/>
        <v/>
      </c>
      <c r="Z49" s="438"/>
      <c r="AA49" s="435"/>
      <c r="AB49" s="171" t="str">
        <f t="shared" si="8"/>
        <v/>
      </c>
      <c r="AC49" s="439"/>
      <c r="AD49" s="436"/>
    </row>
    <row r="50" spans="1:43" s="427" customFormat="1" ht="38.25" x14ac:dyDescent="0.2">
      <c r="A50" s="433"/>
      <c r="B50" s="433"/>
      <c r="C50" s="434" t="s">
        <v>407</v>
      </c>
      <c r="D50" s="442" t="s">
        <v>483</v>
      </c>
      <c r="E50" s="515" t="s">
        <v>46</v>
      </c>
      <c r="F50" s="516">
        <v>15</v>
      </c>
      <c r="G50" s="516">
        <v>15</v>
      </c>
      <c r="H50" s="516">
        <v>15</v>
      </c>
      <c r="I50" s="516">
        <v>15</v>
      </c>
      <c r="J50" s="516">
        <v>15</v>
      </c>
      <c r="K50" s="516">
        <v>15</v>
      </c>
      <c r="L50" s="516">
        <v>10</v>
      </c>
      <c r="M50" s="517" t="s">
        <v>143</v>
      </c>
      <c r="N50" s="421"/>
      <c r="O50" s="422">
        <f t="shared" si="13"/>
        <v>90</v>
      </c>
      <c r="P50" s="423">
        <f t="shared" si="1"/>
        <v>1</v>
      </c>
      <c r="Q50" s="163" t="str">
        <f t="shared" si="2"/>
        <v>Fuerte</v>
      </c>
      <c r="R50" s="435"/>
      <c r="S50" s="436"/>
      <c r="T50" s="437"/>
      <c r="U50" s="167" t="str">
        <f t="shared" si="23"/>
        <v>Fuerte</v>
      </c>
      <c r="V50" s="167" t="str">
        <f t="shared" si="24"/>
        <v/>
      </c>
      <c r="W50" s="167" t="str">
        <f t="shared" si="25"/>
        <v/>
      </c>
      <c r="X50" s="168" t="str">
        <f t="shared" si="26"/>
        <v>Control fuerte pero si el riesgo residual lo requiere y según la opción de manejo escogida, cada responsable involucrado debe liderar acciones adicionales</v>
      </c>
      <c r="Y50" s="169">
        <f t="shared" si="7"/>
        <v>2</v>
      </c>
      <c r="Z50" s="438"/>
      <c r="AA50" s="435"/>
      <c r="AB50" s="171" t="str">
        <f t="shared" si="8"/>
        <v/>
      </c>
      <c r="AC50" s="439"/>
      <c r="AD50" s="436"/>
    </row>
    <row r="51" spans="1:43" s="427" customFormat="1" x14ac:dyDescent="0.2">
      <c r="A51" s="433"/>
      <c r="B51" s="433"/>
      <c r="C51" s="434"/>
      <c r="D51" s="442"/>
      <c r="E51" s="418"/>
      <c r="F51" s="419"/>
      <c r="G51" s="419"/>
      <c r="H51" s="419"/>
      <c r="I51" s="419"/>
      <c r="J51" s="419"/>
      <c r="K51" s="419"/>
      <c r="L51" s="419"/>
      <c r="M51" s="420"/>
      <c r="N51" s="421"/>
      <c r="O51" s="422">
        <f t="shared" si="13"/>
        <v>0</v>
      </c>
      <c r="P51" s="423">
        <f t="shared" si="1"/>
        <v>0</v>
      </c>
      <c r="Q51" s="163" t="str">
        <f t="shared" si="2"/>
        <v>Débil</v>
      </c>
      <c r="R51" s="435"/>
      <c r="S51" s="436"/>
      <c r="T51" s="437"/>
      <c r="U51" s="167" t="str">
        <f t="shared" si="23"/>
        <v/>
      </c>
      <c r="V51" s="167" t="str">
        <f t="shared" si="24"/>
        <v/>
      </c>
      <c r="W51" s="167" t="str">
        <f t="shared" si="25"/>
        <v>Débil</v>
      </c>
      <c r="X51" s="168" t="str">
        <f t="shared" si="26"/>
        <v>Requiere plan de acción para fortalecer el control</v>
      </c>
      <c r="Y51" s="169" t="str">
        <f t="shared" si="7"/>
        <v/>
      </c>
      <c r="Z51" s="438"/>
      <c r="AA51" s="435"/>
      <c r="AB51" s="171" t="str">
        <f t="shared" si="8"/>
        <v/>
      </c>
      <c r="AC51" s="439"/>
      <c r="AD51" s="436"/>
    </row>
    <row r="52" spans="1:43" s="427" customFormat="1" x14ac:dyDescent="0.2">
      <c r="A52" s="433"/>
      <c r="B52" s="433"/>
      <c r="C52" s="434"/>
      <c r="D52" s="442"/>
      <c r="E52" s="418"/>
      <c r="F52" s="419"/>
      <c r="G52" s="419"/>
      <c r="H52" s="419"/>
      <c r="I52" s="419"/>
      <c r="J52" s="419"/>
      <c r="K52" s="419"/>
      <c r="L52" s="419"/>
      <c r="M52" s="420"/>
      <c r="N52" s="421"/>
      <c r="O52" s="422">
        <f t="shared" si="13"/>
        <v>0</v>
      </c>
      <c r="P52" s="423">
        <f t="shared" si="1"/>
        <v>0</v>
      </c>
      <c r="Q52" s="163" t="str">
        <f t="shared" si="2"/>
        <v>Débil</v>
      </c>
      <c r="R52" s="435"/>
      <c r="S52" s="436"/>
      <c r="T52" s="452"/>
      <c r="U52" s="167" t="str">
        <f t="shared" si="23"/>
        <v/>
      </c>
      <c r="V52" s="167" t="str">
        <f t="shared" si="24"/>
        <v/>
      </c>
      <c r="W52" s="167" t="str">
        <f t="shared" si="25"/>
        <v>Débil</v>
      </c>
      <c r="X52" s="168" t="str">
        <f t="shared" si="26"/>
        <v>Requiere plan de acción para fortalecer el control</v>
      </c>
      <c r="Y52" s="169" t="str">
        <f t="shared" si="7"/>
        <v/>
      </c>
      <c r="Z52" s="443"/>
      <c r="AA52" s="444"/>
      <c r="AB52" s="171" t="str">
        <f t="shared" si="8"/>
        <v/>
      </c>
      <c r="AC52" s="426"/>
      <c r="AD52" s="445"/>
    </row>
    <row r="53" spans="1:43" s="427" customFormat="1" ht="15.75" x14ac:dyDescent="0.25">
      <c r="A53" s="446"/>
      <c r="B53" s="446"/>
      <c r="C53" s="447"/>
      <c r="D53" s="448"/>
      <c r="E53" s="418"/>
      <c r="F53" s="419"/>
      <c r="G53" s="419"/>
      <c r="H53" s="419"/>
      <c r="I53" s="419"/>
      <c r="J53" s="419"/>
      <c r="K53" s="419"/>
      <c r="L53" s="419"/>
      <c r="M53" s="420"/>
      <c r="N53" s="421"/>
      <c r="O53" s="422">
        <f t="shared" si="13"/>
        <v>0</v>
      </c>
      <c r="P53" s="423">
        <f t="shared" si="1"/>
        <v>0</v>
      </c>
      <c r="Q53" s="163" t="str">
        <f t="shared" si="2"/>
        <v>Débil</v>
      </c>
      <c r="R53" s="435"/>
      <c r="S53" s="436"/>
      <c r="T53" s="437"/>
      <c r="U53" s="167" t="str">
        <f t="shared" si="23"/>
        <v/>
      </c>
      <c r="V53" s="167" t="str">
        <f t="shared" si="24"/>
        <v/>
      </c>
      <c r="W53" s="167" t="str">
        <f t="shared" si="25"/>
        <v>Débil</v>
      </c>
      <c r="X53" s="168" t="str">
        <f t="shared" si="26"/>
        <v>Requiere plan de acción para fortalecer el control</v>
      </c>
      <c r="Y53" s="169" t="str">
        <f t="shared" si="7"/>
        <v/>
      </c>
      <c r="Z53" s="425"/>
      <c r="AA53" s="424">
        <f>IF(OR(W53="Débil",Z53=0),0,IF(Z53=1,1,IF(AND(U53="Fuerte",Z53=2),2,1)))</f>
        <v>0</v>
      </c>
      <c r="AB53" s="171" t="str">
        <f t="shared" si="8"/>
        <v/>
      </c>
      <c r="AC53" s="425"/>
      <c r="AD53" s="424">
        <f>IF(OR(W53="Débil",AC53=0),0,IF(AC53=1,1,IF(AND(U53="Fuerte",AC53=2),2,1)))</f>
        <v>0</v>
      </c>
      <c r="AF53" s="428"/>
      <c r="AG53" s="440"/>
      <c r="AH53" s="440"/>
      <c r="AI53" s="440"/>
      <c r="AJ53" s="453"/>
      <c r="AK53" s="431"/>
      <c r="AL53" s="431"/>
      <c r="AM53" s="431"/>
      <c r="AN53" s="440"/>
      <c r="AO53" s="440"/>
      <c r="AP53" s="440"/>
      <c r="AQ53" s="453"/>
    </row>
    <row r="54" spans="1:43" s="427" customFormat="1" ht="15.75" x14ac:dyDescent="0.2">
      <c r="A54" s="433"/>
      <c r="B54" s="433"/>
      <c r="C54" s="434"/>
      <c r="D54" s="448"/>
      <c r="E54" s="418"/>
      <c r="F54" s="419"/>
      <c r="G54" s="419"/>
      <c r="H54" s="419"/>
      <c r="I54" s="419"/>
      <c r="J54" s="419"/>
      <c r="K54" s="419"/>
      <c r="L54" s="419"/>
      <c r="M54" s="420"/>
      <c r="N54" s="421"/>
      <c r="O54" s="422">
        <f t="shared" si="13"/>
        <v>0</v>
      </c>
      <c r="P54" s="423">
        <f t="shared" si="1"/>
        <v>0</v>
      </c>
      <c r="Q54" s="163" t="str">
        <f t="shared" si="2"/>
        <v>Débil</v>
      </c>
      <c r="R54" s="435"/>
      <c r="S54" s="436"/>
      <c r="T54" s="437"/>
      <c r="U54" s="167" t="str">
        <f t="shared" si="23"/>
        <v/>
      </c>
      <c r="V54" s="167" t="str">
        <f t="shared" si="24"/>
        <v/>
      </c>
      <c r="W54" s="167" t="str">
        <f t="shared" si="25"/>
        <v>Débil</v>
      </c>
      <c r="X54" s="168" t="str">
        <f t="shared" si="26"/>
        <v>Requiere plan de acción para fortalecer el control</v>
      </c>
      <c r="Y54" s="169" t="str">
        <f t="shared" si="7"/>
        <v/>
      </c>
      <c r="Z54" s="438"/>
      <c r="AA54" s="435"/>
      <c r="AB54" s="171" t="str">
        <f t="shared" si="8"/>
        <v/>
      </c>
      <c r="AC54" s="439"/>
      <c r="AD54" s="436"/>
      <c r="AF54" s="428"/>
      <c r="AG54" s="440"/>
      <c r="AH54" s="440"/>
      <c r="AI54" s="440"/>
      <c r="AJ54" s="453"/>
      <c r="AK54" s="431"/>
      <c r="AL54" s="431"/>
      <c r="AM54" s="431"/>
      <c r="AN54" s="440"/>
      <c r="AO54" s="440"/>
      <c r="AP54" s="440"/>
      <c r="AQ54" s="453"/>
    </row>
    <row r="55" spans="1:43" s="427" customFormat="1" ht="15.75" x14ac:dyDescent="0.2">
      <c r="A55" s="449"/>
      <c r="B55" s="449"/>
      <c r="C55" s="434"/>
      <c r="D55" s="448"/>
      <c r="E55" s="418"/>
      <c r="F55" s="419"/>
      <c r="G55" s="419"/>
      <c r="H55" s="419"/>
      <c r="I55" s="419"/>
      <c r="J55" s="419"/>
      <c r="K55" s="419"/>
      <c r="L55" s="419"/>
      <c r="M55" s="420"/>
      <c r="N55" s="421"/>
      <c r="O55" s="422">
        <f t="shared" si="13"/>
        <v>0</v>
      </c>
      <c r="P55" s="423">
        <f t="shared" si="1"/>
        <v>0</v>
      </c>
      <c r="Q55" s="163" t="str">
        <f t="shared" si="2"/>
        <v>Débil</v>
      </c>
      <c r="R55" s="435"/>
      <c r="S55" s="436"/>
      <c r="T55" s="437"/>
      <c r="U55" s="167" t="str">
        <f t="shared" si="23"/>
        <v/>
      </c>
      <c r="V55" s="167" t="str">
        <f t="shared" si="24"/>
        <v/>
      </c>
      <c r="W55" s="167" t="str">
        <f t="shared" si="25"/>
        <v>Débil</v>
      </c>
      <c r="X55" s="168" t="str">
        <f t="shared" si="26"/>
        <v>Requiere plan de acción para fortalecer el control</v>
      </c>
      <c r="Y55" s="169" t="str">
        <f t="shared" si="7"/>
        <v/>
      </c>
      <c r="Z55" s="438"/>
      <c r="AA55" s="435"/>
      <c r="AB55" s="171" t="str">
        <f t="shared" si="8"/>
        <v/>
      </c>
      <c r="AC55" s="439"/>
      <c r="AD55" s="436"/>
      <c r="AF55" s="428"/>
      <c r="AG55" s="440"/>
      <c r="AH55" s="440"/>
      <c r="AI55" s="440"/>
      <c r="AJ55" s="453"/>
      <c r="AK55" s="431"/>
      <c r="AL55" s="431"/>
      <c r="AM55" s="431"/>
      <c r="AN55" s="440"/>
      <c r="AO55" s="440"/>
      <c r="AP55" s="440"/>
      <c r="AQ55" s="453"/>
    </row>
    <row r="56" spans="1:43" s="172" customFormat="1" ht="105" x14ac:dyDescent="0.2">
      <c r="A56" s="355" t="str">
        <f>'2. MAPA DE RIESGOS '!C16</f>
        <v xml:space="preserve">5: Desviación en el uso de los bienes y servicios de la Entidad con la intención de favorecer intereses propios o de terceros.
</v>
      </c>
      <c r="B56" s="355"/>
      <c r="C56" s="388" t="s">
        <v>352</v>
      </c>
      <c r="D56" s="487" t="s">
        <v>356</v>
      </c>
      <c r="E56" s="160" t="s">
        <v>46</v>
      </c>
      <c r="F56" s="161">
        <v>15</v>
      </c>
      <c r="G56" s="161">
        <v>15</v>
      </c>
      <c r="H56" s="161">
        <v>15</v>
      </c>
      <c r="I56" s="161">
        <v>15</v>
      </c>
      <c r="J56" s="161">
        <v>15</v>
      </c>
      <c r="K56" s="161">
        <v>15</v>
      </c>
      <c r="L56" s="161">
        <v>10</v>
      </c>
      <c r="M56" s="375" t="s">
        <v>143</v>
      </c>
      <c r="N56" s="365"/>
      <c r="O56" s="162">
        <f t="shared" si="13"/>
        <v>90</v>
      </c>
      <c r="P56" s="414">
        <f t="shared" si="1"/>
        <v>1</v>
      </c>
      <c r="Q56" s="163" t="str">
        <f t="shared" si="2"/>
        <v>Fuerte</v>
      </c>
      <c r="R56" s="461">
        <f>ROUNDUP(AVERAGEIF(P56:P67,"&gt;0"),1)</f>
        <v>1</v>
      </c>
      <c r="S56" s="165" t="str">
        <f>IF(R56&gt;96%,"Fuerte",IF(R56&lt;50%,"Débil","Moderada"))</f>
        <v>Fuerte</v>
      </c>
      <c r="T56" s="166" t="str">
        <f>IF(R56&lt;96%,"Se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56" s="167" t="str">
        <f t="shared" si="23"/>
        <v>Fuerte</v>
      </c>
      <c r="V56" s="167" t="str">
        <f t="shared" si="24"/>
        <v/>
      </c>
      <c r="W56" s="167" t="str">
        <f t="shared" si="25"/>
        <v/>
      </c>
      <c r="X56" s="168" t="str">
        <f t="shared" si="26"/>
        <v>Control fuerte pero si el riesgo residual lo requiere y según la opción de manejo escogida, cada responsable involucrado debe liderar acciones adicionales</v>
      </c>
      <c r="Y56" s="169">
        <f t="shared" si="7"/>
        <v>2</v>
      </c>
      <c r="Z56" s="463">
        <f>IFERROR(ROUND(AVERAGE(Y56:Y67),0),0)</f>
        <v>2</v>
      </c>
      <c r="AA56" s="165">
        <f>IF(OR(W56="Débil",Z56=0),0,IF(Z56=1,1,IF(AND(U56="Fuerte",Z56=2),2,1)))</f>
        <v>2</v>
      </c>
      <c r="AB56" s="171" t="str">
        <f t="shared" si="8"/>
        <v/>
      </c>
      <c r="AC56" s="463">
        <f>IFERROR(ROUND(AVERAGE(AB56:AB67),0),0)</f>
        <v>1</v>
      </c>
      <c r="AD56" s="165">
        <f>IF(OR(W56="Débil",AC56=0),0,IF(AC56=1,1,IF(AND(U56="Fuerte",AC56=2),2,1)))</f>
        <v>1</v>
      </c>
    </row>
    <row r="57" spans="1:43" ht="63.75" x14ac:dyDescent="0.2">
      <c r="A57" s="406"/>
      <c r="B57" s="406"/>
      <c r="C57" s="388" t="s">
        <v>353</v>
      </c>
      <c r="D57" s="188" t="s">
        <v>332</v>
      </c>
      <c r="E57" s="160" t="s">
        <v>46</v>
      </c>
      <c r="F57" s="186">
        <v>15</v>
      </c>
      <c r="G57" s="186">
        <v>15</v>
      </c>
      <c r="H57" s="186">
        <v>15</v>
      </c>
      <c r="I57" s="186">
        <v>15</v>
      </c>
      <c r="J57" s="186">
        <v>15</v>
      </c>
      <c r="K57" s="186">
        <v>15</v>
      </c>
      <c r="L57" s="186">
        <v>10</v>
      </c>
      <c r="M57" s="376" t="s">
        <v>143</v>
      </c>
      <c r="N57" s="365"/>
      <c r="O57" s="162">
        <f t="shared" si="13"/>
        <v>90</v>
      </c>
      <c r="P57" s="414">
        <f t="shared" si="1"/>
        <v>1</v>
      </c>
      <c r="Q57" s="163" t="str">
        <f t="shared" si="2"/>
        <v>Fuerte</v>
      </c>
      <c r="R57" s="178"/>
      <c r="S57" s="184"/>
      <c r="T57" s="194"/>
      <c r="U57" s="167" t="str">
        <f t="shared" si="23"/>
        <v>Fuerte</v>
      </c>
      <c r="V57" s="167" t="str">
        <f t="shared" si="24"/>
        <v/>
      </c>
      <c r="W57" s="167" t="str">
        <f t="shared" si="25"/>
        <v/>
      </c>
      <c r="X57" s="168" t="str">
        <f t="shared" si="26"/>
        <v>Control fuerte pero si el riesgo residual lo requiere y según la opción de manejo escogida, cada responsable involucrado debe liderar acciones adicionales</v>
      </c>
      <c r="Y57" s="169">
        <f t="shared" si="7"/>
        <v>2</v>
      </c>
      <c r="Z57" s="181"/>
      <c r="AA57" s="182"/>
      <c r="AB57" s="171" t="str">
        <f t="shared" si="8"/>
        <v/>
      </c>
      <c r="AC57" s="183"/>
      <c r="AD57" s="184"/>
    </row>
    <row r="58" spans="1:43" ht="89.25" x14ac:dyDescent="0.2">
      <c r="A58" s="406"/>
      <c r="B58" s="406"/>
      <c r="C58" s="388" t="s">
        <v>369</v>
      </c>
      <c r="D58" s="405" t="s">
        <v>370</v>
      </c>
      <c r="E58" s="160" t="s">
        <v>46</v>
      </c>
      <c r="F58" s="186">
        <v>15</v>
      </c>
      <c r="G58" s="186">
        <v>15</v>
      </c>
      <c r="H58" s="186">
        <v>15</v>
      </c>
      <c r="I58" s="186">
        <v>15</v>
      </c>
      <c r="J58" s="186">
        <v>15</v>
      </c>
      <c r="K58" s="186">
        <v>15</v>
      </c>
      <c r="L58" s="186">
        <v>10</v>
      </c>
      <c r="M58" s="376" t="s">
        <v>143</v>
      </c>
      <c r="N58" s="365"/>
      <c r="O58" s="162">
        <f t="shared" si="13"/>
        <v>90</v>
      </c>
      <c r="P58" s="414">
        <f t="shared" si="1"/>
        <v>1</v>
      </c>
      <c r="Q58" s="163" t="str">
        <f t="shared" si="2"/>
        <v>Fuerte</v>
      </c>
      <c r="R58" s="178"/>
      <c r="S58" s="184"/>
      <c r="T58" s="194"/>
      <c r="U58" s="167" t="str">
        <f t="shared" si="23"/>
        <v>Fuerte</v>
      </c>
      <c r="V58" s="167" t="str">
        <f t="shared" si="24"/>
        <v/>
      </c>
      <c r="W58" s="167" t="str">
        <f t="shared" si="25"/>
        <v/>
      </c>
      <c r="X58" s="168" t="str">
        <f t="shared" si="26"/>
        <v>Control fuerte pero si el riesgo residual lo requiere y según la opción de manejo escogida, cada responsable involucrado debe liderar acciones adicionales</v>
      </c>
      <c r="Y58" s="169">
        <f t="shared" si="7"/>
        <v>2</v>
      </c>
      <c r="Z58" s="181"/>
      <c r="AA58" s="182"/>
      <c r="AB58" s="171" t="str">
        <f t="shared" si="8"/>
        <v/>
      </c>
      <c r="AC58" s="183"/>
      <c r="AD58" s="184"/>
    </row>
    <row r="59" spans="1:43" ht="36" customHeight="1" x14ac:dyDescent="0.2">
      <c r="A59" s="406"/>
      <c r="B59" s="406"/>
      <c r="C59" s="388" t="s">
        <v>399</v>
      </c>
      <c r="D59" s="188" t="s">
        <v>400</v>
      </c>
      <c r="E59" s="160" t="s">
        <v>68</v>
      </c>
      <c r="F59" s="186">
        <v>15</v>
      </c>
      <c r="G59" s="186">
        <v>15</v>
      </c>
      <c r="H59" s="186">
        <v>15</v>
      </c>
      <c r="I59" s="186">
        <v>15</v>
      </c>
      <c r="J59" s="186">
        <v>15</v>
      </c>
      <c r="K59" s="186">
        <v>15</v>
      </c>
      <c r="L59" s="186">
        <v>10</v>
      </c>
      <c r="M59" s="376" t="s">
        <v>143</v>
      </c>
      <c r="N59" s="365"/>
      <c r="O59" s="162">
        <f t="shared" si="13"/>
        <v>90</v>
      </c>
      <c r="P59" s="414">
        <f t="shared" si="1"/>
        <v>1</v>
      </c>
      <c r="Q59" s="163" t="str">
        <f t="shared" si="2"/>
        <v>Fuerte</v>
      </c>
      <c r="R59" s="178"/>
      <c r="S59" s="184"/>
      <c r="T59" s="194"/>
      <c r="U59" s="167" t="str">
        <f t="shared" si="23"/>
        <v>Fuerte</v>
      </c>
      <c r="V59" s="167" t="str">
        <f t="shared" si="24"/>
        <v/>
      </c>
      <c r="W59" s="167" t="str">
        <f t="shared" si="25"/>
        <v/>
      </c>
      <c r="X59" s="168" t="str">
        <f t="shared" si="26"/>
        <v>Control fuerte pero si el riesgo residual lo requiere y según la opción de manejo escogida, cada responsable involucrado debe liderar acciones adicionales</v>
      </c>
      <c r="Y59" s="169" t="str">
        <f t="shared" si="7"/>
        <v/>
      </c>
      <c r="Z59" s="181"/>
      <c r="AA59" s="182"/>
      <c r="AB59" s="171">
        <f t="shared" si="8"/>
        <v>2</v>
      </c>
      <c r="AC59" s="183"/>
      <c r="AD59" s="184"/>
    </row>
    <row r="60" spans="1:43" ht="38.25" x14ac:dyDescent="0.2">
      <c r="A60" s="406"/>
      <c r="B60" s="406"/>
      <c r="C60" s="388" t="s">
        <v>428</v>
      </c>
      <c r="D60" s="188" t="s">
        <v>436</v>
      </c>
      <c r="E60" s="160" t="s">
        <v>46</v>
      </c>
      <c r="F60" s="186">
        <v>15</v>
      </c>
      <c r="G60" s="186">
        <v>15</v>
      </c>
      <c r="H60" s="186">
        <v>15</v>
      </c>
      <c r="I60" s="186">
        <v>15</v>
      </c>
      <c r="J60" s="186">
        <v>15</v>
      </c>
      <c r="K60" s="186">
        <v>15</v>
      </c>
      <c r="L60" s="186">
        <v>10</v>
      </c>
      <c r="M60" s="376" t="s">
        <v>143</v>
      </c>
      <c r="N60" s="365"/>
      <c r="O60" s="162">
        <f t="shared" si="13"/>
        <v>90</v>
      </c>
      <c r="P60" s="414">
        <f t="shared" si="1"/>
        <v>1</v>
      </c>
      <c r="Q60" s="163" t="str">
        <f t="shared" si="2"/>
        <v>Fuerte</v>
      </c>
      <c r="R60" s="178"/>
      <c r="S60" s="184"/>
      <c r="T60" s="194"/>
      <c r="U60" s="167" t="str">
        <f t="shared" si="23"/>
        <v>Fuerte</v>
      </c>
      <c r="V60" s="167" t="str">
        <f t="shared" si="24"/>
        <v/>
      </c>
      <c r="W60" s="167" t="str">
        <f t="shared" si="25"/>
        <v/>
      </c>
      <c r="X60" s="168" t="str">
        <f t="shared" si="26"/>
        <v>Control fuerte pero si el riesgo residual lo requiere y según la opción de manejo escogida, cada responsable involucrado debe liderar acciones adicionales</v>
      </c>
      <c r="Y60" s="169">
        <f t="shared" si="7"/>
        <v>2</v>
      </c>
      <c r="Z60" s="181"/>
      <c r="AA60" s="182"/>
      <c r="AB60" s="171" t="str">
        <f t="shared" si="8"/>
        <v/>
      </c>
      <c r="AC60" s="183"/>
      <c r="AD60" s="184"/>
    </row>
    <row r="61" spans="1:43" ht="38.25" x14ac:dyDescent="0.2">
      <c r="A61" s="406"/>
      <c r="B61" s="406"/>
      <c r="C61" s="388" t="s">
        <v>368</v>
      </c>
      <c r="D61" s="188" t="s">
        <v>451</v>
      </c>
      <c r="E61" s="160" t="s">
        <v>68</v>
      </c>
      <c r="F61" s="186">
        <v>15</v>
      </c>
      <c r="G61" s="186">
        <v>15</v>
      </c>
      <c r="H61" s="186">
        <v>15</v>
      </c>
      <c r="I61" s="186">
        <v>10</v>
      </c>
      <c r="J61" s="186">
        <v>15</v>
      </c>
      <c r="K61" s="186">
        <v>15</v>
      </c>
      <c r="L61" s="186">
        <v>10</v>
      </c>
      <c r="M61" s="376" t="s">
        <v>143</v>
      </c>
      <c r="N61" s="365"/>
      <c r="O61" s="162">
        <f t="shared" si="13"/>
        <v>85</v>
      </c>
      <c r="P61" s="414">
        <f t="shared" si="1"/>
        <v>0.94444444444444442</v>
      </c>
      <c r="Q61" s="163" t="str">
        <f t="shared" si="2"/>
        <v>Moderado</v>
      </c>
      <c r="R61" s="178"/>
      <c r="S61" s="184"/>
      <c r="T61" s="194"/>
      <c r="U61" s="167" t="str">
        <f t="shared" si="23"/>
        <v/>
      </c>
      <c r="V61" s="167" t="str">
        <f t="shared" si="24"/>
        <v>Moderada</v>
      </c>
      <c r="W61" s="167" t="str">
        <f t="shared" si="25"/>
        <v/>
      </c>
      <c r="X61" s="168" t="str">
        <f t="shared" si="26"/>
        <v>Requiere plan de acción para fortalecer el control</v>
      </c>
      <c r="Y61" s="169" t="str">
        <f t="shared" si="7"/>
        <v/>
      </c>
      <c r="Z61" s="181"/>
      <c r="AA61" s="182"/>
      <c r="AB61" s="171">
        <f t="shared" si="8"/>
        <v>1</v>
      </c>
      <c r="AC61" s="183"/>
      <c r="AD61" s="184"/>
    </row>
    <row r="62" spans="1:43" ht="51" x14ac:dyDescent="0.2">
      <c r="A62" s="406"/>
      <c r="B62" s="406"/>
      <c r="C62" s="388" t="s">
        <v>363</v>
      </c>
      <c r="D62" s="188" t="s">
        <v>492</v>
      </c>
      <c r="E62" s="160" t="s">
        <v>46</v>
      </c>
      <c r="F62" s="186">
        <v>15</v>
      </c>
      <c r="G62" s="186">
        <v>15</v>
      </c>
      <c r="H62" s="186">
        <v>15</v>
      </c>
      <c r="I62" s="186">
        <v>15</v>
      </c>
      <c r="J62" s="186">
        <v>15</v>
      </c>
      <c r="K62" s="186">
        <v>15</v>
      </c>
      <c r="L62" s="186">
        <v>10</v>
      </c>
      <c r="M62" s="376" t="s">
        <v>143</v>
      </c>
      <c r="N62" s="365"/>
      <c r="O62" s="162">
        <f t="shared" ref="O62" si="54">SUM(F62:K62)</f>
        <v>90</v>
      </c>
      <c r="P62" s="414">
        <f t="shared" ref="P62" si="55">(O62*1)/90</f>
        <v>1</v>
      </c>
      <c r="Q62" s="163" t="str">
        <f t="shared" ref="Q62" si="56">IF(P62&gt;=96%,"Fuerte",(IF(P62&lt;=85%,"Débil","Moderado")))</f>
        <v>Fuerte</v>
      </c>
      <c r="R62" s="178"/>
      <c r="S62" s="184"/>
      <c r="T62" s="194"/>
      <c r="U62" s="167" t="str">
        <f t="shared" ref="U62" si="57">IF(AND(Q62="Fuerte",M62="Fuerte"),"Fuerte","")</f>
        <v>Fuerte</v>
      </c>
      <c r="V62" s="167" t="str">
        <f t="shared" ref="V62" si="58">IF(U62="Fuerte","",IF(OR(Q62="Débil",M62="Débil"),"","Moderada"))</f>
        <v/>
      </c>
      <c r="W62" s="167" t="str">
        <f t="shared" ref="W62" si="59">IF(OR(U62="Fuerte",V62="Moderada"),"","Débil")</f>
        <v/>
      </c>
      <c r="X62" s="168" t="str">
        <f t="shared" ref="X62" si="60">IF(AND(Q62="Fuerte",M62="Fuerte"),"Control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62" s="169">
        <f t="shared" si="7"/>
        <v>2</v>
      </c>
      <c r="Z62" s="181"/>
      <c r="AA62" s="182"/>
      <c r="AB62" s="171" t="str">
        <f t="shared" si="8"/>
        <v/>
      </c>
      <c r="AC62" s="183"/>
      <c r="AD62" s="184"/>
    </row>
    <row r="63" spans="1:43" ht="51" x14ac:dyDescent="0.2">
      <c r="A63" s="406"/>
      <c r="B63" s="406"/>
      <c r="C63" s="388">
        <v>3</v>
      </c>
      <c r="D63" s="520" t="s">
        <v>491</v>
      </c>
      <c r="E63" s="515" t="s">
        <v>68</v>
      </c>
      <c r="F63" s="516">
        <v>15</v>
      </c>
      <c r="G63" s="516">
        <v>15</v>
      </c>
      <c r="H63" s="516">
        <v>15</v>
      </c>
      <c r="I63" s="516">
        <v>10</v>
      </c>
      <c r="J63" s="516">
        <v>15</v>
      </c>
      <c r="K63" s="516">
        <v>15</v>
      </c>
      <c r="L63" s="516">
        <v>10</v>
      </c>
      <c r="M63" s="517" t="s">
        <v>143</v>
      </c>
      <c r="N63" s="365"/>
      <c r="O63" s="162">
        <f t="shared" ref="O63" si="61">SUM(F63:K63)</f>
        <v>85</v>
      </c>
      <c r="P63" s="414">
        <f t="shared" ref="P63" si="62">(O63*1)/90</f>
        <v>0.94444444444444442</v>
      </c>
      <c r="Q63" s="163" t="str">
        <f t="shared" ref="Q63" si="63">IF(P63&gt;=96%,"Fuerte",(IF(P63&lt;=85%,"Débil","Moderado")))</f>
        <v>Moderado</v>
      </c>
      <c r="R63" s="178"/>
      <c r="S63" s="184"/>
      <c r="T63" s="194"/>
      <c r="U63" s="167" t="str">
        <f t="shared" ref="U63" si="64">IF(AND(Q63="Fuerte",M63="Fuerte"),"Fuerte","")</f>
        <v/>
      </c>
      <c r="V63" s="167" t="str">
        <f t="shared" ref="V63" si="65">IF(U63="Fuerte","",IF(OR(Q63="Débil",M63="Débil"),"","Moderada"))</f>
        <v>Moderada</v>
      </c>
      <c r="W63" s="167" t="str">
        <f t="shared" ref="W63" si="66">IF(OR(U63="Fuerte",V63="Moderada"),"","Débil")</f>
        <v/>
      </c>
      <c r="X63" s="168" t="str">
        <f t="shared" ref="X63" si="67">IF(AND(Q63="Fuerte",M63="Fuerte"),"Control fuerte pero si el riesgo residual lo requiere y según la opción de manejo escogida, cada responsable involucrado debe liderar acciones adicionales","Requiere plan de acción para fortalecer el control")</f>
        <v>Requiere plan de acción para fortalecer el control</v>
      </c>
      <c r="Y63" s="169" t="str">
        <f t="shared" ref="Y63" si="68">IF(E63="Preventivo",IF(U63="Fuerte",2,IF(V63="Moderada",1,"")),"")</f>
        <v/>
      </c>
      <c r="Z63" s="181"/>
      <c r="AA63" s="182"/>
      <c r="AB63" s="171">
        <f t="shared" si="8"/>
        <v>1</v>
      </c>
      <c r="AC63" s="183"/>
      <c r="AD63" s="184"/>
    </row>
    <row r="64" spans="1:43" s="172" customFormat="1" ht="38.25" x14ac:dyDescent="0.2">
      <c r="A64" s="189"/>
      <c r="B64" s="189"/>
      <c r="C64" s="391" t="s">
        <v>354</v>
      </c>
      <c r="D64" s="176" t="s">
        <v>356</v>
      </c>
      <c r="E64" s="160" t="s">
        <v>46</v>
      </c>
      <c r="F64" s="186">
        <v>15</v>
      </c>
      <c r="G64" s="186">
        <v>15</v>
      </c>
      <c r="H64" s="186">
        <v>15</v>
      </c>
      <c r="I64" s="186">
        <v>15</v>
      </c>
      <c r="J64" s="186">
        <v>15</v>
      </c>
      <c r="K64" s="186">
        <v>15</v>
      </c>
      <c r="L64" s="186">
        <v>10</v>
      </c>
      <c r="M64" s="376" t="s">
        <v>143</v>
      </c>
      <c r="N64" s="365"/>
      <c r="O64" s="162">
        <f t="shared" si="13"/>
        <v>90</v>
      </c>
      <c r="P64" s="414">
        <f t="shared" si="1"/>
        <v>1</v>
      </c>
      <c r="Q64" s="163" t="str">
        <f t="shared" si="2"/>
        <v>Fuerte</v>
      </c>
      <c r="R64" s="178"/>
      <c r="S64" s="179"/>
      <c r="T64" s="180"/>
      <c r="U64" s="167" t="str">
        <f t="shared" si="23"/>
        <v>Fuerte</v>
      </c>
      <c r="V64" s="167" t="str">
        <f t="shared" si="24"/>
        <v/>
      </c>
      <c r="W64" s="167" t="str">
        <f t="shared" si="25"/>
        <v/>
      </c>
      <c r="X64" s="168" t="str">
        <f t="shared" si="26"/>
        <v>Control fuerte pero si el riesgo residual lo requiere y según la opción de manejo escogida, cada responsable involucrado debe liderar acciones adicionales</v>
      </c>
      <c r="Y64" s="169">
        <f t="shared" si="7"/>
        <v>2</v>
      </c>
      <c r="Z64" s="181"/>
      <c r="AA64" s="182"/>
      <c r="AB64" s="171" t="str">
        <f t="shared" si="8"/>
        <v/>
      </c>
      <c r="AC64" s="183"/>
      <c r="AD64" s="184"/>
      <c r="AE64" s="140"/>
      <c r="AF64" s="140"/>
      <c r="AG64" s="140"/>
      <c r="AH64" s="140"/>
      <c r="AI64" s="140"/>
      <c r="AJ64" s="140"/>
      <c r="AK64" s="140"/>
      <c r="AL64" s="140"/>
      <c r="AM64" s="140"/>
      <c r="AN64" s="140"/>
      <c r="AO64" s="140"/>
      <c r="AP64" s="140"/>
      <c r="AQ64" s="140"/>
    </row>
    <row r="65" spans="1:43" s="172" customFormat="1" ht="114.75" x14ac:dyDescent="0.2">
      <c r="A65" s="189"/>
      <c r="B65" s="189"/>
      <c r="C65" s="388" t="s">
        <v>355</v>
      </c>
      <c r="D65" s="405" t="s">
        <v>334</v>
      </c>
      <c r="E65" s="160" t="s">
        <v>46</v>
      </c>
      <c r="F65" s="186">
        <v>15</v>
      </c>
      <c r="G65" s="186">
        <v>15</v>
      </c>
      <c r="H65" s="186">
        <v>15</v>
      </c>
      <c r="I65" s="186">
        <v>15</v>
      </c>
      <c r="J65" s="186">
        <v>15</v>
      </c>
      <c r="K65" s="186">
        <v>15</v>
      </c>
      <c r="L65" s="186">
        <v>10</v>
      </c>
      <c r="M65" s="376" t="s">
        <v>143</v>
      </c>
      <c r="N65" s="365"/>
      <c r="O65" s="162">
        <f t="shared" si="13"/>
        <v>90</v>
      </c>
      <c r="P65" s="414">
        <f t="shared" si="1"/>
        <v>1</v>
      </c>
      <c r="Q65" s="163" t="str">
        <f t="shared" si="2"/>
        <v>Fuerte</v>
      </c>
      <c r="R65" s="178"/>
      <c r="S65" s="179"/>
      <c r="T65" s="180"/>
      <c r="U65" s="167" t="str">
        <f t="shared" si="23"/>
        <v>Fuerte</v>
      </c>
      <c r="V65" s="167" t="str">
        <f t="shared" si="24"/>
        <v/>
      </c>
      <c r="W65" s="167" t="str">
        <f t="shared" si="25"/>
        <v/>
      </c>
      <c r="X65" s="168" t="str">
        <f t="shared" si="26"/>
        <v>Control fuerte pero si el riesgo residual lo requiere y según la opción de manejo escogida, cada responsable involucrado debe liderar acciones adicionales</v>
      </c>
      <c r="Y65" s="169">
        <f t="shared" si="7"/>
        <v>2</v>
      </c>
      <c r="Z65" s="181"/>
      <c r="AA65" s="182"/>
      <c r="AB65" s="171" t="str">
        <f t="shared" si="8"/>
        <v/>
      </c>
      <c r="AC65" s="183"/>
      <c r="AD65" s="184"/>
      <c r="AE65" s="140"/>
      <c r="AF65" s="140"/>
      <c r="AG65" s="140"/>
      <c r="AH65" s="140"/>
      <c r="AI65" s="140"/>
      <c r="AJ65" s="140"/>
      <c r="AK65" s="140"/>
      <c r="AL65" s="140"/>
      <c r="AM65" s="140"/>
      <c r="AN65" s="140"/>
      <c r="AO65" s="140"/>
      <c r="AP65" s="140"/>
      <c r="AQ65" s="140"/>
    </row>
    <row r="66" spans="1:43" s="172" customFormat="1" ht="76.5" x14ac:dyDescent="0.2">
      <c r="A66" s="189"/>
      <c r="B66" s="189"/>
      <c r="C66" s="391" t="s">
        <v>371</v>
      </c>
      <c r="D66" s="405" t="s">
        <v>372</v>
      </c>
      <c r="E66" s="160" t="s">
        <v>46</v>
      </c>
      <c r="F66" s="186">
        <v>15</v>
      </c>
      <c r="G66" s="186">
        <v>15</v>
      </c>
      <c r="H66" s="186">
        <v>15</v>
      </c>
      <c r="I66" s="186">
        <v>15</v>
      </c>
      <c r="J66" s="186">
        <v>15</v>
      </c>
      <c r="K66" s="186">
        <v>15</v>
      </c>
      <c r="L66" s="186">
        <v>10</v>
      </c>
      <c r="M66" s="376" t="s">
        <v>143</v>
      </c>
      <c r="N66" s="365"/>
      <c r="O66" s="162">
        <f t="shared" si="13"/>
        <v>90</v>
      </c>
      <c r="P66" s="414">
        <f t="shared" si="1"/>
        <v>1</v>
      </c>
      <c r="Q66" s="163" t="str">
        <f t="shared" si="2"/>
        <v>Fuerte</v>
      </c>
      <c r="R66" s="178"/>
      <c r="S66" s="179"/>
      <c r="T66" s="187"/>
      <c r="U66" s="167" t="str">
        <f t="shared" si="23"/>
        <v>Fuerte</v>
      </c>
      <c r="V66" s="167" t="str">
        <f t="shared" si="24"/>
        <v/>
      </c>
      <c r="W66" s="167" t="str">
        <f t="shared" si="25"/>
        <v/>
      </c>
      <c r="X66" s="168" t="str">
        <f t="shared" si="26"/>
        <v>Control fuerte pero si el riesgo residual lo requiere y según la opción de manejo escogida, cada responsable involucrado debe liderar acciones adicionales</v>
      </c>
      <c r="Y66" s="169">
        <f t="shared" si="7"/>
        <v>2</v>
      </c>
      <c r="Z66" s="190"/>
      <c r="AA66" s="191"/>
      <c r="AB66" s="171" t="str">
        <f t="shared" si="8"/>
        <v/>
      </c>
      <c r="AC66" s="171"/>
      <c r="AD66" s="192"/>
      <c r="AE66" s="140"/>
      <c r="AF66" s="140"/>
      <c r="AG66" s="140"/>
      <c r="AH66" s="140"/>
      <c r="AI66" s="140"/>
      <c r="AJ66" s="140"/>
      <c r="AK66" s="140"/>
      <c r="AL66" s="140"/>
      <c r="AM66" s="140"/>
      <c r="AN66" s="140"/>
      <c r="AO66" s="140"/>
      <c r="AP66" s="140"/>
      <c r="AQ66" s="140"/>
    </row>
    <row r="67" spans="1:43" s="172" customFormat="1" ht="38.25" x14ac:dyDescent="0.2">
      <c r="A67" s="189"/>
      <c r="B67" s="189"/>
      <c r="C67" s="391" t="s">
        <v>373</v>
      </c>
      <c r="D67" s="176" t="s">
        <v>374</v>
      </c>
      <c r="E67" s="160" t="s">
        <v>68</v>
      </c>
      <c r="F67" s="186">
        <v>15</v>
      </c>
      <c r="G67" s="186">
        <v>15</v>
      </c>
      <c r="H67" s="186">
        <v>15</v>
      </c>
      <c r="I67" s="186">
        <v>10</v>
      </c>
      <c r="J67" s="186">
        <v>15</v>
      </c>
      <c r="K67" s="186">
        <v>15</v>
      </c>
      <c r="L67" s="186">
        <v>5</v>
      </c>
      <c r="M67" s="376" t="s">
        <v>143</v>
      </c>
      <c r="N67" s="365"/>
      <c r="O67" s="162">
        <f t="shared" si="13"/>
        <v>85</v>
      </c>
      <c r="P67" s="414">
        <f t="shared" si="1"/>
        <v>0.94444444444444442</v>
      </c>
      <c r="Q67" s="163" t="str">
        <f t="shared" si="2"/>
        <v>Moderado</v>
      </c>
      <c r="R67" s="178"/>
      <c r="S67" s="179"/>
      <c r="T67" s="180"/>
      <c r="U67" s="167" t="str">
        <f t="shared" si="23"/>
        <v/>
      </c>
      <c r="V67" s="167" t="str">
        <f t="shared" si="24"/>
        <v>Moderada</v>
      </c>
      <c r="W67" s="167" t="str">
        <f t="shared" si="25"/>
        <v/>
      </c>
      <c r="X67" s="168" t="str">
        <f t="shared" si="26"/>
        <v>Requiere plan de acción para fortalecer el control</v>
      </c>
      <c r="Y67" s="169" t="str">
        <f t="shared" si="7"/>
        <v/>
      </c>
      <c r="Z67" s="181"/>
      <c r="AA67" s="182"/>
      <c r="AB67" s="171">
        <f t="shared" si="8"/>
        <v>1</v>
      </c>
      <c r="AC67" s="183"/>
      <c r="AD67" s="184"/>
      <c r="AE67" s="140"/>
      <c r="AF67" s="140"/>
      <c r="AG67" s="140"/>
      <c r="AH67" s="140"/>
      <c r="AI67" s="140"/>
      <c r="AJ67" s="140"/>
      <c r="AK67" s="140"/>
      <c r="AL67" s="140"/>
      <c r="AM67" s="140"/>
      <c r="AN67" s="140"/>
      <c r="AO67" s="140"/>
      <c r="AP67" s="140"/>
      <c r="AQ67" s="140"/>
    </row>
    <row r="68" spans="1:43" s="427" customFormat="1" ht="76.5" x14ac:dyDescent="0.2">
      <c r="A68" s="415" t="str">
        <f>'2. MAPA DE RIESGOS '!C17</f>
        <v>6: Manipulación de información pública que favorezca intereses particulares  o beneficie a terceros</v>
      </c>
      <c r="B68" s="415"/>
      <c r="C68" s="416" t="s">
        <v>352</v>
      </c>
      <c r="D68" s="417" t="s">
        <v>337</v>
      </c>
      <c r="E68" s="418" t="s">
        <v>46</v>
      </c>
      <c r="F68" s="419">
        <v>15</v>
      </c>
      <c r="G68" s="419">
        <v>15</v>
      </c>
      <c r="H68" s="419">
        <v>15</v>
      </c>
      <c r="I68" s="419">
        <v>15</v>
      </c>
      <c r="J68" s="419">
        <v>15</v>
      </c>
      <c r="K68" s="419">
        <v>15</v>
      </c>
      <c r="L68" s="419">
        <v>10</v>
      </c>
      <c r="M68" s="420" t="s">
        <v>143</v>
      </c>
      <c r="N68" s="421"/>
      <c r="O68" s="422">
        <f t="shared" si="13"/>
        <v>90</v>
      </c>
      <c r="P68" s="423">
        <f t="shared" si="1"/>
        <v>1</v>
      </c>
      <c r="Q68" s="163" t="str">
        <f t="shared" si="2"/>
        <v>Fuerte</v>
      </c>
      <c r="R68" s="461">
        <f>ROUNDUP(AVERAGEIF(P68:P83,"&gt;0"),1)</f>
        <v>1</v>
      </c>
      <c r="S68" s="165" t="str">
        <f>IF(R68&gt;96%,"Fuerte",IF(R68&lt;50%,"Débil","Moderada"))</f>
        <v>Fuerte</v>
      </c>
      <c r="T68" s="166" t="str">
        <f>IF(R68&lt;96%,"Se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68" s="167" t="str">
        <f t="shared" si="23"/>
        <v>Fuerte</v>
      </c>
      <c r="V68" s="167" t="str">
        <f t="shared" si="24"/>
        <v/>
      </c>
      <c r="W68" s="167" t="str">
        <f t="shared" si="25"/>
        <v/>
      </c>
      <c r="X68" s="168" t="str">
        <f t="shared" si="26"/>
        <v>Control fuerte pero si el riesgo residual lo requiere y según la opción de manejo escogida, cada responsable involucrado debe liderar acciones adicionales</v>
      </c>
      <c r="Y68" s="169">
        <f t="shared" si="7"/>
        <v>2</v>
      </c>
      <c r="Z68" s="463">
        <f>IFERROR(ROUND(AVERAGE(Y68:Y83),0),0)</f>
        <v>2</v>
      </c>
      <c r="AA68" s="424">
        <f>IF(OR(W68="Débil",Z68=0),0,IF(Z68=1,1,IF(AND(U68="Fuerte",Z68=2),2,1)))</f>
        <v>2</v>
      </c>
      <c r="AB68" s="171" t="str">
        <f t="shared" si="8"/>
        <v/>
      </c>
      <c r="AC68" s="463">
        <f>IFERROR(ROUND(AVERAGE(AB68:AB83),0),0)</f>
        <v>1</v>
      </c>
      <c r="AD68" s="424">
        <f>IF(OR(W68="Débil",AC68=0),0,IF(AC68=1,1,IF(AND(U68="Fuerte",AC68=2),2,1)))</f>
        <v>1</v>
      </c>
    </row>
    <row r="69" spans="1:43" s="427" customFormat="1" ht="63.75" x14ac:dyDescent="0.2">
      <c r="A69" s="454"/>
      <c r="B69" s="454"/>
      <c r="C69" s="416" t="s">
        <v>375</v>
      </c>
      <c r="D69" s="455" t="s">
        <v>376</v>
      </c>
      <c r="E69" s="418" t="s">
        <v>46</v>
      </c>
      <c r="F69" s="419">
        <v>15</v>
      </c>
      <c r="G69" s="419">
        <v>15</v>
      </c>
      <c r="H69" s="419">
        <v>15</v>
      </c>
      <c r="I69" s="419">
        <v>15</v>
      </c>
      <c r="J69" s="419">
        <v>15</v>
      </c>
      <c r="K69" s="419">
        <v>15</v>
      </c>
      <c r="L69" s="419">
        <v>10</v>
      </c>
      <c r="M69" s="420" t="s">
        <v>143</v>
      </c>
      <c r="N69" s="421"/>
      <c r="O69" s="422">
        <f t="shared" si="13"/>
        <v>90</v>
      </c>
      <c r="P69" s="423">
        <f t="shared" si="1"/>
        <v>1</v>
      </c>
      <c r="Q69" s="163" t="str">
        <f t="shared" si="2"/>
        <v>Fuerte</v>
      </c>
      <c r="R69" s="435"/>
      <c r="S69" s="436"/>
      <c r="T69" s="437"/>
      <c r="U69" s="167" t="str">
        <f t="shared" si="23"/>
        <v>Fuerte</v>
      </c>
      <c r="V69" s="167" t="str">
        <f t="shared" si="24"/>
        <v/>
      </c>
      <c r="W69" s="167" t="str">
        <f t="shared" si="25"/>
        <v/>
      </c>
      <c r="X69" s="168" t="str">
        <f t="shared" si="26"/>
        <v>Control fuerte pero si el riesgo residual lo requiere y según la opción de manejo escogida, cada responsable involucrado debe liderar acciones adicionales</v>
      </c>
      <c r="Y69" s="169">
        <f t="shared" si="7"/>
        <v>2</v>
      </c>
      <c r="Z69" s="438"/>
      <c r="AA69" s="435"/>
      <c r="AB69" s="171" t="str">
        <f t="shared" si="8"/>
        <v/>
      </c>
      <c r="AC69" s="439"/>
      <c r="AD69" s="436"/>
    </row>
    <row r="70" spans="1:43" s="427" customFormat="1" ht="102" x14ac:dyDescent="0.2">
      <c r="A70" s="454"/>
      <c r="B70" s="454"/>
      <c r="C70" s="416" t="s">
        <v>377</v>
      </c>
      <c r="D70" s="441" t="s">
        <v>378</v>
      </c>
      <c r="E70" s="418" t="s">
        <v>46</v>
      </c>
      <c r="F70" s="419">
        <v>15</v>
      </c>
      <c r="G70" s="419">
        <v>15</v>
      </c>
      <c r="H70" s="419">
        <v>15</v>
      </c>
      <c r="I70" s="419">
        <v>15</v>
      </c>
      <c r="J70" s="419">
        <v>15</v>
      </c>
      <c r="K70" s="419">
        <v>15</v>
      </c>
      <c r="L70" s="419">
        <v>10</v>
      </c>
      <c r="M70" s="420" t="s">
        <v>143</v>
      </c>
      <c r="N70" s="421"/>
      <c r="O70" s="422">
        <f t="shared" si="13"/>
        <v>90</v>
      </c>
      <c r="P70" s="423">
        <f t="shared" si="1"/>
        <v>1</v>
      </c>
      <c r="Q70" s="163" t="str">
        <f t="shared" si="2"/>
        <v>Fuerte</v>
      </c>
      <c r="R70" s="435"/>
      <c r="S70" s="436"/>
      <c r="T70" s="437"/>
      <c r="U70" s="167" t="str">
        <f t="shared" si="23"/>
        <v>Fuerte</v>
      </c>
      <c r="V70" s="167" t="str">
        <f t="shared" si="24"/>
        <v/>
      </c>
      <c r="W70" s="167" t="str">
        <f t="shared" si="25"/>
        <v/>
      </c>
      <c r="X70" s="168" t="str">
        <f t="shared" si="26"/>
        <v>Control fuerte pero si el riesgo residual lo requiere y según la opción de manejo escogida, cada responsable involucrado debe liderar acciones adicionales</v>
      </c>
      <c r="Y70" s="169">
        <f t="shared" si="7"/>
        <v>2</v>
      </c>
      <c r="Z70" s="438"/>
      <c r="AA70" s="435"/>
      <c r="AB70" s="171" t="str">
        <f t="shared" si="8"/>
        <v/>
      </c>
      <c r="AC70" s="439"/>
      <c r="AD70" s="436"/>
    </row>
    <row r="71" spans="1:43" s="427" customFormat="1" ht="38.25" x14ac:dyDescent="0.2">
      <c r="A71" s="454"/>
      <c r="B71" s="454"/>
      <c r="C71" s="434">
        <v>1.4</v>
      </c>
      <c r="D71" s="456" t="s">
        <v>401</v>
      </c>
      <c r="E71" s="418" t="s">
        <v>46</v>
      </c>
      <c r="F71" s="419">
        <v>15</v>
      </c>
      <c r="G71" s="419">
        <v>15</v>
      </c>
      <c r="H71" s="419">
        <v>15</v>
      </c>
      <c r="I71" s="419">
        <v>15</v>
      </c>
      <c r="J71" s="419">
        <v>15</v>
      </c>
      <c r="K71" s="419">
        <v>15</v>
      </c>
      <c r="L71" s="419">
        <v>10</v>
      </c>
      <c r="M71" s="420" t="s">
        <v>143</v>
      </c>
      <c r="N71" s="421"/>
      <c r="O71" s="422">
        <f t="shared" si="13"/>
        <v>90</v>
      </c>
      <c r="P71" s="423">
        <f t="shared" si="1"/>
        <v>1</v>
      </c>
      <c r="Q71" s="163" t="str">
        <f t="shared" si="2"/>
        <v>Fuerte</v>
      </c>
      <c r="R71" s="435"/>
      <c r="S71" s="436"/>
      <c r="T71" s="437"/>
      <c r="U71" s="167" t="str">
        <f t="shared" si="23"/>
        <v>Fuerte</v>
      </c>
      <c r="V71" s="167" t="str">
        <f t="shared" si="24"/>
        <v/>
      </c>
      <c r="W71" s="167" t="str">
        <f t="shared" si="25"/>
        <v/>
      </c>
      <c r="X71" s="168" t="str">
        <f t="shared" si="26"/>
        <v>Control fuerte pero si el riesgo residual lo requiere y según la opción de manejo escogida, cada responsable involucrado debe liderar acciones adicionales</v>
      </c>
      <c r="Y71" s="169">
        <f t="shared" si="7"/>
        <v>2</v>
      </c>
      <c r="Z71" s="438"/>
      <c r="AA71" s="435"/>
      <c r="AB71" s="171" t="str">
        <f t="shared" si="8"/>
        <v/>
      </c>
      <c r="AC71" s="439"/>
      <c r="AD71" s="436"/>
    </row>
    <row r="72" spans="1:43" s="427" customFormat="1" ht="51" x14ac:dyDescent="0.2">
      <c r="A72" s="454"/>
      <c r="B72" s="454"/>
      <c r="C72" s="434" t="s">
        <v>428</v>
      </c>
      <c r="D72" s="448" t="s">
        <v>429</v>
      </c>
      <c r="E72" s="418" t="s">
        <v>46</v>
      </c>
      <c r="F72" s="419">
        <v>15</v>
      </c>
      <c r="G72" s="419">
        <v>15</v>
      </c>
      <c r="H72" s="419">
        <v>15</v>
      </c>
      <c r="I72" s="419">
        <v>15</v>
      </c>
      <c r="J72" s="419">
        <v>15</v>
      </c>
      <c r="K72" s="419">
        <v>15</v>
      </c>
      <c r="L72" s="419">
        <v>10</v>
      </c>
      <c r="M72" s="420" t="s">
        <v>143</v>
      </c>
      <c r="N72" s="421"/>
      <c r="O72" s="422">
        <f t="shared" si="13"/>
        <v>90</v>
      </c>
      <c r="P72" s="423">
        <f t="shared" si="1"/>
        <v>1</v>
      </c>
      <c r="Q72" s="163" t="str">
        <f t="shared" si="2"/>
        <v>Fuerte</v>
      </c>
      <c r="R72" s="435"/>
      <c r="S72" s="436"/>
      <c r="T72" s="437"/>
      <c r="U72" s="167" t="str">
        <f t="shared" si="23"/>
        <v>Fuerte</v>
      </c>
      <c r="V72" s="167" t="str">
        <f t="shared" si="24"/>
        <v/>
      </c>
      <c r="W72" s="167" t="str">
        <f t="shared" si="25"/>
        <v/>
      </c>
      <c r="X72" s="168" t="str">
        <f t="shared" si="26"/>
        <v>Control fuerte pero si el riesgo residual lo requiere y según la opción de manejo escogida, cada responsable involucrado debe liderar acciones adicionales</v>
      </c>
      <c r="Y72" s="169">
        <f t="shared" si="7"/>
        <v>2</v>
      </c>
      <c r="Z72" s="438"/>
      <c r="AA72" s="435"/>
      <c r="AB72" s="171" t="str">
        <f t="shared" si="8"/>
        <v/>
      </c>
      <c r="AC72" s="439"/>
      <c r="AD72" s="436"/>
    </row>
    <row r="73" spans="1:43" s="427" customFormat="1" ht="63.75" x14ac:dyDescent="0.2">
      <c r="A73" s="454"/>
      <c r="B73" s="454"/>
      <c r="C73" s="434" t="s">
        <v>472</v>
      </c>
      <c r="D73" s="448" t="s">
        <v>473</v>
      </c>
      <c r="E73" s="515" t="s">
        <v>46</v>
      </c>
      <c r="F73" s="516">
        <v>15</v>
      </c>
      <c r="G73" s="516">
        <v>15</v>
      </c>
      <c r="H73" s="516">
        <v>15</v>
      </c>
      <c r="I73" s="516">
        <v>10</v>
      </c>
      <c r="J73" s="516">
        <v>15</v>
      </c>
      <c r="K73" s="516">
        <v>15</v>
      </c>
      <c r="L73" s="516">
        <v>10</v>
      </c>
      <c r="M73" s="517" t="s">
        <v>143</v>
      </c>
      <c r="N73" s="421"/>
      <c r="O73" s="422">
        <f t="shared" ref="O73" si="69">SUM(F73:K73)</f>
        <v>85</v>
      </c>
      <c r="P73" s="423">
        <f t="shared" ref="P73" si="70">(O73*1)/90</f>
        <v>0.94444444444444442</v>
      </c>
      <c r="Q73" s="163" t="str">
        <f t="shared" ref="Q73" si="71">IF(P73&gt;=96%,"Fuerte",(IF(P73&lt;=85%,"Débil","Moderado")))</f>
        <v>Moderado</v>
      </c>
      <c r="R73" s="435"/>
      <c r="S73" s="436"/>
      <c r="T73" s="437"/>
      <c r="U73" s="167" t="str">
        <f t="shared" ref="U73" si="72">IF(AND(Q73="Fuerte",M73="Fuerte"),"Fuerte","")</f>
        <v/>
      </c>
      <c r="V73" s="167" t="str">
        <f t="shared" ref="V73" si="73">IF(U73="Fuerte","",IF(OR(Q73="Débil",M73="Débil"),"","Moderada"))</f>
        <v>Moderada</v>
      </c>
      <c r="W73" s="167" t="str">
        <f t="shared" ref="W73" si="74">IF(OR(U73="Fuerte",V73="Moderada"),"","Débil")</f>
        <v/>
      </c>
      <c r="X73" s="168" t="str">
        <f t="shared" ref="X73" si="75">IF(AND(Q73="Fuerte",M73="Fuerte"),"Control fuerte pero si el riesgo residual lo requiere y según la opción de manejo escogida, cada responsable involucrado debe liderar acciones adicionales","Requiere plan de acción para fortalecer el control")</f>
        <v>Requiere plan de acción para fortalecer el control</v>
      </c>
      <c r="Y73" s="169">
        <f t="shared" ref="Y73" si="76">IF(E73="Preventivo",IF(U73="Fuerte",2,IF(V73="Moderada",1,"")),"")</f>
        <v>1</v>
      </c>
      <c r="Z73" s="438"/>
      <c r="AA73" s="435"/>
      <c r="AB73" s="171" t="str">
        <f t="shared" si="8"/>
        <v/>
      </c>
      <c r="AC73" s="439"/>
      <c r="AD73" s="436"/>
    </row>
    <row r="74" spans="1:43" s="427" customFormat="1" ht="76.5" x14ac:dyDescent="0.2">
      <c r="A74" s="433"/>
      <c r="B74" s="433"/>
      <c r="C74" s="434" t="s">
        <v>335</v>
      </c>
      <c r="D74" s="417" t="s">
        <v>336</v>
      </c>
      <c r="E74" s="418" t="s">
        <v>46</v>
      </c>
      <c r="F74" s="419">
        <v>15</v>
      </c>
      <c r="G74" s="419">
        <v>15</v>
      </c>
      <c r="H74" s="419">
        <v>15</v>
      </c>
      <c r="I74" s="419">
        <v>15</v>
      </c>
      <c r="J74" s="419">
        <v>15</v>
      </c>
      <c r="K74" s="419">
        <v>15</v>
      </c>
      <c r="L74" s="419">
        <v>10</v>
      </c>
      <c r="M74" s="420" t="s">
        <v>143</v>
      </c>
      <c r="N74" s="421"/>
      <c r="O74" s="422">
        <f t="shared" si="13"/>
        <v>90</v>
      </c>
      <c r="P74" s="423">
        <f t="shared" si="1"/>
        <v>1</v>
      </c>
      <c r="Q74" s="163" t="str">
        <f t="shared" si="2"/>
        <v>Fuerte</v>
      </c>
      <c r="R74" s="435"/>
      <c r="S74" s="436"/>
      <c r="T74" s="437"/>
      <c r="U74" s="167" t="str">
        <f t="shared" si="23"/>
        <v>Fuerte</v>
      </c>
      <c r="V74" s="167" t="str">
        <f t="shared" si="24"/>
        <v/>
      </c>
      <c r="W74" s="167" t="str">
        <f t="shared" si="25"/>
        <v/>
      </c>
      <c r="X74" s="168" t="str">
        <f t="shared" si="26"/>
        <v>Control fuerte pero si el riesgo residual lo requiere y según la opción de manejo escogida, cada responsable involucrado debe liderar acciones adicionales</v>
      </c>
      <c r="Y74" s="169">
        <f t="shared" si="7"/>
        <v>2</v>
      </c>
      <c r="Z74" s="438"/>
      <c r="AA74" s="435"/>
      <c r="AB74" s="171" t="str">
        <f t="shared" si="8"/>
        <v/>
      </c>
      <c r="AC74" s="439"/>
      <c r="AD74" s="436"/>
    </row>
    <row r="75" spans="1:43" s="427" customFormat="1" ht="89.25" x14ac:dyDescent="0.2">
      <c r="A75" s="433"/>
      <c r="B75" s="433"/>
      <c r="C75" s="434" t="s">
        <v>363</v>
      </c>
      <c r="D75" s="417" t="s">
        <v>430</v>
      </c>
      <c r="E75" s="418" t="s">
        <v>46</v>
      </c>
      <c r="F75" s="419">
        <v>15</v>
      </c>
      <c r="G75" s="419">
        <v>15</v>
      </c>
      <c r="H75" s="419">
        <v>0</v>
      </c>
      <c r="I75" s="419">
        <v>15</v>
      </c>
      <c r="J75" s="419">
        <v>15</v>
      </c>
      <c r="K75" s="419">
        <v>15</v>
      </c>
      <c r="L75" s="419">
        <v>10</v>
      </c>
      <c r="M75" s="420" t="s">
        <v>143</v>
      </c>
      <c r="N75" s="421"/>
      <c r="O75" s="422">
        <f t="shared" si="13"/>
        <v>75</v>
      </c>
      <c r="P75" s="423">
        <f t="shared" si="1"/>
        <v>0.83333333333333337</v>
      </c>
      <c r="Q75" s="163" t="str">
        <f t="shared" si="2"/>
        <v>Débil</v>
      </c>
      <c r="R75" s="435"/>
      <c r="S75" s="436"/>
      <c r="T75" s="437"/>
      <c r="U75" s="167" t="str">
        <f t="shared" si="23"/>
        <v/>
      </c>
      <c r="V75" s="167" t="str">
        <f t="shared" si="24"/>
        <v/>
      </c>
      <c r="W75" s="167" t="str">
        <f t="shared" si="25"/>
        <v>Débil</v>
      </c>
      <c r="X75" s="168" t="str">
        <f t="shared" si="26"/>
        <v>Requiere plan de acción para fortalecer el control</v>
      </c>
      <c r="Y75" s="169" t="str">
        <f t="shared" si="7"/>
        <v/>
      </c>
      <c r="Z75" s="438"/>
      <c r="AA75" s="435"/>
      <c r="AB75" s="171" t="str">
        <f t="shared" si="8"/>
        <v/>
      </c>
      <c r="AC75" s="439"/>
      <c r="AD75" s="436"/>
    </row>
    <row r="76" spans="1:43" s="427" customFormat="1" ht="102" x14ac:dyDescent="0.2">
      <c r="A76" s="433"/>
      <c r="B76" s="433"/>
      <c r="C76" s="434" t="s">
        <v>365</v>
      </c>
      <c r="D76" s="442" t="s">
        <v>379</v>
      </c>
      <c r="E76" s="418" t="s">
        <v>46</v>
      </c>
      <c r="F76" s="419">
        <v>15</v>
      </c>
      <c r="G76" s="419">
        <v>15</v>
      </c>
      <c r="H76" s="419">
        <v>15</v>
      </c>
      <c r="I76" s="419">
        <v>15</v>
      </c>
      <c r="J76" s="419">
        <v>15</v>
      </c>
      <c r="K76" s="419">
        <v>15</v>
      </c>
      <c r="L76" s="419">
        <v>10</v>
      </c>
      <c r="M76" s="420" t="s">
        <v>143</v>
      </c>
      <c r="N76" s="421"/>
      <c r="O76" s="422">
        <f t="shared" si="13"/>
        <v>90</v>
      </c>
      <c r="P76" s="423">
        <f t="shared" si="1"/>
        <v>1</v>
      </c>
      <c r="Q76" s="163" t="str">
        <f t="shared" si="2"/>
        <v>Fuerte</v>
      </c>
      <c r="R76" s="435"/>
      <c r="S76" s="436"/>
      <c r="T76" s="437"/>
      <c r="U76" s="167" t="str">
        <f t="shared" si="23"/>
        <v>Fuerte</v>
      </c>
      <c r="V76" s="167" t="str">
        <f t="shared" si="24"/>
        <v/>
      </c>
      <c r="W76" s="167" t="str">
        <f t="shared" si="25"/>
        <v/>
      </c>
      <c r="X76" s="168" t="str">
        <f t="shared" si="26"/>
        <v>Control fuerte pero si el riesgo residual lo requiere y según la opción de manejo escogida, cada responsable involucrado debe liderar acciones adicionales</v>
      </c>
      <c r="Y76" s="169">
        <f t="shared" si="7"/>
        <v>2</v>
      </c>
      <c r="Z76" s="438"/>
      <c r="AA76" s="435"/>
      <c r="AB76" s="171" t="str">
        <f t="shared" si="8"/>
        <v/>
      </c>
      <c r="AC76" s="439"/>
      <c r="AD76" s="436"/>
    </row>
    <row r="77" spans="1:43" s="427" customFormat="1" ht="38.25" x14ac:dyDescent="0.2">
      <c r="A77" s="433"/>
      <c r="B77" s="433"/>
      <c r="C77" s="434" t="s">
        <v>359</v>
      </c>
      <c r="D77" s="442" t="s">
        <v>493</v>
      </c>
      <c r="E77" s="515" t="s">
        <v>46</v>
      </c>
      <c r="F77" s="516">
        <v>15</v>
      </c>
      <c r="G77" s="516">
        <v>15</v>
      </c>
      <c r="H77" s="516">
        <v>15</v>
      </c>
      <c r="I77" s="516">
        <v>15</v>
      </c>
      <c r="J77" s="516">
        <v>15</v>
      </c>
      <c r="K77" s="516">
        <v>15</v>
      </c>
      <c r="L77" s="516">
        <v>10</v>
      </c>
      <c r="M77" s="517" t="s">
        <v>143</v>
      </c>
      <c r="N77" s="421"/>
      <c r="O77" s="422">
        <f t="shared" ref="O77:O78" si="77">SUM(F77:K77)</f>
        <v>90</v>
      </c>
      <c r="P77" s="423">
        <f t="shared" ref="P77:P78" si="78">(O77*1)/90</f>
        <v>1</v>
      </c>
      <c r="Q77" s="163" t="str">
        <f t="shared" si="2"/>
        <v>Fuerte</v>
      </c>
      <c r="R77" s="435"/>
      <c r="S77" s="436"/>
      <c r="T77" s="437"/>
      <c r="U77" s="167" t="str">
        <f t="shared" ref="U77" si="79">IF(AND(Q77="Fuerte",M77="Fuerte"),"Fuerte","")</f>
        <v>Fuerte</v>
      </c>
      <c r="V77" s="167" t="str">
        <f t="shared" ref="V77" si="80">IF(U77="Fuerte","",IF(OR(Q77="Débil",M77="Débil"),"","Moderada"))</f>
        <v/>
      </c>
      <c r="W77" s="167" t="str">
        <f t="shared" ref="W77" si="81">IF(OR(U77="Fuerte",V77="Moderada"),"","Débil")</f>
        <v/>
      </c>
      <c r="X77" s="168" t="str">
        <f t="shared" ref="X77" si="82">IF(AND(Q77="Fuerte",M77="Fuerte"),"Control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77" s="169">
        <f t="shared" si="7"/>
        <v>2</v>
      </c>
      <c r="Z77" s="438"/>
      <c r="AA77" s="435"/>
      <c r="AB77" s="171" t="str">
        <f t="shared" si="8"/>
        <v/>
      </c>
      <c r="AC77" s="439"/>
      <c r="AD77" s="436"/>
    </row>
    <row r="78" spans="1:43" s="427" customFormat="1" ht="51" x14ac:dyDescent="0.2">
      <c r="A78" s="433"/>
      <c r="B78" s="433"/>
      <c r="C78" s="434" t="s">
        <v>490</v>
      </c>
      <c r="D78" s="442" t="s">
        <v>494</v>
      </c>
      <c r="E78" s="515" t="s">
        <v>68</v>
      </c>
      <c r="F78" s="516">
        <v>15</v>
      </c>
      <c r="G78" s="516">
        <v>15</v>
      </c>
      <c r="H78" s="516">
        <v>15</v>
      </c>
      <c r="I78" s="516">
        <v>10</v>
      </c>
      <c r="J78" s="516">
        <v>15</v>
      </c>
      <c r="K78" s="516">
        <v>15</v>
      </c>
      <c r="L78" s="516">
        <v>10</v>
      </c>
      <c r="M78" s="517" t="s">
        <v>143</v>
      </c>
      <c r="N78" s="421"/>
      <c r="O78" s="422">
        <f t="shared" si="77"/>
        <v>85</v>
      </c>
      <c r="P78" s="423">
        <f t="shared" si="78"/>
        <v>0.94444444444444442</v>
      </c>
      <c r="Q78" s="163" t="str">
        <f t="shared" si="2"/>
        <v>Moderado</v>
      </c>
      <c r="R78" s="435"/>
      <c r="S78" s="436"/>
      <c r="T78" s="437"/>
      <c r="U78" s="167" t="str">
        <f t="shared" ref="U78" si="83">IF(AND(Q78="Fuerte",M78="Fuerte"),"Fuerte","")</f>
        <v/>
      </c>
      <c r="V78" s="167" t="str">
        <f t="shared" ref="V78" si="84">IF(U78="Fuerte","",IF(OR(Q78="Débil",M78="Débil"),"","Moderada"))</f>
        <v>Moderada</v>
      </c>
      <c r="W78" s="167" t="str">
        <f t="shared" ref="W78" si="85">IF(OR(U78="Fuerte",V78="Moderada"),"","Débil")</f>
        <v/>
      </c>
      <c r="X78" s="168" t="str">
        <f t="shared" ref="X78" si="86">IF(AND(Q78="Fuerte",M78="Fuerte"),"Control fuerte pero si el riesgo residual lo requiere y según la opción de manejo escogida, cada responsable involucrado debe liderar acciones adicionales","Requiere plan de acción para fortalecer el control")</f>
        <v>Requiere plan de acción para fortalecer el control</v>
      </c>
      <c r="Y78" s="169" t="str">
        <f t="shared" si="7"/>
        <v/>
      </c>
      <c r="Z78" s="438"/>
      <c r="AA78" s="435"/>
      <c r="AB78" s="171">
        <f t="shared" si="8"/>
        <v>1</v>
      </c>
      <c r="AC78" s="439"/>
      <c r="AD78" s="436"/>
    </row>
    <row r="79" spans="1:43" s="427" customFormat="1" ht="89.25" x14ac:dyDescent="0.2">
      <c r="A79" s="433"/>
      <c r="B79" s="433"/>
      <c r="C79" s="434" t="s">
        <v>380</v>
      </c>
      <c r="D79" s="442" t="s">
        <v>381</v>
      </c>
      <c r="E79" s="418" t="s">
        <v>46</v>
      </c>
      <c r="F79" s="419">
        <v>15</v>
      </c>
      <c r="G79" s="419">
        <v>15</v>
      </c>
      <c r="H79" s="419">
        <v>15</v>
      </c>
      <c r="I79" s="419">
        <v>0</v>
      </c>
      <c r="J79" s="419">
        <v>15</v>
      </c>
      <c r="K79" s="419">
        <v>0</v>
      </c>
      <c r="L79" s="419">
        <v>0</v>
      </c>
      <c r="M79" s="420" t="s">
        <v>143</v>
      </c>
      <c r="N79" s="421"/>
      <c r="O79" s="422">
        <f t="shared" si="13"/>
        <v>60</v>
      </c>
      <c r="P79" s="423">
        <f t="shared" si="1"/>
        <v>0.66666666666666663</v>
      </c>
      <c r="Q79" s="163" t="str">
        <f t="shared" si="2"/>
        <v>Débil</v>
      </c>
      <c r="R79" s="435"/>
      <c r="S79" s="436"/>
      <c r="T79" s="437"/>
      <c r="U79" s="167" t="str">
        <f t="shared" si="23"/>
        <v/>
      </c>
      <c r="V79" s="167" t="str">
        <f t="shared" si="24"/>
        <v/>
      </c>
      <c r="W79" s="167" t="str">
        <f t="shared" si="25"/>
        <v>Débil</v>
      </c>
      <c r="X79" s="168" t="str">
        <f t="shared" si="26"/>
        <v>Requiere plan de acción para fortalecer el control</v>
      </c>
      <c r="Y79" s="169" t="str">
        <f t="shared" si="7"/>
        <v/>
      </c>
      <c r="Z79" s="438"/>
      <c r="AA79" s="435"/>
      <c r="AB79" s="171" t="str">
        <f t="shared" si="8"/>
        <v/>
      </c>
      <c r="AC79" s="439"/>
      <c r="AD79" s="436"/>
    </row>
    <row r="80" spans="1:43" s="427" customFormat="1" x14ac:dyDescent="0.2">
      <c r="A80" s="433"/>
      <c r="B80" s="433"/>
      <c r="C80" s="434"/>
      <c r="D80" s="441"/>
      <c r="E80" s="418"/>
      <c r="F80" s="419"/>
      <c r="G80" s="419"/>
      <c r="H80" s="419"/>
      <c r="I80" s="419"/>
      <c r="J80" s="419"/>
      <c r="K80" s="419"/>
      <c r="L80" s="419"/>
      <c r="M80" s="420"/>
      <c r="N80" s="421"/>
      <c r="O80" s="422">
        <f t="shared" si="13"/>
        <v>0</v>
      </c>
      <c r="P80" s="423">
        <f t="shared" si="1"/>
        <v>0</v>
      </c>
      <c r="Q80" s="163" t="str">
        <f t="shared" si="2"/>
        <v>Débil</v>
      </c>
      <c r="R80" s="435"/>
      <c r="S80" s="436"/>
      <c r="T80" s="452"/>
      <c r="U80" s="167" t="str">
        <f t="shared" si="23"/>
        <v/>
      </c>
      <c r="V80" s="167" t="str">
        <f t="shared" si="24"/>
        <v/>
      </c>
      <c r="W80" s="167" t="str">
        <f t="shared" si="25"/>
        <v>Débil</v>
      </c>
      <c r="X80" s="168" t="str">
        <f t="shared" si="26"/>
        <v>Requiere plan de acción para fortalecer el control</v>
      </c>
      <c r="Y80" s="169" t="str">
        <f t="shared" si="7"/>
        <v/>
      </c>
      <c r="Z80" s="443"/>
      <c r="AA80" s="444"/>
      <c r="AB80" s="171" t="str">
        <f t="shared" si="8"/>
        <v/>
      </c>
      <c r="AC80" s="426"/>
      <c r="AD80" s="445"/>
    </row>
    <row r="81" spans="1:43" s="427" customFormat="1" ht="15.75" x14ac:dyDescent="0.25">
      <c r="A81" s="446"/>
      <c r="B81" s="446"/>
      <c r="C81" s="447"/>
      <c r="D81" s="448"/>
      <c r="E81" s="418"/>
      <c r="F81" s="419"/>
      <c r="G81" s="419"/>
      <c r="H81" s="419"/>
      <c r="I81" s="419"/>
      <c r="J81" s="419"/>
      <c r="K81" s="419"/>
      <c r="L81" s="419"/>
      <c r="M81" s="420"/>
      <c r="N81" s="421"/>
      <c r="O81" s="422">
        <f t="shared" si="13"/>
        <v>0</v>
      </c>
      <c r="P81" s="423">
        <f t="shared" si="1"/>
        <v>0</v>
      </c>
      <c r="Q81" s="163" t="str">
        <f t="shared" si="2"/>
        <v>Débil</v>
      </c>
      <c r="R81" s="435"/>
      <c r="S81" s="436"/>
      <c r="T81" s="437"/>
      <c r="U81" s="167" t="str">
        <f t="shared" si="23"/>
        <v/>
      </c>
      <c r="V81" s="167" t="str">
        <f t="shared" si="24"/>
        <v/>
      </c>
      <c r="W81" s="167" t="str">
        <f t="shared" si="25"/>
        <v>Débil</v>
      </c>
      <c r="X81" s="168" t="str">
        <f t="shared" si="26"/>
        <v>Requiere plan de acción para fortalecer el control</v>
      </c>
      <c r="Y81" s="169" t="str">
        <f t="shared" si="7"/>
        <v/>
      </c>
      <c r="Z81" s="425"/>
      <c r="AA81" s="424">
        <f>IF(OR(W81="Débil",Z81=0),0,IF(Z81=1,1,IF(AND(U81="Fuerte",Z81=2),2,1)))</f>
        <v>0</v>
      </c>
      <c r="AB81" s="171" t="str">
        <f t="shared" si="8"/>
        <v/>
      </c>
      <c r="AC81" s="425"/>
      <c r="AD81" s="424">
        <f>IF(OR(W81="Débil",AC81=0),0,IF(AC81=1,1,IF(AND(U81="Fuerte",AC81=2),2,1)))</f>
        <v>0</v>
      </c>
      <c r="AF81" s="428"/>
      <c r="AG81" s="440"/>
      <c r="AH81" s="440"/>
      <c r="AI81" s="440"/>
      <c r="AJ81" s="453"/>
      <c r="AK81" s="431"/>
      <c r="AL81" s="431"/>
      <c r="AM81" s="431"/>
      <c r="AN81" s="440"/>
      <c r="AO81" s="440"/>
      <c r="AP81" s="440"/>
      <c r="AQ81" s="453"/>
    </row>
    <row r="82" spans="1:43" s="427" customFormat="1" ht="15.75" x14ac:dyDescent="0.2">
      <c r="A82" s="433"/>
      <c r="B82" s="433"/>
      <c r="C82" s="434"/>
      <c r="D82" s="448"/>
      <c r="E82" s="418"/>
      <c r="F82" s="419"/>
      <c r="G82" s="419"/>
      <c r="H82" s="419"/>
      <c r="I82" s="419"/>
      <c r="J82" s="419"/>
      <c r="K82" s="419"/>
      <c r="L82" s="419"/>
      <c r="M82" s="420"/>
      <c r="N82" s="421"/>
      <c r="O82" s="422">
        <f t="shared" si="13"/>
        <v>0</v>
      </c>
      <c r="P82" s="423">
        <f t="shared" si="1"/>
        <v>0</v>
      </c>
      <c r="Q82" s="163" t="str">
        <f t="shared" si="2"/>
        <v>Débil</v>
      </c>
      <c r="R82" s="435"/>
      <c r="S82" s="436"/>
      <c r="T82" s="437"/>
      <c r="U82" s="167" t="str">
        <f t="shared" si="23"/>
        <v/>
      </c>
      <c r="V82" s="167" t="str">
        <f t="shared" si="24"/>
        <v/>
      </c>
      <c r="W82" s="167" t="str">
        <f t="shared" si="25"/>
        <v>Débil</v>
      </c>
      <c r="X82" s="168" t="str">
        <f t="shared" si="26"/>
        <v>Requiere plan de acción para fortalecer el control</v>
      </c>
      <c r="Y82" s="169" t="str">
        <f t="shared" si="7"/>
        <v/>
      </c>
      <c r="Z82" s="438"/>
      <c r="AA82" s="435"/>
      <c r="AB82" s="171" t="str">
        <f t="shared" si="8"/>
        <v/>
      </c>
      <c r="AC82" s="439"/>
      <c r="AD82" s="436"/>
      <c r="AF82" s="428"/>
      <c r="AG82" s="440"/>
      <c r="AH82" s="440"/>
      <c r="AI82" s="440"/>
      <c r="AJ82" s="453"/>
      <c r="AK82" s="431"/>
      <c r="AL82" s="431"/>
      <c r="AM82" s="431"/>
      <c r="AN82" s="440"/>
      <c r="AO82" s="440"/>
      <c r="AP82" s="440"/>
      <c r="AQ82" s="453"/>
    </row>
    <row r="83" spans="1:43" s="427" customFormat="1" ht="15.75" x14ac:dyDescent="0.2">
      <c r="A83" s="449"/>
      <c r="B83" s="449"/>
      <c r="C83" s="434"/>
      <c r="D83" s="448"/>
      <c r="E83" s="418"/>
      <c r="F83" s="419"/>
      <c r="G83" s="419"/>
      <c r="H83" s="419"/>
      <c r="I83" s="419"/>
      <c r="J83" s="419"/>
      <c r="K83" s="419"/>
      <c r="L83" s="419"/>
      <c r="M83" s="420"/>
      <c r="N83" s="421"/>
      <c r="O83" s="422">
        <f t="shared" ref="O83:O87" si="87">SUM(F83:K83)</f>
        <v>0</v>
      </c>
      <c r="P83" s="423">
        <f t="shared" ref="P83:P149" si="88">(O83*1)/90</f>
        <v>0</v>
      </c>
      <c r="Q83" s="163" t="str">
        <f t="shared" ref="Q83:Q149" si="89">IF(P83&gt;=96%,"Fuerte",(IF(P83&lt;=85%,"Débil","Moderado")))</f>
        <v>Débil</v>
      </c>
      <c r="R83" s="435"/>
      <c r="S83" s="436"/>
      <c r="T83" s="437"/>
      <c r="U83" s="167" t="str">
        <f t="shared" ref="U83:U87" si="90">IF(AND(Q83="Fuerte",M83="Fuerte"),"Fuerte","")</f>
        <v/>
      </c>
      <c r="V83" s="167" t="str">
        <f t="shared" ref="V83:V86" si="91">IF(U83="Fuerte","",IF(OR(Q83="Débil",M83="Débil"),"","Moderada"))</f>
        <v/>
      </c>
      <c r="W83" s="167" t="str">
        <f t="shared" ref="W83:W149" si="92">IF(OR(U83="Fuerte",V83="Moderada"),"","Débil")</f>
        <v>Débil</v>
      </c>
      <c r="X83" s="168" t="str">
        <f t="shared" ref="X83:X86" si="93">IF(AND(Q83="Fuerte",M83="Fuerte"),"Control fuerte pero si el riesgo residual lo requiere y según la opción de manejo escogida, cada responsable involucrado debe liderar acciones adicionales","Requiere plan de acción para fortalecer el control")</f>
        <v>Requiere plan de acción para fortalecer el control</v>
      </c>
      <c r="Y83" s="169" t="str">
        <f t="shared" ref="Y83" si="94">IF(E83="Preventivo",IF(U83="Fuerte",2,IF(V83="Moderada",1,"")),"")</f>
        <v/>
      </c>
      <c r="Z83" s="438"/>
      <c r="AA83" s="435"/>
      <c r="AB83" s="171" t="str">
        <f t="shared" ref="AB83" si="95">IF(E83="Detectivo",IF(U83="Fuerte",2,IF(V83="Moderada",1,"")),"")</f>
        <v/>
      </c>
      <c r="AC83" s="439"/>
      <c r="AD83" s="436"/>
      <c r="AF83" s="428"/>
      <c r="AG83" s="440"/>
      <c r="AH83" s="440"/>
      <c r="AI83" s="440"/>
      <c r="AJ83" s="453"/>
      <c r="AK83" s="431"/>
      <c r="AL83" s="431"/>
      <c r="AM83" s="431"/>
      <c r="AN83" s="440"/>
      <c r="AO83" s="440"/>
      <c r="AP83" s="440"/>
      <c r="AQ83" s="453"/>
    </row>
    <row r="84" spans="1:43" s="172" customFormat="1" ht="90" x14ac:dyDescent="0.2">
      <c r="A84" s="355" t="str">
        <f>'2. MAPA DE RIESGOS '!C18</f>
        <v>7: Inadecuada gestión contractual, incluida la celebración indebida de contratos, para favorecimiento propio o de terceros</v>
      </c>
      <c r="B84" s="355"/>
      <c r="C84" s="524" t="s">
        <v>382</v>
      </c>
      <c r="D84" s="352" t="s">
        <v>383</v>
      </c>
      <c r="E84" s="160" t="s">
        <v>46</v>
      </c>
      <c r="F84" s="161">
        <v>15</v>
      </c>
      <c r="G84" s="161">
        <v>15</v>
      </c>
      <c r="H84" s="161">
        <v>15</v>
      </c>
      <c r="I84" s="161">
        <v>15</v>
      </c>
      <c r="J84" s="161">
        <v>15</v>
      </c>
      <c r="K84" s="161">
        <v>15</v>
      </c>
      <c r="L84" s="161">
        <v>10</v>
      </c>
      <c r="M84" s="375" t="s">
        <v>143</v>
      </c>
      <c r="N84" s="365"/>
      <c r="O84" s="162">
        <f t="shared" si="87"/>
        <v>90</v>
      </c>
      <c r="P84" s="414">
        <f t="shared" si="88"/>
        <v>1</v>
      </c>
      <c r="Q84" s="163" t="str">
        <f t="shared" si="89"/>
        <v>Fuerte</v>
      </c>
      <c r="R84" s="461">
        <f>ROUNDUP(AVERAGEIF(P84:P96,"&gt;0"),1)</f>
        <v>1</v>
      </c>
      <c r="S84" s="165" t="str">
        <f>IF(R84&gt;96%,"Fuerte",IF(R84&lt;50%,"Débil","Moderada"))</f>
        <v>Fuerte</v>
      </c>
      <c r="T84" s="166" t="str">
        <f>IF(R84&lt;96%,"Se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84" s="167" t="str">
        <f t="shared" si="90"/>
        <v>Fuerte</v>
      </c>
      <c r="V84" s="167" t="str">
        <f t="shared" si="91"/>
        <v/>
      </c>
      <c r="W84" s="167" t="str">
        <f t="shared" si="92"/>
        <v/>
      </c>
      <c r="X84" s="168" t="str">
        <f t="shared" si="93"/>
        <v>Control fuerte pero si el riesgo residual lo requiere y según la opción de manejo escogida, cada responsable involucrado debe liderar acciones adicionales</v>
      </c>
      <c r="Y84" s="169">
        <f t="shared" ref="Y84:Y85" si="96">IF(E84="Preventivo",IF(U84="Fuerte",2,IF(V84="Moderada",1,"")),"")</f>
        <v>2</v>
      </c>
      <c r="Z84" s="463">
        <f>IFERROR(ROUND(AVERAGE(Y84:Y96),0),0)</f>
        <v>2</v>
      </c>
      <c r="AA84" s="165">
        <f>IF(OR(W84="Débil",Z84=0),0,IF(Z84=1,1,IF(AND(U84="Fuerte",Z84=2),2,1)))</f>
        <v>2</v>
      </c>
      <c r="AB84" s="171" t="str">
        <f t="shared" ref="AB84:AB85" si="97">IF(E84="Detectivo",IF(U84="Fuerte",2,IF(V84="Moderada",1,"")),"")</f>
        <v/>
      </c>
      <c r="AC84" s="463">
        <f>IFERROR(ROUND(AVERAGE(AB84:AB96),0),0)</f>
        <v>2</v>
      </c>
      <c r="AD84" s="165">
        <f>IF(OR(W84="Débil",AC84=0),0,IF(AC84=1,1,IF(AND(U84="Fuerte",AC84=2),2,1)))</f>
        <v>2</v>
      </c>
    </row>
    <row r="85" spans="1:43" s="172" customFormat="1" ht="57" x14ac:dyDescent="0.2">
      <c r="A85" s="359"/>
      <c r="B85" s="359"/>
      <c r="C85" s="523" t="s">
        <v>375</v>
      </c>
      <c r="D85" s="412" t="s">
        <v>431</v>
      </c>
      <c r="E85" s="160" t="s">
        <v>46</v>
      </c>
      <c r="F85" s="161">
        <v>15</v>
      </c>
      <c r="G85" s="161">
        <v>15</v>
      </c>
      <c r="H85" s="161">
        <v>15</v>
      </c>
      <c r="I85" s="161">
        <v>15</v>
      </c>
      <c r="J85" s="161">
        <v>15</v>
      </c>
      <c r="K85" s="161">
        <v>15</v>
      </c>
      <c r="L85" s="161">
        <v>10</v>
      </c>
      <c r="M85" s="375" t="s">
        <v>143</v>
      </c>
      <c r="N85" s="365"/>
      <c r="O85" s="162">
        <f t="shared" si="87"/>
        <v>90</v>
      </c>
      <c r="P85" s="414">
        <f t="shared" si="88"/>
        <v>1</v>
      </c>
      <c r="Q85" s="163" t="str">
        <f t="shared" si="89"/>
        <v>Fuerte</v>
      </c>
      <c r="R85" s="182"/>
      <c r="S85" s="184"/>
      <c r="T85" s="194"/>
      <c r="U85" s="167" t="str">
        <f t="shared" si="90"/>
        <v>Fuerte</v>
      </c>
      <c r="V85" s="167" t="str">
        <f t="shared" si="91"/>
        <v/>
      </c>
      <c r="W85" s="167" t="str">
        <f t="shared" si="92"/>
        <v/>
      </c>
      <c r="X85" s="528" t="str">
        <f t="shared" si="93"/>
        <v>Control fuerte pero si el riesgo residual lo requiere y según la opción de manejo escogida, cada responsable involucrado debe liderar acciones adicionales</v>
      </c>
      <c r="Y85" s="169">
        <f t="shared" si="96"/>
        <v>2</v>
      </c>
      <c r="Z85" s="181"/>
      <c r="AA85" s="182"/>
      <c r="AB85" s="171" t="str">
        <f t="shared" si="97"/>
        <v/>
      </c>
      <c r="AC85" s="183"/>
      <c r="AD85" s="184"/>
    </row>
    <row r="86" spans="1:43" s="172" customFormat="1" ht="51" x14ac:dyDescent="0.2">
      <c r="A86" s="359"/>
      <c r="B86" s="359"/>
      <c r="C86" s="523" t="s">
        <v>442</v>
      </c>
      <c r="D86" s="347" t="s">
        <v>441</v>
      </c>
      <c r="E86" s="160" t="s">
        <v>46</v>
      </c>
      <c r="F86" s="161">
        <v>15</v>
      </c>
      <c r="G86" s="161">
        <v>15</v>
      </c>
      <c r="H86" s="161">
        <v>15</v>
      </c>
      <c r="I86" s="161">
        <v>10</v>
      </c>
      <c r="J86" s="161">
        <v>15</v>
      </c>
      <c r="K86" s="161">
        <v>15</v>
      </c>
      <c r="L86" s="161">
        <v>10</v>
      </c>
      <c r="M86" s="375" t="s">
        <v>144</v>
      </c>
      <c r="N86" s="365"/>
      <c r="O86" s="162">
        <f t="shared" si="87"/>
        <v>85</v>
      </c>
      <c r="P86" s="414">
        <f t="shared" si="88"/>
        <v>0.94444444444444442</v>
      </c>
      <c r="Q86" s="163" t="str">
        <f t="shared" si="89"/>
        <v>Moderado</v>
      </c>
      <c r="R86" s="182"/>
      <c r="S86" s="184"/>
      <c r="T86" s="194"/>
      <c r="U86" s="167" t="str">
        <f t="shared" si="90"/>
        <v/>
      </c>
      <c r="V86" s="167" t="str">
        <f t="shared" si="91"/>
        <v>Moderada</v>
      </c>
      <c r="W86" s="167" t="str">
        <f t="shared" si="92"/>
        <v/>
      </c>
      <c r="X86" s="528" t="str">
        <f t="shared" si="93"/>
        <v>Requiere plan de acción para fortalecer el control</v>
      </c>
      <c r="Y86" s="169">
        <f>IF(E86="Preventivo",IF(U86="Fuerte",2,IF(V86="Moderada",1,"")),"")</f>
        <v>1</v>
      </c>
      <c r="Z86" s="181"/>
      <c r="AA86" s="182"/>
      <c r="AB86" s="171" t="str">
        <f>IF(E86="Detectivo",IF(U86="Fuerte",2,IF(V86="Moderada",1,"")),"")</f>
        <v/>
      </c>
      <c r="AC86" s="183"/>
      <c r="AD86" s="184"/>
    </row>
    <row r="87" spans="1:43" s="172" customFormat="1" ht="67.5" customHeight="1" x14ac:dyDescent="0.2">
      <c r="A87" s="359"/>
      <c r="B87" s="359"/>
      <c r="C87" s="524" t="s">
        <v>399</v>
      </c>
      <c r="D87" s="527" t="s">
        <v>498</v>
      </c>
      <c r="E87" s="160" t="s">
        <v>46</v>
      </c>
      <c r="F87" s="350">
        <v>15</v>
      </c>
      <c r="G87" s="350">
        <v>15</v>
      </c>
      <c r="H87" s="350">
        <v>15</v>
      </c>
      <c r="I87" s="350">
        <v>15</v>
      </c>
      <c r="J87" s="350">
        <v>15</v>
      </c>
      <c r="K87" s="350">
        <v>15</v>
      </c>
      <c r="L87" s="350">
        <v>10</v>
      </c>
      <c r="M87" s="525" t="s">
        <v>143</v>
      </c>
      <c r="N87" s="365"/>
      <c r="O87" s="162">
        <f t="shared" si="87"/>
        <v>90</v>
      </c>
      <c r="P87" s="414">
        <f t="shared" si="88"/>
        <v>1</v>
      </c>
      <c r="Q87" s="163" t="str">
        <f t="shared" si="89"/>
        <v>Fuerte</v>
      </c>
      <c r="R87" s="182"/>
      <c r="S87" s="184"/>
      <c r="T87" s="194"/>
      <c r="U87" s="167" t="str">
        <f t="shared" si="90"/>
        <v>Fuerte</v>
      </c>
      <c r="V87" s="167"/>
      <c r="W87" s="167"/>
      <c r="X87" s="528" t="str">
        <f t="shared" ref="X87:X118" si="98">IF(AND(Q87="Fuerte",M87="Fuerte"),"Control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87" s="169">
        <v>2</v>
      </c>
      <c r="Z87" s="181"/>
      <c r="AA87" s="182"/>
      <c r="AB87" s="171"/>
      <c r="AC87" s="183"/>
      <c r="AD87" s="184"/>
    </row>
    <row r="88" spans="1:43" s="172" customFormat="1" ht="38.25" x14ac:dyDescent="0.2">
      <c r="A88" s="526"/>
      <c r="B88" s="359"/>
      <c r="C88" s="524">
        <v>2</v>
      </c>
      <c r="D88" s="347" t="s">
        <v>397</v>
      </c>
      <c r="E88" s="160" t="s">
        <v>68</v>
      </c>
      <c r="F88" s="161">
        <v>15</v>
      </c>
      <c r="G88" s="161">
        <v>15</v>
      </c>
      <c r="H88" s="161">
        <v>15</v>
      </c>
      <c r="I88" s="161">
        <v>15</v>
      </c>
      <c r="J88" s="161">
        <v>15</v>
      </c>
      <c r="K88" s="161">
        <v>15</v>
      </c>
      <c r="L88" s="161">
        <v>10</v>
      </c>
      <c r="M88" s="375" t="s">
        <v>143</v>
      </c>
      <c r="N88" s="365"/>
      <c r="O88" s="162">
        <f t="shared" ref="O88:O119" si="99">SUM(F88:K88)</f>
        <v>90</v>
      </c>
      <c r="P88" s="414">
        <f t="shared" ref="P88:P89" si="100">(O88*1)/90</f>
        <v>1</v>
      </c>
      <c r="Q88" s="163" t="str">
        <f t="shared" ref="Q88:Q89" si="101">IF(P88&gt;=96%,"Fuerte",(IF(P88&lt;=85%,"Débil","Moderado")))</f>
        <v>Fuerte</v>
      </c>
      <c r="R88" s="182"/>
      <c r="S88" s="184"/>
      <c r="T88" s="194"/>
      <c r="U88" s="167" t="str">
        <f t="shared" ref="U88:U119" si="102">IF(AND(Q88="Fuerte",M88="Fuerte"),"Fuerte","")</f>
        <v>Fuerte</v>
      </c>
      <c r="V88" s="167" t="str">
        <f>IF(U88="Fuerte","",IF(OR(Q88="Débil",M88="Débil"),"","Moderada"))</f>
        <v/>
      </c>
      <c r="W88" s="167" t="str">
        <f t="shared" ref="W88" si="103">IF(OR(U88="Fuerte",V88="Moderada"),"","Débil")</f>
        <v/>
      </c>
      <c r="X88" s="528" t="str">
        <f t="shared" si="98"/>
        <v>Control fuerte pero si el riesgo residual lo requiere y según la opción de manejo escogida, cada responsable involucrado debe liderar acciones adicionales</v>
      </c>
      <c r="Y88" s="169" t="str">
        <f>IF(E88="Preventivo",IF(U88="Fuerte",2,IF(V88="Moderada",1,"")),"")</f>
        <v/>
      </c>
      <c r="Z88" s="181"/>
      <c r="AA88" s="182"/>
      <c r="AB88" s="171">
        <f t="shared" ref="AB88:AB101" si="104">IF(E88="Detectivo",IF(U88="Fuerte",2,IF(V88="Moderada",1,"")),"")</f>
        <v>2</v>
      </c>
      <c r="AC88" s="183"/>
      <c r="AD88" s="184"/>
    </row>
    <row r="89" spans="1:43" s="172" customFormat="1" ht="45.75" customHeight="1" x14ac:dyDescent="0.2">
      <c r="A89" s="359"/>
      <c r="B89" s="359"/>
      <c r="C89" s="523" t="s">
        <v>326</v>
      </c>
      <c r="D89" s="352" t="s">
        <v>499</v>
      </c>
      <c r="E89" s="160" t="s">
        <v>46</v>
      </c>
      <c r="F89" s="161">
        <v>15</v>
      </c>
      <c r="G89" s="161">
        <v>15</v>
      </c>
      <c r="H89" s="161">
        <v>15</v>
      </c>
      <c r="I89" s="161">
        <v>15</v>
      </c>
      <c r="J89" s="161">
        <v>15</v>
      </c>
      <c r="K89" s="161">
        <v>15</v>
      </c>
      <c r="L89" s="161">
        <v>10</v>
      </c>
      <c r="M89" s="375" t="s">
        <v>143</v>
      </c>
      <c r="N89" s="365"/>
      <c r="O89" s="162">
        <f t="shared" si="99"/>
        <v>90</v>
      </c>
      <c r="P89" s="414">
        <f t="shared" si="100"/>
        <v>1</v>
      </c>
      <c r="Q89" s="163" t="str">
        <f t="shared" si="101"/>
        <v>Fuerte</v>
      </c>
      <c r="R89" s="182"/>
      <c r="S89" s="184"/>
      <c r="T89" s="194"/>
      <c r="U89" s="167" t="str">
        <f t="shared" si="102"/>
        <v>Fuerte</v>
      </c>
      <c r="V89" s="167"/>
      <c r="W89" s="167"/>
      <c r="X89" s="528" t="str">
        <f t="shared" si="98"/>
        <v>Control fuerte pero si el riesgo residual lo requiere y según la opción de manejo escogida, cada responsable involucrado debe liderar acciones adicionales</v>
      </c>
      <c r="Y89" s="169">
        <v>2</v>
      </c>
      <c r="Z89" s="181"/>
      <c r="AA89" s="182"/>
      <c r="AB89" s="171" t="str">
        <f t="shared" si="104"/>
        <v/>
      </c>
      <c r="AC89" s="183"/>
      <c r="AD89" s="184"/>
    </row>
    <row r="90" spans="1:43" s="172" customFormat="1" ht="38.25" x14ac:dyDescent="0.2">
      <c r="A90" s="359"/>
      <c r="B90" s="359"/>
      <c r="C90" s="523" t="s">
        <v>339</v>
      </c>
      <c r="D90" s="188" t="s">
        <v>338</v>
      </c>
      <c r="E90" s="160" t="s">
        <v>46</v>
      </c>
      <c r="F90" s="186">
        <v>15</v>
      </c>
      <c r="G90" s="186">
        <v>15</v>
      </c>
      <c r="H90" s="186">
        <v>15</v>
      </c>
      <c r="I90" s="186">
        <v>15</v>
      </c>
      <c r="J90" s="186">
        <v>15</v>
      </c>
      <c r="K90" s="186">
        <v>15</v>
      </c>
      <c r="L90" s="186">
        <v>10</v>
      </c>
      <c r="M90" s="376" t="s">
        <v>143</v>
      </c>
      <c r="N90" s="365"/>
      <c r="O90" s="162">
        <f t="shared" si="99"/>
        <v>90</v>
      </c>
      <c r="P90" s="414">
        <f t="shared" ref="P90:P92" si="105">(O90*1)/90</f>
        <v>1</v>
      </c>
      <c r="Q90" s="163" t="str">
        <f t="shared" ref="Q90:Q93" si="106">IF(P90&gt;=96%,"Fuerte",(IF(P90&lt;=85%,"Débil","Moderado")))</f>
        <v>Fuerte</v>
      </c>
      <c r="R90" s="182"/>
      <c r="S90" s="184"/>
      <c r="T90" s="194"/>
      <c r="U90" s="167" t="str">
        <f t="shared" si="102"/>
        <v>Fuerte</v>
      </c>
      <c r="V90" s="167" t="str">
        <f t="shared" ref="V90:V121" si="107">IF(U90="Fuerte","",IF(OR(Q90="Débil",M90="Débil"),"","Moderada"))</f>
        <v/>
      </c>
      <c r="W90" s="167" t="str">
        <f t="shared" ref="W90:W92" si="108">IF(OR(U90="Fuerte",V90="Moderada"),"","Débil")</f>
        <v/>
      </c>
      <c r="X90" s="528" t="str">
        <f t="shared" si="98"/>
        <v>Control fuerte pero si el riesgo residual lo requiere y según la opción de manejo escogida, cada responsable involucrado debe liderar acciones adicionales</v>
      </c>
      <c r="Y90" s="169">
        <f t="shared" ref="Y90:Y121" si="109">IF(E90="Preventivo",IF(U90="Fuerte",2,IF(V90="Moderada",1,"")),"")</f>
        <v>2</v>
      </c>
      <c r="Z90" s="181"/>
      <c r="AA90" s="182"/>
      <c r="AB90" s="171" t="str">
        <f t="shared" si="104"/>
        <v/>
      </c>
      <c r="AC90" s="183"/>
      <c r="AD90" s="184"/>
    </row>
    <row r="91" spans="1:43" s="172" customFormat="1" ht="51" x14ac:dyDescent="0.2">
      <c r="A91" s="359"/>
      <c r="B91" s="359"/>
      <c r="C91" s="523" t="s">
        <v>341</v>
      </c>
      <c r="D91" s="176" t="s">
        <v>340</v>
      </c>
      <c r="E91" s="160" t="s">
        <v>46</v>
      </c>
      <c r="F91" s="186">
        <v>15</v>
      </c>
      <c r="G91" s="186">
        <v>15</v>
      </c>
      <c r="H91" s="186">
        <v>15</v>
      </c>
      <c r="I91" s="186">
        <v>15</v>
      </c>
      <c r="J91" s="186">
        <v>15</v>
      </c>
      <c r="K91" s="186">
        <v>15</v>
      </c>
      <c r="L91" s="186">
        <v>10</v>
      </c>
      <c r="M91" s="376" t="s">
        <v>143</v>
      </c>
      <c r="N91" s="365"/>
      <c r="O91" s="162">
        <f t="shared" si="99"/>
        <v>90</v>
      </c>
      <c r="P91" s="414">
        <f t="shared" si="105"/>
        <v>1</v>
      </c>
      <c r="Q91" s="163" t="str">
        <f t="shared" si="106"/>
        <v>Fuerte</v>
      </c>
      <c r="R91" s="182"/>
      <c r="S91" s="184"/>
      <c r="T91" s="194"/>
      <c r="U91" s="167" t="str">
        <f t="shared" si="102"/>
        <v>Fuerte</v>
      </c>
      <c r="V91" s="167" t="str">
        <f t="shared" si="107"/>
        <v/>
      </c>
      <c r="W91" s="167" t="str">
        <f t="shared" si="108"/>
        <v/>
      </c>
      <c r="X91" s="528" t="str">
        <f t="shared" si="98"/>
        <v>Control fuerte pero si el riesgo residual lo requiere y según la opción de manejo escogida, cada responsable involucrado debe liderar acciones adicionales</v>
      </c>
      <c r="Y91" s="169">
        <f t="shared" si="109"/>
        <v>2</v>
      </c>
      <c r="Z91" s="181"/>
      <c r="AA91" s="182"/>
      <c r="AB91" s="171" t="str">
        <f t="shared" si="104"/>
        <v/>
      </c>
      <c r="AC91" s="183"/>
      <c r="AD91" s="184"/>
    </row>
    <row r="92" spans="1:43" s="172" customFormat="1" ht="63.75" x14ac:dyDescent="0.2">
      <c r="A92" s="359"/>
      <c r="B92" s="359"/>
      <c r="C92" s="523" t="s">
        <v>384</v>
      </c>
      <c r="D92" s="352" t="s">
        <v>385</v>
      </c>
      <c r="E92" s="160" t="s">
        <v>46</v>
      </c>
      <c r="F92" s="161">
        <v>15</v>
      </c>
      <c r="G92" s="161">
        <v>15</v>
      </c>
      <c r="H92" s="161">
        <v>15</v>
      </c>
      <c r="I92" s="161">
        <v>15</v>
      </c>
      <c r="J92" s="161">
        <v>15</v>
      </c>
      <c r="K92" s="161">
        <v>15</v>
      </c>
      <c r="L92" s="161">
        <v>10</v>
      </c>
      <c r="M92" s="375" t="s">
        <v>143</v>
      </c>
      <c r="N92" s="365"/>
      <c r="O92" s="162">
        <f t="shared" si="99"/>
        <v>90</v>
      </c>
      <c r="P92" s="414">
        <f t="shared" si="105"/>
        <v>1</v>
      </c>
      <c r="Q92" s="163" t="str">
        <f t="shared" si="106"/>
        <v>Fuerte</v>
      </c>
      <c r="R92" s="182"/>
      <c r="S92" s="184"/>
      <c r="T92" s="194"/>
      <c r="U92" s="167" t="str">
        <f t="shared" si="102"/>
        <v>Fuerte</v>
      </c>
      <c r="V92" s="167" t="str">
        <f t="shared" si="107"/>
        <v/>
      </c>
      <c r="W92" s="167" t="str">
        <f t="shared" si="108"/>
        <v/>
      </c>
      <c r="X92" s="528" t="str">
        <f t="shared" si="98"/>
        <v>Control fuerte pero si el riesgo residual lo requiere y según la opción de manejo escogida, cada responsable involucrado debe liderar acciones adicionales</v>
      </c>
      <c r="Y92" s="169">
        <f t="shared" si="109"/>
        <v>2</v>
      </c>
      <c r="Z92" s="181"/>
      <c r="AA92" s="182"/>
      <c r="AB92" s="171" t="str">
        <f t="shared" si="104"/>
        <v/>
      </c>
      <c r="AC92" s="183"/>
      <c r="AD92" s="184"/>
    </row>
    <row r="93" spans="1:43" s="172" customFormat="1" x14ac:dyDescent="0.2">
      <c r="A93" s="359"/>
      <c r="B93" s="359"/>
      <c r="C93" s="391"/>
      <c r="D93" s="352"/>
      <c r="E93" s="160"/>
      <c r="F93" s="161"/>
      <c r="G93" s="161"/>
      <c r="H93" s="161"/>
      <c r="I93" s="161"/>
      <c r="J93" s="161"/>
      <c r="K93" s="161"/>
      <c r="L93" s="161"/>
      <c r="M93" s="375"/>
      <c r="N93" s="365"/>
      <c r="O93" s="162">
        <f t="shared" si="99"/>
        <v>0</v>
      </c>
      <c r="P93" s="414"/>
      <c r="Q93" s="163" t="str">
        <f t="shared" si="106"/>
        <v>Débil</v>
      </c>
      <c r="R93" s="182"/>
      <c r="S93" s="184"/>
      <c r="T93" s="195"/>
      <c r="U93" s="167" t="str">
        <f t="shared" si="102"/>
        <v/>
      </c>
      <c r="V93" s="167" t="str">
        <f t="shared" si="107"/>
        <v/>
      </c>
      <c r="W93" s="167" t="str">
        <f t="shared" si="92"/>
        <v>Débil</v>
      </c>
      <c r="X93" s="168" t="str">
        <f t="shared" si="98"/>
        <v>Requiere plan de acción para fortalecer el control</v>
      </c>
      <c r="Y93" s="169" t="str">
        <f t="shared" si="109"/>
        <v/>
      </c>
      <c r="Z93" s="190"/>
      <c r="AA93" s="191"/>
      <c r="AB93" s="171" t="str">
        <f t="shared" si="104"/>
        <v/>
      </c>
      <c r="AC93" s="171"/>
      <c r="AD93" s="192"/>
    </row>
    <row r="94" spans="1:43" s="172" customFormat="1" ht="15.75" x14ac:dyDescent="0.25">
      <c r="A94" s="357"/>
      <c r="B94" s="357"/>
      <c r="C94" s="390"/>
      <c r="D94" s="351"/>
      <c r="E94" s="160"/>
      <c r="F94" s="161"/>
      <c r="G94" s="161"/>
      <c r="H94" s="161"/>
      <c r="I94" s="161"/>
      <c r="J94" s="161"/>
      <c r="K94" s="161"/>
      <c r="L94" s="161"/>
      <c r="M94" s="375"/>
      <c r="N94" s="365"/>
      <c r="O94" s="162">
        <f t="shared" si="99"/>
        <v>0</v>
      </c>
      <c r="P94" s="414"/>
      <c r="Q94" s="163"/>
      <c r="R94" s="182"/>
      <c r="S94" s="184"/>
      <c r="T94" s="194"/>
      <c r="U94" s="167" t="str">
        <f t="shared" si="102"/>
        <v/>
      </c>
      <c r="V94" s="167" t="str">
        <f t="shared" si="107"/>
        <v>Moderada</v>
      </c>
      <c r="W94" s="167" t="str">
        <f t="shared" si="92"/>
        <v/>
      </c>
      <c r="X94" s="168" t="str">
        <f t="shared" si="98"/>
        <v>Requiere plan de acción para fortalecer el control</v>
      </c>
      <c r="Y94" s="169" t="str">
        <f t="shared" si="109"/>
        <v/>
      </c>
      <c r="Z94" s="170"/>
      <c r="AA94" s="165">
        <f>IF(OR(W94="Débil",Z94=0),0,IF(Z94=1,1,IF(AND(U94="Fuerte",Z94=2),2,1)))</f>
        <v>0</v>
      </c>
      <c r="AB94" s="171" t="str">
        <f t="shared" si="104"/>
        <v/>
      </c>
      <c r="AC94" s="170"/>
      <c r="AD94" s="165">
        <f>IF(OR(W94="Débil",AC94=0),0,IF(AC94=1,1,IF(AND(U94="Fuerte",AC94=2),2,1)))</f>
        <v>0</v>
      </c>
      <c r="AF94" s="173"/>
      <c r="AG94" s="174"/>
      <c r="AH94" s="174"/>
      <c r="AI94" s="174"/>
      <c r="AJ94" s="175"/>
      <c r="AK94" s="70"/>
      <c r="AL94" s="70"/>
      <c r="AM94" s="70"/>
      <c r="AN94" s="174"/>
      <c r="AO94" s="174"/>
      <c r="AP94" s="174"/>
      <c r="AQ94" s="175"/>
    </row>
    <row r="95" spans="1:43" s="172" customFormat="1" ht="15.75" x14ac:dyDescent="0.2">
      <c r="A95" s="359"/>
      <c r="B95" s="359"/>
      <c r="C95" s="391"/>
      <c r="D95" s="351"/>
      <c r="E95" s="160"/>
      <c r="F95" s="161"/>
      <c r="G95" s="161"/>
      <c r="H95" s="161"/>
      <c r="I95" s="161"/>
      <c r="J95" s="161"/>
      <c r="K95" s="161"/>
      <c r="L95" s="161"/>
      <c r="M95" s="375"/>
      <c r="N95" s="365"/>
      <c r="O95" s="162">
        <f t="shared" si="99"/>
        <v>0</v>
      </c>
      <c r="P95" s="414"/>
      <c r="Q95" s="163"/>
      <c r="R95" s="182"/>
      <c r="S95" s="184"/>
      <c r="T95" s="194"/>
      <c r="U95" s="167" t="str">
        <f t="shared" si="102"/>
        <v/>
      </c>
      <c r="V95" s="167" t="str">
        <f t="shared" si="107"/>
        <v>Moderada</v>
      </c>
      <c r="W95" s="167" t="str">
        <f t="shared" si="92"/>
        <v/>
      </c>
      <c r="X95" s="168" t="str">
        <f t="shared" si="98"/>
        <v>Requiere plan de acción para fortalecer el control</v>
      </c>
      <c r="Y95" s="169" t="str">
        <f t="shared" si="109"/>
        <v/>
      </c>
      <c r="Z95" s="181"/>
      <c r="AA95" s="182"/>
      <c r="AB95" s="171" t="str">
        <f t="shared" si="104"/>
        <v/>
      </c>
      <c r="AC95" s="183"/>
      <c r="AD95" s="184"/>
      <c r="AF95" s="173"/>
      <c r="AG95" s="174"/>
      <c r="AH95" s="174"/>
      <c r="AI95" s="174"/>
      <c r="AJ95" s="175"/>
      <c r="AK95" s="70"/>
      <c r="AL95" s="70"/>
      <c r="AM95" s="70"/>
      <c r="AN95" s="174"/>
      <c r="AO95" s="174"/>
      <c r="AP95" s="174"/>
      <c r="AQ95" s="175"/>
    </row>
    <row r="96" spans="1:43" s="172" customFormat="1" ht="15.75" x14ac:dyDescent="0.2">
      <c r="A96" s="360"/>
      <c r="B96" s="360"/>
      <c r="C96" s="391"/>
      <c r="D96" s="351"/>
      <c r="E96" s="160"/>
      <c r="F96" s="161"/>
      <c r="G96" s="161"/>
      <c r="H96" s="161"/>
      <c r="I96" s="161"/>
      <c r="J96" s="161"/>
      <c r="K96" s="161"/>
      <c r="L96" s="161"/>
      <c r="M96" s="375"/>
      <c r="N96" s="365"/>
      <c r="O96" s="162">
        <f t="shared" si="99"/>
        <v>0</v>
      </c>
      <c r="P96" s="414"/>
      <c r="Q96" s="163"/>
      <c r="R96" s="182"/>
      <c r="S96" s="184"/>
      <c r="T96" s="194"/>
      <c r="U96" s="167" t="str">
        <f t="shared" si="102"/>
        <v/>
      </c>
      <c r="V96" s="167" t="str">
        <f t="shared" si="107"/>
        <v>Moderada</v>
      </c>
      <c r="W96" s="167" t="str">
        <f t="shared" si="92"/>
        <v/>
      </c>
      <c r="X96" s="168" t="str">
        <f t="shared" si="98"/>
        <v>Requiere plan de acción para fortalecer el control</v>
      </c>
      <c r="Y96" s="169" t="str">
        <f t="shared" si="109"/>
        <v/>
      </c>
      <c r="Z96" s="181"/>
      <c r="AA96" s="182"/>
      <c r="AB96" s="171" t="str">
        <f t="shared" si="104"/>
        <v/>
      </c>
      <c r="AC96" s="183"/>
      <c r="AD96" s="184"/>
      <c r="AF96" s="173"/>
      <c r="AG96" s="174"/>
      <c r="AH96" s="174"/>
      <c r="AI96" s="174"/>
      <c r="AJ96" s="175"/>
      <c r="AK96" s="70"/>
      <c r="AL96" s="70"/>
      <c r="AM96" s="70"/>
      <c r="AN96" s="174"/>
      <c r="AO96" s="174"/>
      <c r="AP96" s="174"/>
      <c r="AQ96" s="175"/>
    </row>
    <row r="97" spans="1:43" s="427" customFormat="1" ht="76.5" x14ac:dyDescent="0.2">
      <c r="A97" s="415" t="str">
        <f>'2. MAPA DE RIESGOS '!C19</f>
        <v>8: Presencia de actos de soborno (dar o recibir dádivas) para favorecimiento propio o de un tercero.</v>
      </c>
      <c r="B97" s="415"/>
      <c r="C97" s="416" t="s">
        <v>415</v>
      </c>
      <c r="D97" s="417" t="s">
        <v>356</v>
      </c>
      <c r="E97" s="418" t="s">
        <v>46</v>
      </c>
      <c r="F97" s="419">
        <v>15</v>
      </c>
      <c r="G97" s="419">
        <v>15</v>
      </c>
      <c r="H97" s="419">
        <v>15</v>
      </c>
      <c r="I97" s="419">
        <v>15</v>
      </c>
      <c r="J97" s="419">
        <v>15</v>
      </c>
      <c r="K97" s="419">
        <v>15</v>
      </c>
      <c r="L97" s="419">
        <v>10</v>
      </c>
      <c r="M97" s="420" t="s">
        <v>143</v>
      </c>
      <c r="N97" s="421"/>
      <c r="O97" s="422">
        <f t="shared" si="99"/>
        <v>90</v>
      </c>
      <c r="P97" s="423">
        <f t="shared" si="88"/>
        <v>1</v>
      </c>
      <c r="Q97" s="163" t="str">
        <f t="shared" si="89"/>
        <v>Fuerte</v>
      </c>
      <c r="R97" s="461">
        <f>ROUNDUP(AVERAGEIF(P97:P113,"&gt;0"),1)</f>
        <v>1</v>
      </c>
      <c r="S97" s="165" t="str">
        <f>IF(R97&gt;96%,"Fuerte",IF(R97&lt;50%,"Débil","Moderada"))</f>
        <v>Fuerte</v>
      </c>
      <c r="T97" s="166" t="str">
        <f>IF(R97&lt;96%,"Se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97" s="167" t="str">
        <f t="shared" si="102"/>
        <v>Fuerte</v>
      </c>
      <c r="V97" s="167" t="str">
        <f t="shared" si="107"/>
        <v/>
      </c>
      <c r="W97" s="167" t="str">
        <f t="shared" si="92"/>
        <v/>
      </c>
      <c r="X97" s="168" t="str">
        <f t="shared" si="98"/>
        <v>Control fuerte pero si el riesgo residual lo requiere y según la opción de manejo escogida, cada responsable involucrado debe liderar acciones adicionales</v>
      </c>
      <c r="Y97" s="169">
        <f t="shared" si="109"/>
        <v>2</v>
      </c>
      <c r="Z97" s="463">
        <f>IFERROR(ROUND(AVERAGE(Y97:Y113),0),0)</f>
        <v>2</v>
      </c>
      <c r="AA97" s="424">
        <f>IF(OR(W97="Débil",Z97=0),0,IF(Z97=1,1,IF(AND(U97="Fuerte",Z97=2),2,1)))</f>
        <v>2</v>
      </c>
      <c r="AB97" s="171" t="str">
        <f t="shared" si="104"/>
        <v/>
      </c>
      <c r="AC97" s="463">
        <f>IFERROR(ROUND(AVERAGE(AB97:AB113),0),0)</f>
        <v>2</v>
      </c>
      <c r="AD97" s="424">
        <f>IF(OR(W97="Débil",AC97=0),0,IF(AC97=1,1,IF(AND(U97="Fuerte",AC97=2),2,1)))</f>
        <v>2</v>
      </c>
    </row>
    <row r="98" spans="1:43" s="427" customFormat="1" ht="63.75" x14ac:dyDescent="0.2">
      <c r="A98" s="454"/>
      <c r="B98" s="454"/>
      <c r="C98" s="416" t="s">
        <v>414</v>
      </c>
      <c r="D98" s="417" t="s">
        <v>342</v>
      </c>
      <c r="E98" s="418" t="s">
        <v>46</v>
      </c>
      <c r="F98" s="419">
        <v>15</v>
      </c>
      <c r="G98" s="419">
        <v>15</v>
      </c>
      <c r="H98" s="419">
        <v>15</v>
      </c>
      <c r="I98" s="419">
        <v>15</v>
      </c>
      <c r="J98" s="419">
        <v>15</v>
      </c>
      <c r="K98" s="419">
        <v>15</v>
      </c>
      <c r="L98" s="419">
        <v>10</v>
      </c>
      <c r="M98" s="420" t="s">
        <v>143</v>
      </c>
      <c r="N98" s="421"/>
      <c r="O98" s="422">
        <f t="shared" si="99"/>
        <v>90</v>
      </c>
      <c r="P98" s="423">
        <f t="shared" si="88"/>
        <v>1</v>
      </c>
      <c r="Q98" s="163" t="str">
        <f t="shared" si="89"/>
        <v>Fuerte</v>
      </c>
      <c r="R98" s="435"/>
      <c r="S98" s="436"/>
      <c r="T98" s="437"/>
      <c r="U98" s="167" t="str">
        <f t="shared" si="102"/>
        <v>Fuerte</v>
      </c>
      <c r="V98" s="167" t="str">
        <f t="shared" si="107"/>
        <v/>
      </c>
      <c r="W98" s="167" t="str">
        <f t="shared" si="92"/>
        <v/>
      </c>
      <c r="X98" s="168" t="str">
        <f t="shared" si="98"/>
        <v>Control fuerte pero si el riesgo residual lo requiere y según la opción de manejo escogida, cada responsable involucrado debe liderar acciones adicionales</v>
      </c>
      <c r="Y98" s="169">
        <f t="shared" si="109"/>
        <v>2</v>
      </c>
      <c r="Z98" s="438"/>
      <c r="AA98" s="435"/>
      <c r="AB98" s="171" t="str">
        <f t="shared" si="104"/>
        <v/>
      </c>
      <c r="AC98" s="439"/>
      <c r="AD98" s="436"/>
    </row>
    <row r="99" spans="1:43" s="427" customFormat="1" ht="69" customHeight="1" x14ac:dyDescent="0.2">
      <c r="A99" s="454"/>
      <c r="B99" s="454"/>
      <c r="C99" s="416" t="s">
        <v>377</v>
      </c>
      <c r="D99" s="457" t="s">
        <v>386</v>
      </c>
      <c r="E99" s="418" t="s">
        <v>46</v>
      </c>
      <c r="F99" s="419">
        <v>15</v>
      </c>
      <c r="G99" s="419">
        <v>15</v>
      </c>
      <c r="H99" s="419">
        <v>15</v>
      </c>
      <c r="I99" s="419">
        <v>15</v>
      </c>
      <c r="J99" s="419">
        <v>15</v>
      </c>
      <c r="K99" s="419">
        <v>15</v>
      </c>
      <c r="L99" s="419">
        <v>10</v>
      </c>
      <c r="M99" s="420" t="s">
        <v>143</v>
      </c>
      <c r="N99" s="421"/>
      <c r="O99" s="422">
        <f t="shared" si="99"/>
        <v>90</v>
      </c>
      <c r="P99" s="423">
        <f t="shared" si="88"/>
        <v>1</v>
      </c>
      <c r="Q99" s="163" t="str">
        <f t="shared" si="89"/>
        <v>Fuerte</v>
      </c>
      <c r="R99" s="435"/>
      <c r="S99" s="436"/>
      <c r="T99" s="437"/>
      <c r="U99" s="167" t="str">
        <f t="shared" si="102"/>
        <v>Fuerte</v>
      </c>
      <c r="V99" s="167" t="str">
        <f t="shared" si="107"/>
        <v/>
      </c>
      <c r="W99" s="167" t="str">
        <f t="shared" si="92"/>
        <v/>
      </c>
      <c r="X99" s="168" t="str">
        <f t="shared" si="98"/>
        <v>Control fuerte pero si el riesgo residual lo requiere y según la opción de manejo escogida, cada responsable involucrado debe liderar acciones adicionales</v>
      </c>
      <c r="Y99" s="169">
        <f t="shared" si="109"/>
        <v>2</v>
      </c>
      <c r="Z99" s="438"/>
      <c r="AA99" s="435"/>
      <c r="AB99" s="171" t="str">
        <f t="shared" si="104"/>
        <v/>
      </c>
      <c r="AC99" s="439"/>
      <c r="AD99" s="436"/>
    </row>
    <row r="100" spans="1:43" s="427" customFormat="1" ht="69" customHeight="1" x14ac:dyDescent="0.2">
      <c r="A100" s="454"/>
      <c r="B100" s="454"/>
      <c r="C100" s="416">
        <v>1.4</v>
      </c>
      <c r="D100" s="456" t="s">
        <v>401</v>
      </c>
      <c r="E100" s="418" t="s">
        <v>46</v>
      </c>
      <c r="F100" s="419">
        <v>15</v>
      </c>
      <c r="G100" s="419">
        <v>15</v>
      </c>
      <c r="H100" s="419">
        <v>15</v>
      </c>
      <c r="I100" s="419">
        <v>15</v>
      </c>
      <c r="J100" s="419">
        <v>15</v>
      </c>
      <c r="K100" s="419">
        <v>15</v>
      </c>
      <c r="L100" s="419">
        <v>10</v>
      </c>
      <c r="M100" s="420" t="s">
        <v>143</v>
      </c>
      <c r="N100" s="421"/>
      <c r="O100" s="422">
        <f t="shared" si="99"/>
        <v>90</v>
      </c>
      <c r="P100" s="423">
        <f t="shared" si="88"/>
        <v>1</v>
      </c>
      <c r="Q100" s="163" t="str">
        <f t="shared" si="89"/>
        <v>Fuerte</v>
      </c>
      <c r="R100" s="435"/>
      <c r="S100" s="436"/>
      <c r="T100" s="437"/>
      <c r="U100" s="167" t="str">
        <f t="shared" si="102"/>
        <v>Fuerte</v>
      </c>
      <c r="V100" s="167" t="str">
        <f t="shared" si="107"/>
        <v/>
      </c>
      <c r="W100" s="167" t="str">
        <f t="shared" si="92"/>
        <v/>
      </c>
      <c r="X100" s="168" t="str">
        <f t="shared" si="98"/>
        <v>Control fuerte pero si el riesgo residual lo requiere y según la opción de manejo escogida, cada responsable involucrado debe liderar acciones adicionales</v>
      </c>
      <c r="Y100" s="169">
        <f t="shared" si="109"/>
        <v>2</v>
      </c>
      <c r="Z100" s="438"/>
      <c r="AA100" s="435"/>
      <c r="AB100" s="171" t="str">
        <f t="shared" si="104"/>
        <v/>
      </c>
      <c r="AC100" s="439"/>
      <c r="AD100" s="436"/>
    </row>
    <row r="101" spans="1:43" s="427" customFormat="1" ht="69" customHeight="1" x14ac:dyDescent="0.2">
      <c r="A101" s="454"/>
      <c r="B101" s="454"/>
      <c r="C101" s="416" t="s">
        <v>438</v>
      </c>
      <c r="D101" s="448" t="s">
        <v>437</v>
      </c>
      <c r="E101" s="418" t="s">
        <v>46</v>
      </c>
      <c r="F101" s="419">
        <v>15</v>
      </c>
      <c r="G101" s="419">
        <v>15</v>
      </c>
      <c r="H101" s="419">
        <v>15</v>
      </c>
      <c r="I101" s="419">
        <v>15</v>
      </c>
      <c r="J101" s="419">
        <v>15</v>
      </c>
      <c r="K101" s="419">
        <v>15</v>
      </c>
      <c r="L101" s="419">
        <v>10</v>
      </c>
      <c r="M101" s="420" t="s">
        <v>143</v>
      </c>
      <c r="N101" s="421"/>
      <c r="O101" s="422">
        <f t="shared" si="99"/>
        <v>90</v>
      </c>
      <c r="P101" s="423">
        <f t="shared" si="88"/>
        <v>1</v>
      </c>
      <c r="Q101" s="163" t="str">
        <f t="shared" si="89"/>
        <v>Fuerte</v>
      </c>
      <c r="R101" s="435"/>
      <c r="S101" s="436"/>
      <c r="T101" s="437"/>
      <c r="U101" s="167" t="str">
        <f t="shared" si="102"/>
        <v>Fuerte</v>
      </c>
      <c r="V101" s="167" t="str">
        <f t="shared" si="107"/>
        <v/>
      </c>
      <c r="W101" s="167" t="str">
        <f t="shared" si="92"/>
        <v/>
      </c>
      <c r="X101" s="168" t="str">
        <f t="shared" si="98"/>
        <v>Control fuerte pero si el riesgo residual lo requiere y según la opción de manejo escogida, cada responsable involucrado debe liderar acciones adicionales</v>
      </c>
      <c r="Y101" s="169">
        <f t="shared" si="109"/>
        <v>2</v>
      </c>
      <c r="Z101" s="438"/>
      <c r="AA101" s="435"/>
      <c r="AB101" s="171" t="str">
        <f t="shared" si="104"/>
        <v/>
      </c>
      <c r="AC101" s="439"/>
      <c r="AD101" s="436"/>
    </row>
    <row r="102" spans="1:43" s="427" customFormat="1" ht="69" customHeight="1" x14ac:dyDescent="0.2">
      <c r="A102" s="454"/>
      <c r="B102" s="454"/>
      <c r="C102" s="416" t="s">
        <v>472</v>
      </c>
      <c r="D102" s="518" t="s">
        <v>474</v>
      </c>
      <c r="E102" s="515" t="s">
        <v>46</v>
      </c>
      <c r="F102" s="516">
        <v>15</v>
      </c>
      <c r="G102" s="516">
        <v>15</v>
      </c>
      <c r="H102" s="516">
        <v>15</v>
      </c>
      <c r="I102" s="516">
        <v>10</v>
      </c>
      <c r="J102" s="516">
        <v>15</v>
      </c>
      <c r="K102" s="516">
        <v>15</v>
      </c>
      <c r="L102" s="516">
        <v>10</v>
      </c>
      <c r="M102" s="517" t="s">
        <v>143</v>
      </c>
      <c r="N102" s="421"/>
      <c r="O102" s="422">
        <f t="shared" si="99"/>
        <v>85</v>
      </c>
      <c r="P102" s="423">
        <f t="shared" ref="P102" si="110">(O102*1)/90</f>
        <v>0.94444444444444442</v>
      </c>
      <c r="Q102" s="163" t="str">
        <f t="shared" ref="Q102" si="111">IF(P102&gt;=96%,"Fuerte",(IF(P102&lt;=85%,"Débil","Moderado")))</f>
        <v>Moderado</v>
      </c>
      <c r="R102" s="435"/>
      <c r="S102" s="436"/>
      <c r="T102" s="437"/>
      <c r="U102" s="167" t="str">
        <f t="shared" si="102"/>
        <v/>
      </c>
      <c r="V102" s="167" t="str">
        <f t="shared" si="107"/>
        <v>Moderada</v>
      </c>
      <c r="W102" s="167" t="str">
        <f t="shared" ref="W102" si="112">IF(OR(U102="Fuerte",V102="Moderada"),"","Débil")</f>
        <v/>
      </c>
      <c r="X102" s="168" t="str">
        <f t="shared" si="98"/>
        <v>Requiere plan de acción para fortalecer el control</v>
      </c>
      <c r="Y102" s="169">
        <f t="shared" si="109"/>
        <v>1</v>
      </c>
      <c r="Z102" s="438"/>
      <c r="AA102" s="435"/>
      <c r="AB102" s="171"/>
      <c r="AC102" s="439"/>
      <c r="AD102" s="436"/>
    </row>
    <row r="103" spans="1:43" s="427" customFormat="1" ht="38.25" x14ac:dyDescent="0.2">
      <c r="A103" s="454"/>
      <c r="B103" s="454"/>
      <c r="C103" s="416">
        <v>2</v>
      </c>
      <c r="D103" s="417" t="s">
        <v>397</v>
      </c>
      <c r="E103" s="418" t="s">
        <v>68</v>
      </c>
      <c r="F103" s="419">
        <v>15</v>
      </c>
      <c r="G103" s="419">
        <v>15</v>
      </c>
      <c r="H103" s="419">
        <v>15</v>
      </c>
      <c r="I103" s="419">
        <v>15</v>
      </c>
      <c r="J103" s="419">
        <v>15</v>
      </c>
      <c r="K103" s="419">
        <v>15</v>
      </c>
      <c r="L103" s="419">
        <v>10</v>
      </c>
      <c r="M103" s="420" t="s">
        <v>143</v>
      </c>
      <c r="N103" s="421"/>
      <c r="O103" s="422">
        <f t="shared" si="99"/>
        <v>90</v>
      </c>
      <c r="P103" s="423">
        <f t="shared" si="88"/>
        <v>1</v>
      </c>
      <c r="Q103" s="163" t="str">
        <f t="shared" si="89"/>
        <v>Fuerte</v>
      </c>
      <c r="R103" s="435"/>
      <c r="S103" s="436"/>
      <c r="T103" s="437"/>
      <c r="U103" s="167" t="str">
        <f t="shared" si="102"/>
        <v>Fuerte</v>
      </c>
      <c r="V103" s="167" t="str">
        <f t="shared" si="107"/>
        <v/>
      </c>
      <c r="W103" s="167" t="str">
        <f t="shared" si="92"/>
        <v/>
      </c>
      <c r="X103" s="168" t="str">
        <f t="shared" si="98"/>
        <v>Control fuerte pero si el riesgo residual lo requiere y según la opción de manejo escogida, cada responsable involucrado debe liderar acciones adicionales</v>
      </c>
      <c r="Y103" s="169" t="str">
        <f t="shared" si="109"/>
        <v/>
      </c>
      <c r="Z103" s="438"/>
      <c r="AA103" s="435"/>
      <c r="AB103" s="171">
        <f t="shared" ref="AB103:AB130" si="113">IF(E103="Detectivo",IF(U103="Fuerte",2,IF(V103="Moderada",1,"")),"")</f>
        <v>2</v>
      </c>
      <c r="AC103" s="439"/>
      <c r="AD103" s="436"/>
    </row>
    <row r="104" spans="1:43" s="427" customFormat="1" ht="76.5" x14ac:dyDescent="0.2">
      <c r="A104" s="454"/>
      <c r="B104" s="454"/>
      <c r="C104" s="416" t="s">
        <v>358</v>
      </c>
      <c r="D104" s="442" t="s">
        <v>418</v>
      </c>
      <c r="E104" s="418" t="s">
        <v>46</v>
      </c>
      <c r="F104" s="419">
        <v>15</v>
      </c>
      <c r="G104" s="419">
        <v>15</v>
      </c>
      <c r="H104" s="419">
        <v>15</v>
      </c>
      <c r="I104" s="419">
        <v>15</v>
      </c>
      <c r="J104" s="419">
        <v>15</v>
      </c>
      <c r="K104" s="419">
        <v>15</v>
      </c>
      <c r="L104" s="419">
        <v>10</v>
      </c>
      <c r="M104" s="420" t="s">
        <v>143</v>
      </c>
      <c r="N104" s="421"/>
      <c r="O104" s="422">
        <f t="shared" si="99"/>
        <v>90</v>
      </c>
      <c r="P104" s="423">
        <f t="shared" si="88"/>
        <v>1</v>
      </c>
      <c r="Q104" s="163" t="str">
        <f t="shared" si="89"/>
        <v>Fuerte</v>
      </c>
      <c r="R104" s="435"/>
      <c r="S104" s="436"/>
      <c r="T104" s="437"/>
      <c r="U104" s="167" t="str">
        <f t="shared" si="102"/>
        <v>Fuerte</v>
      </c>
      <c r="V104" s="167" t="str">
        <f t="shared" si="107"/>
        <v/>
      </c>
      <c r="W104" s="167" t="str">
        <f t="shared" si="92"/>
        <v/>
      </c>
      <c r="X104" s="168" t="str">
        <f t="shared" si="98"/>
        <v>Control fuerte pero si el riesgo residual lo requiere y según la opción de manejo escogida, cada responsable involucrado debe liderar acciones adicionales</v>
      </c>
      <c r="Y104" s="169">
        <f t="shared" si="109"/>
        <v>2</v>
      </c>
      <c r="Z104" s="438"/>
      <c r="AA104" s="435"/>
      <c r="AB104" s="171" t="str">
        <f t="shared" si="113"/>
        <v/>
      </c>
      <c r="AC104" s="439"/>
      <c r="AD104" s="436"/>
    </row>
    <row r="105" spans="1:43" s="427" customFormat="1" ht="51" x14ac:dyDescent="0.2">
      <c r="A105" s="433"/>
      <c r="B105" s="433"/>
      <c r="C105" s="434" t="s">
        <v>359</v>
      </c>
      <c r="D105" s="417" t="s">
        <v>419</v>
      </c>
      <c r="E105" s="418" t="s">
        <v>68</v>
      </c>
      <c r="F105" s="419">
        <v>15</v>
      </c>
      <c r="G105" s="419">
        <v>15</v>
      </c>
      <c r="H105" s="419">
        <v>15</v>
      </c>
      <c r="I105" s="419">
        <v>15</v>
      </c>
      <c r="J105" s="419">
        <v>15</v>
      </c>
      <c r="K105" s="419">
        <v>15</v>
      </c>
      <c r="L105" s="419">
        <v>10</v>
      </c>
      <c r="M105" s="420" t="s">
        <v>143</v>
      </c>
      <c r="N105" s="421"/>
      <c r="O105" s="422">
        <f t="shared" si="99"/>
        <v>90</v>
      </c>
      <c r="P105" s="423">
        <f t="shared" si="88"/>
        <v>1</v>
      </c>
      <c r="Q105" s="163" t="str">
        <f t="shared" si="89"/>
        <v>Fuerte</v>
      </c>
      <c r="R105" s="435"/>
      <c r="S105" s="436"/>
      <c r="T105" s="437"/>
      <c r="U105" s="167" t="str">
        <f t="shared" si="102"/>
        <v>Fuerte</v>
      </c>
      <c r="V105" s="167" t="str">
        <f t="shared" si="107"/>
        <v/>
      </c>
      <c r="W105" s="167" t="str">
        <f t="shared" si="92"/>
        <v/>
      </c>
      <c r="X105" s="168" t="str">
        <f t="shared" si="98"/>
        <v>Control fuerte pero si el riesgo residual lo requiere y según la opción de manejo escogida, cada responsable involucrado debe liderar acciones adicionales</v>
      </c>
      <c r="Y105" s="169" t="str">
        <f t="shared" si="109"/>
        <v/>
      </c>
      <c r="Z105" s="438"/>
      <c r="AA105" s="435"/>
      <c r="AB105" s="171">
        <f t="shared" si="113"/>
        <v>2</v>
      </c>
      <c r="AC105" s="439"/>
      <c r="AD105" s="436"/>
    </row>
    <row r="106" spans="1:43" s="427" customFormat="1" ht="89.25" x14ac:dyDescent="0.2">
      <c r="A106" s="433"/>
      <c r="B106" s="433"/>
      <c r="C106" s="434" t="s">
        <v>416</v>
      </c>
      <c r="D106" s="417" t="s">
        <v>420</v>
      </c>
      <c r="E106" s="418" t="s">
        <v>46</v>
      </c>
      <c r="F106" s="419">
        <v>15</v>
      </c>
      <c r="G106" s="419">
        <v>15</v>
      </c>
      <c r="H106" s="419">
        <v>15</v>
      </c>
      <c r="I106" s="419">
        <v>15</v>
      </c>
      <c r="J106" s="419">
        <v>15</v>
      </c>
      <c r="K106" s="419">
        <v>15</v>
      </c>
      <c r="L106" s="419">
        <v>10</v>
      </c>
      <c r="M106" s="420" t="s">
        <v>143</v>
      </c>
      <c r="N106" s="421"/>
      <c r="O106" s="422">
        <f t="shared" si="99"/>
        <v>90</v>
      </c>
      <c r="P106" s="423">
        <f t="shared" si="88"/>
        <v>1</v>
      </c>
      <c r="Q106" s="163" t="str">
        <f t="shared" si="89"/>
        <v>Fuerte</v>
      </c>
      <c r="R106" s="435"/>
      <c r="S106" s="436"/>
      <c r="T106" s="437"/>
      <c r="U106" s="167" t="str">
        <f t="shared" si="102"/>
        <v>Fuerte</v>
      </c>
      <c r="V106" s="167" t="str">
        <f t="shared" si="107"/>
        <v/>
      </c>
      <c r="W106" s="167" t="str">
        <f t="shared" si="92"/>
        <v/>
      </c>
      <c r="X106" s="168" t="str">
        <f t="shared" si="98"/>
        <v>Control fuerte pero si el riesgo residual lo requiere y según la opción de manejo escogida, cada responsable involucrado debe liderar acciones adicionales</v>
      </c>
      <c r="Y106" s="169">
        <f t="shared" si="109"/>
        <v>2</v>
      </c>
      <c r="Z106" s="438"/>
      <c r="AA106" s="435"/>
      <c r="AB106" s="171" t="str">
        <f t="shared" si="113"/>
        <v/>
      </c>
      <c r="AC106" s="439"/>
      <c r="AD106" s="436"/>
    </row>
    <row r="107" spans="1:43" s="427" customFormat="1" ht="76.5" x14ac:dyDescent="0.2">
      <c r="A107" s="433"/>
      <c r="B107" s="433"/>
      <c r="C107" s="434" t="s">
        <v>417</v>
      </c>
      <c r="D107" s="417" t="s">
        <v>421</v>
      </c>
      <c r="E107" s="418" t="s">
        <v>68</v>
      </c>
      <c r="F107" s="419">
        <v>15</v>
      </c>
      <c r="G107" s="419">
        <v>15</v>
      </c>
      <c r="H107" s="419">
        <v>15</v>
      </c>
      <c r="I107" s="419">
        <v>10</v>
      </c>
      <c r="J107" s="419">
        <v>15</v>
      </c>
      <c r="K107" s="419">
        <v>15</v>
      </c>
      <c r="L107" s="419">
        <v>10</v>
      </c>
      <c r="M107" s="420" t="s">
        <v>144</v>
      </c>
      <c r="N107" s="421"/>
      <c r="O107" s="422">
        <f t="shared" si="99"/>
        <v>85</v>
      </c>
      <c r="P107" s="423">
        <f t="shared" si="88"/>
        <v>0.94444444444444442</v>
      </c>
      <c r="Q107" s="163" t="str">
        <f t="shared" si="89"/>
        <v>Moderado</v>
      </c>
      <c r="R107" s="435"/>
      <c r="S107" s="436"/>
      <c r="T107" s="437"/>
      <c r="U107" s="167" t="str">
        <f t="shared" si="102"/>
        <v/>
      </c>
      <c r="V107" s="167" t="str">
        <f t="shared" si="107"/>
        <v>Moderada</v>
      </c>
      <c r="W107" s="167" t="str">
        <f t="shared" si="92"/>
        <v/>
      </c>
      <c r="X107" s="168" t="str">
        <f t="shared" si="98"/>
        <v>Requiere plan de acción para fortalecer el control</v>
      </c>
      <c r="Y107" s="169" t="str">
        <f t="shared" si="109"/>
        <v/>
      </c>
      <c r="Z107" s="438"/>
      <c r="AA107" s="435"/>
      <c r="AB107" s="171">
        <f t="shared" si="113"/>
        <v>1</v>
      </c>
      <c r="AC107" s="439"/>
      <c r="AD107" s="436"/>
    </row>
    <row r="108" spans="1:43" s="427" customFormat="1" ht="15" x14ac:dyDescent="0.2">
      <c r="A108" s="454"/>
      <c r="B108" s="454"/>
      <c r="C108" s="416"/>
      <c r="N108" s="421"/>
      <c r="O108" s="422">
        <f t="shared" si="99"/>
        <v>0</v>
      </c>
      <c r="P108" s="423">
        <f t="shared" si="88"/>
        <v>0</v>
      </c>
      <c r="Q108" s="163" t="str">
        <f t="shared" si="89"/>
        <v>Débil</v>
      </c>
      <c r="R108" s="435"/>
      <c r="S108" s="436"/>
      <c r="T108" s="437"/>
      <c r="U108" s="167" t="str">
        <f t="shared" si="102"/>
        <v/>
      </c>
      <c r="V108" s="167" t="str">
        <f t="shared" si="107"/>
        <v/>
      </c>
      <c r="W108" s="167" t="str">
        <f t="shared" si="92"/>
        <v>Débil</v>
      </c>
      <c r="X108" s="168" t="str">
        <f t="shared" si="98"/>
        <v>Requiere plan de acción para fortalecer el control</v>
      </c>
      <c r="Y108" s="169" t="str">
        <f t="shared" si="109"/>
        <v/>
      </c>
      <c r="Z108" s="438"/>
      <c r="AA108" s="435"/>
      <c r="AB108" s="171" t="str">
        <f t="shared" si="113"/>
        <v/>
      </c>
      <c r="AC108" s="439"/>
      <c r="AD108" s="436"/>
    </row>
    <row r="109" spans="1:43" s="427" customFormat="1" x14ac:dyDescent="0.2">
      <c r="A109" s="433"/>
      <c r="B109" s="433"/>
      <c r="C109" s="434"/>
      <c r="D109" s="442"/>
      <c r="E109" s="418"/>
      <c r="F109" s="419"/>
      <c r="G109" s="419"/>
      <c r="H109" s="419"/>
      <c r="I109" s="419"/>
      <c r="J109" s="419"/>
      <c r="K109" s="419"/>
      <c r="L109" s="419"/>
      <c r="M109" s="420"/>
      <c r="N109" s="421"/>
      <c r="O109" s="422">
        <f t="shared" si="99"/>
        <v>0</v>
      </c>
      <c r="P109" s="423">
        <f t="shared" si="88"/>
        <v>0</v>
      </c>
      <c r="Q109" s="163" t="str">
        <f t="shared" si="89"/>
        <v>Débil</v>
      </c>
      <c r="R109" s="435"/>
      <c r="S109" s="436"/>
      <c r="T109" s="437"/>
      <c r="U109" s="167" t="str">
        <f t="shared" si="102"/>
        <v/>
      </c>
      <c r="V109" s="167" t="str">
        <f t="shared" si="107"/>
        <v/>
      </c>
      <c r="W109" s="167" t="str">
        <f t="shared" si="92"/>
        <v>Débil</v>
      </c>
      <c r="X109" s="168" t="str">
        <f t="shared" si="98"/>
        <v>Requiere plan de acción para fortalecer el control</v>
      </c>
      <c r="Y109" s="169" t="str">
        <f t="shared" si="109"/>
        <v/>
      </c>
      <c r="Z109" s="438"/>
      <c r="AA109" s="435"/>
      <c r="AB109" s="171" t="str">
        <f t="shared" si="113"/>
        <v/>
      </c>
      <c r="AC109" s="439"/>
      <c r="AD109" s="436"/>
    </row>
    <row r="110" spans="1:43" s="427" customFormat="1" ht="51" x14ac:dyDescent="0.2">
      <c r="A110" s="433"/>
      <c r="B110" s="433"/>
      <c r="C110" s="434" t="s">
        <v>329</v>
      </c>
      <c r="D110" s="442" t="s">
        <v>343</v>
      </c>
      <c r="E110" s="418" t="s">
        <v>46</v>
      </c>
      <c r="F110" s="419">
        <v>15</v>
      </c>
      <c r="G110" s="419">
        <v>15</v>
      </c>
      <c r="H110" s="419">
        <v>15</v>
      </c>
      <c r="I110" s="419">
        <v>15</v>
      </c>
      <c r="J110" s="419">
        <v>15</v>
      </c>
      <c r="K110" s="419">
        <v>15</v>
      </c>
      <c r="L110" s="458">
        <v>10</v>
      </c>
      <c r="M110" s="420" t="s">
        <v>143</v>
      </c>
      <c r="N110" s="421"/>
      <c r="O110" s="422">
        <f t="shared" si="99"/>
        <v>90</v>
      </c>
      <c r="P110" s="423">
        <f t="shared" si="88"/>
        <v>1</v>
      </c>
      <c r="Q110" s="163" t="str">
        <f t="shared" si="89"/>
        <v>Fuerte</v>
      </c>
      <c r="R110" s="435"/>
      <c r="S110" s="436"/>
      <c r="T110" s="452"/>
      <c r="U110" s="167" t="str">
        <f t="shared" si="102"/>
        <v>Fuerte</v>
      </c>
      <c r="V110" s="167" t="str">
        <f t="shared" si="107"/>
        <v/>
      </c>
      <c r="W110" s="167" t="str">
        <f t="shared" si="92"/>
        <v/>
      </c>
      <c r="X110" s="168" t="str">
        <f t="shared" si="98"/>
        <v>Control fuerte pero si el riesgo residual lo requiere y según la opción de manejo escogida, cada responsable involucrado debe liderar acciones adicionales</v>
      </c>
      <c r="Y110" s="169">
        <f t="shared" si="109"/>
        <v>2</v>
      </c>
      <c r="Z110" s="443"/>
      <c r="AA110" s="444"/>
      <c r="AB110" s="171" t="str">
        <f t="shared" si="113"/>
        <v/>
      </c>
      <c r="AC110" s="426"/>
      <c r="AD110" s="445"/>
    </row>
    <row r="111" spans="1:43" s="427" customFormat="1" ht="15.75" x14ac:dyDescent="0.25">
      <c r="A111" s="446"/>
      <c r="B111" s="446"/>
      <c r="C111" s="447"/>
      <c r="D111" s="448"/>
      <c r="E111" s="418"/>
      <c r="F111" s="419"/>
      <c r="G111" s="419"/>
      <c r="H111" s="419"/>
      <c r="I111" s="419"/>
      <c r="J111" s="419"/>
      <c r="K111" s="419"/>
      <c r="L111" s="419"/>
      <c r="M111" s="420"/>
      <c r="N111" s="421"/>
      <c r="O111" s="422">
        <f t="shared" si="99"/>
        <v>0</v>
      </c>
      <c r="P111" s="423">
        <f t="shared" si="88"/>
        <v>0</v>
      </c>
      <c r="Q111" s="163" t="str">
        <f t="shared" si="89"/>
        <v>Débil</v>
      </c>
      <c r="R111" s="435"/>
      <c r="S111" s="436"/>
      <c r="T111" s="437"/>
      <c r="U111" s="167" t="str">
        <f t="shared" si="102"/>
        <v/>
      </c>
      <c r="V111" s="167" t="str">
        <f t="shared" si="107"/>
        <v/>
      </c>
      <c r="W111" s="167" t="str">
        <f t="shared" si="92"/>
        <v>Débil</v>
      </c>
      <c r="X111" s="168" t="str">
        <f t="shared" si="98"/>
        <v>Requiere plan de acción para fortalecer el control</v>
      </c>
      <c r="Y111" s="169" t="str">
        <f t="shared" si="109"/>
        <v/>
      </c>
      <c r="Z111" s="425"/>
      <c r="AA111" s="424">
        <f>IF(OR(W111="Débil",Z111=0),0,IF(Z111=1,1,IF(AND(U111="Fuerte",Z111=2),2,1)))</f>
        <v>0</v>
      </c>
      <c r="AB111" s="171" t="str">
        <f t="shared" si="113"/>
        <v/>
      </c>
      <c r="AC111" s="425"/>
      <c r="AD111" s="424">
        <f>IF(OR(W111="Débil",AC111=0),0,IF(AC111=1,1,IF(AND(U111="Fuerte",AC111=2),2,1)))</f>
        <v>0</v>
      </c>
      <c r="AF111" s="428"/>
      <c r="AG111" s="440"/>
      <c r="AH111" s="440"/>
      <c r="AI111" s="440"/>
      <c r="AJ111" s="453"/>
      <c r="AK111" s="431"/>
      <c r="AL111" s="431"/>
      <c r="AM111" s="431"/>
      <c r="AN111" s="440"/>
      <c r="AO111" s="440"/>
      <c r="AP111" s="440"/>
      <c r="AQ111" s="453"/>
    </row>
    <row r="112" spans="1:43" s="427" customFormat="1" ht="15.75" x14ac:dyDescent="0.2">
      <c r="A112" s="433"/>
      <c r="B112" s="433"/>
      <c r="C112" s="434"/>
      <c r="D112" s="448"/>
      <c r="E112" s="418"/>
      <c r="F112" s="419"/>
      <c r="G112" s="419"/>
      <c r="H112" s="419"/>
      <c r="I112" s="419"/>
      <c r="J112" s="419"/>
      <c r="K112" s="419"/>
      <c r="L112" s="419"/>
      <c r="M112" s="420"/>
      <c r="N112" s="421"/>
      <c r="O112" s="422">
        <f t="shared" si="99"/>
        <v>0</v>
      </c>
      <c r="P112" s="423">
        <f t="shared" si="88"/>
        <v>0</v>
      </c>
      <c r="Q112" s="163" t="str">
        <f t="shared" si="89"/>
        <v>Débil</v>
      </c>
      <c r="R112" s="435"/>
      <c r="S112" s="436"/>
      <c r="T112" s="437"/>
      <c r="U112" s="167" t="str">
        <f t="shared" si="102"/>
        <v/>
      </c>
      <c r="V112" s="167" t="str">
        <f t="shared" si="107"/>
        <v/>
      </c>
      <c r="W112" s="167" t="str">
        <f t="shared" si="92"/>
        <v>Débil</v>
      </c>
      <c r="X112" s="168" t="str">
        <f t="shared" si="98"/>
        <v>Requiere plan de acción para fortalecer el control</v>
      </c>
      <c r="Y112" s="169" t="str">
        <f t="shared" si="109"/>
        <v/>
      </c>
      <c r="Z112" s="438"/>
      <c r="AA112" s="435"/>
      <c r="AB112" s="171" t="str">
        <f t="shared" si="113"/>
        <v/>
      </c>
      <c r="AC112" s="439"/>
      <c r="AD112" s="436"/>
      <c r="AF112" s="428"/>
      <c r="AG112" s="440"/>
      <c r="AH112" s="440"/>
      <c r="AI112" s="440"/>
      <c r="AJ112" s="453"/>
      <c r="AK112" s="431"/>
      <c r="AL112" s="431"/>
      <c r="AM112" s="431"/>
      <c r="AN112" s="440"/>
      <c r="AO112" s="440"/>
      <c r="AP112" s="440"/>
      <c r="AQ112" s="453"/>
    </row>
    <row r="113" spans="1:43" s="427" customFormat="1" ht="15.75" x14ac:dyDescent="0.2">
      <c r="A113" s="449"/>
      <c r="B113" s="449"/>
      <c r="C113" s="434"/>
      <c r="D113" s="448"/>
      <c r="E113" s="418"/>
      <c r="F113" s="419"/>
      <c r="G113" s="419"/>
      <c r="H113" s="419"/>
      <c r="I113" s="419"/>
      <c r="J113" s="419"/>
      <c r="K113" s="419"/>
      <c r="L113" s="419"/>
      <c r="M113" s="420"/>
      <c r="N113" s="421"/>
      <c r="O113" s="422">
        <f t="shared" si="99"/>
        <v>0</v>
      </c>
      <c r="P113" s="423">
        <f t="shared" si="88"/>
        <v>0</v>
      </c>
      <c r="Q113" s="163" t="str">
        <f t="shared" si="89"/>
        <v>Débil</v>
      </c>
      <c r="R113" s="435"/>
      <c r="S113" s="436"/>
      <c r="T113" s="437"/>
      <c r="U113" s="167" t="str">
        <f t="shared" si="102"/>
        <v/>
      </c>
      <c r="V113" s="167" t="str">
        <f t="shared" si="107"/>
        <v/>
      </c>
      <c r="W113" s="167" t="str">
        <f t="shared" si="92"/>
        <v>Débil</v>
      </c>
      <c r="X113" s="168" t="str">
        <f t="shared" si="98"/>
        <v>Requiere plan de acción para fortalecer el control</v>
      </c>
      <c r="Y113" s="169" t="str">
        <f t="shared" si="109"/>
        <v/>
      </c>
      <c r="Z113" s="438"/>
      <c r="AA113" s="435"/>
      <c r="AB113" s="171" t="str">
        <f t="shared" si="113"/>
        <v/>
      </c>
      <c r="AC113" s="439"/>
      <c r="AD113" s="436"/>
      <c r="AF113" s="428"/>
      <c r="AG113" s="440"/>
      <c r="AH113" s="440"/>
      <c r="AI113" s="440"/>
      <c r="AJ113" s="453"/>
      <c r="AK113" s="431"/>
      <c r="AL113" s="431"/>
      <c r="AM113" s="431"/>
      <c r="AN113" s="440"/>
      <c r="AO113" s="440"/>
      <c r="AP113" s="440"/>
      <c r="AQ113" s="453"/>
    </row>
    <row r="114" spans="1:43" s="172" customFormat="1" ht="114.75" x14ac:dyDescent="0.2">
      <c r="A114" s="355" t="str">
        <f>'2. MAPA DE RIESGOS '!C20</f>
        <v>9. Discriminación y restricción a la participación de los ciudadanos que requieren atención y respuesta por parte de la SDM.</v>
      </c>
      <c r="B114" s="355"/>
      <c r="C114" s="388" t="s">
        <v>333</v>
      </c>
      <c r="D114" s="347" t="s">
        <v>344</v>
      </c>
      <c r="E114" s="160" t="s">
        <v>46</v>
      </c>
      <c r="F114" s="161">
        <v>15</v>
      </c>
      <c r="G114" s="161">
        <v>15</v>
      </c>
      <c r="H114" s="161">
        <v>15</v>
      </c>
      <c r="I114" s="161">
        <v>15</v>
      </c>
      <c r="J114" s="161">
        <v>15</v>
      </c>
      <c r="K114" s="161">
        <v>15</v>
      </c>
      <c r="L114" s="161">
        <v>10</v>
      </c>
      <c r="M114" s="375" t="s">
        <v>144</v>
      </c>
      <c r="N114" s="365"/>
      <c r="O114" s="162">
        <f t="shared" si="99"/>
        <v>90</v>
      </c>
      <c r="P114" s="414">
        <f t="shared" si="88"/>
        <v>1</v>
      </c>
      <c r="Q114" s="163" t="str">
        <f t="shared" si="89"/>
        <v>Fuerte</v>
      </c>
      <c r="R114" s="461">
        <f>ROUNDUP(AVERAGEIF(P114:P125,"&gt;0"),1)</f>
        <v>1</v>
      </c>
      <c r="S114" s="165" t="str">
        <f>IF(R114&gt;96%,"Fuerte",IF(R114&lt;50%,"Débil","Moderada"))</f>
        <v>Fuerte</v>
      </c>
      <c r="T114" s="166" t="str">
        <f>IF(R114&lt;96%,"Se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14" s="167" t="str">
        <f t="shared" si="102"/>
        <v/>
      </c>
      <c r="V114" s="167" t="str">
        <f t="shared" si="107"/>
        <v>Moderada</v>
      </c>
      <c r="W114" s="167" t="str">
        <f t="shared" si="92"/>
        <v/>
      </c>
      <c r="X114" s="168" t="str">
        <f t="shared" si="98"/>
        <v>Requiere plan de acción para fortalecer el control</v>
      </c>
      <c r="Y114" s="169">
        <f t="shared" si="109"/>
        <v>1</v>
      </c>
      <c r="Z114" s="463">
        <f>IFERROR(ROUND(AVERAGE(Y114:Y125),0),0)</f>
        <v>1</v>
      </c>
      <c r="AA114" s="165">
        <f>IF(OR(W114="Débil",Z114=0),0,IF(Z114=1,1,IF(AND(U114="Fuerte",Z114=2),2,1)))</f>
        <v>1</v>
      </c>
      <c r="AB114" s="171" t="str">
        <f t="shared" si="113"/>
        <v/>
      </c>
      <c r="AC114" s="463">
        <f>IFERROR(ROUND(AVERAGE(AB114:AB125),0),0)</f>
        <v>2</v>
      </c>
      <c r="AD114" s="165">
        <f>IF(OR(W114="Débil",AC114=0),0,IF(AC114=1,1,IF(AND(U114="Fuerte",AC114=2),2,1)))</f>
        <v>1</v>
      </c>
    </row>
    <row r="115" spans="1:43" s="172" customFormat="1" ht="38.25" x14ac:dyDescent="0.2">
      <c r="A115" s="361"/>
      <c r="B115" s="361"/>
      <c r="C115" s="388" t="s">
        <v>375</v>
      </c>
      <c r="D115" s="347" t="s">
        <v>402</v>
      </c>
      <c r="E115" s="160" t="s">
        <v>68</v>
      </c>
      <c r="F115" s="161">
        <v>15</v>
      </c>
      <c r="G115" s="161">
        <v>15</v>
      </c>
      <c r="H115" s="161">
        <v>15</v>
      </c>
      <c r="I115" s="161">
        <v>15</v>
      </c>
      <c r="J115" s="161">
        <v>15</v>
      </c>
      <c r="K115" s="161">
        <v>15</v>
      </c>
      <c r="L115" s="161">
        <v>10</v>
      </c>
      <c r="M115" s="375" t="s">
        <v>143</v>
      </c>
      <c r="N115" s="365"/>
      <c r="O115" s="162">
        <f t="shared" si="99"/>
        <v>90</v>
      </c>
      <c r="P115" s="414">
        <f t="shared" si="88"/>
        <v>1</v>
      </c>
      <c r="Q115" s="163" t="str">
        <f t="shared" si="89"/>
        <v>Fuerte</v>
      </c>
      <c r="R115" s="182"/>
      <c r="S115" s="184"/>
      <c r="T115" s="194"/>
      <c r="U115" s="167" t="str">
        <f t="shared" si="102"/>
        <v>Fuerte</v>
      </c>
      <c r="V115" s="167" t="str">
        <f t="shared" si="107"/>
        <v/>
      </c>
      <c r="W115" s="167" t="str">
        <f t="shared" si="92"/>
        <v/>
      </c>
      <c r="X115" s="168" t="str">
        <f t="shared" si="98"/>
        <v>Control fuerte pero si el riesgo residual lo requiere y según la opción de manejo escogida, cada responsable involucrado debe liderar acciones adicionales</v>
      </c>
      <c r="Y115" s="169" t="str">
        <f t="shared" si="109"/>
        <v/>
      </c>
      <c r="Z115" s="181"/>
      <c r="AA115" s="182"/>
      <c r="AB115" s="171">
        <f t="shared" si="113"/>
        <v>2</v>
      </c>
      <c r="AC115" s="183"/>
      <c r="AD115" s="184"/>
    </row>
    <row r="116" spans="1:43" s="172" customFormat="1" ht="89.25" x14ac:dyDescent="0.2">
      <c r="A116" s="359"/>
      <c r="B116" s="359"/>
      <c r="C116" s="391" t="s">
        <v>335</v>
      </c>
      <c r="D116" s="347" t="s">
        <v>387</v>
      </c>
      <c r="E116" s="160" t="s">
        <v>68</v>
      </c>
      <c r="F116" s="161">
        <v>15</v>
      </c>
      <c r="G116" s="161">
        <v>15</v>
      </c>
      <c r="H116" s="161">
        <v>15</v>
      </c>
      <c r="I116" s="161">
        <v>10</v>
      </c>
      <c r="J116" s="161">
        <v>15</v>
      </c>
      <c r="K116" s="161">
        <v>15</v>
      </c>
      <c r="L116" s="161">
        <v>10</v>
      </c>
      <c r="M116" s="375" t="s">
        <v>143</v>
      </c>
      <c r="N116" s="365"/>
      <c r="O116" s="162">
        <f t="shared" si="99"/>
        <v>85</v>
      </c>
      <c r="P116" s="414">
        <f t="shared" si="88"/>
        <v>0.94444444444444442</v>
      </c>
      <c r="Q116" s="163" t="str">
        <f t="shared" si="89"/>
        <v>Moderado</v>
      </c>
      <c r="R116" s="182"/>
      <c r="S116" s="184"/>
      <c r="T116" s="194"/>
      <c r="U116" s="167" t="str">
        <f t="shared" si="102"/>
        <v/>
      </c>
      <c r="V116" s="167" t="str">
        <f t="shared" si="107"/>
        <v>Moderada</v>
      </c>
      <c r="W116" s="167" t="str">
        <f t="shared" si="92"/>
        <v/>
      </c>
      <c r="X116" s="168" t="str">
        <f t="shared" si="98"/>
        <v>Requiere plan de acción para fortalecer el control</v>
      </c>
      <c r="Y116" s="169" t="str">
        <f t="shared" si="109"/>
        <v/>
      </c>
      <c r="Z116" s="181"/>
      <c r="AA116" s="182"/>
      <c r="AB116" s="171">
        <f t="shared" si="113"/>
        <v>1</v>
      </c>
      <c r="AC116" s="183"/>
      <c r="AD116" s="184"/>
    </row>
    <row r="117" spans="1:43" s="172" customFormat="1" x14ac:dyDescent="0.2">
      <c r="A117" s="359"/>
      <c r="B117" s="359"/>
      <c r="C117" s="391"/>
      <c r="D117" s="353"/>
      <c r="E117" s="160"/>
      <c r="F117" s="161"/>
      <c r="G117" s="161"/>
      <c r="H117" s="161"/>
      <c r="I117" s="161"/>
      <c r="J117" s="161"/>
      <c r="K117" s="161"/>
      <c r="L117" s="161"/>
      <c r="M117" s="375"/>
      <c r="N117" s="365"/>
      <c r="O117" s="162">
        <f t="shared" si="99"/>
        <v>0</v>
      </c>
      <c r="P117" s="414">
        <f t="shared" si="88"/>
        <v>0</v>
      </c>
      <c r="Q117" s="163" t="str">
        <f t="shared" si="89"/>
        <v>Débil</v>
      </c>
      <c r="R117" s="182"/>
      <c r="S117" s="184"/>
      <c r="T117" s="194"/>
      <c r="U117" s="167" t="str">
        <f t="shared" si="102"/>
        <v/>
      </c>
      <c r="V117" s="167" t="str">
        <f t="shared" si="107"/>
        <v/>
      </c>
      <c r="W117" s="167" t="str">
        <f t="shared" si="92"/>
        <v>Débil</v>
      </c>
      <c r="X117" s="168" t="str">
        <f t="shared" si="98"/>
        <v>Requiere plan de acción para fortalecer el control</v>
      </c>
      <c r="Y117" s="169" t="str">
        <f t="shared" si="109"/>
        <v/>
      </c>
      <c r="Z117" s="181"/>
      <c r="AA117" s="182"/>
      <c r="AB117" s="171" t="str">
        <f t="shared" si="113"/>
        <v/>
      </c>
      <c r="AC117" s="183"/>
      <c r="AD117" s="184"/>
    </row>
    <row r="118" spans="1:43" s="172" customFormat="1" x14ac:dyDescent="0.2">
      <c r="A118" s="359"/>
      <c r="B118" s="359"/>
      <c r="C118" s="391"/>
      <c r="D118" s="353"/>
      <c r="E118" s="160"/>
      <c r="F118" s="161"/>
      <c r="G118" s="161"/>
      <c r="H118" s="161"/>
      <c r="I118" s="161"/>
      <c r="J118" s="161"/>
      <c r="K118" s="161"/>
      <c r="L118" s="161"/>
      <c r="M118" s="375"/>
      <c r="N118" s="365"/>
      <c r="O118" s="162">
        <f t="shared" si="99"/>
        <v>0</v>
      </c>
      <c r="P118" s="414">
        <f t="shared" si="88"/>
        <v>0</v>
      </c>
      <c r="Q118" s="163" t="str">
        <f t="shared" si="89"/>
        <v>Débil</v>
      </c>
      <c r="R118" s="182"/>
      <c r="S118" s="184"/>
      <c r="T118" s="194"/>
      <c r="U118" s="167" t="str">
        <f t="shared" si="102"/>
        <v/>
      </c>
      <c r="V118" s="167" t="str">
        <f t="shared" si="107"/>
        <v/>
      </c>
      <c r="W118" s="167" t="str">
        <f t="shared" si="92"/>
        <v>Débil</v>
      </c>
      <c r="X118" s="168" t="str">
        <f t="shared" si="98"/>
        <v>Requiere plan de acción para fortalecer el control</v>
      </c>
      <c r="Y118" s="169" t="str">
        <f t="shared" si="109"/>
        <v/>
      </c>
      <c r="Z118" s="181"/>
      <c r="AA118" s="182"/>
      <c r="AB118" s="171" t="str">
        <f t="shared" si="113"/>
        <v/>
      </c>
      <c r="AC118" s="183"/>
      <c r="AD118" s="184"/>
    </row>
    <row r="119" spans="1:43" s="172" customFormat="1" x14ac:dyDescent="0.2">
      <c r="A119" s="359"/>
      <c r="B119" s="359"/>
      <c r="C119" s="391"/>
      <c r="D119" s="353"/>
      <c r="E119" s="160"/>
      <c r="F119" s="161"/>
      <c r="G119" s="161"/>
      <c r="H119" s="161"/>
      <c r="I119" s="161"/>
      <c r="J119" s="161"/>
      <c r="K119" s="161"/>
      <c r="L119" s="161"/>
      <c r="M119" s="375"/>
      <c r="N119" s="365"/>
      <c r="O119" s="162">
        <f t="shared" si="99"/>
        <v>0</v>
      </c>
      <c r="P119" s="414">
        <f t="shared" si="88"/>
        <v>0</v>
      </c>
      <c r="Q119" s="163" t="str">
        <f t="shared" si="89"/>
        <v>Débil</v>
      </c>
      <c r="R119" s="182"/>
      <c r="S119" s="184"/>
      <c r="T119" s="194"/>
      <c r="U119" s="167" t="str">
        <f t="shared" si="102"/>
        <v/>
      </c>
      <c r="V119" s="167" t="str">
        <f t="shared" si="107"/>
        <v/>
      </c>
      <c r="W119" s="167" t="str">
        <f t="shared" si="92"/>
        <v>Débil</v>
      </c>
      <c r="X119" s="168" t="str">
        <f t="shared" ref="X119:X145" si="114">IF(AND(Q119="Fuerte",M119="Fuerte"),"Control fuerte pero si el riesgo residual lo requiere y según la opción de manejo escogida, cada responsable involucrado debe liderar acciones adicionales","Requiere plan de acción para fortalecer el control")</f>
        <v>Requiere plan de acción para fortalecer el control</v>
      </c>
      <c r="Y119" s="169" t="str">
        <f t="shared" si="109"/>
        <v/>
      </c>
      <c r="Z119" s="181"/>
      <c r="AA119" s="182"/>
      <c r="AB119" s="171" t="str">
        <f t="shared" si="113"/>
        <v/>
      </c>
      <c r="AC119" s="183"/>
      <c r="AD119" s="184"/>
    </row>
    <row r="120" spans="1:43" s="172" customFormat="1" x14ac:dyDescent="0.2">
      <c r="A120" s="359"/>
      <c r="B120" s="359"/>
      <c r="C120" s="391"/>
      <c r="D120" s="353"/>
      <c r="E120" s="160"/>
      <c r="F120" s="161"/>
      <c r="G120" s="161"/>
      <c r="H120" s="161"/>
      <c r="I120" s="161"/>
      <c r="J120" s="161"/>
      <c r="K120" s="161"/>
      <c r="L120" s="161"/>
      <c r="M120" s="375"/>
      <c r="N120" s="365"/>
      <c r="O120" s="162">
        <f t="shared" ref="O120:O145" si="115">SUM(F120:K120)</f>
        <v>0</v>
      </c>
      <c r="P120" s="414">
        <f t="shared" si="88"/>
        <v>0</v>
      </c>
      <c r="Q120" s="163" t="str">
        <f t="shared" si="89"/>
        <v>Débil</v>
      </c>
      <c r="R120" s="182"/>
      <c r="S120" s="184"/>
      <c r="T120" s="194"/>
      <c r="U120" s="167" t="str">
        <f t="shared" ref="U120:U145" si="116">IF(AND(Q120="Fuerte",M120="Fuerte"),"Fuerte","")</f>
        <v/>
      </c>
      <c r="V120" s="167" t="str">
        <f t="shared" si="107"/>
        <v/>
      </c>
      <c r="W120" s="167" t="str">
        <f t="shared" si="92"/>
        <v>Débil</v>
      </c>
      <c r="X120" s="168" t="str">
        <f t="shared" si="114"/>
        <v>Requiere plan de acción para fortalecer el control</v>
      </c>
      <c r="Y120" s="169" t="str">
        <f t="shared" si="109"/>
        <v/>
      </c>
      <c r="Z120" s="181"/>
      <c r="AA120" s="182"/>
      <c r="AB120" s="171" t="str">
        <f t="shared" si="113"/>
        <v/>
      </c>
      <c r="AC120" s="183"/>
      <c r="AD120" s="184"/>
    </row>
    <row r="121" spans="1:43" s="172" customFormat="1" x14ac:dyDescent="0.2">
      <c r="A121" s="359"/>
      <c r="B121" s="359"/>
      <c r="C121" s="391"/>
      <c r="D121" s="353"/>
      <c r="E121" s="160"/>
      <c r="F121" s="161"/>
      <c r="G121" s="161"/>
      <c r="H121" s="161"/>
      <c r="I121" s="161"/>
      <c r="J121" s="161"/>
      <c r="K121" s="161"/>
      <c r="L121" s="161"/>
      <c r="M121" s="375"/>
      <c r="N121" s="365"/>
      <c r="O121" s="162">
        <f t="shared" si="115"/>
        <v>0</v>
      </c>
      <c r="P121" s="414">
        <f t="shared" si="88"/>
        <v>0</v>
      </c>
      <c r="Q121" s="163" t="str">
        <f t="shared" si="89"/>
        <v>Débil</v>
      </c>
      <c r="R121" s="182"/>
      <c r="S121" s="184"/>
      <c r="T121" s="194"/>
      <c r="U121" s="167" t="str">
        <f t="shared" si="116"/>
        <v/>
      </c>
      <c r="V121" s="167" t="str">
        <f t="shared" si="107"/>
        <v/>
      </c>
      <c r="W121" s="167" t="str">
        <f t="shared" si="92"/>
        <v>Débil</v>
      </c>
      <c r="X121" s="168" t="str">
        <f t="shared" si="114"/>
        <v>Requiere plan de acción para fortalecer el control</v>
      </c>
      <c r="Y121" s="169" t="str">
        <f t="shared" si="109"/>
        <v/>
      </c>
      <c r="Z121" s="181"/>
      <c r="AA121" s="182"/>
      <c r="AB121" s="171" t="str">
        <f t="shared" si="113"/>
        <v/>
      </c>
      <c r="AC121" s="183"/>
      <c r="AD121" s="184"/>
    </row>
    <row r="122" spans="1:43" s="172" customFormat="1" x14ac:dyDescent="0.2">
      <c r="A122" s="359"/>
      <c r="B122" s="359"/>
      <c r="C122" s="391"/>
      <c r="D122" s="353"/>
      <c r="E122" s="160"/>
      <c r="F122" s="161"/>
      <c r="G122" s="161"/>
      <c r="H122" s="161"/>
      <c r="I122" s="161"/>
      <c r="J122" s="161"/>
      <c r="K122" s="161"/>
      <c r="L122" s="161"/>
      <c r="M122" s="375"/>
      <c r="N122" s="365"/>
      <c r="O122" s="162">
        <f t="shared" si="115"/>
        <v>0</v>
      </c>
      <c r="P122" s="414">
        <f t="shared" si="88"/>
        <v>0</v>
      </c>
      <c r="Q122" s="163" t="str">
        <f t="shared" si="89"/>
        <v>Débil</v>
      </c>
      <c r="R122" s="182"/>
      <c r="S122" s="184"/>
      <c r="T122" s="195"/>
      <c r="U122" s="167" t="str">
        <f t="shared" si="116"/>
        <v/>
      </c>
      <c r="V122" s="167" t="str">
        <f t="shared" ref="V122:V145" si="117">IF(U122="Fuerte","",IF(OR(Q122="Débil",M122="Débil"),"","Moderada"))</f>
        <v/>
      </c>
      <c r="W122" s="167" t="str">
        <f t="shared" si="92"/>
        <v>Débil</v>
      </c>
      <c r="X122" s="168" t="str">
        <f t="shared" si="114"/>
        <v>Requiere plan de acción para fortalecer el control</v>
      </c>
      <c r="Y122" s="169" t="str">
        <f t="shared" ref="Y122:Y145" si="118">IF(E122="Preventivo",IF(U122="Fuerte",2,IF(V122="Moderada",1,"")),"")</f>
        <v/>
      </c>
      <c r="Z122" s="190"/>
      <c r="AA122" s="191"/>
      <c r="AB122" s="171" t="str">
        <f t="shared" si="113"/>
        <v/>
      </c>
      <c r="AC122" s="171"/>
      <c r="AD122" s="192"/>
    </row>
    <row r="123" spans="1:43" s="172" customFormat="1" ht="15.75" x14ac:dyDescent="0.25">
      <c r="A123" s="357"/>
      <c r="B123" s="357"/>
      <c r="C123" s="390"/>
      <c r="D123" s="351"/>
      <c r="E123" s="160"/>
      <c r="F123" s="161"/>
      <c r="G123" s="161"/>
      <c r="H123" s="161"/>
      <c r="I123" s="161"/>
      <c r="J123" s="161"/>
      <c r="K123" s="161"/>
      <c r="L123" s="161"/>
      <c r="M123" s="375"/>
      <c r="N123" s="365"/>
      <c r="O123" s="162">
        <f t="shared" si="115"/>
        <v>0</v>
      </c>
      <c r="P123" s="414">
        <f t="shared" si="88"/>
        <v>0</v>
      </c>
      <c r="Q123" s="163" t="str">
        <f t="shared" si="89"/>
        <v>Débil</v>
      </c>
      <c r="R123" s="182"/>
      <c r="S123" s="184"/>
      <c r="T123" s="194"/>
      <c r="U123" s="167" t="str">
        <f t="shared" si="116"/>
        <v/>
      </c>
      <c r="V123" s="167" t="str">
        <f t="shared" si="117"/>
        <v/>
      </c>
      <c r="W123" s="167" t="str">
        <f t="shared" si="92"/>
        <v>Débil</v>
      </c>
      <c r="X123" s="168" t="str">
        <f t="shared" si="114"/>
        <v>Requiere plan de acción para fortalecer el control</v>
      </c>
      <c r="Y123" s="169" t="str">
        <f t="shared" si="118"/>
        <v/>
      </c>
      <c r="Z123" s="170"/>
      <c r="AA123" s="165">
        <f>IF(OR(W123="Débil",Z123=0),0,IF(Z123=1,1,IF(AND(U123="Fuerte",Z123=2),2,1)))</f>
        <v>0</v>
      </c>
      <c r="AB123" s="171" t="str">
        <f t="shared" si="113"/>
        <v/>
      </c>
      <c r="AC123" s="170"/>
      <c r="AD123" s="165">
        <f>IF(OR(W123="Débil",AC123=0),0,IF(AC123=1,1,IF(AND(U123="Fuerte",AC123=2),2,1)))</f>
        <v>0</v>
      </c>
      <c r="AF123" s="173"/>
      <c r="AG123" s="174"/>
      <c r="AH123" s="174"/>
      <c r="AI123" s="174"/>
      <c r="AJ123" s="175"/>
      <c r="AK123" s="70"/>
      <c r="AL123" s="70"/>
      <c r="AM123" s="70"/>
      <c r="AN123" s="174"/>
      <c r="AO123" s="174"/>
      <c r="AP123" s="174"/>
      <c r="AQ123" s="175"/>
    </row>
    <row r="124" spans="1:43" s="172" customFormat="1" ht="15.75" x14ac:dyDescent="0.2">
      <c r="A124" s="359"/>
      <c r="B124" s="359"/>
      <c r="C124" s="391"/>
      <c r="D124" s="351"/>
      <c r="E124" s="160"/>
      <c r="F124" s="161"/>
      <c r="G124" s="161"/>
      <c r="H124" s="161"/>
      <c r="I124" s="161"/>
      <c r="J124" s="161"/>
      <c r="K124" s="161"/>
      <c r="L124" s="161"/>
      <c r="M124" s="375"/>
      <c r="N124" s="365"/>
      <c r="O124" s="162">
        <f t="shared" si="115"/>
        <v>0</v>
      </c>
      <c r="P124" s="414">
        <f t="shared" si="88"/>
        <v>0</v>
      </c>
      <c r="Q124" s="163" t="str">
        <f t="shared" si="89"/>
        <v>Débil</v>
      </c>
      <c r="R124" s="182"/>
      <c r="S124" s="184"/>
      <c r="T124" s="194"/>
      <c r="U124" s="167" t="str">
        <f t="shared" si="116"/>
        <v/>
      </c>
      <c r="V124" s="167" t="str">
        <f t="shared" si="117"/>
        <v/>
      </c>
      <c r="W124" s="167" t="str">
        <f t="shared" si="92"/>
        <v>Débil</v>
      </c>
      <c r="X124" s="168" t="str">
        <f t="shared" si="114"/>
        <v>Requiere plan de acción para fortalecer el control</v>
      </c>
      <c r="Y124" s="169" t="str">
        <f t="shared" si="118"/>
        <v/>
      </c>
      <c r="Z124" s="181"/>
      <c r="AA124" s="182"/>
      <c r="AB124" s="171" t="str">
        <f t="shared" si="113"/>
        <v/>
      </c>
      <c r="AC124" s="183"/>
      <c r="AD124" s="184"/>
      <c r="AF124" s="173"/>
      <c r="AG124" s="174"/>
      <c r="AH124" s="174"/>
      <c r="AI124" s="174"/>
      <c r="AJ124" s="175"/>
      <c r="AK124" s="70"/>
      <c r="AL124" s="70"/>
      <c r="AM124" s="70"/>
      <c r="AN124" s="174"/>
      <c r="AO124" s="174"/>
      <c r="AP124" s="174"/>
      <c r="AQ124" s="175"/>
    </row>
    <row r="125" spans="1:43" s="172" customFormat="1" ht="15.75" x14ac:dyDescent="0.2">
      <c r="A125" s="360"/>
      <c r="B125" s="360"/>
      <c r="C125" s="391"/>
      <c r="D125" s="351"/>
      <c r="E125" s="160"/>
      <c r="F125" s="161"/>
      <c r="G125" s="161"/>
      <c r="H125" s="161"/>
      <c r="I125" s="161"/>
      <c r="J125" s="161"/>
      <c r="K125" s="161"/>
      <c r="L125" s="161"/>
      <c r="M125" s="375"/>
      <c r="N125" s="365"/>
      <c r="O125" s="162">
        <f t="shared" si="115"/>
        <v>0</v>
      </c>
      <c r="P125" s="414">
        <f t="shared" si="88"/>
        <v>0</v>
      </c>
      <c r="Q125" s="163" t="str">
        <f t="shared" si="89"/>
        <v>Débil</v>
      </c>
      <c r="R125" s="182"/>
      <c r="S125" s="184"/>
      <c r="T125" s="194"/>
      <c r="U125" s="167" t="str">
        <f t="shared" si="116"/>
        <v/>
      </c>
      <c r="V125" s="167" t="str">
        <f t="shared" si="117"/>
        <v/>
      </c>
      <c r="W125" s="167" t="str">
        <f t="shared" si="92"/>
        <v>Débil</v>
      </c>
      <c r="X125" s="168" t="str">
        <f t="shared" si="114"/>
        <v>Requiere plan de acción para fortalecer el control</v>
      </c>
      <c r="Y125" s="169" t="str">
        <f t="shared" si="118"/>
        <v/>
      </c>
      <c r="Z125" s="181"/>
      <c r="AA125" s="182"/>
      <c r="AB125" s="171" t="str">
        <f t="shared" si="113"/>
        <v/>
      </c>
      <c r="AC125" s="183"/>
      <c r="AD125" s="184"/>
      <c r="AF125" s="173"/>
      <c r="AG125" s="174"/>
      <c r="AH125" s="174"/>
      <c r="AI125" s="174"/>
      <c r="AJ125" s="175"/>
      <c r="AK125" s="70"/>
      <c r="AL125" s="70"/>
      <c r="AM125" s="70"/>
      <c r="AN125" s="174"/>
      <c r="AO125" s="174"/>
      <c r="AP125" s="174"/>
      <c r="AQ125" s="175"/>
    </row>
    <row r="126" spans="1:43" s="427" customFormat="1" ht="127.5" x14ac:dyDescent="0.2">
      <c r="A126" s="415" t="str">
        <f>'2. MAPA DE RIESGOS '!C21</f>
        <v>10. Implementación de la Política de Seguridad Digital deficiente e ineficaz para las características y condiciones de la Entidad.</v>
      </c>
      <c r="B126" s="415"/>
      <c r="C126" s="416">
        <v>1</v>
      </c>
      <c r="D126" s="442" t="s">
        <v>404</v>
      </c>
      <c r="E126" s="418" t="s">
        <v>46</v>
      </c>
      <c r="F126" s="419">
        <v>15</v>
      </c>
      <c r="G126" s="419">
        <v>15</v>
      </c>
      <c r="H126" s="419">
        <v>15</v>
      </c>
      <c r="I126" s="419">
        <v>15</v>
      </c>
      <c r="J126" s="419">
        <v>15</v>
      </c>
      <c r="K126" s="419">
        <v>15</v>
      </c>
      <c r="L126" s="419">
        <v>10</v>
      </c>
      <c r="M126" s="420" t="s">
        <v>143</v>
      </c>
      <c r="N126" s="421"/>
      <c r="O126" s="422">
        <f t="shared" si="115"/>
        <v>90</v>
      </c>
      <c r="P126" s="423">
        <f t="shared" si="88"/>
        <v>1</v>
      </c>
      <c r="Q126" s="163" t="str">
        <f t="shared" si="89"/>
        <v>Fuerte</v>
      </c>
      <c r="R126" s="461">
        <f>ROUNDUP(AVERAGEIF(P126:P137,"&gt;0"),1)</f>
        <v>1</v>
      </c>
      <c r="S126" s="165" t="str">
        <f>IF(R126&gt;96%,"Fuerte",IF(R126&lt;50%,"Débil","Moderada"))</f>
        <v>Fuerte</v>
      </c>
      <c r="T126" s="166" t="str">
        <f>IF(R126&lt;96%,"Se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26" s="167" t="str">
        <f t="shared" si="116"/>
        <v>Fuerte</v>
      </c>
      <c r="V126" s="167" t="str">
        <f t="shared" si="117"/>
        <v/>
      </c>
      <c r="W126" s="167" t="str">
        <f t="shared" si="92"/>
        <v/>
      </c>
      <c r="X126" s="168" t="str">
        <f t="shared" si="114"/>
        <v>Control fuerte pero si el riesgo residual lo requiere y según la opción de manejo escogida, cada responsable involucrado debe liderar acciones adicionales</v>
      </c>
      <c r="Y126" s="169">
        <f t="shared" si="118"/>
        <v>2</v>
      </c>
      <c r="Z126" s="463">
        <f>IFERROR(ROUND(AVERAGE(Y126:Y137),0),0)</f>
        <v>2</v>
      </c>
      <c r="AA126" s="424">
        <f>IF(OR(W126="Débil",Z126=0),0,IF(Z126=1,1,IF(AND(U126="Fuerte",Z126=2),2,1)))</f>
        <v>2</v>
      </c>
      <c r="AB126" s="171" t="str">
        <f t="shared" si="113"/>
        <v/>
      </c>
      <c r="AC126" s="463">
        <f>IFERROR(ROUND(AVERAGE(AB126:AB137),0),0)</f>
        <v>2</v>
      </c>
      <c r="AD126" s="424">
        <f>IF(OR(W126="Débil",AC126=0),0,IF(AC126=1,1,IF(AND(U126="Fuerte",AC126=2),2,1)))</f>
        <v>2</v>
      </c>
    </row>
    <row r="127" spans="1:43" s="427" customFormat="1" ht="89.25" x14ac:dyDescent="0.2">
      <c r="A127" s="433"/>
      <c r="B127" s="433"/>
      <c r="C127" s="459" t="s">
        <v>405</v>
      </c>
      <c r="D127" s="441" t="s">
        <v>403</v>
      </c>
      <c r="E127" s="418" t="s">
        <v>68</v>
      </c>
      <c r="F127" s="419">
        <v>15</v>
      </c>
      <c r="G127" s="419">
        <v>15</v>
      </c>
      <c r="H127" s="419">
        <v>15</v>
      </c>
      <c r="I127" s="419">
        <v>15</v>
      </c>
      <c r="J127" s="419">
        <v>15</v>
      </c>
      <c r="K127" s="419">
        <v>15</v>
      </c>
      <c r="L127" s="419">
        <v>0</v>
      </c>
      <c r="M127" s="420" t="s">
        <v>143</v>
      </c>
      <c r="N127" s="421"/>
      <c r="O127" s="422">
        <f t="shared" si="115"/>
        <v>90</v>
      </c>
      <c r="P127" s="423">
        <f t="shared" si="88"/>
        <v>1</v>
      </c>
      <c r="Q127" s="163" t="str">
        <f t="shared" si="89"/>
        <v>Fuerte</v>
      </c>
      <c r="R127" s="435"/>
      <c r="S127" s="436"/>
      <c r="T127" s="437"/>
      <c r="U127" s="167" t="str">
        <f t="shared" si="116"/>
        <v>Fuerte</v>
      </c>
      <c r="V127" s="167" t="str">
        <f t="shared" si="117"/>
        <v/>
      </c>
      <c r="W127" s="167" t="str">
        <f t="shared" si="92"/>
        <v/>
      </c>
      <c r="X127" s="168" t="str">
        <f t="shared" si="114"/>
        <v>Control fuerte pero si el riesgo residual lo requiere y según la opción de manejo escogida, cada responsable involucrado debe liderar acciones adicionales</v>
      </c>
      <c r="Y127" s="169" t="str">
        <f t="shared" si="118"/>
        <v/>
      </c>
      <c r="Z127" s="438"/>
      <c r="AA127" s="435"/>
      <c r="AB127" s="171">
        <f t="shared" si="113"/>
        <v>2</v>
      </c>
      <c r="AC127" s="439"/>
      <c r="AD127" s="436"/>
    </row>
    <row r="128" spans="1:43" s="427" customFormat="1" ht="86.25" customHeight="1" x14ac:dyDescent="0.2">
      <c r="A128" s="433"/>
      <c r="B128" s="433"/>
      <c r="C128" s="459">
        <v>2</v>
      </c>
      <c r="D128" s="442" t="s">
        <v>408</v>
      </c>
      <c r="E128" s="418" t="s">
        <v>46</v>
      </c>
      <c r="F128" s="419">
        <v>15</v>
      </c>
      <c r="G128" s="419">
        <v>15</v>
      </c>
      <c r="H128" s="419">
        <v>15</v>
      </c>
      <c r="I128" s="419">
        <v>15</v>
      </c>
      <c r="J128" s="419">
        <v>15</v>
      </c>
      <c r="K128" s="419">
        <v>15</v>
      </c>
      <c r="L128" s="419">
        <v>10</v>
      </c>
      <c r="M128" s="420" t="s">
        <v>143</v>
      </c>
      <c r="N128" s="421"/>
      <c r="O128" s="422">
        <f t="shared" si="115"/>
        <v>90</v>
      </c>
      <c r="P128" s="423">
        <f t="shared" si="88"/>
        <v>1</v>
      </c>
      <c r="Q128" s="163" t="str">
        <f t="shared" si="89"/>
        <v>Fuerte</v>
      </c>
      <c r="R128" s="435"/>
      <c r="S128" s="436"/>
      <c r="T128" s="437"/>
      <c r="U128" s="167" t="str">
        <f t="shared" si="116"/>
        <v>Fuerte</v>
      </c>
      <c r="V128" s="167" t="str">
        <f t="shared" si="117"/>
        <v/>
      </c>
      <c r="W128" s="167" t="str">
        <f t="shared" si="92"/>
        <v/>
      </c>
      <c r="X128" s="168" t="str">
        <f t="shared" si="114"/>
        <v>Control fuerte pero si el riesgo residual lo requiere y según la opción de manejo escogida, cada responsable involucrado debe liderar acciones adicionales</v>
      </c>
      <c r="Y128" s="169">
        <f t="shared" si="118"/>
        <v>2</v>
      </c>
      <c r="Z128" s="438"/>
      <c r="AA128" s="435"/>
      <c r="AB128" s="171" t="str">
        <f t="shared" si="113"/>
        <v/>
      </c>
      <c r="AC128" s="439"/>
      <c r="AD128" s="436"/>
    </row>
    <row r="129" spans="1:43" s="427" customFormat="1" ht="63.75" x14ac:dyDescent="0.2">
      <c r="A129" s="433"/>
      <c r="B129" s="433"/>
      <c r="C129" s="434" t="s">
        <v>358</v>
      </c>
      <c r="D129" s="442" t="s">
        <v>321</v>
      </c>
      <c r="E129" s="418" t="s">
        <v>46</v>
      </c>
      <c r="F129" s="419">
        <v>15</v>
      </c>
      <c r="G129" s="419">
        <v>15</v>
      </c>
      <c r="H129" s="419">
        <v>15</v>
      </c>
      <c r="I129" s="419">
        <v>15</v>
      </c>
      <c r="J129" s="419">
        <v>15</v>
      </c>
      <c r="K129" s="419">
        <v>15</v>
      </c>
      <c r="L129" s="419">
        <v>10</v>
      </c>
      <c r="M129" s="420" t="s">
        <v>143</v>
      </c>
      <c r="N129" s="421"/>
      <c r="O129" s="422">
        <f t="shared" si="115"/>
        <v>90</v>
      </c>
      <c r="P129" s="423">
        <f t="shared" si="88"/>
        <v>1</v>
      </c>
      <c r="Q129" s="163" t="str">
        <f t="shared" si="89"/>
        <v>Fuerte</v>
      </c>
      <c r="R129" s="435"/>
      <c r="S129" s="436"/>
      <c r="T129" s="437"/>
      <c r="U129" s="167" t="str">
        <f t="shared" si="116"/>
        <v>Fuerte</v>
      </c>
      <c r="V129" s="167" t="str">
        <f t="shared" si="117"/>
        <v/>
      </c>
      <c r="W129" s="167" t="str">
        <f t="shared" si="92"/>
        <v/>
      </c>
      <c r="X129" s="168" t="str">
        <f t="shared" si="114"/>
        <v>Control fuerte pero si el riesgo residual lo requiere y según la opción de manejo escogida, cada responsable involucrado debe liderar acciones adicionales</v>
      </c>
      <c r="Y129" s="169">
        <f t="shared" si="118"/>
        <v>2</v>
      </c>
      <c r="Z129" s="438"/>
      <c r="AA129" s="435"/>
      <c r="AB129" s="171" t="str">
        <f t="shared" si="113"/>
        <v/>
      </c>
      <c r="AC129" s="439"/>
      <c r="AD129" s="436"/>
    </row>
    <row r="130" spans="1:43" s="427" customFormat="1" ht="76.5" x14ac:dyDescent="0.2">
      <c r="A130" s="433"/>
      <c r="B130" s="433"/>
      <c r="C130" s="434" t="s">
        <v>359</v>
      </c>
      <c r="D130" s="442" t="s">
        <v>409</v>
      </c>
      <c r="E130" s="418" t="s">
        <v>46</v>
      </c>
      <c r="F130" s="419">
        <v>15</v>
      </c>
      <c r="G130" s="419">
        <v>15</v>
      </c>
      <c r="H130" s="419">
        <v>15</v>
      </c>
      <c r="I130" s="419">
        <v>15</v>
      </c>
      <c r="J130" s="419">
        <v>15</v>
      </c>
      <c r="K130" s="419">
        <v>15</v>
      </c>
      <c r="L130" s="419">
        <v>10</v>
      </c>
      <c r="M130" s="420" t="s">
        <v>143</v>
      </c>
      <c r="N130" s="421"/>
      <c r="O130" s="422">
        <f t="shared" si="115"/>
        <v>90</v>
      </c>
      <c r="P130" s="423">
        <f t="shared" si="88"/>
        <v>1</v>
      </c>
      <c r="Q130" s="163" t="str">
        <f t="shared" si="89"/>
        <v>Fuerte</v>
      </c>
      <c r="R130" s="435"/>
      <c r="S130" s="436"/>
      <c r="T130" s="437"/>
      <c r="U130" s="167" t="str">
        <f t="shared" si="116"/>
        <v>Fuerte</v>
      </c>
      <c r="V130" s="167" t="str">
        <f t="shared" si="117"/>
        <v/>
      </c>
      <c r="W130" s="167" t="str">
        <f t="shared" si="92"/>
        <v/>
      </c>
      <c r="X130" s="168" t="str">
        <f t="shared" si="114"/>
        <v>Control fuerte pero si el riesgo residual lo requiere y según la opción de manejo escogida, cada responsable involucrado debe liderar acciones adicionales</v>
      </c>
      <c r="Y130" s="169">
        <f t="shared" si="118"/>
        <v>2</v>
      </c>
      <c r="Z130" s="438"/>
      <c r="AA130" s="435"/>
      <c r="AB130" s="171" t="str">
        <f t="shared" si="113"/>
        <v/>
      </c>
      <c r="AC130" s="439"/>
      <c r="AD130" s="436"/>
    </row>
    <row r="131" spans="1:43" s="427" customFormat="1" ht="51" x14ac:dyDescent="0.2">
      <c r="A131" s="433"/>
      <c r="B131" s="433"/>
      <c r="C131" s="459" t="s">
        <v>384</v>
      </c>
      <c r="D131" s="518" t="s">
        <v>475</v>
      </c>
      <c r="E131" s="515" t="s">
        <v>46</v>
      </c>
      <c r="F131" s="516">
        <v>15</v>
      </c>
      <c r="G131" s="516">
        <v>15</v>
      </c>
      <c r="H131" s="516">
        <v>15</v>
      </c>
      <c r="I131" s="516">
        <v>10</v>
      </c>
      <c r="J131" s="516">
        <v>15</v>
      </c>
      <c r="K131" s="516">
        <v>15</v>
      </c>
      <c r="L131" s="516">
        <v>10</v>
      </c>
      <c r="M131" s="517" t="s">
        <v>143</v>
      </c>
      <c r="N131" s="421"/>
      <c r="O131" s="422">
        <f t="shared" si="115"/>
        <v>85</v>
      </c>
      <c r="P131" s="423">
        <f t="shared" ref="P131" si="119">(O131*1)/90</f>
        <v>0.94444444444444442</v>
      </c>
      <c r="Q131" s="163" t="str">
        <f t="shared" ref="Q131" si="120">IF(P131&gt;=96%,"Fuerte",(IF(P131&lt;=85%,"Débil","Moderado")))</f>
        <v>Moderado</v>
      </c>
      <c r="R131" s="435"/>
      <c r="S131" s="436"/>
      <c r="T131" s="437"/>
      <c r="U131" s="167" t="str">
        <f t="shared" si="116"/>
        <v/>
      </c>
      <c r="V131" s="167" t="str">
        <f t="shared" si="117"/>
        <v>Moderada</v>
      </c>
      <c r="W131" s="167" t="str">
        <f t="shared" ref="W131" si="121">IF(OR(U131="Fuerte",V131="Moderada"),"","Débil")</f>
        <v/>
      </c>
      <c r="X131" s="168" t="str">
        <f t="shared" si="114"/>
        <v>Requiere plan de acción para fortalecer el control</v>
      </c>
      <c r="Y131" s="169">
        <f t="shared" si="118"/>
        <v>1</v>
      </c>
      <c r="Z131" s="438"/>
      <c r="AA131" s="435"/>
      <c r="AB131" s="171"/>
      <c r="AC131" s="439"/>
      <c r="AD131" s="436"/>
    </row>
    <row r="132" spans="1:43" s="427" customFormat="1" ht="38.25" x14ac:dyDescent="0.2">
      <c r="A132" s="433"/>
      <c r="B132" s="433"/>
      <c r="C132" s="434" t="s">
        <v>406</v>
      </c>
      <c r="D132" s="442" t="s">
        <v>402</v>
      </c>
      <c r="E132" s="418" t="s">
        <v>68</v>
      </c>
      <c r="F132" s="419">
        <v>15</v>
      </c>
      <c r="G132" s="419">
        <v>15</v>
      </c>
      <c r="H132" s="419">
        <v>15</v>
      </c>
      <c r="I132" s="419">
        <v>15</v>
      </c>
      <c r="J132" s="419">
        <v>15</v>
      </c>
      <c r="K132" s="419">
        <v>15</v>
      </c>
      <c r="L132" s="419">
        <v>10</v>
      </c>
      <c r="M132" s="420" t="s">
        <v>143</v>
      </c>
      <c r="N132" s="421"/>
      <c r="O132" s="422">
        <f t="shared" si="115"/>
        <v>90</v>
      </c>
      <c r="P132" s="423">
        <f t="shared" si="88"/>
        <v>1</v>
      </c>
      <c r="Q132" s="163" t="str">
        <f t="shared" si="89"/>
        <v>Fuerte</v>
      </c>
      <c r="R132" s="435"/>
      <c r="S132" s="436"/>
      <c r="T132" s="437"/>
      <c r="U132" s="167" t="str">
        <f t="shared" si="116"/>
        <v>Fuerte</v>
      </c>
      <c r="V132" s="167" t="str">
        <f t="shared" si="117"/>
        <v/>
      </c>
      <c r="W132" s="167" t="str">
        <f t="shared" si="92"/>
        <v/>
      </c>
      <c r="X132" s="168" t="str">
        <f t="shared" si="114"/>
        <v>Control fuerte pero si el riesgo residual lo requiere y según la opción de manejo escogida, cada responsable involucrado debe liderar acciones adicionales</v>
      </c>
      <c r="Y132" s="169" t="str">
        <f t="shared" si="118"/>
        <v/>
      </c>
      <c r="Z132" s="438"/>
      <c r="AA132" s="435"/>
      <c r="AB132" s="171">
        <f t="shared" ref="AB132:AB145" si="122">IF(E132="Detectivo",IF(U132="Fuerte",2,IF(V132="Moderada",1,"")),"")</f>
        <v>2</v>
      </c>
      <c r="AC132" s="439"/>
      <c r="AD132" s="436"/>
    </row>
    <row r="133" spans="1:43" s="427" customFormat="1" ht="63.75" x14ac:dyDescent="0.2">
      <c r="A133" s="433"/>
      <c r="B133" s="433"/>
      <c r="C133" s="434" t="s">
        <v>407</v>
      </c>
      <c r="D133" s="442" t="s">
        <v>410</v>
      </c>
      <c r="E133" s="418" t="s">
        <v>68</v>
      </c>
      <c r="F133" s="419">
        <v>15</v>
      </c>
      <c r="G133" s="419">
        <v>15</v>
      </c>
      <c r="H133" s="419">
        <v>15</v>
      </c>
      <c r="I133" s="419">
        <v>15</v>
      </c>
      <c r="J133" s="419">
        <v>15</v>
      </c>
      <c r="K133" s="419">
        <v>15</v>
      </c>
      <c r="L133" s="419">
        <v>0</v>
      </c>
      <c r="M133" s="420" t="s">
        <v>143</v>
      </c>
      <c r="N133" s="421"/>
      <c r="O133" s="422">
        <f t="shared" si="115"/>
        <v>90</v>
      </c>
      <c r="P133" s="423">
        <f t="shared" si="88"/>
        <v>1</v>
      </c>
      <c r="Q133" s="163" t="str">
        <f t="shared" si="89"/>
        <v>Fuerte</v>
      </c>
      <c r="R133" s="435"/>
      <c r="S133" s="436"/>
      <c r="T133" s="437"/>
      <c r="U133" s="167" t="str">
        <f t="shared" si="116"/>
        <v>Fuerte</v>
      </c>
      <c r="V133" s="167" t="str">
        <f t="shared" si="117"/>
        <v/>
      </c>
      <c r="W133" s="167" t="str">
        <f t="shared" si="92"/>
        <v/>
      </c>
      <c r="X133" s="168" t="str">
        <f t="shared" si="114"/>
        <v>Control fuerte pero si el riesgo residual lo requiere y según la opción de manejo escogida, cada responsable involucrado debe liderar acciones adicionales</v>
      </c>
      <c r="Y133" s="169" t="str">
        <f t="shared" si="118"/>
        <v/>
      </c>
      <c r="Z133" s="438"/>
      <c r="AA133" s="435"/>
      <c r="AB133" s="171">
        <f t="shared" si="122"/>
        <v>2</v>
      </c>
      <c r="AC133" s="439"/>
      <c r="AD133" s="436"/>
    </row>
    <row r="134" spans="1:43" s="427" customFormat="1" ht="63.75" x14ac:dyDescent="0.2">
      <c r="A134" s="433"/>
      <c r="B134" s="433"/>
      <c r="C134" s="434">
        <v>5</v>
      </c>
      <c r="D134" s="442" t="s">
        <v>411</v>
      </c>
      <c r="E134" s="418" t="s">
        <v>46</v>
      </c>
      <c r="F134" s="419">
        <v>15</v>
      </c>
      <c r="G134" s="419">
        <v>15</v>
      </c>
      <c r="H134" s="419">
        <v>15</v>
      </c>
      <c r="I134" s="419">
        <v>15</v>
      </c>
      <c r="J134" s="419">
        <v>15</v>
      </c>
      <c r="K134" s="419">
        <v>15</v>
      </c>
      <c r="L134" s="419">
        <v>10</v>
      </c>
      <c r="M134" s="420" t="s">
        <v>143</v>
      </c>
      <c r="N134" s="421"/>
      <c r="O134" s="422">
        <f t="shared" si="115"/>
        <v>90</v>
      </c>
      <c r="P134" s="423">
        <f t="shared" si="88"/>
        <v>1</v>
      </c>
      <c r="Q134" s="163" t="str">
        <f t="shared" si="89"/>
        <v>Fuerte</v>
      </c>
      <c r="R134" s="435"/>
      <c r="S134" s="436"/>
      <c r="T134" s="437"/>
      <c r="U134" s="167" t="str">
        <f t="shared" si="116"/>
        <v>Fuerte</v>
      </c>
      <c r="V134" s="167" t="str">
        <f t="shared" si="117"/>
        <v/>
      </c>
      <c r="W134" s="167" t="str">
        <f t="shared" si="92"/>
        <v/>
      </c>
      <c r="X134" s="168" t="str">
        <f t="shared" si="114"/>
        <v>Control fuerte pero si el riesgo residual lo requiere y según la opción de manejo escogida, cada responsable involucrado debe liderar acciones adicionales</v>
      </c>
      <c r="Y134" s="169">
        <f t="shared" si="118"/>
        <v>2</v>
      </c>
      <c r="Z134" s="443"/>
      <c r="AA134" s="444"/>
      <c r="AB134" s="171" t="str">
        <f t="shared" si="122"/>
        <v/>
      </c>
      <c r="AC134" s="426"/>
      <c r="AD134" s="445"/>
    </row>
    <row r="135" spans="1:43" s="427" customFormat="1" ht="15.75" x14ac:dyDescent="0.2">
      <c r="A135" s="433"/>
      <c r="B135" s="433"/>
      <c r="C135" s="434"/>
      <c r="D135" s="460"/>
      <c r="E135" s="418"/>
      <c r="F135" s="419"/>
      <c r="G135" s="419"/>
      <c r="H135" s="419"/>
      <c r="I135" s="419"/>
      <c r="J135" s="419"/>
      <c r="K135" s="419"/>
      <c r="L135" s="419"/>
      <c r="M135" s="420"/>
      <c r="N135" s="421"/>
      <c r="O135" s="422">
        <f t="shared" si="115"/>
        <v>0</v>
      </c>
      <c r="P135" s="423">
        <f t="shared" si="88"/>
        <v>0</v>
      </c>
      <c r="Q135" s="163" t="str">
        <f t="shared" si="89"/>
        <v>Débil</v>
      </c>
      <c r="R135" s="435"/>
      <c r="S135" s="436"/>
      <c r="T135" s="437"/>
      <c r="U135" s="167" t="str">
        <f t="shared" si="116"/>
        <v/>
      </c>
      <c r="V135" s="167" t="str">
        <f t="shared" si="117"/>
        <v/>
      </c>
      <c r="W135" s="167" t="str">
        <f t="shared" si="92"/>
        <v>Débil</v>
      </c>
      <c r="X135" s="168" t="str">
        <f t="shared" si="114"/>
        <v>Requiere plan de acción para fortalecer el control</v>
      </c>
      <c r="Y135" s="169" t="str">
        <f t="shared" si="118"/>
        <v/>
      </c>
      <c r="Z135" s="438"/>
      <c r="AA135" s="435"/>
      <c r="AB135" s="171" t="str">
        <f t="shared" si="122"/>
        <v/>
      </c>
      <c r="AC135" s="439"/>
      <c r="AD135" s="436"/>
      <c r="AF135" s="428"/>
      <c r="AG135" s="440"/>
      <c r="AH135" s="440"/>
      <c r="AI135" s="440"/>
      <c r="AJ135" s="453"/>
      <c r="AK135" s="431"/>
      <c r="AL135" s="431"/>
      <c r="AM135" s="431"/>
      <c r="AN135" s="440"/>
      <c r="AO135" s="440"/>
      <c r="AP135" s="440"/>
      <c r="AQ135" s="453"/>
    </row>
    <row r="136" spans="1:43" s="427" customFormat="1" ht="15.75" x14ac:dyDescent="0.25">
      <c r="A136" s="446"/>
      <c r="B136" s="446"/>
      <c r="C136" s="447"/>
      <c r="D136" s="448"/>
      <c r="E136" s="418"/>
      <c r="F136" s="419"/>
      <c r="G136" s="419"/>
      <c r="H136" s="419"/>
      <c r="I136" s="419"/>
      <c r="J136" s="419"/>
      <c r="K136" s="419"/>
      <c r="L136" s="419"/>
      <c r="M136" s="420"/>
      <c r="N136" s="421"/>
      <c r="O136" s="422">
        <f t="shared" si="115"/>
        <v>0</v>
      </c>
      <c r="P136" s="423">
        <f t="shared" si="88"/>
        <v>0</v>
      </c>
      <c r="Q136" s="163" t="str">
        <f t="shared" si="89"/>
        <v>Débil</v>
      </c>
      <c r="R136" s="435"/>
      <c r="S136" s="436"/>
      <c r="T136" s="437"/>
      <c r="U136" s="167" t="str">
        <f t="shared" si="116"/>
        <v/>
      </c>
      <c r="V136" s="167" t="str">
        <f t="shared" si="117"/>
        <v/>
      </c>
      <c r="W136" s="167" t="str">
        <f t="shared" si="92"/>
        <v>Débil</v>
      </c>
      <c r="X136" s="168" t="str">
        <f t="shared" si="114"/>
        <v>Requiere plan de acción para fortalecer el control</v>
      </c>
      <c r="Y136" s="169" t="str">
        <f t="shared" si="118"/>
        <v/>
      </c>
      <c r="Z136" s="425"/>
      <c r="AA136" s="424">
        <f>IF(OR(W136="Débil",Z136=0),0,IF(Z136=1,1,IF(AND(U136="Fuerte",Z136=2),2,1)))</f>
        <v>0</v>
      </c>
      <c r="AB136" s="171" t="str">
        <f t="shared" si="122"/>
        <v/>
      </c>
      <c r="AC136" s="425"/>
      <c r="AD136" s="424">
        <f>IF(OR(W136="Débil",AC136=0),0,IF(AC136=1,1,IF(AND(U136="Fuerte",AC136=2),2,1)))</f>
        <v>0</v>
      </c>
      <c r="AF136" s="428"/>
      <c r="AG136" s="440"/>
      <c r="AH136" s="440"/>
      <c r="AI136" s="440"/>
      <c r="AJ136" s="453"/>
      <c r="AK136" s="431"/>
      <c r="AL136" s="431"/>
      <c r="AM136" s="431"/>
      <c r="AN136" s="440"/>
      <c r="AO136" s="440"/>
      <c r="AP136" s="440"/>
      <c r="AQ136" s="453"/>
    </row>
    <row r="137" spans="1:43" s="427" customFormat="1" ht="15.75" x14ac:dyDescent="0.2">
      <c r="A137" s="449"/>
      <c r="B137" s="449"/>
      <c r="C137" s="434"/>
      <c r="D137" s="448"/>
      <c r="E137" s="418"/>
      <c r="F137" s="419"/>
      <c r="G137" s="419"/>
      <c r="H137" s="419"/>
      <c r="I137" s="419"/>
      <c r="J137" s="419"/>
      <c r="K137" s="419"/>
      <c r="L137" s="419"/>
      <c r="M137" s="420"/>
      <c r="N137" s="421"/>
      <c r="O137" s="422">
        <f t="shared" si="115"/>
        <v>0</v>
      </c>
      <c r="P137" s="423">
        <f t="shared" si="88"/>
        <v>0</v>
      </c>
      <c r="Q137" s="163" t="str">
        <f t="shared" si="89"/>
        <v>Débil</v>
      </c>
      <c r="R137" s="435"/>
      <c r="S137" s="436"/>
      <c r="T137" s="437"/>
      <c r="U137" s="167" t="str">
        <f t="shared" si="116"/>
        <v/>
      </c>
      <c r="V137" s="167" t="str">
        <f t="shared" si="117"/>
        <v/>
      </c>
      <c r="W137" s="167" t="str">
        <f t="shared" si="92"/>
        <v>Débil</v>
      </c>
      <c r="X137" s="168" t="str">
        <f t="shared" si="114"/>
        <v>Requiere plan de acción para fortalecer el control</v>
      </c>
      <c r="Y137" s="169" t="str">
        <f t="shared" si="118"/>
        <v/>
      </c>
      <c r="Z137" s="438"/>
      <c r="AA137" s="435"/>
      <c r="AB137" s="171" t="str">
        <f t="shared" si="122"/>
        <v/>
      </c>
      <c r="AC137" s="439"/>
      <c r="AD137" s="436"/>
      <c r="AF137" s="428"/>
      <c r="AG137" s="440"/>
      <c r="AH137" s="440"/>
      <c r="AI137" s="440"/>
      <c r="AJ137" s="453"/>
      <c r="AK137" s="431"/>
      <c r="AL137" s="431"/>
      <c r="AM137" s="431"/>
      <c r="AN137" s="440"/>
      <c r="AO137" s="440"/>
      <c r="AP137" s="440"/>
      <c r="AQ137" s="453"/>
    </row>
    <row r="138" spans="1:43" s="172" customFormat="1" ht="105" x14ac:dyDescent="0.2">
      <c r="A138" s="355" t="str">
        <f>'2. MAPA DE RIESGOS '!C22</f>
        <v>11. Incumplimiento de requisitos al ejecutar un trámite o prestar un servicio a la ciudadanía con el propósito de obtener un beneficio propio o para un tercero.</v>
      </c>
      <c r="B138" s="355"/>
      <c r="C138" s="388">
        <v>1</v>
      </c>
      <c r="D138" s="352" t="s">
        <v>356</v>
      </c>
      <c r="E138" s="160" t="s">
        <v>46</v>
      </c>
      <c r="F138" s="186">
        <v>15</v>
      </c>
      <c r="G138" s="186">
        <v>15</v>
      </c>
      <c r="H138" s="186">
        <v>15</v>
      </c>
      <c r="I138" s="186">
        <v>15</v>
      </c>
      <c r="J138" s="186">
        <v>15</v>
      </c>
      <c r="K138" s="186">
        <v>15</v>
      </c>
      <c r="L138" s="186">
        <v>10</v>
      </c>
      <c r="M138" s="376" t="s">
        <v>143</v>
      </c>
      <c r="N138" s="365"/>
      <c r="O138" s="162">
        <f t="shared" si="115"/>
        <v>90</v>
      </c>
      <c r="P138" s="414">
        <f t="shared" si="88"/>
        <v>1</v>
      </c>
      <c r="Q138" s="163" t="str">
        <f t="shared" si="89"/>
        <v>Fuerte</v>
      </c>
      <c r="R138" s="461">
        <f>ROUNDUP(AVERAGEIF(P138:P151,"&gt;0"),1)</f>
        <v>1</v>
      </c>
      <c r="S138" s="165" t="str">
        <f>IF(R138&gt;96%,"Fuerte",IF(R138&lt;50%,"Débil","Moderada"))</f>
        <v>Fuerte</v>
      </c>
      <c r="T138" s="166" t="str">
        <f>IF(R138&lt;96%,"Se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38" s="167" t="str">
        <f t="shared" si="116"/>
        <v>Fuerte</v>
      </c>
      <c r="V138" s="167" t="str">
        <f t="shared" si="117"/>
        <v/>
      </c>
      <c r="W138" s="167" t="str">
        <f t="shared" si="92"/>
        <v/>
      </c>
      <c r="X138" s="168" t="str">
        <f t="shared" si="114"/>
        <v>Control fuerte pero si el riesgo residual lo requiere y según la opción de manejo escogida, cada responsable involucrado debe liderar acciones adicionales</v>
      </c>
      <c r="Y138" s="169">
        <f t="shared" si="118"/>
        <v>2</v>
      </c>
      <c r="Z138" s="463">
        <f>IFERROR(ROUND(AVERAGE(Y138:Y151),0),0)</f>
        <v>2</v>
      </c>
      <c r="AA138" s="165">
        <f>IF(OR(W138="Débil",Z138=0),0,IF(Z138=1,1,IF(AND(U138="Fuerte",Z138=2),2,1)))</f>
        <v>2</v>
      </c>
      <c r="AB138" s="171" t="str">
        <f t="shared" si="122"/>
        <v/>
      </c>
      <c r="AC138" s="463">
        <f>IFERROR(ROUND(AVERAGE(AB138:AB151),0),0)</f>
        <v>1</v>
      </c>
      <c r="AD138" s="165">
        <f>IF(OR(W138="Débil",AC138=0),0,IF(AC138=1,1,IF(AND(U138="Fuerte",AC138=2),2,1)))</f>
        <v>1</v>
      </c>
    </row>
    <row r="139" spans="1:43" s="172" customFormat="1" ht="38.25" x14ac:dyDescent="0.2">
      <c r="A139" s="361"/>
      <c r="B139" s="361"/>
      <c r="C139" s="413" t="s">
        <v>439</v>
      </c>
      <c r="D139" s="347" t="s">
        <v>437</v>
      </c>
      <c r="E139" s="160" t="s">
        <v>46</v>
      </c>
      <c r="F139" s="161">
        <v>15</v>
      </c>
      <c r="G139" s="161">
        <v>15</v>
      </c>
      <c r="H139" s="161">
        <v>15</v>
      </c>
      <c r="I139" s="161">
        <v>15</v>
      </c>
      <c r="J139" s="161">
        <v>15</v>
      </c>
      <c r="K139" s="161">
        <v>15</v>
      </c>
      <c r="L139" s="161">
        <v>10</v>
      </c>
      <c r="M139" s="375" t="s">
        <v>143</v>
      </c>
      <c r="N139" s="365"/>
      <c r="O139" s="162">
        <f t="shared" si="115"/>
        <v>90</v>
      </c>
      <c r="P139" s="414">
        <f t="shared" si="88"/>
        <v>1</v>
      </c>
      <c r="Q139" s="163" t="str">
        <f t="shared" si="89"/>
        <v>Fuerte</v>
      </c>
      <c r="R139" s="182"/>
      <c r="S139" s="184"/>
      <c r="T139" s="194"/>
      <c r="U139" s="167" t="str">
        <f t="shared" si="116"/>
        <v>Fuerte</v>
      </c>
      <c r="V139" s="167" t="str">
        <f t="shared" si="117"/>
        <v/>
      </c>
      <c r="W139" s="167" t="str">
        <f t="shared" si="92"/>
        <v/>
      </c>
      <c r="X139" s="168" t="str">
        <f t="shared" si="114"/>
        <v>Control fuerte pero si el riesgo residual lo requiere y según la opción de manejo escogida, cada responsable involucrado debe liderar acciones adicionales</v>
      </c>
      <c r="Y139" s="169">
        <f t="shared" si="118"/>
        <v>2</v>
      </c>
      <c r="Z139" s="181"/>
      <c r="AA139" s="182"/>
      <c r="AB139" s="171" t="str">
        <f t="shared" si="122"/>
        <v/>
      </c>
      <c r="AC139" s="183"/>
      <c r="AD139" s="184"/>
    </row>
    <row r="140" spans="1:43" s="172" customFormat="1" ht="25.5" x14ac:dyDescent="0.2">
      <c r="A140" s="361"/>
      <c r="B140" s="361"/>
      <c r="C140" s="413" t="s">
        <v>444</v>
      </c>
      <c r="D140" s="347" t="s">
        <v>443</v>
      </c>
      <c r="E140" s="160" t="s">
        <v>68</v>
      </c>
      <c r="F140" s="161">
        <v>15</v>
      </c>
      <c r="G140" s="161">
        <v>15</v>
      </c>
      <c r="H140" s="161">
        <v>15</v>
      </c>
      <c r="I140" s="161">
        <v>10</v>
      </c>
      <c r="J140" s="161">
        <v>15</v>
      </c>
      <c r="K140" s="161">
        <v>15</v>
      </c>
      <c r="L140" s="161">
        <v>5</v>
      </c>
      <c r="M140" s="375" t="s">
        <v>144</v>
      </c>
      <c r="N140" s="365"/>
      <c r="O140" s="162">
        <f t="shared" si="115"/>
        <v>85</v>
      </c>
      <c r="P140" s="414">
        <f t="shared" si="88"/>
        <v>0.94444444444444442</v>
      </c>
      <c r="Q140" s="163" t="str">
        <f t="shared" si="89"/>
        <v>Moderado</v>
      </c>
      <c r="R140" s="182"/>
      <c r="S140" s="184"/>
      <c r="T140" s="194"/>
      <c r="U140" s="167" t="str">
        <f t="shared" si="116"/>
        <v/>
      </c>
      <c r="V140" s="167" t="str">
        <f t="shared" si="117"/>
        <v>Moderada</v>
      </c>
      <c r="W140" s="167" t="str">
        <f t="shared" si="92"/>
        <v/>
      </c>
      <c r="X140" s="168" t="str">
        <f t="shared" si="114"/>
        <v>Requiere plan de acción para fortalecer el control</v>
      </c>
      <c r="Y140" s="169" t="str">
        <f t="shared" si="118"/>
        <v/>
      </c>
      <c r="Z140" s="181"/>
      <c r="AA140" s="182"/>
      <c r="AB140" s="171">
        <f t="shared" si="122"/>
        <v>1</v>
      </c>
      <c r="AC140" s="183"/>
      <c r="AD140" s="184"/>
    </row>
    <row r="141" spans="1:43" s="172" customFormat="1" ht="38.25" x14ac:dyDescent="0.2">
      <c r="A141" s="361"/>
      <c r="B141" s="361"/>
      <c r="C141" s="388">
        <v>2</v>
      </c>
      <c r="D141" s="347" t="s">
        <v>402</v>
      </c>
      <c r="E141" s="160" t="s">
        <v>68</v>
      </c>
      <c r="F141" s="161">
        <v>15</v>
      </c>
      <c r="G141" s="161">
        <v>15</v>
      </c>
      <c r="H141" s="161">
        <v>15</v>
      </c>
      <c r="I141" s="161">
        <v>15</v>
      </c>
      <c r="J141" s="161">
        <v>15</v>
      </c>
      <c r="K141" s="161">
        <v>15</v>
      </c>
      <c r="L141" s="161">
        <v>10</v>
      </c>
      <c r="M141" s="375" t="s">
        <v>143</v>
      </c>
      <c r="N141" s="365"/>
      <c r="O141" s="162">
        <f t="shared" si="115"/>
        <v>90</v>
      </c>
      <c r="P141" s="414">
        <f t="shared" si="88"/>
        <v>1</v>
      </c>
      <c r="Q141" s="163" t="str">
        <f t="shared" si="89"/>
        <v>Fuerte</v>
      </c>
      <c r="R141" s="182"/>
      <c r="S141" s="184"/>
      <c r="T141" s="194"/>
      <c r="U141" s="167" t="str">
        <f t="shared" si="116"/>
        <v>Fuerte</v>
      </c>
      <c r="V141" s="167" t="str">
        <f t="shared" si="117"/>
        <v/>
      </c>
      <c r="W141" s="167" t="str">
        <f t="shared" si="92"/>
        <v/>
      </c>
      <c r="X141" s="168" t="str">
        <f t="shared" si="114"/>
        <v>Control fuerte pero si el riesgo residual lo requiere y según la opción de manejo escogida, cada responsable involucrado debe liderar acciones adicionales</v>
      </c>
      <c r="Y141" s="169" t="str">
        <f t="shared" si="118"/>
        <v/>
      </c>
      <c r="Z141" s="181"/>
      <c r="AA141" s="182"/>
      <c r="AB141" s="171">
        <f t="shared" si="122"/>
        <v>2</v>
      </c>
      <c r="AC141" s="183"/>
      <c r="AD141" s="184"/>
    </row>
    <row r="142" spans="1:43" s="172" customFormat="1" ht="51" x14ac:dyDescent="0.2">
      <c r="A142" s="361"/>
      <c r="B142" s="361"/>
      <c r="C142" s="388" t="s">
        <v>358</v>
      </c>
      <c r="D142" s="352" t="s">
        <v>361</v>
      </c>
      <c r="E142" s="160" t="s">
        <v>357</v>
      </c>
      <c r="F142" s="161">
        <v>15</v>
      </c>
      <c r="G142" s="161">
        <v>15</v>
      </c>
      <c r="H142" s="161">
        <v>15</v>
      </c>
      <c r="I142" s="161">
        <v>15</v>
      </c>
      <c r="J142" s="161">
        <v>15</v>
      </c>
      <c r="K142" s="161">
        <v>15</v>
      </c>
      <c r="L142" s="161">
        <v>10</v>
      </c>
      <c r="M142" s="375" t="s">
        <v>143</v>
      </c>
      <c r="N142" s="365"/>
      <c r="O142" s="162">
        <f t="shared" si="115"/>
        <v>90</v>
      </c>
      <c r="P142" s="414">
        <f t="shared" si="88"/>
        <v>1</v>
      </c>
      <c r="Q142" s="163" t="str">
        <f t="shared" si="89"/>
        <v>Fuerte</v>
      </c>
      <c r="R142" s="182"/>
      <c r="S142" s="184"/>
      <c r="T142" s="194"/>
      <c r="U142" s="167" t="str">
        <f t="shared" si="116"/>
        <v>Fuerte</v>
      </c>
      <c r="V142" s="167" t="str">
        <f t="shared" si="117"/>
        <v/>
      </c>
      <c r="W142" s="167" t="str">
        <f t="shared" si="92"/>
        <v/>
      </c>
      <c r="X142" s="168" t="str">
        <f t="shared" si="114"/>
        <v>Control fuerte pero si el riesgo residual lo requiere y según la opción de manejo escogida, cada responsable involucrado debe liderar acciones adicionales</v>
      </c>
      <c r="Y142" s="169">
        <f t="shared" si="118"/>
        <v>2</v>
      </c>
      <c r="Z142" s="181"/>
      <c r="AA142" s="182"/>
      <c r="AB142" s="171" t="str">
        <f t="shared" si="122"/>
        <v/>
      </c>
      <c r="AC142" s="183"/>
      <c r="AD142" s="184"/>
    </row>
    <row r="143" spans="1:43" s="172" customFormat="1" ht="43.5" customHeight="1" x14ac:dyDescent="0.2">
      <c r="A143" s="361"/>
      <c r="B143" s="361"/>
      <c r="C143" s="388" t="s">
        <v>359</v>
      </c>
      <c r="D143" s="347" t="s">
        <v>360</v>
      </c>
      <c r="E143" s="160" t="s">
        <v>46</v>
      </c>
      <c r="F143" s="161">
        <v>15</v>
      </c>
      <c r="G143" s="161">
        <v>15</v>
      </c>
      <c r="H143" s="161">
        <v>15</v>
      </c>
      <c r="I143" s="161">
        <v>15</v>
      </c>
      <c r="J143" s="161">
        <v>15</v>
      </c>
      <c r="K143" s="161">
        <v>15</v>
      </c>
      <c r="L143" s="161">
        <v>10</v>
      </c>
      <c r="M143" s="375" t="s">
        <v>143</v>
      </c>
      <c r="N143" s="365"/>
      <c r="O143" s="162">
        <f t="shared" si="115"/>
        <v>90</v>
      </c>
      <c r="P143" s="414">
        <f t="shared" si="88"/>
        <v>1</v>
      </c>
      <c r="Q143" s="163" t="str">
        <f t="shared" si="89"/>
        <v>Fuerte</v>
      </c>
      <c r="R143" s="182"/>
      <c r="S143" s="184"/>
      <c r="T143" s="194"/>
      <c r="U143" s="167" t="str">
        <f t="shared" si="116"/>
        <v>Fuerte</v>
      </c>
      <c r="V143" s="167" t="str">
        <f t="shared" si="117"/>
        <v/>
      </c>
      <c r="W143" s="167" t="str">
        <f t="shared" si="92"/>
        <v/>
      </c>
      <c r="X143" s="168" t="str">
        <f t="shared" si="114"/>
        <v>Control fuerte pero si el riesgo residual lo requiere y según la opción de manejo escogida, cada responsable involucrado debe liderar acciones adicionales</v>
      </c>
      <c r="Y143" s="169">
        <f t="shared" si="118"/>
        <v>2</v>
      </c>
      <c r="Z143" s="181"/>
      <c r="AA143" s="182"/>
      <c r="AB143" s="171" t="str">
        <f t="shared" si="122"/>
        <v/>
      </c>
      <c r="AC143" s="183"/>
      <c r="AD143" s="184"/>
    </row>
    <row r="144" spans="1:43" s="172" customFormat="1" ht="76.5" x14ac:dyDescent="0.2">
      <c r="A144" s="359"/>
      <c r="B144" s="359"/>
      <c r="C144" s="391" t="s">
        <v>384</v>
      </c>
      <c r="D144" s="188" t="s">
        <v>422</v>
      </c>
      <c r="E144" s="160" t="s">
        <v>68</v>
      </c>
      <c r="F144" s="186">
        <v>15</v>
      </c>
      <c r="G144" s="186">
        <v>15</v>
      </c>
      <c r="H144" s="186">
        <v>15</v>
      </c>
      <c r="I144" s="186">
        <v>10</v>
      </c>
      <c r="J144" s="186">
        <v>15</v>
      </c>
      <c r="K144" s="186">
        <v>15</v>
      </c>
      <c r="L144" s="186">
        <v>10</v>
      </c>
      <c r="M144" s="375" t="s">
        <v>143</v>
      </c>
      <c r="N144" s="365"/>
      <c r="O144" s="162">
        <f t="shared" si="115"/>
        <v>85</v>
      </c>
      <c r="P144" s="414">
        <f t="shared" si="88"/>
        <v>0.94444444444444442</v>
      </c>
      <c r="Q144" s="163" t="str">
        <f t="shared" si="89"/>
        <v>Moderado</v>
      </c>
      <c r="R144" s="182"/>
      <c r="S144" s="184"/>
      <c r="T144" s="194"/>
      <c r="U144" s="167" t="str">
        <f t="shared" si="116"/>
        <v/>
      </c>
      <c r="V144" s="167" t="str">
        <f t="shared" si="117"/>
        <v>Moderada</v>
      </c>
      <c r="W144" s="167" t="str">
        <f t="shared" si="92"/>
        <v/>
      </c>
      <c r="X144" s="168" t="str">
        <f t="shared" si="114"/>
        <v>Requiere plan de acción para fortalecer el control</v>
      </c>
      <c r="Y144" s="169" t="str">
        <f t="shared" si="118"/>
        <v/>
      </c>
      <c r="Z144" s="181"/>
      <c r="AA144" s="182"/>
      <c r="AB144" s="171">
        <f t="shared" si="122"/>
        <v>1</v>
      </c>
      <c r="AC144" s="183"/>
      <c r="AD144" s="184"/>
    </row>
    <row r="145" spans="1:43" s="172" customFormat="1" x14ac:dyDescent="0.2">
      <c r="A145" s="359"/>
      <c r="B145" s="359"/>
      <c r="C145" s="391"/>
      <c r="D145" s="349"/>
      <c r="E145" s="160"/>
      <c r="F145" s="186"/>
      <c r="G145" s="186"/>
      <c r="H145" s="186"/>
      <c r="I145" s="186"/>
      <c r="J145" s="186"/>
      <c r="K145" s="186"/>
      <c r="L145" s="186"/>
      <c r="M145" s="375"/>
      <c r="N145" s="365"/>
      <c r="O145" s="162">
        <f t="shared" si="115"/>
        <v>0</v>
      </c>
      <c r="P145" s="414">
        <f t="shared" si="88"/>
        <v>0</v>
      </c>
      <c r="Q145" s="163" t="str">
        <f t="shared" si="89"/>
        <v>Débil</v>
      </c>
      <c r="R145" s="182"/>
      <c r="S145" s="184"/>
      <c r="T145" s="194"/>
      <c r="U145" s="167" t="str">
        <f t="shared" si="116"/>
        <v/>
      </c>
      <c r="V145" s="167" t="str">
        <f t="shared" si="117"/>
        <v/>
      </c>
      <c r="W145" s="167" t="str">
        <f t="shared" si="92"/>
        <v>Débil</v>
      </c>
      <c r="X145" s="168" t="str">
        <f t="shared" si="114"/>
        <v>Requiere plan de acción para fortalecer el control</v>
      </c>
      <c r="Y145" s="169" t="str">
        <f t="shared" si="118"/>
        <v/>
      </c>
      <c r="Z145" s="181"/>
      <c r="AA145" s="182"/>
      <c r="AB145" s="171" t="str">
        <f t="shared" si="122"/>
        <v/>
      </c>
      <c r="AC145" s="183"/>
      <c r="AD145" s="184"/>
    </row>
    <row r="146" spans="1:43" s="172" customFormat="1" x14ac:dyDescent="0.2">
      <c r="A146" s="359"/>
      <c r="B146" s="359"/>
      <c r="C146" s="391"/>
      <c r="D146" s="349"/>
      <c r="E146" s="160"/>
      <c r="F146" s="186"/>
      <c r="G146" s="186"/>
      <c r="H146" s="186"/>
      <c r="I146" s="186"/>
      <c r="J146" s="186"/>
      <c r="K146" s="186"/>
      <c r="L146" s="186"/>
      <c r="M146" s="375"/>
      <c r="N146" s="365"/>
      <c r="O146" s="162"/>
      <c r="P146" s="414"/>
      <c r="Q146" s="163"/>
      <c r="R146" s="182"/>
      <c r="S146" s="184"/>
      <c r="T146" s="194"/>
      <c r="U146" s="167"/>
      <c r="V146" s="167"/>
      <c r="W146" s="167"/>
      <c r="X146" s="168"/>
      <c r="Y146" s="169"/>
      <c r="Z146" s="181"/>
      <c r="AA146" s="182"/>
      <c r="AB146" s="171"/>
      <c r="AC146" s="183"/>
      <c r="AD146" s="184"/>
    </row>
    <row r="147" spans="1:43" s="172" customFormat="1" ht="63.75" x14ac:dyDescent="0.2">
      <c r="A147" s="359"/>
      <c r="B147" s="359"/>
      <c r="C147" s="391" t="s">
        <v>373</v>
      </c>
      <c r="D147" s="347" t="s">
        <v>388</v>
      </c>
      <c r="E147" s="160" t="s">
        <v>68</v>
      </c>
      <c r="F147" s="161">
        <v>15</v>
      </c>
      <c r="G147" s="161">
        <v>15</v>
      </c>
      <c r="H147" s="161">
        <v>15</v>
      </c>
      <c r="I147" s="161">
        <v>15</v>
      </c>
      <c r="J147" s="161">
        <v>15</v>
      </c>
      <c r="K147" s="161">
        <v>15</v>
      </c>
      <c r="L147" s="161">
        <v>10</v>
      </c>
      <c r="M147" s="375" t="s">
        <v>143</v>
      </c>
      <c r="N147" s="365"/>
      <c r="O147" s="162">
        <f t="shared" ref="O147:O183" si="123">SUM(F147:K147)</f>
        <v>90</v>
      </c>
      <c r="P147" s="414">
        <f t="shared" si="88"/>
        <v>1</v>
      </c>
      <c r="Q147" s="163" t="str">
        <f t="shared" si="89"/>
        <v>Fuerte</v>
      </c>
      <c r="R147" s="182"/>
      <c r="S147" s="184"/>
      <c r="T147" s="194"/>
      <c r="U147" s="167" t="str">
        <f t="shared" ref="U147:U183" si="124">IF(AND(Q147="Fuerte",M147="Fuerte"),"Fuerte","")</f>
        <v>Fuerte</v>
      </c>
      <c r="V147" s="167" t="str">
        <f t="shared" ref="V147:V183" si="125">IF(U147="Fuerte","",IF(OR(Q147="Débil",M147="Débil"),"","Moderada"))</f>
        <v/>
      </c>
      <c r="W147" s="167" t="str">
        <f t="shared" si="92"/>
        <v/>
      </c>
      <c r="X147" s="168" t="str">
        <f t="shared" ref="X147:X183" si="126">IF(AND(Q147="Fuerte",M147="Fuerte"),"Control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147" s="169" t="str">
        <f t="shared" ref="Y147:Y183" si="127">IF(E147="Preventivo",IF(U147="Fuerte",2,IF(V147="Moderada",1,"")),"")</f>
        <v/>
      </c>
      <c r="Z147" s="190"/>
      <c r="AA147" s="191"/>
      <c r="AB147" s="171">
        <f t="shared" ref="AB147:AB183" si="128">IF(E147="Detectivo",IF(U147="Fuerte",2,IF(V147="Moderada",1,"")),"")</f>
        <v>2</v>
      </c>
      <c r="AC147" s="171"/>
      <c r="AD147" s="192"/>
    </row>
    <row r="148" spans="1:43" s="172" customFormat="1" ht="38.25" x14ac:dyDescent="0.2">
      <c r="A148" s="359"/>
      <c r="B148" s="359"/>
      <c r="C148" s="391" t="s">
        <v>329</v>
      </c>
      <c r="D148" s="176" t="s">
        <v>389</v>
      </c>
      <c r="E148" s="160" t="s">
        <v>68</v>
      </c>
      <c r="F148" s="186">
        <v>15</v>
      </c>
      <c r="G148" s="186">
        <v>15</v>
      </c>
      <c r="H148" s="186">
        <v>15</v>
      </c>
      <c r="I148" s="186">
        <v>10</v>
      </c>
      <c r="J148" s="186">
        <v>15</v>
      </c>
      <c r="K148" s="186">
        <v>15</v>
      </c>
      <c r="L148" s="186">
        <v>5</v>
      </c>
      <c r="M148" s="375" t="s">
        <v>143</v>
      </c>
      <c r="N148" s="365"/>
      <c r="O148" s="162">
        <f t="shared" si="123"/>
        <v>85</v>
      </c>
      <c r="P148" s="414">
        <f t="shared" si="88"/>
        <v>0.94444444444444442</v>
      </c>
      <c r="Q148" s="163" t="str">
        <f t="shared" si="89"/>
        <v>Moderado</v>
      </c>
      <c r="R148" s="182"/>
      <c r="S148" s="184"/>
      <c r="T148" s="194"/>
      <c r="U148" s="167" t="str">
        <f t="shared" si="124"/>
        <v/>
      </c>
      <c r="V148" s="167" t="str">
        <f t="shared" si="125"/>
        <v>Moderada</v>
      </c>
      <c r="W148" s="167" t="str">
        <f t="shared" si="92"/>
        <v/>
      </c>
      <c r="X148" s="168" t="str">
        <f t="shared" si="126"/>
        <v>Requiere plan de acción para fortalecer el control</v>
      </c>
      <c r="Y148" s="169" t="str">
        <f t="shared" si="127"/>
        <v/>
      </c>
      <c r="Z148" s="190"/>
      <c r="AA148" s="191"/>
      <c r="AB148" s="171">
        <f t="shared" si="128"/>
        <v>1</v>
      </c>
      <c r="AC148" s="183"/>
      <c r="AD148" s="184"/>
    </row>
    <row r="149" spans="1:43" s="172" customFormat="1" ht="89.25" x14ac:dyDescent="0.25">
      <c r="A149" s="357"/>
      <c r="B149" s="357"/>
      <c r="C149" s="390" t="s">
        <v>346</v>
      </c>
      <c r="D149" s="352" t="s">
        <v>345</v>
      </c>
      <c r="E149" s="160" t="s">
        <v>46</v>
      </c>
      <c r="F149" s="161">
        <v>15</v>
      </c>
      <c r="G149" s="161">
        <v>15</v>
      </c>
      <c r="H149" s="161">
        <v>15</v>
      </c>
      <c r="I149" s="161">
        <v>15</v>
      </c>
      <c r="J149" s="161">
        <v>15</v>
      </c>
      <c r="K149" s="161">
        <v>15</v>
      </c>
      <c r="L149" s="161">
        <v>10</v>
      </c>
      <c r="M149" s="375" t="s">
        <v>144</v>
      </c>
      <c r="N149" s="365"/>
      <c r="O149" s="162">
        <f t="shared" si="123"/>
        <v>90</v>
      </c>
      <c r="P149" s="414">
        <f t="shared" si="88"/>
        <v>1</v>
      </c>
      <c r="Q149" s="163" t="str">
        <f t="shared" si="89"/>
        <v>Fuerte</v>
      </c>
      <c r="R149" s="182"/>
      <c r="S149" s="184"/>
      <c r="T149" s="194"/>
      <c r="U149" s="167" t="str">
        <f t="shared" si="124"/>
        <v/>
      </c>
      <c r="V149" s="167" t="str">
        <f t="shared" si="125"/>
        <v>Moderada</v>
      </c>
      <c r="W149" s="167" t="str">
        <f t="shared" si="92"/>
        <v/>
      </c>
      <c r="X149" s="168" t="str">
        <f t="shared" si="126"/>
        <v>Requiere plan de acción para fortalecer el control</v>
      </c>
      <c r="Y149" s="169">
        <f t="shared" si="127"/>
        <v>1</v>
      </c>
      <c r="Z149" s="190"/>
      <c r="AA149" s="191"/>
      <c r="AB149" s="171" t="str">
        <f t="shared" si="128"/>
        <v/>
      </c>
      <c r="AC149" s="170">
        <f>IFERROR(ROUND(AVERAGE(AB149:AB155),0),0)</f>
        <v>0</v>
      </c>
      <c r="AD149" s="165">
        <f>IF(OR(W149="Débil",AC149=0),0,IF(AC149=1,1,IF(AND(U149="Fuerte",AC149=2),2,1)))</f>
        <v>0</v>
      </c>
      <c r="AF149" s="173"/>
      <c r="AG149" s="174"/>
      <c r="AH149" s="174"/>
      <c r="AI149" s="174"/>
      <c r="AJ149" s="175"/>
      <c r="AK149" s="70"/>
      <c r="AL149" s="70"/>
      <c r="AM149" s="70"/>
      <c r="AN149" s="174"/>
      <c r="AO149" s="174"/>
      <c r="AP149" s="174"/>
      <c r="AQ149" s="175"/>
    </row>
    <row r="150" spans="1:43" s="172" customFormat="1" ht="38.25" x14ac:dyDescent="0.2">
      <c r="A150" s="359"/>
      <c r="B150" s="359"/>
      <c r="C150" s="391" t="s">
        <v>348</v>
      </c>
      <c r="D150" s="347" t="s">
        <v>347</v>
      </c>
      <c r="E150" s="160" t="s">
        <v>46</v>
      </c>
      <c r="F150" s="161">
        <v>15</v>
      </c>
      <c r="G150" s="161">
        <v>15</v>
      </c>
      <c r="H150" s="161">
        <v>15</v>
      </c>
      <c r="I150" s="161">
        <v>15</v>
      </c>
      <c r="J150" s="161">
        <v>15</v>
      </c>
      <c r="K150" s="161">
        <v>15</v>
      </c>
      <c r="L150" s="161">
        <v>10</v>
      </c>
      <c r="M150" s="375" t="s">
        <v>143</v>
      </c>
      <c r="N150" s="365"/>
      <c r="O150" s="162">
        <f t="shared" si="123"/>
        <v>90</v>
      </c>
      <c r="P150" s="414">
        <f t="shared" ref="P150:P183" si="129">(O150*1)/90</f>
        <v>1</v>
      </c>
      <c r="Q150" s="163" t="str">
        <f t="shared" ref="Q150:Q183" si="130">IF(P150&gt;=96%,"Fuerte",(IF(P150&lt;=85%,"Débil","Moderado")))</f>
        <v>Fuerte</v>
      </c>
      <c r="R150" s="182"/>
      <c r="S150" s="184"/>
      <c r="T150" s="194"/>
      <c r="U150" s="167" t="str">
        <f t="shared" si="124"/>
        <v>Fuerte</v>
      </c>
      <c r="V150" s="167" t="str">
        <f t="shared" si="125"/>
        <v/>
      </c>
      <c r="W150" s="167" t="str">
        <f t="shared" ref="W150:W183" si="131">IF(OR(U150="Fuerte",V150="Moderada"),"","Débil")</f>
        <v/>
      </c>
      <c r="X150" s="168" t="str">
        <f t="shared" si="126"/>
        <v>Control fuerte pero si el riesgo residual lo requiere y según la opción de manejo escogida, cada responsable involucrado debe liderar acciones adicionales</v>
      </c>
      <c r="Y150" s="169">
        <f t="shared" si="127"/>
        <v>2</v>
      </c>
      <c r="Z150" s="181"/>
      <c r="AA150" s="182"/>
      <c r="AB150" s="171" t="str">
        <f t="shared" si="128"/>
        <v/>
      </c>
      <c r="AC150" s="183"/>
      <c r="AD150" s="184"/>
      <c r="AF150" s="173"/>
      <c r="AG150" s="174"/>
      <c r="AH150" s="174"/>
      <c r="AI150" s="174"/>
      <c r="AJ150" s="175"/>
      <c r="AK150" s="70"/>
      <c r="AL150" s="70"/>
      <c r="AM150" s="70"/>
      <c r="AN150" s="174"/>
      <c r="AO150" s="174"/>
      <c r="AP150" s="174"/>
      <c r="AQ150" s="175"/>
    </row>
    <row r="151" spans="1:43" s="172" customFormat="1" ht="15.75" x14ac:dyDescent="0.2">
      <c r="A151" s="360"/>
      <c r="B151" s="360"/>
      <c r="C151" s="391"/>
      <c r="D151" s="351"/>
      <c r="E151" s="160"/>
      <c r="F151" s="161"/>
      <c r="G151" s="161"/>
      <c r="H151" s="161"/>
      <c r="I151" s="161"/>
      <c r="J151" s="161"/>
      <c r="K151" s="161"/>
      <c r="L151" s="161"/>
      <c r="M151" s="375"/>
      <c r="N151" s="365"/>
      <c r="O151" s="162">
        <f t="shared" si="123"/>
        <v>0</v>
      </c>
      <c r="P151" s="414">
        <f t="shared" si="129"/>
        <v>0</v>
      </c>
      <c r="Q151" s="163" t="str">
        <f t="shared" si="130"/>
        <v>Débil</v>
      </c>
      <c r="R151" s="182"/>
      <c r="S151" s="184"/>
      <c r="T151" s="194"/>
      <c r="U151" s="167" t="str">
        <f t="shared" si="124"/>
        <v/>
      </c>
      <c r="V151" s="167" t="str">
        <f t="shared" si="125"/>
        <v/>
      </c>
      <c r="W151" s="167" t="str">
        <f t="shared" si="131"/>
        <v>Débil</v>
      </c>
      <c r="X151" s="168" t="str">
        <f t="shared" si="126"/>
        <v>Requiere plan de acción para fortalecer el control</v>
      </c>
      <c r="Y151" s="169" t="str">
        <f t="shared" si="127"/>
        <v/>
      </c>
      <c r="Z151" s="181"/>
      <c r="AA151" s="182"/>
      <c r="AB151" s="171" t="str">
        <f t="shared" si="128"/>
        <v/>
      </c>
      <c r="AC151" s="183"/>
      <c r="AD151" s="184"/>
      <c r="AF151" s="173"/>
      <c r="AG151" s="174"/>
      <c r="AH151" s="174"/>
      <c r="AI151" s="174"/>
      <c r="AJ151" s="175"/>
      <c r="AK151" s="70"/>
      <c r="AL151" s="70"/>
      <c r="AM151" s="70"/>
      <c r="AN151" s="174"/>
      <c r="AO151" s="174"/>
      <c r="AP151" s="174"/>
      <c r="AQ151" s="175"/>
    </row>
    <row r="152" spans="1:43" s="427" customFormat="1" ht="127.5" x14ac:dyDescent="0.2">
      <c r="A152" s="415" t="str">
        <f>'2. MAPA DE RIESGOS '!C23</f>
        <v>12. Designación de colaboradores no competentes o idóneos para el desarrollo de las actividades asignadas.</v>
      </c>
      <c r="B152" s="415"/>
      <c r="C152" s="416">
        <v>1</v>
      </c>
      <c r="D152" s="417" t="s">
        <v>390</v>
      </c>
      <c r="E152" s="418" t="s">
        <v>46</v>
      </c>
      <c r="F152" s="419">
        <v>15</v>
      </c>
      <c r="G152" s="419">
        <v>15</v>
      </c>
      <c r="H152" s="419">
        <v>15</v>
      </c>
      <c r="I152" s="419">
        <v>15</v>
      </c>
      <c r="J152" s="419">
        <v>15</v>
      </c>
      <c r="K152" s="419">
        <v>15</v>
      </c>
      <c r="L152" s="419">
        <v>10</v>
      </c>
      <c r="M152" s="420" t="s">
        <v>143</v>
      </c>
      <c r="N152" s="421"/>
      <c r="O152" s="422">
        <f t="shared" si="123"/>
        <v>90</v>
      </c>
      <c r="P152" s="423">
        <f t="shared" si="129"/>
        <v>1</v>
      </c>
      <c r="Q152" s="163" t="str">
        <f t="shared" si="130"/>
        <v>Fuerte</v>
      </c>
      <c r="R152" s="461">
        <f>ROUNDUP(AVERAGEIF(P152:P161,"&gt;0"),1)</f>
        <v>1</v>
      </c>
      <c r="S152" s="165" t="str">
        <f>IF(R152&gt;96%,"Fuerte",IF(R152&lt;50%,"Débil","Moderada"))</f>
        <v>Fuerte</v>
      </c>
      <c r="T152" s="166" t="str">
        <f>IF(R152&lt;96%,"Se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52" s="167" t="str">
        <f t="shared" si="124"/>
        <v>Fuerte</v>
      </c>
      <c r="V152" s="167" t="str">
        <f t="shared" si="125"/>
        <v/>
      </c>
      <c r="W152" s="167" t="str">
        <f t="shared" si="131"/>
        <v/>
      </c>
      <c r="X152" s="168" t="str">
        <f t="shared" si="126"/>
        <v>Control fuerte pero si el riesgo residual lo requiere y según la opción de manejo escogida, cada responsable involucrado debe liderar acciones adicionales</v>
      </c>
      <c r="Y152" s="169">
        <f t="shared" si="127"/>
        <v>2</v>
      </c>
      <c r="Z152" s="463">
        <f>IFERROR(ROUND(AVERAGE(Y152:Y161),0),0)</f>
        <v>2</v>
      </c>
      <c r="AA152" s="424">
        <f>IF(OR(W152="Débil",Z152=0),0,IF(Z152=1,1,IF(AND(U152="Fuerte",Z152=2),2,1)))</f>
        <v>2</v>
      </c>
      <c r="AB152" s="171" t="str">
        <f t="shared" si="128"/>
        <v/>
      </c>
      <c r="AC152" s="463">
        <f>IFERROR(ROUND(AVERAGE(AB152:AB161),0),0)</f>
        <v>0</v>
      </c>
      <c r="AD152" s="424">
        <f>IF(OR(W152="Débil",AC152=0),0,IF(AC152=1,1,IF(AND(U152="Fuerte",AC152=2),2,1)))</f>
        <v>0</v>
      </c>
    </row>
    <row r="153" spans="1:43" s="427" customFormat="1" ht="63.75" x14ac:dyDescent="0.2">
      <c r="A153" s="454"/>
      <c r="B153" s="454"/>
      <c r="C153" s="416" t="s">
        <v>433</v>
      </c>
      <c r="D153" s="417" t="s">
        <v>432</v>
      </c>
      <c r="E153" s="418" t="s">
        <v>46</v>
      </c>
      <c r="F153" s="419">
        <v>15</v>
      </c>
      <c r="G153" s="419">
        <v>15</v>
      </c>
      <c r="H153" s="419">
        <v>15</v>
      </c>
      <c r="I153" s="419">
        <v>15</v>
      </c>
      <c r="J153" s="419">
        <v>15</v>
      </c>
      <c r="K153" s="419">
        <v>15</v>
      </c>
      <c r="L153" s="419">
        <v>10</v>
      </c>
      <c r="M153" s="420" t="s">
        <v>143</v>
      </c>
      <c r="N153" s="421"/>
      <c r="O153" s="422">
        <f t="shared" si="123"/>
        <v>90</v>
      </c>
      <c r="P153" s="423">
        <f t="shared" si="129"/>
        <v>1</v>
      </c>
      <c r="Q153" s="163" t="str">
        <f t="shared" si="130"/>
        <v>Fuerte</v>
      </c>
      <c r="R153" s="435"/>
      <c r="S153" s="436"/>
      <c r="T153" s="437"/>
      <c r="U153" s="167" t="str">
        <f t="shared" si="124"/>
        <v>Fuerte</v>
      </c>
      <c r="V153" s="167" t="str">
        <f t="shared" si="125"/>
        <v/>
      </c>
      <c r="W153" s="167" t="str">
        <f t="shared" si="131"/>
        <v/>
      </c>
      <c r="X153" s="168" t="str">
        <f t="shared" si="126"/>
        <v>Control fuerte pero si el riesgo residual lo requiere y según la opción de manejo escogida, cada responsable involucrado debe liderar acciones adicionales</v>
      </c>
      <c r="Y153" s="169">
        <f t="shared" si="127"/>
        <v>2</v>
      </c>
      <c r="Z153" s="438"/>
      <c r="AA153" s="435"/>
      <c r="AB153" s="171" t="str">
        <f t="shared" si="128"/>
        <v/>
      </c>
      <c r="AC153" s="439"/>
      <c r="AD153" s="436"/>
    </row>
    <row r="154" spans="1:43" s="427" customFormat="1" ht="114.75" x14ac:dyDescent="0.2">
      <c r="A154" s="433"/>
      <c r="B154" s="433"/>
      <c r="C154" s="434">
        <v>3</v>
      </c>
      <c r="D154" s="442" t="s">
        <v>445</v>
      </c>
      <c r="E154" s="418" t="s">
        <v>46</v>
      </c>
      <c r="F154" s="419">
        <v>15</v>
      </c>
      <c r="G154" s="419">
        <v>15</v>
      </c>
      <c r="H154" s="419">
        <v>15</v>
      </c>
      <c r="I154" s="419">
        <v>15</v>
      </c>
      <c r="J154" s="419">
        <v>15</v>
      </c>
      <c r="K154" s="419">
        <v>15</v>
      </c>
      <c r="L154" s="419">
        <v>10</v>
      </c>
      <c r="M154" s="420" t="s">
        <v>143</v>
      </c>
      <c r="N154" s="421"/>
      <c r="O154" s="422">
        <f t="shared" si="123"/>
        <v>90</v>
      </c>
      <c r="P154" s="423">
        <f t="shared" si="129"/>
        <v>1</v>
      </c>
      <c r="Q154" s="163" t="str">
        <f t="shared" si="130"/>
        <v>Fuerte</v>
      </c>
      <c r="R154" s="435"/>
      <c r="S154" s="436"/>
      <c r="T154" s="437"/>
      <c r="U154" s="167" t="str">
        <f t="shared" si="124"/>
        <v>Fuerte</v>
      </c>
      <c r="V154" s="167" t="str">
        <f t="shared" si="125"/>
        <v/>
      </c>
      <c r="W154" s="167" t="str">
        <f t="shared" si="131"/>
        <v/>
      </c>
      <c r="X154" s="168" t="str">
        <f t="shared" si="126"/>
        <v>Control fuerte pero si el riesgo residual lo requiere y según la opción de manejo escogida, cada responsable involucrado debe liderar acciones adicionales</v>
      </c>
      <c r="Y154" s="169">
        <f t="shared" si="127"/>
        <v>2</v>
      </c>
      <c r="Z154" s="438"/>
      <c r="AA154" s="435"/>
      <c r="AB154" s="171" t="str">
        <f t="shared" si="128"/>
        <v/>
      </c>
      <c r="AC154" s="439"/>
      <c r="AD154" s="436"/>
    </row>
    <row r="155" spans="1:43" s="427" customFormat="1" x14ac:dyDescent="0.2">
      <c r="A155" s="433"/>
      <c r="B155" s="433"/>
      <c r="C155" s="434"/>
      <c r="D155" s="442"/>
      <c r="E155" s="418"/>
      <c r="F155" s="419"/>
      <c r="G155" s="419"/>
      <c r="H155" s="419"/>
      <c r="I155" s="419"/>
      <c r="J155" s="419"/>
      <c r="K155" s="419"/>
      <c r="L155" s="419"/>
      <c r="M155" s="420"/>
      <c r="N155" s="421"/>
      <c r="O155" s="422">
        <f t="shared" si="123"/>
        <v>0</v>
      </c>
      <c r="P155" s="423">
        <f t="shared" si="129"/>
        <v>0</v>
      </c>
      <c r="Q155" s="163" t="str">
        <f t="shared" si="130"/>
        <v>Débil</v>
      </c>
      <c r="R155" s="435"/>
      <c r="S155" s="436"/>
      <c r="T155" s="437"/>
      <c r="U155" s="167" t="str">
        <f t="shared" si="124"/>
        <v/>
      </c>
      <c r="V155" s="167" t="str">
        <f t="shared" si="125"/>
        <v/>
      </c>
      <c r="W155" s="167" t="str">
        <f t="shared" si="131"/>
        <v>Débil</v>
      </c>
      <c r="X155" s="168" t="str">
        <f t="shared" si="126"/>
        <v>Requiere plan de acción para fortalecer el control</v>
      </c>
      <c r="Y155" s="169" t="str">
        <f t="shared" si="127"/>
        <v/>
      </c>
      <c r="Z155" s="438"/>
      <c r="AA155" s="435"/>
      <c r="AB155" s="171" t="str">
        <f t="shared" si="128"/>
        <v/>
      </c>
      <c r="AC155" s="439"/>
      <c r="AD155" s="436"/>
    </row>
    <row r="156" spans="1:43" s="427" customFormat="1" x14ac:dyDescent="0.2">
      <c r="A156" s="433"/>
      <c r="B156" s="433"/>
      <c r="C156" s="434"/>
      <c r="D156" s="442"/>
      <c r="E156" s="418"/>
      <c r="F156" s="419"/>
      <c r="G156" s="419"/>
      <c r="H156" s="419"/>
      <c r="I156" s="419"/>
      <c r="J156" s="419"/>
      <c r="K156" s="419"/>
      <c r="L156" s="419"/>
      <c r="M156" s="420"/>
      <c r="N156" s="421"/>
      <c r="O156" s="422">
        <f t="shared" si="123"/>
        <v>0</v>
      </c>
      <c r="P156" s="423">
        <f t="shared" si="129"/>
        <v>0</v>
      </c>
      <c r="Q156" s="163" t="str">
        <f t="shared" si="130"/>
        <v>Débil</v>
      </c>
      <c r="R156" s="435"/>
      <c r="S156" s="436"/>
      <c r="T156" s="437"/>
      <c r="U156" s="167" t="str">
        <f t="shared" si="124"/>
        <v/>
      </c>
      <c r="V156" s="167" t="str">
        <f t="shared" si="125"/>
        <v/>
      </c>
      <c r="W156" s="167" t="str">
        <f t="shared" si="131"/>
        <v>Débil</v>
      </c>
      <c r="X156" s="168" t="str">
        <f t="shared" si="126"/>
        <v>Requiere plan de acción para fortalecer el control</v>
      </c>
      <c r="Y156" s="169" t="str">
        <f t="shared" si="127"/>
        <v/>
      </c>
      <c r="Z156" s="438"/>
      <c r="AA156" s="435"/>
      <c r="AB156" s="171" t="str">
        <f t="shared" si="128"/>
        <v/>
      </c>
      <c r="AC156" s="439"/>
      <c r="AD156" s="436"/>
    </row>
    <row r="157" spans="1:43" s="427" customFormat="1" x14ac:dyDescent="0.2">
      <c r="A157" s="433"/>
      <c r="B157" s="433"/>
      <c r="C157" s="434"/>
      <c r="D157" s="442"/>
      <c r="E157" s="418"/>
      <c r="F157" s="419"/>
      <c r="G157" s="419"/>
      <c r="H157" s="419"/>
      <c r="I157" s="419"/>
      <c r="J157" s="419"/>
      <c r="K157" s="419"/>
      <c r="L157" s="419"/>
      <c r="M157" s="420"/>
      <c r="N157" s="421"/>
      <c r="O157" s="422">
        <f t="shared" si="123"/>
        <v>0</v>
      </c>
      <c r="P157" s="423">
        <f t="shared" si="129"/>
        <v>0</v>
      </c>
      <c r="Q157" s="163" t="str">
        <f t="shared" si="130"/>
        <v>Débil</v>
      </c>
      <c r="R157" s="435"/>
      <c r="S157" s="436"/>
      <c r="T157" s="437"/>
      <c r="U157" s="167" t="str">
        <f t="shared" si="124"/>
        <v/>
      </c>
      <c r="V157" s="167" t="str">
        <f t="shared" si="125"/>
        <v/>
      </c>
      <c r="W157" s="167" t="str">
        <f t="shared" si="131"/>
        <v>Débil</v>
      </c>
      <c r="X157" s="168" t="str">
        <f t="shared" si="126"/>
        <v>Requiere plan de acción para fortalecer el control</v>
      </c>
      <c r="Y157" s="169" t="str">
        <f t="shared" si="127"/>
        <v/>
      </c>
      <c r="Z157" s="438"/>
      <c r="AA157" s="435"/>
      <c r="AB157" s="171" t="str">
        <f t="shared" si="128"/>
        <v/>
      </c>
      <c r="AC157" s="439"/>
      <c r="AD157" s="436"/>
    </row>
    <row r="158" spans="1:43" s="427" customFormat="1" x14ac:dyDescent="0.2">
      <c r="A158" s="433"/>
      <c r="B158" s="433"/>
      <c r="C158" s="434"/>
      <c r="D158" s="442"/>
      <c r="E158" s="418"/>
      <c r="F158" s="419"/>
      <c r="G158" s="419"/>
      <c r="H158" s="419"/>
      <c r="I158" s="419"/>
      <c r="J158" s="419"/>
      <c r="K158" s="419"/>
      <c r="L158" s="419"/>
      <c r="M158" s="420"/>
      <c r="N158" s="421"/>
      <c r="O158" s="422">
        <f t="shared" si="123"/>
        <v>0</v>
      </c>
      <c r="P158" s="423">
        <f t="shared" si="129"/>
        <v>0</v>
      </c>
      <c r="Q158" s="163" t="str">
        <f t="shared" si="130"/>
        <v>Débil</v>
      </c>
      <c r="R158" s="435"/>
      <c r="S158" s="436"/>
      <c r="T158" s="452"/>
      <c r="U158" s="167" t="str">
        <f t="shared" si="124"/>
        <v/>
      </c>
      <c r="V158" s="167" t="str">
        <f t="shared" si="125"/>
        <v/>
      </c>
      <c r="W158" s="167" t="str">
        <f t="shared" si="131"/>
        <v>Débil</v>
      </c>
      <c r="X158" s="168" t="str">
        <f t="shared" si="126"/>
        <v>Requiere plan de acción para fortalecer el control</v>
      </c>
      <c r="Y158" s="169" t="str">
        <f t="shared" si="127"/>
        <v/>
      </c>
      <c r="Z158" s="443"/>
      <c r="AA158" s="444"/>
      <c r="AB158" s="171" t="str">
        <f t="shared" si="128"/>
        <v/>
      </c>
      <c r="AC158" s="426"/>
      <c r="AD158" s="445"/>
    </row>
    <row r="159" spans="1:43" s="427" customFormat="1" ht="15.75" x14ac:dyDescent="0.25">
      <c r="A159" s="446"/>
      <c r="B159" s="446"/>
      <c r="C159" s="447"/>
      <c r="D159" s="448"/>
      <c r="E159" s="418"/>
      <c r="F159" s="419"/>
      <c r="G159" s="419"/>
      <c r="H159" s="419"/>
      <c r="I159" s="419"/>
      <c r="J159" s="419"/>
      <c r="K159" s="419"/>
      <c r="L159" s="419"/>
      <c r="M159" s="420"/>
      <c r="N159" s="421"/>
      <c r="O159" s="422">
        <f t="shared" si="123"/>
        <v>0</v>
      </c>
      <c r="P159" s="423">
        <f t="shared" si="129"/>
        <v>0</v>
      </c>
      <c r="Q159" s="163" t="str">
        <f t="shared" si="130"/>
        <v>Débil</v>
      </c>
      <c r="R159" s="435"/>
      <c r="S159" s="436"/>
      <c r="T159" s="437"/>
      <c r="U159" s="167" t="str">
        <f t="shared" si="124"/>
        <v/>
      </c>
      <c r="V159" s="167" t="str">
        <f t="shared" si="125"/>
        <v/>
      </c>
      <c r="W159" s="167" t="str">
        <f t="shared" si="131"/>
        <v>Débil</v>
      </c>
      <c r="X159" s="168" t="str">
        <f t="shared" si="126"/>
        <v>Requiere plan de acción para fortalecer el control</v>
      </c>
      <c r="Y159" s="169" t="str">
        <f t="shared" si="127"/>
        <v/>
      </c>
      <c r="Z159" s="425"/>
      <c r="AA159" s="424">
        <f>IF(OR(W159="Débil",Z159=0),0,IF(Z159=1,1,IF(AND(U159="Fuerte",Z159=2),2,1)))</f>
        <v>0</v>
      </c>
      <c r="AB159" s="171" t="str">
        <f t="shared" si="128"/>
        <v/>
      </c>
      <c r="AC159" s="425"/>
      <c r="AD159" s="424">
        <f>IF(OR(W159="Débil",AC159=0),0,IF(AC159=1,1,IF(AND(U159="Fuerte",AC159=2),2,1)))</f>
        <v>0</v>
      </c>
      <c r="AF159" s="428"/>
      <c r="AG159" s="440"/>
      <c r="AH159" s="440"/>
      <c r="AI159" s="440"/>
      <c r="AJ159" s="453"/>
      <c r="AK159" s="431"/>
      <c r="AL159" s="431"/>
      <c r="AM159" s="431"/>
      <c r="AN159" s="440"/>
      <c r="AO159" s="440"/>
      <c r="AP159" s="440"/>
      <c r="AQ159" s="453"/>
    </row>
    <row r="160" spans="1:43" s="427" customFormat="1" ht="15.75" x14ac:dyDescent="0.2">
      <c r="A160" s="433"/>
      <c r="B160" s="433"/>
      <c r="C160" s="434"/>
      <c r="D160" s="448"/>
      <c r="E160" s="418"/>
      <c r="F160" s="419"/>
      <c r="G160" s="419"/>
      <c r="H160" s="419"/>
      <c r="I160" s="419"/>
      <c r="J160" s="419"/>
      <c r="K160" s="419"/>
      <c r="L160" s="419"/>
      <c r="M160" s="420"/>
      <c r="N160" s="421"/>
      <c r="O160" s="422">
        <f t="shared" si="123"/>
        <v>0</v>
      </c>
      <c r="P160" s="423">
        <f t="shared" si="129"/>
        <v>0</v>
      </c>
      <c r="Q160" s="163" t="str">
        <f t="shared" si="130"/>
        <v>Débil</v>
      </c>
      <c r="R160" s="435"/>
      <c r="S160" s="436"/>
      <c r="T160" s="437"/>
      <c r="U160" s="167" t="str">
        <f t="shared" si="124"/>
        <v/>
      </c>
      <c r="V160" s="167" t="str">
        <f t="shared" si="125"/>
        <v/>
      </c>
      <c r="W160" s="167" t="str">
        <f t="shared" si="131"/>
        <v>Débil</v>
      </c>
      <c r="X160" s="168" t="str">
        <f t="shared" si="126"/>
        <v>Requiere plan de acción para fortalecer el control</v>
      </c>
      <c r="Y160" s="169" t="str">
        <f t="shared" si="127"/>
        <v/>
      </c>
      <c r="Z160" s="438"/>
      <c r="AA160" s="435"/>
      <c r="AB160" s="171" t="str">
        <f t="shared" si="128"/>
        <v/>
      </c>
      <c r="AC160" s="439"/>
      <c r="AD160" s="436"/>
      <c r="AF160" s="428"/>
      <c r="AG160" s="440"/>
      <c r="AH160" s="440"/>
      <c r="AI160" s="440"/>
      <c r="AJ160" s="453"/>
      <c r="AK160" s="431"/>
      <c r="AL160" s="431"/>
      <c r="AM160" s="431"/>
      <c r="AN160" s="440"/>
      <c r="AO160" s="440"/>
      <c r="AP160" s="440"/>
      <c r="AQ160" s="453"/>
    </row>
    <row r="161" spans="1:43" s="427" customFormat="1" ht="15.75" x14ac:dyDescent="0.2">
      <c r="A161" s="449"/>
      <c r="B161" s="449"/>
      <c r="C161" s="434"/>
      <c r="D161" s="448"/>
      <c r="E161" s="418"/>
      <c r="F161" s="419"/>
      <c r="G161" s="419"/>
      <c r="H161" s="419"/>
      <c r="I161" s="419"/>
      <c r="J161" s="419"/>
      <c r="K161" s="419"/>
      <c r="L161" s="419"/>
      <c r="M161" s="420"/>
      <c r="N161" s="421"/>
      <c r="O161" s="422">
        <f t="shared" si="123"/>
        <v>0</v>
      </c>
      <c r="P161" s="423">
        <f t="shared" si="129"/>
        <v>0</v>
      </c>
      <c r="Q161" s="163" t="str">
        <f t="shared" si="130"/>
        <v>Débil</v>
      </c>
      <c r="R161" s="435"/>
      <c r="S161" s="436"/>
      <c r="T161" s="437"/>
      <c r="U161" s="167" t="str">
        <f t="shared" si="124"/>
        <v/>
      </c>
      <c r="V161" s="167" t="str">
        <f t="shared" si="125"/>
        <v/>
      </c>
      <c r="W161" s="167" t="str">
        <f t="shared" si="131"/>
        <v>Débil</v>
      </c>
      <c r="X161" s="168" t="str">
        <f t="shared" si="126"/>
        <v>Requiere plan de acción para fortalecer el control</v>
      </c>
      <c r="Y161" s="169" t="str">
        <f t="shared" si="127"/>
        <v/>
      </c>
      <c r="Z161" s="438"/>
      <c r="AA161" s="435"/>
      <c r="AB161" s="171" t="str">
        <f t="shared" si="128"/>
        <v/>
      </c>
      <c r="AC161" s="439"/>
      <c r="AD161" s="436"/>
      <c r="AF161" s="428"/>
      <c r="AG161" s="440"/>
      <c r="AH161" s="440"/>
      <c r="AI161" s="440"/>
      <c r="AJ161" s="453"/>
      <c r="AK161" s="431"/>
      <c r="AL161" s="431"/>
      <c r="AM161" s="431"/>
      <c r="AN161" s="440"/>
      <c r="AO161" s="440"/>
      <c r="AP161" s="440"/>
      <c r="AQ161" s="453"/>
    </row>
    <row r="162" spans="1:43" s="172" customFormat="1" ht="75.75" customHeight="1" x14ac:dyDescent="0.2">
      <c r="A162" s="355" t="str">
        <f>'2. MAPA DE RIESGOS '!C24</f>
        <v xml:space="preserve">13. Presencia de un ambiente laboral en la SDM o alguna de sus dependencias, que no sea motivador o no estimule el desarrollo profesional de los colaboradores. </v>
      </c>
      <c r="B162" s="355"/>
      <c r="C162" s="388"/>
      <c r="D162" s="347"/>
      <c r="E162" s="160"/>
      <c r="F162" s="161"/>
      <c r="G162" s="161"/>
      <c r="H162" s="161"/>
      <c r="I162" s="161"/>
      <c r="J162" s="161"/>
      <c r="K162" s="161"/>
      <c r="L162" s="161"/>
      <c r="M162" s="375"/>
      <c r="N162" s="365"/>
      <c r="O162" s="162">
        <f t="shared" si="123"/>
        <v>0</v>
      </c>
      <c r="P162" s="414">
        <f t="shared" si="129"/>
        <v>0</v>
      </c>
      <c r="Q162" s="163" t="str">
        <f t="shared" si="130"/>
        <v>Débil</v>
      </c>
      <c r="R162" s="461">
        <f>ROUNDUP(AVERAGEIF(P162:P168,"&gt;0"),1)</f>
        <v>1</v>
      </c>
      <c r="S162" s="165" t="str">
        <f>IF(R162&gt;96%,"Fuerte",IF(R162&lt;50%,"Débil","Moderada"))</f>
        <v>Fuerte</v>
      </c>
      <c r="T162" s="166" t="str">
        <f>IF(R162&lt;96%,"Se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62" s="167" t="str">
        <f t="shared" si="124"/>
        <v/>
      </c>
      <c r="V162" s="167" t="str">
        <f t="shared" si="125"/>
        <v/>
      </c>
      <c r="W162" s="167" t="str">
        <f t="shared" si="131"/>
        <v>Débil</v>
      </c>
      <c r="X162" s="168" t="str">
        <f t="shared" si="126"/>
        <v>Requiere plan de acción para fortalecer el control</v>
      </c>
      <c r="Y162" s="169" t="str">
        <f t="shared" si="127"/>
        <v/>
      </c>
      <c r="Z162" s="463">
        <f>IFERROR(ROUND(AVERAGE(Y162:Y168),0),0)</f>
        <v>2</v>
      </c>
      <c r="AA162" s="165">
        <f>IF(OR(W162="Débil",Z162=0),0,IF(Z162=1,1,IF(AND(U162="Fuerte",Z162=2),2,1)))</f>
        <v>0</v>
      </c>
      <c r="AB162" s="171" t="str">
        <f t="shared" si="128"/>
        <v/>
      </c>
      <c r="AC162" s="463">
        <f>IFERROR(ROUND(AVERAGE(AB162:AB168),0),0)</f>
        <v>0</v>
      </c>
      <c r="AD162" s="165">
        <f>IF(OR(W162="Débil",AC162=0),0,IF(AC162=1,1,IF(AND(U162="Fuerte",AC162=2),2,1)))</f>
        <v>0</v>
      </c>
    </row>
    <row r="163" spans="1:43" s="172" customFormat="1" ht="38.25" x14ac:dyDescent="0.2">
      <c r="A163" s="359"/>
      <c r="B163" s="359"/>
      <c r="C163" s="391" t="s">
        <v>335</v>
      </c>
      <c r="D163" s="347" t="s">
        <v>362</v>
      </c>
      <c r="E163" s="160" t="s">
        <v>46</v>
      </c>
      <c r="F163" s="161">
        <v>15</v>
      </c>
      <c r="G163" s="161">
        <v>15</v>
      </c>
      <c r="H163" s="161">
        <v>15</v>
      </c>
      <c r="I163" s="161">
        <v>15</v>
      </c>
      <c r="J163" s="161">
        <v>15</v>
      </c>
      <c r="K163" s="161">
        <v>15</v>
      </c>
      <c r="L163" s="161">
        <v>10</v>
      </c>
      <c r="M163" s="375" t="s">
        <v>144</v>
      </c>
      <c r="N163" s="365"/>
      <c r="O163" s="162">
        <f t="shared" si="123"/>
        <v>90</v>
      </c>
      <c r="P163" s="414">
        <f t="shared" si="129"/>
        <v>1</v>
      </c>
      <c r="Q163" s="163" t="str">
        <f t="shared" si="130"/>
        <v>Fuerte</v>
      </c>
      <c r="R163" s="182"/>
      <c r="S163" s="184"/>
      <c r="T163" s="194"/>
      <c r="U163" s="167" t="str">
        <f t="shared" si="124"/>
        <v/>
      </c>
      <c r="V163" s="167" t="str">
        <f t="shared" si="125"/>
        <v>Moderada</v>
      </c>
      <c r="W163" s="167" t="str">
        <f t="shared" si="131"/>
        <v/>
      </c>
      <c r="X163" s="168" t="str">
        <f t="shared" si="126"/>
        <v>Requiere plan de acción para fortalecer el control</v>
      </c>
      <c r="Y163" s="169">
        <f t="shared" si="127"/>
        <v>1</v>
      </c>
      <c r="Z163" s="181"/>
      <c r="AA163" s="182"/>
      <c r="AB163" s="171" t="str">
        <f t="shared" si="128"/>
        <v/>
      </c>
      <c r="AC163" s="183"/>
      <c r="AD163" s="184"/>
    </row>
    <row r="164" spans="1:43" s="172" customFormat="1" ht="63" customHeight="1" x14ac:dyDescent="0.2">
      <c r="A164" s="359"/>
      <c r="B164" s="359"/>
      <c r="C164" s="391"/>
      <c r="D164" s="352"/>
      <c r="E164" s="160"/>
      <c r="F164" s="161"/>
      <c r="G164" s="161"/>
      <c r="H164" s="161"/>
      <c r="I164" s="161"/>
      <c r="J164" s="161"/>
      <c r="K164" s="161"/>
      <c r="L164" s="161"/>
      <c r="M164" s="375"/>
      <c r="N164" s="365"/>
      <c r="O164" s="162">
        <f t="shared" si="123"/>
        <v>0</v>
      </c>
      <c r="P164" s="414">
        <f t="shared" si="129"/>
        <v>0</v>
      </c>
      <c r="Q164" s="163" t="str">
        <f t="shared" si="130"/>
        <v>Débil</v>
      </c>
      <c r="R164" s="182"/>
      <c r="S164" s="184"/>
      <c r="T164" s="194"/>
      <c r="U164" s="167" t="str">
        <f t="shared" si="124"/>
        <v/>
      </c>
      <c r="V164" s="167" t="str">
        <f t="shared" si="125"/>
        <v/>
      </c>
      <c r="W164" s="167" t="str">
        <f t="shared" si="131"/>
        <v>Débil</v>
      </c>
      <c r="X164" s="168" t="str">
        <f t="shared" si="126"/>
        <v>Requiere plan de acción para fortalecer el control</v>
      </c>
      <c r="Y164" s="169" t="str">
        <f t="shared" si="127"/>
        <v/>
      </c>
      <c r="Z164" s="181"/>
      <c r="AA164" s="182"/>
      <c r="AB164" s="171" t="str">
        <f t="shared" si="128"/>
        <v/>
      </c>
      <c r="AC164" s="183"/>
      <c r="AD164" s="184"/>
    </row>
    <row r="165" spans="1:43" s="172" customFormat="1" x14ac:dyDescent="0.2">
      <c r="A165" s="359"/>
      <c r="B165" s="359"/>
      <c r="C165" s="391"/>
      <c r="D165" s="353"/>
      <c r="E165" s="160"/>
      <c r="F165" s="161"/>
      <c r="G165" s="161"/>
      <c r="H165" s="161"/>
      <c r="I165" s="161"/>
      <c r="J165" s="161"/>
      <c r="K165" s="161"/>
      <c r="L165" s="161"/>
      <c r="M165" s="375"/>
      <c r="N165" s="365"/>
      <c r="O165" s="162">
        <f t="shared" si="123"/>
        <v>0</v>
      </c>
      <c r="P165" s="414">
        <f t="shared" si="129"/>
        <v>0</v>
      </c>
      <c r="Q165" s="163" t="str">
        <f t="shared" si="130"/>
        <v>Débil</v>
      </c>
      <c r="R165" s="182"/>
      <c r="S165" s="184"/>
      <c r="T165" s="194"/>
      <c r="U165" s="167" t="str">
        <f t="shared" si="124"/>
        <v/>
      </c>
      <c r="V165" s="167" t="str">
        <f t="shared" si="125"/>
        <v/>
      </c>
      <c r="W165" s="167" t="str">
        <f t="shared" si="131"/>
        <v>Débil</v>
      </c>
      <c r="X165" s="168" t="str">
        <f t="shared" si="126"/>
        <v>Requiere plan de acción para fortalecer el control</v>
      </c>
      <c r="Y165" s="169" t="str">
        <f t="shared" si="127"/>
        <v/>
      </c>
      <c r="Z165" s="190"/>
      <c r="AA165" s="191"/>
      <c r="AB165" s="171" t="str">
        <f t="shared" si="128"/>
        <v/>
      </c>
      <c r="AC165" s="171"/>
      <c r="AD165" s="192"/>
    </row>
    <row r="166" spans="1:43" s="172" customFormat="1" ht="63.75" x14ac:dyDescent="0.2">
      <c r="A166" s="359"/>
      <c r="B166" s="359"/>
      <c r="C166" s="391">
        <v>5</v>
      </c>
      <c r="D166" s="347" t="s">
        <v>391</v>
      </c>
      <c r="E166" s="160" t="s">
        <v>46</v>
      </c>
      <c r="F166" s="161">
        <v>15</v>
      </c>
      <c r="G166" s="161">
        <v>15</v>
      </c>
      <c r="H166" s="161">
        <v>15</v>
      </c>
      <c r="I166" s="161">
        <v>15</v>
      </c>
      <c r="J166" s="161">
        <v>15</v>
      </c>
      <c r="K166" s="161">
        <v>15</v>
      </c>
      <c r="L166" s="161">
        <v>10</v>
      </c>
      <c r="M166" s="375" t="s">
        <v>143</v>
      </c>
      <c r="N166" s="365"/>
      <c r="O166" s="162">
        <f t="shared" si="123"/>
        <v>90</v>
      </c>
      <c r="P166" s="414">
        <f t="shared" si="129"/>
        <v>1</v>
      </c>
      <c r="Q166" s="163" t="str">
        <f t="shared" si="130"/>
        <v>Fuerte</v>
      </c>
      <c r="R166" s="182"/>
      <c r="S166" s="184"/>
      <c r="T166" s="194"/>
      <c r="U166" s="167" t="str">
        <f t="shared" si="124"/>
        <v>Fuerte</v>
      </c>
      <c r="V166" s="167" t="str">
        <f t="shared" si="125"/>
        <v/>
      </c>
      <c r="W166" s="167" t="str">
        <f t="shared" si="131"/>
        <v/>
      </c>
      <c r="X166" s="168" t="str">
        <f t="shared" si="126"/>
        <v>Control fuerte pero si el riesgo residual lo requiere y según la opción de manejo escogida, cada responsable involucrado debe liderar acciones adicionales</v>
      </c>
      <c r="Y166" s="169">
        <f t="shared" si="127"/>
        <v>2</v>
      </c>
      <c r="Z166" s="181"/>
      <c r="AA166" s="182"/>
      <c r="AB166" s="171" t="str">
        <f t="shared" si="128"/>
        <v/>
      </c>
      <c r="AC166" s="183"/>
      <c r="AD166" s="184"/>
      <c r="AF166" s="173"/>
      <c r="AG166" s="174"/>
      <c r="AH166" s="174"/>
      <c r="AI166" s="174"/>
      <c r="AJ166" s="175"/>
      <c r="AK166" s="70"/>
      <c r="AL166" s="70"/>
      <c r="AM166" s="70"/>
      <c r="AN166" s="174"/>
      <c r="AO166" s="174"/>
      <c r="AP166" s="174"/>
      <c r="AQ166" s="175"/>
    </row>
    <row r="167" spans="1:43" s="172" customFormat="1" ht="15.75" x14ac:dyDescent="0.25">
      <c r="A167" s="357"/>
      <c r="B167" s="357"/>
      <c r="C167" s="390"/>
      <c r="D167" s="351"/>
      <c r="E167" s="160"/>
      <c r="F167" s="161"/>
      <c r="G167" s="161"/>
      <c r="H167" s="161"/>
      <c r="I167" s="161"/>
      <c r="J167" s="161"/>
      <c r="K167" s="161"/>
      <c r="L167" s="161"/>
      <c r="M167" s="375"/>
      <c r="N167" s="365"/>
      <c r="O167" s="162">
        <f t="shared" si="123"/>
        <v>0</v>
      </c>
      <c r="P167" s="414">
        <f t="shared" si="129"/>
        <v>0</v>
      </c>
      <c r="Q167" s="163" t="str">
        <f t="shared" si="130"/>
        <v>Débil</v>
      </c>
      <c r="R167" s="182"/>
      <c r="S167" s="184"/>
      <c r="T167" s="194"/>
      <c r="U167" s="167" t="str">
        <f t="shared" si="124"/>
        <v/>
      </c>
      <c r="V167" s="167" t="str">
        <f t="shared" si="125"/>
        <v/>
      </c>
      <c r="W167" s="167" t="str">
        <f t="shared" si="131"/>
        <v>Débil</v>
      </c>
      <c r="X167" s="168" t="str">
        <f t="shared" si="126"/>
        <v>Requiere plan de acción para fortalecer el control</v>
      </c>
      <c r="Y167" s="169" t="str">
        <f t="shared" si="127"/>
        <v/>
      </c>
      <c r="Z167" s="170"/>
      <c r="AA167" s="165">
        <f>IF(OR(W167="Débil",Z167=0),0,IF(Z167=1,1,IF(AND(U167="Fuerte",Z167=2),2,1)))</f>
        <v>0</v>
      </c>
      <c r="AB167" s="171" t="str">
        <f t="shared" si="128"/>
        <v/>
      </c>
      <c r="AC167" s="170"/>
      <c r="AD167" s="165">
        <f>IF(OR(W167="Débil",AC167=0),0,IF(AC167=1,1,IF(AND(U167="Fuerte",AC167=2),2,1)))</f>
        <v>0</v>
      </c>
      <c r="AF167" s="173"/>
      <c r="AG167" s="174"/>
      <c r="AH167" s="174"/>
      <c r="AI167" s="174"/>
      <c r="AJ167" s="175"/>
      <c r="AK167" s="70"/>
      <c r="AL167" s="70"/>
      <c r="AM167" s="70"/>
      <c r="AN167" s="174"/>
      <c r="AO167" s="174"/>
      <c r="AP167" s="174"/>
      <c r="AQ167" s="175"/>
    </row>
    <row r="168" spans="1:43" s="172" customFormat="1" ht="15.75" x14ac:dyDescent="0.2">
      <c r="A168" s="360"/>
      <c r="B168" s="360"/>
      <c r="C168" s="391"/>
      <c r="D168" s="351"/>
      <c r="E168" s="160"/>
      <c r="F168" s="161"/>
      <c r="G168" s="161"/>
      <c r="H168" s="161"/>
      <c r="I168" s="161"/>
      <c r="J168" s="161"/>
      <c r="K168" s="161"/>
      <c r="L168" s="161"/>
      <c r="M168" s="375"/>
      <c r="N168" s="365"/>
      <c r="O168" s="162">
        <f t="shared" si="123"/>
        <v>0</v>
      </c>
      <c r="P168" s="414">
        <f t="shared" si="129"/>
        <v>0</v>
      </c>
      <c r="Q168" s="163" t="str">
        <f t="shared" si="130"/>
        <v>Débil</v>
      </c>
      <c r="R168" s="182"/>
      <c r="S168" s="184"/>
      <c r="T168" s="194"/>
      <c r="U168" s="167" t="str">
        <f t="shared" si="124"/>
        <v/>
      </c>
      <c r="V168" s="167" t="str">
        <f t="shared" si="125"/>
        <v/>
      </c>
      <c r="W168" s="167" t="str">
        <f t="shared" si="131"/>
        <v>Débil</v>
      </c>
      <c r="X168" s="168" t="str">
        <f t="shared" si="126"/>
        <v>Requiere plan de acción para fortalecer el control</v>
      </c>
      <c r="Y168" s="169" t="str">
        <f t="shared" si="127"/>
        <v/>
      </c>
      <c r="Z168" s="181"/>
      <c r="AA168" s="182"/>
      <c r="AB168" s="171" t="str">
        <f t="shared" si="128"/>
        <v/>
      </c>
      <c r="AC168" s="183"/>
      <c r="AD168" s="184"/>
      <c r="AF168" s="173"/>
      <c r="AG168" s="174"/>
      <c r="AH168" s="174"/>
      <c r="AI168" s="174"/>
      <c r="AJ168" s="175"/>
      <c r="AK168" s="70"/>
      <c r="AL168" s="70"/>
      <c r="AM168" s="70"/>
      <c r="AN168" s="174"/>
      <c r="AO168" s="174"/>
      <c r="AP168" s="174"/>
      <c r="AQ168" s="175"/>
    </row>
    <row r="169" spans="1:43" s="427" customFormat="1" ht="195" x14ac:dyDescent="0.2">
      <c r="A169" s="415" t="str">
        <f>'2. MAPA DE RIESGOS '!C25</f>
        <v xml:space="preserve">14. Formulación e implementación del Sistema de Gestión de Seguridad y Salud en el Trabajo que no garantice condiciones laborales seguras y saludables para los colaboradores.
</v>
      </c>
      <c r="B169" s="415"/>
      <c r="C169" s="416"/>
      <c r="D169" s="417"/>
      <c r="E169" s="418"/>
      <c r="F169" s="419"/>
      <c r="G169" s="419"/>
      <c r="H169" s="419"/>
      <c r="I169" s="419"/>
      <c r="J169" s="419"/>
      <c r="K169" s="419"/>
      <c r="L169" s="419"/>
      <c r="M169" s="420"/>
      <c r="N169" s="421"/>
      <c r="O169" s="422">
        <f t="shared" si="123"/>
        <v>0</v>
      </c>
      <c r="P169" s="423">
        <f t="shared" si="129"/>
        <v>0</v>
      </c>
      <c r="Q169" s="163" t="str">
        <f t="shared" si="130"/>
        <v>Débil</v>
      </c>
      <c r="R169" s="461">
        <f>ROUNDUP(AVERAGEIF(P169:P176,"&gt;0"),1)</f>
        <v>1</v>
      </c>
      <c r="S169" s="165" t="str">
        <f>IF(R169&gt;96%,"Fuerte",IF(R169&lt;50%,"Débil","Moderada"))</f>
        <v>Fuerte</v>
      </c>
      <c r="T169" s="166" t="str">
        <f>IF(R169&lt;96%,"Se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69" s="167" t="str">
        <f t="shared" si="124"/>
        <v/>
      </c>
      <c r="V169" s="167" t="str">
        <f t="shared" si="125"/>
        <v/>
      </c>
      <c r="W169" s="167" t="str">
        <f t="shared" si="131"/>
        <v>Débil</v>
      </c>
      <c r="X169" s="168" t="str">
        <f t="shared" si="126"/>
        <v>Requiere plan de acción para fortalecer el control</v>
      </c>
      <c r="Y169" s="169" t="str">
        <f t="shared" si="127"/>
        <v/>
      </c>
      <c r="Z169" s="463">
        <f>IFERROR(ROUND(AVERAGE(Y169:Y176),0),0)</f>
        <v>2</v>
      </c>
      <c r="AA169" s="424">
        <f>IF(OR(W169="Débil",Z169=0),0,IF(Z169=1,1,IF(AND(U169="Fuerte",Z169=2),2,1)))</f>
        <v>0</v>
      </c>
      <c r="AB169" s="171" t="str">
        <f t="shared" si="128"/>
        <v/>
      </c>
      <c r="AC169" s="463">
        <f>IFERROR(ROUND(AVERAGE(AB169:AB176),0),0)</f>
        <v>0</v>
      </c>
      <c r="AD169" s="424">
        <f>IF(OR(W169="Débil",AC169=0),0,IF(AC169=1,1,IF(AND(U169="Fuerte",AC169=2),2,1)))</f>
        <v>0</v>
      </c>
    </row>
    <row r="170" spans="1:43" s="427" customFormat="1" x14ac:dyDescent="0.2">
      <c r="A170" s="433"/>
      <c r="B170" s="433"/>
      <c r="C170" s="434"/>
      <c r="D170" s="441"/>
      <c r="E170" s="418"/>
      <c r="F170" s="419"/>
      <c r="G170" s="419"/>
      <c r="H170" s="419"/>
      <c r="I170" s="419"/>
      <c r="J170" s="419"/>
      <c r="K170" s="419"/>
      <c r="L170" s="419"/>
      <c r="M170" s="420"/>
      <c r="N170" s="421"/>
      <c r="O170" s="422">
        <f t="shared" si="123"/>
        <v>0</v>
      </c>
      <c r="P170" s="423">
        <f t="shared" si="129"/>
        <v>0</v>
      </c>
      <c r="Q170" s="163" t="str">
        <f t="shared" si="130"/>
        <v>Débil</v>
      </c>
      <c r="R170" s="435"/>
      <c r="S170" s="436"/>
      <c r="T170" s="437"/>
      <c r="U170" s="167" t="str">
        <f t="shared" si="124"/>
        <v/>
      </c>
      <c r="V170" s="167" t="str">
        <f t="shared" si="125"/>
        <v/>
      </c>
      <c r="W170" s="167" t="str">
        <f t="shared" si="131"/>
        <v>Débil</v>
      </c>
      <c r="X170" s="168" t="str">
        <f t="shared" si="126"/>
        <v>Requiere plan de acción para fortalecer el control</v>
      </c>
      <c r="Y170" s="169" t="str">
        <f t="shared" si="127"/>
        <v/>
      </c>
      <c r="Z170" s="438"/>
      <c r="AA170" s="435"/>
      <c r="AB170" s="171" t="str">
        <f t="shared" si="128"/>
        <v/>
      </c>
      <c r="AC170" s="439"/>
      <c r="AD170" s="436"/>
    </row>
    <row r="171" spans="1:43" s="427" customFormat="1" ht="42.75" customHeight="1" x14ac:dyDescent="0.2">
      <c r="A171" s="433"/>
      <c r="B171" s="433"/>
      <c r="C171" s="434" t="s">
        <v>447</v>
      </c>
      <c r="D171" s="441" t="s">
        <v>446</v>
      </c>
      <c r="E171" s="418" t="s">
        <v>46</v>
      </c>
      <c r="F171" s="419">
        <v>15</v>
      </c>
      <c r="G171" s="419">
        <v>15</v>
      </c>
      <c r="H171" s="419">
        <v>15</v>
      </c>
      <c r="I171" s="419">
        <v>15</v>
      </c>
      <c r="J171" s="419">
        <v>15</v>
      </c>
      <c r="K171" s="419">
        <v>15</v>
      </c>
      <c r="L171" s="419">
        <v>10</v>
      </c>
      <c r="M171" s="420" t="s">
        <v>143</v>
      </c>
      <c r="N171" s="421"/>
      <c r="O171" s="422">
        <f t="shared" si="123"/>
        <v>90</v>
      </c>
      <c r="P171" s="423">
        <f t="shared" si="129"/>
        <v>1</v>
      </c>
      <c r="Q171" s="163" t="str">
        <f t="shared" si="130"/>
        <v>Fuerte</v>
      </c>
      <c r="R171" s="435"/>
      <c r="S171" s="436"/>
      <c r="T171" s="437"/>
      <c r="U171" s="167" t="str">
        <f t="shared" si="124"/>
        <v>Fuerte</v>
      </c>
      <c r="V171" s="167" t="str">
        <f t="shared" si="125"/>
        <v/>
      </c>
      <c r="W171" s="167" t="str">
        <f t="shared" si="131"/>
        <v/>
      </c>
      <c r="X171" s="168" t="str">
        <f t="shared" si="126"/>
        <v>Control fuerte pero si el riesgo residual lo requiere y según la opción de manejo escogida, cada responsable involucrado debe liderar acciones adicionales</v>
      </c>
      <c r="Y171" s="169">
        <f t="shared" si="127"/>
        <v>2</v>
      </c>
      <c r="Z171" s="438"/>
      <c r="AA171" s="435"/>
      <c r="AB171" s="171" t="str">
        <f t="shared" si="128"/>
        <v/>
      </c>
      <c r="AC171" s="439"/>
      <c r="AD171" s="436"/>
    </row>
    <row r="172" spans="1:43" s="427" customFormat="1" ht="37.5" customHeight="1" x14ac:dyDescent="0.2">
      <c r="A172" s="433"/>
      <c r="B172" s="433"/>
      <c r="C172" s="434"/>
      <c r="D172" s="441"/>
      <c r="E172" s="418"/>
      <c r="F172" s="419"/>
      <c r="G172" s="419"/>
      <c r="H172" s="419"/>
      <c r="I172" s="419"/>
      <c r="J172" s="419"/>
      <c r="K172" s="419"/>
      <c r="L172" s="419"/>
      <c r="M172" s="420"/>
      <c r="N172" s="421"/>
      <c r="O172" s="422">
        <f t="shared" si="123"/>
        <v>0</v>
      </c>
      <c r="P172" s="423">
        <f t="shared" si="129"/>
        <v>0</v>
      </c>
      <c r="Q172" s="163" t="str">
        <f t="shared" si="130"/>
        <v>Débil</v>
      </c>
      <c r="R172" s="435"/>
      <c r="S172" s="436"/>
      <c r="T172" s="437"/>
      <c r="U172" s="167" t="str">
        <f t="shared" si="124"/>
        <v/>
      </c>
      <c r="V172" s="167" t="str">
        <f t="shared" si="125"/>
        <v/>
      </c>
      <c r="W172" s="167" t="str">
        <f t="shared" si="131"/>
        <v>Débil</v>
      </c>
      <c r="X172" s="168" t="str">
        <f t="shared" si="126"/>
        <v>Requiere plan de acción para fortalecer el control</v>
      </c>
      <c r="Y172" s="169" t="str">
        <f t="shared" si="127"/>
        <v/>
      </c>
      <c r="Z172" s="438"/>
      <c r="AA172" s="435"/>
      <c r="AB172" s="171" t="str">
        <f t="shared" si="128"/>
        <v/>
      </c>
      <c r="AC172" s="439"/>
      <c r="AD172" s="436"/>
    </row>
    <row r="173" spans="1:43" s="427" customFormat="1" ht="59.25" customHeight="1" x14ac:dyDescent="0.2">
      <c r="A173" s="433"/>
      <c r="B173" s="433"/>
      <c r="C173" s="434"/>
      <c r="D173" s="442"/>
      <c r="E173" s="418"/>
      <c r="F173" s="419"/>
      <c r="G173" s="419"/>
      <c r="H173" s="419"/>
      <c r="I173" s="419"/>
      <c r="J173" s="419"/>
      <c r="K173" s="419"/>
      <c r="L173" s="419"/>
      <c r="M173" s="420"/>
      <c r="N173" s="421"/>
      <c r="O173" s="422">
        <f t="shared" si="123"/>
        <v>0</v>
      </c>
      <c r="P173" s="423">
        <f t="shared" si="129"/>
        <v>0</v>
      </c>
      <c r="Q173" s="163" t="str">
        <f t="shared" si="130"/>
        <v>Débil</v>
      </c>
      <c r="R173" s="435"/>
      <c r="S173" s="436"/>
      <c r="T173" s="452"/>
      <c r="U173" s="167" t="str">
        <f t="shared" si="124"/>
        <v/>
      </c>
      <c r="V173" s="167" t="str">
        <f t="shared" si="125"/>
        <v/>
      </c>
      <c r="W173" s="167" t="str">
        <f t="shared" si="131"/>
        <v>Débil</v>
      </c>
      <c r="X173" s="168" t="str">
        <f t="shared" si="126"/>
        <v>Requiere plan de acción para fortalecer el control</v>
      </c>
      <c r="Y173" s="169" t="str">
        <f t="shared" si="127"/>
        <v/>
      </c>
      <c r="Z173" s="443"/>
      <c r="AA173" s="444"/>
      <c r="AB173" s="171" t="str">
        <f t="shared" si="128"/>
        <v/>
      </c>
      <c r="AC173" s="426"/>
      <c r="AD173" s="445"/>
    </row>
    <row r="174" spans="1:43" s="427" customFormat="1" ht="15.75" x14ac:dyDescent="0.25">
      <c r="A174" s="446"/>
      <c r="B174" s="446"/>
      <c r="C174" s="447"/>
      <c r="D174" s="448"/>
      <c r="E174" s="418"/>
      <c r="F174" s="419"/>
      <c r="G174" s="419"/>
      <c r="H174" s="419"/>
      <c r="I174" s="419"/>
      <c r="J174" s="419"/>
      <c r="K174" s="419"/>
      <c r="L174" s="419"/>
      <c r="M174" s="420"/>
      <c r="N174" s="421"/>
      <c r="O174" s="422">
        <f t="shared" si="123"/>
        <v>0</v>
      </c>
      <c r="P174" s="423">
        <f t="shared" si="129"/>
        <v>0</v>
      </c>
      <c r="Q174" s="163" t="str">
        <f t="shared" si="130"/>
        <v>Débil</v>
      </c>
      <c r="R174" s="435"/>
      <c r="S174" s="436"/>
      <c r="T174" s="437"/>
      <c r="U174" s="167" t="str">
        <f t="shared" si="124"/>
        <v/>
      </c>
      <c r="V174" s="167" t="str">
        <f t="shared" si="125"/>
        <v/>
      </c>
      <c r="W174" s="167" t="str">
        <f t="shared" si="131"/>
        <v>Débil</v>
      </c>
      <c r="X174" s="168" t="str">
        <f t="shared" si="126"/>
        <v>Requiere plan de acción para fortalecer el control</v>
      </c>
      <c r="Y174" s="169" t="str">
        <f t="shared" si="127"/>
        <v/>
      </c>
      <c r="Z174" s="425"/>
      <c r="AA174" s="424">
        <f>IF(OR(W174="Débil",Z174=0),0,IF(Z174=1,1,IF(AND(U174="Fuerte",Z174=2),2,1)))</f>
        <v>0</v>
      </c>
      <c r="AB174" s="171" t="str">
        <f t="shared" si="128"/>
        <v/>
      </c>
      <c r="AC174" s="425"/>
      <c r="AD174" s="424">
        <f>IF(OR(W174="Débil",AC174=0),0,IF(AC174=1,1,IF(AND(U174="Fuerte",AC174=2),2,1)))</f>
        <v>0</v>
      </c>
      <c r="AF174" s="428"/>
      <c r="AG174" s="440"/>
      <c r="AH174" s="440"/>
      <c r="AI174" s="440"/>
      <c r="AJ174" s="453"/>
      <c r="AK174" s="431"/>
      <c r="AL174" s="431"/>
      <c r="AM174" s="431"/>
      <c r="AN174" s="440"/>
      <c r="AO174" s="440"/>
      <c r="AP174" s="440"/>
      <c r="AQ174" s="453"/>
    </row>
    <row r="175" spans="1:43" s="427" customFormat="1" ht="15.75" x14ac:dyDescent="0.2">
      <c r="A175" s="433"/>
      <c r="B175" s="433"/>
      <c r="C175" s="434"/>
      <c r="D175" s="448"/>
      <c r="E175" s="418"/>
      <c r="F175" s="419"/>
      <c r="G175" s="419"/>
      <c r="H175" s="419"/>
      <c r="I175" s="419"/>
      <c r="J175" s="419"/>
      <c r="K175" s="419"/>
      <c r="L175" s="419"/>
      <c r="M175" s="420"/>
      <c r="N175" s="421"/>
      <c r="O175" s="422">
        <f t="shared" si="123"/>
        <v>0</v>
      </c>
      <c r="P175" s="423">
        <f t="shared" si="129"/>
        <v>0</v>
      </c>
      <c r="Q175" s="163" t="str">
        <f t="shared" si="130"/>
        <v>Débil</v>
      </c>
      <c r="R175" s="435"/>
      <c r="S175" s="436"/>
      <c r="T175" s="437"/>
      <c r="U175" s="167" t="str">
        <f t="shared" si="124"/>
        <v/>
      </c>
      <c r="V175" s="167" t="str">
        <f t="shared" si="125"/>
        <v/>
      </c>
      <c r="W175" s="167" t="str">
        <f t="shared" si="131"/>
        <v>Débil</v>
      </c>
      <c r="X175" s="168" t="str">
        <f t="shared" si="126"/>
        <v>Requiere plan de acción para fortalecer el control</v>
      </c>
      <c r="Y175" s="169" t="str">
        <f t="shared" si="127"/>
        <v/>
      </c>
      <c r="Z175" s="438"/>
      <c r="AA175" s="435"/>
      <c r="AB175" s="171" t="str">
        <f t="shared" si="128"/>
        <v/>
      </c>
      <c r="AC175" s="439"/>
      <c r="AD175" s="436"/>
      <c r="AF175" s="428"/>
      <c r="AG175" s="440"/>
      <c r="AH175" s="440"/>
      <c r="AI175" s="440"/>
      <c r="AJ175" s="453"/>
      <c r="AK175" s="431"/>
      <c r="AL175" s="431"/>
      <c r="AM175" s="431"/>
      <c r="AN175" s="440"/>
      <c r="AO175" s="440"/>
      <c r="AP175" s="440"/>
      <c r="AQ175" s="453"/>
    </row>
    <row r="176" spans="1:43" s="427" customFormat="1" ht="15.75" x14ac:dyDescent="0.2">
      <c r="A176" s="433"/>
      <c r="B176" s="433"/>
      <c r="C176" s="434"/>
      <c r="D176" s="448"/>
      <c r="E176" s="418"/>
      <c r="F176" s="419"/>
      <c r="G176" s="419"/>
      <c r="H176" s="419"/>
      <c r="I176" s="419"/>
      <c r="J176" s="419"/>
      <c r="K176" s="419"/>
      <c r="L176" s="419"/>
      <c r="M176" s="420"/>
      <c r="N176" s="421"/>
      <c r="O176" s="422">
        <f t="shared" si="123"/>
        <v>0</v>
      </c>
      <c r="P176" s="423">
        <f t="shared" si="129"/>
        <v>0</v>
      </c>
      <c r="Q176" s="163" t="str">
        <f t="shared" si="130"/>
        <v>Débil</v>
      </c>
      <c r="R176" s="435"/>
      <c r="S176" s="436"/>
      <c r="T176" s="437"/>
      <c r="U176" s="167" t="str">
        <f t="shared" si="124"/>
        <v/>
      </c>
      <c r="V176" s="167" t="str">
        <f t="shared" si="125"/>
        <v/>
      </c>
      <c r="W176" s="167" t="str">
        <f t="shared" si="131"/>
        <v>Débil</v>
      </c>
      <c r="X176" s="168" t="str">
        <f t="shared" si="126"/>
        <v>Requiere plan de acción para fortalecer el control</v>
      </c>
      <c r="Y176" s="169" t="str">
        <f t="shared" si="127"/>
        <v/>
      </c>
      <c r="Z176" s="438"/>
      <c r="AA176" s="435"/>
      <c r="AB176" s="171" t="str">
        <f t="shared" si="128"/>
        <v/>
      </c>
      <c r="AC176" s="439"/>
      <c r="AD176" s="436"/>
      <c r="AF176" s="428"/>
      <c r="AG176" s="440"/>
      <c r="AH176" s="440"/>
      <c r="AI176" s="440"/>
      <c r="AJ176" s="453"/>
      <c r="AK176" s="431"/>
      <c r="AL176" s="431"/>
      <c r="AM176" s="431"/>
      <c r="AN176" s="440"/>
      <c r="AO176" s="440"/>
      <c r="AP176" s="440"/>
      <c r="AQ176" s="453"/>
    </row>
    <row r="177" spans="1:43" s="172" customFormat="1" ht="90" x14ac:dyDescent="0.2">
      <c r="A177" s="355" t="str">
        <f>'2. MAPA DE RIESGOS '!C26</f>
        <v xml:space="preserve">15. Gestión ambiental ineficaz que afecte negativamente las condiciones laborales en la Entidad 
</v>
      </c>
      <c r="B177" s="355"/>
      <c r="C177" s="388"/>
      <c r="D177" s="347"/>
      <c r="E177" s="160"/>
      <c r="F177" s="161"/>
      <c r="G177" s="161"/>
      <c r="H177" s="161"/>
      <c r="I177" s="161"/>
      <c r="J177" s="161"/>
      <c r="K177" s="161"/>
      <c r="L177" s="161"/>
      <c r="M177" s="375"/>
      <c r="N177" s="365"/>
      <c r="O177" s="162">
        <f t="shared" si="123"/>
        <v>0</v>
      </c>
      <c r="P177" s="414">
        <f t="shared" si="129"/>
        <v>0</v>
      </c>
      <c r="Q177" s="163" t="str">
        <f t="shared" si="130"/>
        <v>Débil</v>
      </c>
      <c r="R177" s="461">
        <f>ROUNDUP(AVERAGEIF(P177:P183,"&gt;0"),1)</f>
        <v>1</v>
      </c>
      <c r="S177" s="165" t="str">
        <f>IF(R177&gt;96%,"Fuerte",IF(R177&lt;50%,"Débil","Moderada"))</f>
        <v>Fuerte</v>
      </c>
      <c r="T177" s="166" t="str">
        <f>IF(R177&lt;96%,"Se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77" s="167" t="str">
        <f t="shared" si="124"/>
        <v/>
      </c>
      <c r="V177" s="167" t="str">
        <f t="shared" si="125"/>
        <v/>
      </c>
      <c r="W177" s="167" t="str">
        <f t="shared" si="131"/>
        <v>Débil</v>
      </c>
      <c r="X177" s="168" t="str">
        <f t="shared" si="126"/>
        <v>Requiere plan de acción para fortalecer el control</v>
      </c>
      <c r="Y177" s="169" t="str">
        <f t="shared" si="127"/>
        <v/>
      </c>
      <c r="Z177" s="463">
        <f>IFERROR(ROUND(AVERAGE(Y177:Y183),0),0)</f>
        <v>2</v>
      </c>
      <c r="AA177" s="165">
        <f>IF(OR(W177="Débil",Z177=0),0,IF(Z177=1,1,IF(AND(U177="Fuerte",Z177=2),2,1)))</f>
        <v>0</v>
      </c>
      <c r="AB177" s="171" t="str">
        <f t="shared" si="128"/>
        <v/>
      </c>
      <c r="AC177" s="463">
        <f>IFERROR(ROUND(AVERAGE(AB177:AB183),0),0)</f>
        <v>0</v>
      </c>
      <c r="AD177" s="165">
        <f>IF(OR(W177="Débil",AC177=0),0,IF(AC177=1,1,IF(AND(U177="Fuerte",AC177=2),2,1)))</f>
        <v>0</v>
      </c>
    </row>
    <row r="178" spans="1:43" s="172" customFormat="1" ht="15" x14ac:dyDescent="0.2">
      <c r="A178" s="361"/>
      <c r="B178" s="361"/>
      <c r="C178" s="388"/>
      <c r="D178" s="347"/>
      <c r="E178" s="160"/>
      <c r="F178" s="161"/>
      <c r="G178" s="161"/>
      <c r="H178" s="161"/>
      <c r="I178" s="161"/>
      <c r="J178" s="161"/>
      <c r="K178" s="161"/>
      <c r="L178" s="161"/>
      <c r="M178" s="375"/>
      <c r="N178" s="365"/>
      <c r="O178" s="162">
        <f t="shared" si="123"/>
        <v>0</v>
      </c>
      <c r="P178" s="414">
        <f t="shared" si="129"/>
        <v>0</v>
      </c>
      <c r="Q178" s="163" t="str">
        <f t="shared" si="130"/>
        <v>Débil</v>
      </c>
      <c r="R178" s="182"/>
      <c r="S178" s="184"/>
      <c r="T178" s="194"/>
      <c r="U178" s="167" t="str">
        <f t="shared" si="124"/>
        <v/>
      </c>
      <c r="V178" s="167" t="str">
        <f t="shared" si="125"/>
        <v/>
      </c>
      <c r="W178" s="167" t="str">
        <f t="shared" si="131"/>
        <v>Débil</v>
      </c>
      <c r="X178" s="168" t="str">
        <f t="shared" si="126"/>
        <v>Requiere plan de acción para fortalecer el control</v>
      </c>
      <c r="Y178" s="169" t="str">
        <f t="shared" si="127"/>
        <v/>
      </c>
      <c r="Z178" s="181"/>
      <c r="AA178" s="182"/>
      <c r="AB178" s="171" t="str">
        <f t="shared" si="128"/>
        <v/>
      </c>
      <c r="AC178" s="183"/>
      <c r="AD178" s="184"/>
    </row>
    <row r="179" spans="1:43" s="172" customFormat="1" ht="15" x14ac:dyDescent="0.2">
      <c r="A179" s="361"/>
      <c r="B179" s="361"/>
      <c r="C179" s="388"/>
      <c r="D179" s="347"/>
      <c r="E179" s="160"/>
      <c r="F179" s="161"/>
      <c r="G179" s="161"/>
      <c r="H179" s="161"/>
      <c r="I179" s="161"/>
      <c r="J179" s="161"/>
      <c r="K179" s="161"/>
      <c r="L179" s="161"/>
      <c r="M179" s="375"/>
      <c r="N179" s="365"/>
      <c r="O179" s="162">
        <f t="shared" si="123"/>
        <v>0</v>
      </c>
      <c r="P179" s="414">
        <f t="shared" si="129"/>
        <v>0</v>
      </c>
      <c r="Q179" s="163" t="str">
        <f t="shared" si="130"/>
        <v>Débil</v>
      </c>
      <c r="R179" s="182"/>
      <c r="S179" s="184"/>
      <c r="T179" s="194"/>
      <c r="U179" s="167" t="str">
        <f t="shared" si="124"/>
        <v/>
      </c>
      <c r="V179" s="167" t="str">
        <f t="shared" si="125"/>
        <v/>
      </c>
      <c r="W179" s="167" t="str">
        <f t="shared" si="131"/>
        <v>Débil</v>
      </c>
      <c r="X179" s="168" t="str">
        <f t="shared" si="126"/>
        <v>Requiere plan de acción para fortalecer el control</v>
      </c>
      <c r="Y179" s="169" t="str">
        <f t="shared" si="127"/>
        <v/>
      </c>
      <c r="Z179" s="181"/>
      <c r="AA179" s="182"/>
      <c r="AB179" s="171" t="str">
        <f t="shared" si="128"/>
        <v/>
      </c>
      <c r="AC179" s="183"/>
      <c r="AD179" s="184"/>
    </row>
    <row r="180" spans="1:43" s="172" customFormat="1" ht="15" x14ac:dyDescent="0.2">
      <c r="A180" s="361"/>
      <c r="B180" s="361"/>
      <c r="C180" s="388"/>
      <c r="D180" s="347"/>
      <c r="E180" s="160"/>
      <c r="F180" s="161"/>
      <c r="G180" s="161"/>
      <c r="H180" s="161"/>
      <c r="I180" s="161"/>
      <c r="J180" s="161"/>
      <c r="K180" s="161"/>
      <c r="L180" s="161"/>
      <c r="M180" s="375"/>
      <c r="N180" s="365"/>
      <c r="O180" s="162">
        <f t="shared" si="123"/>
        <v>0</v>
      </c>
      <c r="P180" s="414">
        <f t="shared" si="129"/>
        <v>0</v>
      </c>
      <c r="Q180" s="163" t="str">
        <f t="shared" si="130"/>
        <v>Débil</v>
      </c>
      <c r="R180" s="182"/>
      <c r="S180" s="184"/>
      <c r="T180" s="194"/>
      <c r="U180" s="167" t="str">
        <f t="shared" si="124"/>
        <v/>
      </c>
      <c r="V180" s="167" t="str">
        <f t="shared" si="125"/>
        <v/>
      </c>
      <c r="W180" s="167" t="str">
        <f t="shared" si="131"/>
        <v>Débil</v>
      </c>
      <c r="X180" s="168" t="str">
        <f t="shared" si="126"/>
        <v>Requiere plan de acción para fortalecer el control</v>
      </c>
      <c r="Y180" s="169" t="str">
        <f t="shared" si="127"/>
        <v/>
      </c>
      <c r="Z180" s="181"/>
      <c r="AA180" s="182"/>
      <c r="AB180" s="171" t="str">
        <f t="shared" si="128"/>
        <v/>
      </c>
      <c r="AC180" s="183"/>
      <c r="AD180" s="184"/>
    </row>
    <row r="181" spans="1:43" s="172" customFormat="1" ht="63.75" x14ac:dyDescent="0.2">
      <c r="A181" s="359"/>
      <c r="B181" s="359"/>
      <c r="C181" s="391" t="s">
        <v>373</v>
      </c>
      <c r="D181" s="353" t="s">
        <v>448</v>
      </c>
      <c r="E181" s="160" t="s">
        <v>46</v>
      </c>
      <c r="F181" s="161">
        <v>15</v>
      </c>
      <c r="G181" s="161">
        <v>15</v>
      </c>
      <c r="H181" s="161">
        <v>15</v>
      </c>
      <c r="I181" s="161">
        <v>15</v>
      </c>
      <c r="J181" s="161">
        <v>15</v>
      </c>
      <c r="K181" s="161">
        <v>15</v>
      </c>
      <c r="L181" s="161">
        <v>10</v>
      </c>
      <c r="M181" s="375" t="s">
        <v>143</v>
      </c>
      <c r="N181" s="365"/>
      <c r="O181" s="162">
        <f t="shared" si="123"/>
        <v>90</v>
      </c>
      <c r="P181" s="414">
        <f t="shared" si="129"/>
        <v>1</v>
      </c>
      <c r="Q181" s="163" t="str">
        <f t="shared" si="130"/>
        <v>Fuerte</v>
      </c>
      <c r="R181" s="182"/>
      <c r="S181" s="184"/>
      <c r="T181" s="194"/>
      <c r="U181" s="167" t="str">
        <f t="shared" si="124"/>
        <v>Fuerte</v>
      </c>
      <c r="V181" s="167" t="str">
        <f t="shared" si="125"/>
        <v/>
      </c>
      <c r="W181" s="167" t="str">
        <f t="shared" si="131"/>
        <v/>
      </c>
      <c r="X181" s="168" t="str">
        <f t="shared" si="126"/>
        <v>Control fuerte pero si el riesgo residual lo requiere y según la opción de manejo escogida, cada responsable involucrado debe liderar acciones adicionales</v>
      </c>
      <c r="Y181" s="169">
        <f t="shared" si="127"/>
        <v>2</v>
      </c>
      <c r="Z181" s="190"/>
      <c r="AA181" s="191"/>
      <c r="AB181" s="171" t="str">
        <f t="shared" si="128"/>
        <v/>
      </c>
      <c r="AC181" s="171"/>
      <c r="AD181" s="192"/>
    </row>
    <row r="182" spans="1:43" s="172" customFormat="1" ht="15.75" x14ac:dyDescent="0.25">
      <c r="A182" s="357"/>
      <c r="B182" s="357"/>
      <c r="C182" s="390"/>
      <c r="D182" s="354"/>
      <c r="E182" s="160"/>
      <c r="F182" s="350"/>
      <c r="G182" s="350"/>
      <c r="H182" s="350"/>
      <c r="I182" s="350"/>
      <c r="J182" s="350"/>
      <c r="K182" s="350"/>
      <c r="L182" s="350"/>
      <c r="M182" s="375"/>
      <c r="N182" s="365"/>
      <c r="O182" s="162">
        <f t="shared" si="123"/>
        <v>0</v>
      </c>
      <c r="P182" s="414">
        <f t="shared" si="129"/>
        <v>0</v>
      </c>
      <c r="Q182" s="163" t="str">
        <f t="shared" si="130"/>
        <v>Débil</v>
      </c>
      <c r="R182" s="182"/>
      <c r="S182" s="184"/>
      <c r="T182" s="194"/>
      <c r="U182" s="167" t="str">
        <f t="shared" si="124"/>
        <v/>
      </c>
      <c r="V182" s="167" t="str">
        <f t="shared" si="125"/>
        <v/>
      </c>
      <c r="W182" s="167" t="str">
        <f t="shared" si="131"/>
        <v>Débil</v>
      </c>
      <c r="X182" s="168" t="str">
        <f t="shared" si="126"/>
        <v>Requiere plan de acción para fortalecer el control</v>
      </c>
      <c r="Y182" s="169" t="str">
        <f t="shared" si="127"/>
        <v/>
      </c>
      <c r="Z182" s="170"/>
      <c r="AA182" s="165">
        <f>IF(OR(W182="Débil",Z182=0),0,IF(Z182=1,1,IF(AND(U182="Fuerte",Z182=2),2,1)))</f>
        <v>0</v>
      </c>
      <c r="AB182" s="171" t="str">
        <f t="shared" si="128"/>
        <v/>
      </c>
      <c r="AC182" s="170"/>
      <c r="AD182" s="165">
        <f>IF(OR(W182="Débil",AC182=0),0,IF(AC182=1,1,IF(AND(U182="Fuerte",AC182=2),2,1)))</f>
        <v>0</v>
      </c>
      <c r="AF182" s="173"/>
      <c r="AG182" s="174"/>
      <c r="AH182" s="174"/>
      <c r="AI182" s="174"/>
      <c r="AJ182" s="175"/>
      <c r="AK182" s="70"/>
      <c r="AL182" s="70"/>
      <c r="AM182" s="70"/>
      <c r="AN182" s="174"/>
      <c r="AO182" s="174"/>
      <c r="AP182" s="174"/>
      <c r="AQ182" s="175"/>
    </row>
    <row r="183" spans="1:43" s="172" customFormat="1" ht="15.75" x14ac:dyDescent="0.2">
      <c r="A183" s="360"/>
      <c r="B183" s="360"/>
      <c r="C183" s="391"/>
      <c r="D183" s="351"/>
      <c r="E183" s="160"/>
      <c r="F183" s="161"/>
      <c r="G183" s="161"/>
      <c r="H183" s="161"/>
      <c r="I183" s="161"/>
      <c r="J183" s="161"/>
      <c r="K183" s="161"/>
      <c r="L183" s="161"/>
      <c r="M183" s="375"/>
      <c r="N183" s="365"/>
      <c r="O183" s="162">
        <f t="shared" si="123"/>
        <v>0</v>
      </c>
      <c r="P183" s="414">
        <f t="shared" si="129"/>
        <v>0</v>
      </c>
      <c r="Q183" s="163" t="str">
        <f t="shared" si="130"/>
        <v>Débil</v>
      </c>
      <c r="R183" s="191"/>
      <c r="S183" s="192"/>
      <c r="T183" s="195"/>
      <c r="U183" s="167" t="str">
        <f t="shared" si="124"/>
        <v/>
      </c>
      <c r="V183" s="167" t="str">
        <f t="shared" si="125"/>
        <v/>
      </c>
      <c r="W183" s="167" t="str">
        <f t="shared" si="131"/>
        <v>Débil</v>
      </c>
      <c r="X183" s="168" t="str">
        <f t="shared" si="126"/>
        <v>Requiere plan de acción para fortalecer el control</v>
      </c>
      <c r="Y183" s="169" t="str">
        <f t="shared" si="127"/>
        <v/>
      </c>
      <c r="Z183" s="190"/>
      <c r="AA183" s="191"/>
      <c r="AB183" s="171" t="str">
        <f t="shared" si="128"/>
        <v/>
      </c>
      <c r="AC183" s="171"/>
      <c r="AD183" s="192"/>
      <c r="AF183" s="173"/>
      <c r="AG183" s="174"/>
      <c r="AH183" s="174"/>
      <c r="AI183" s="174"/>
      <c r="AJ183" s="175"/>
      <c r="AK183" s="70"/>
      <c r="AL183" s="70"/>
      <c r="AM183" s="70"/>
      <c r="AN183" s="174"/>
      <c r="AO183" s="174"/>
      <c r="AP183" s="174"/>
      <c r="AQ183" s="175"/>
    </row>
  </sheetData>
  <sheetProtection autoFilter="0"/>
  <autoFilter ref="A4:AY4"/>
  <mergeCells count="7">
    <mergeCell ref="F3:G3"/>
    <mergeCell ref="Y3:AA3"/>
    <mergeCell ref="AB3:AD3"/>
    <mergeCell ref="AF3:AQ3"/>
    <mergeCell ref="Y2:AB2"/>
    <mergeCell ref="O3:T3"/>
    <mergeCell ref="U3:W3"/>
  </mergeCells>
  <conditionalFormatting sqref="AK182:AM183 AK24:AM35 AK12:AK23 AK5:AK10">
    <cfRule type="cellIs" dxfId="231" priority="390" operator="equal">
      <formula>"EXTREMO"</formula>
    </cfRule>
    <cfRule type="cellIs" dxfId="230" priority="391" operator="equal">
      <formula>"ALTO"</formula>
    </cfRule>
    <cfRule type="cellIs" dxfId="229" priority="392" operator="equal">
      <formula>"MODERADO"</formula>
    </cfRule>
    <cfRule type="cellIs" dxfId="228" priority="393" operator="equal">
      <formula>"BAJO"</formula>
    </cfRule>
  </conditionalFormatting>
  <conditionalFormatting sqref="AK37:AM39">
    <cfRule type="cellIs" dxfId="227" priority="386" operator="equal">
      <formula>"EXTREMA"</formula>
    </cfRule>
    <cfRule type="cellIs" dxfId="226" priority="387" operator="equal">
      <formula>"ALTA"</formula>
    </cfRule>
    <cfRule type="cellIs" dxfId="225" priority="388" operator="equal">
      <formula>"MODERADA"</formula>
    </cfRule>
    <cfRule type="cellIs" dxfId="224" priority="389" operator="equal">
      <formula>"BAJA"</formula>
    </cfRule>
  </conditionalFormatting>
  <conditionalFormatting sqref="AK53:AM55">
    <cfRule type="cellIs" dxfId="223" priority="382" operator="equal">
      <formula>"EXTREMA"</formula>
    </cfRule>
    <cfRule type="cellIs" dxfId="222" priority="383" operator="equal">
      <formula>"ALTA"</formula>
    </cfRule>
    <cfRule type="cellIs" dxfId="221" priority="384" operator="equal">
      <formula>"MODERADA"</formula>
    </cfRule>
    <cfRule type="cellIs" dxfId="220" priority="385" operator="equal">
      <formula>"BAJA"</formula>
    </cfRule>
  </conditionalFormatting>
  <conditionalFormatting sqref="AK81:AM83">
    <cfRule type="cellIs" dxfId="219" priority="378" operator="equal">
      <formula>"EXTREMA"</formula>
    </cfRule>
    <cfRule type="cellIs" dxfId="218" priority="379" operator="equal">
      <formula>"ALTA"</formula>
    </cfRule>
    <cfRule type="cellIs" dxfId="217" priority="380" operator="equal">
      <formula>"MODERADA"</formula>
    </cfRule>
    <cfRule type="cellIs" dxfId="216" priority="381" operator="equal">
      <formula>"BAJA"</formula>
    </cfRule>
  </conditionalFormatting>
  <conditionalFormatting sqref="AK94:AM96">
    <cfRule type="cellIs" dxfId="215" priority="374" operator="equal">
      <formula>"EXTREMA"</formula>
    </cfRule>
    <cfRule type="cellIs" dxfId="214" priority="375" operator="equal">
      <formula>"ALTA"</formula>
    </cfRule>
    <cfRule type="cellIs" dxfId="213" priority="376" operator="equal">
      <formula>"MODERADA"</formula>
    </cfRule>
    <cfRule type="cellIs" dxfId="212" priority="377" operator="equal">
      <formula>"BAJA"</formula>
    </cfRule>
  </conditionalFormatting>
  <conditionalFormatting sqref="AK111:AM113">
    <cfRule type="cellIs" dxfId="211" priority="370" operator="equal">
      <formula>"EXTREMA"</formula>
    </cfRule>
    <cfRule type="cellIs" dxfId="210" priority="371" operator="equal">
      <formula>"ALTA"</formula>
    </cfRule>
    <cfRule type="cellIs" dxfId="209" priority="372" operator="equal">
      <formula>"MODERADA"</formula>
    </cfRule>
    <cfRule type="cellIs" dxfId="208" priority="373" operator="equal">
      <formula>"BAJA"</formula>
    </cfRule>
  </conditionalFormatting>
  <conditionalFormatting sqref="AK123:AM125">
    <cfRule type="cellIs" dxfId="207" priority="366" operator="equal">
      <formula>"EXTREMA"</formula>
    </cfRule>
    <cfRule type="cellIs" dxfId="206" priority="367" operator="equal">
      <formula>"ALTA"</formula>
    </cfRule>
    <cfRule type="cellIs" dxfId="205" priority="368" operator="equal">
      <formula>"MODERADA"</formula>
    </cfRule>
    <cfRule type="cellIs" dxfId="204" priority="369" operator="equal">
      <formula>"BAJA"</formula>
    </cfRule>
  </conditionalFormatting>
  <conditionalFormatting sqref="AK135:AM137">
    <cfRule type="cellIs" dxfId="203" priority="362" operator="equal">
      <formula>"EXTREMA"</formula>
    </cfRule>
    <cfRule type="cellIs" dxfId="202" priority="363" operator="equal">
      <formula>"ALTA"</formula>
    </cfRule>
    <cfRule type="cellIs" dxfId="201" priority="364" operator="equal">
      <formula>"MODERADA"</formula>
    </cfRule>
    <cfRule type="cellIs" dxfId="200" priority="365" operator="equal">
      <formula>"BAJA"</formula>
    </cfRule>
  </conditionalFormatting>
  <conditionalFormatting sqref="AK149:AM151">
    <cfRule type="cellIs" dxfId="199" priority="358" operator="equal">
      <formula>"EXTREMA"</formula>
    </cfRule>
    <cfRule type="cellIs" dxfId="198" priority="359" operator="equal">
      <formula>"ALTA"</formula>
    </cfRule>
    <cfRule type="cellIs" dxfId="197" priority="360" operator="equal">
      <formula>"MODERADA"</formula>
    </cfRule>
    <cfRule type="cellIs" dxfId="196" priority="361" operator="equal">
      <formula>"BAJA"</formula>
    </cfRule>
  </conditionalFormatting>
  <conditionalFormatting sqref="AK166:AM168">
    <cfRule type="cellIs" dxfId="195" priority="350" operator="equal">
      <formula>"EXTREMA"</formula>
    </cfRule>
    <cfRule type="cellIs" dxfId="194" priority="351" operator="equal">
      <formula>"ALTA"</formula>
    </cfRule>
    <cfRule type="cellIs" dxfId="193" priority="352" operator="equal">
      <formula>"MODERADA"</formula>
    </cfRule>
    <cfRule type="cellIs" dxfId="192" priority="353" operator="equal">
      <formula>"BAJA"</formula>
    </cfRule>
  </conditionalFormatting>
  <conditionalFormatting sqref="AK159:AM161">
    <cfRule type="cellIs" dxfId="191" priority="354" operator="equal">
      <formula>"EXTREMA"</formula>
    </cfRule>
    <cfRule type="cellIs" dxfId="190" priority="355" operator="equal">
      <formula>"ALTA"</formula>
    </cfRule>
    <cfRule type="cellIs" dxfId="189" priority="356" operator="equal">
      <formula>"MODERADA"</formula>
    </cfRule>
    <cfRule type="cellIs" dxfId="188" priority="357" operator="equal">
      <formula>"BAJA"</formula>
    </cfRule>
  </conditionalFormatting>
  <conditionalFormatting sqref="AK174:AM176">
    <cfRule type="cellIs" dxfId="187" priority="346" operator="equal">
      <formula>"EXTREMA"</formula>
    </cfRule>
    <cfRule type="cellIs" dxfId="186" priority="347" operator="equal">
      <formula>"ALTA"</formula>
    </cfRule>
    <cfRule type="cellIs" dxfId="185" priority="348" operator="equal">
      <formula>"MODERADA"</formula>
    </cfRule>
    <cfRule type="cellIs" dxfId="184" priority="349" operator="equal">
      <formula>"BAJA"</formula>
    </cfRule>
  </conditionalFormatting>
  <conditionalFormatting sqref="D177:D180">
    <cfRule type="containsText" dxfId="183" priority="193" stopIfTrue="1" operator="containsText" text="BAJA">
      <formula>NOT(ISERROR(SEARCH("BAJA",D177)))</formula>
    </cfRule>
    <cfRule type="containsText" dxfId="182" priority="194" stopIfTrue="1" operator="containsText" text="MODERADA">
      <formula>NOT(ISERROR(SEARCH("MODERADA",D177)))</formula>
    </cfRule>
    <cfRule type="containsText" dxfId="181" priority="195" stopIfTrue="1" operator="containsText" text="ALTA">
      <formula>NOT(ISERROR(SEARCH("ALTA",D177)))</formula>
    </cfRule>
    <cfRule type="containsText" dxfId="180" priority="196" stopIfTrue="1" operator="containsText" text="EXTREMA">
      <formula>NOT(ISERROR(SEARCH("EXTREMA",D177)))</formula>
    </cfRule>
  </conditionalFormatting>
  <conditionalFormatting sqref="D29">
    <cfRule type="containsText" dxfId="179" priority="237" stopIfTrue="1" operator="containsText" text="BAJA">
      <formula>NOT(ISERROR(SEARCH("BAJA",D29)))</formula>
    </cfRule>
    <cfRule type="containsText" dxfId="178" priority="238" stopIfTrue="1" operator="containsText" text="MODERADA">
      <formula>NOT(ISERROR(SEARCH("MODERADA",D29)))</formula>
    </cfRule>
    <cfRule type="containsText" dxfId="177" priority="239" stopIfTrue="1" operator="containsText" text="ALTA">
      <formula>NOT(ISERROR(SEARCH("ALTA",D29)))</formula>
    </cfRule>
    <cfRule type="containsText" dxfId="176" priority="240" stopIfTrue="1" operator="containsText" text="EXTREMA">
      <formula>NOT(ISERROR(SEARCH("EXTREMA",D29)))</formula>
    </cfRule>
  </conditionalFormatting>
  <conditionalFormatting sqref="D68">
    <cfRule type="containsText" dxfId="175" priority="229" stopIfTrue="1" operator="containsText" text="BAJA">
      <formula>NOT(ISERROR(SEARCH("BAJA",D68)))</formula>
    </cfRule>
    <cfRule type="containsText" dxfId="174" priority="230" stopIfTrue="1" operator="containsText" text="MODERADA">
      <formula>NOT(ISERROR(SEARCH("MODERADA",D68)))</formula>
    </cfRule>
    <cfRule type="containsText" dxfId="173" priority="231" stopIfTrue="1" operator="containsText" text="ALTA">
      <formula>NOT(ISERROR(SEARCH("ALTA",D68)))</formula>
    </cfRule>
    <cfRule type="containsText" dxfId="172" priority="232" stopIfTrue="1" operator="containsText" text="EXTREMA">
      <formula>NOT(ISERROR(SEARCH("EXTREMA",D68)))</formula>
    </cfRule>
  </conditionalFormatting>
  <conditionalFormatting sqref="D162">
    <cfRule type="containsText" dxfId="171" priority="205" stopIfTrue="1" operator="containsText" text="BAJA">
      <formula>NOT(ISERROR(SEARCH("BAJA",D162)))</formula>
    </cfRule>
    <cfRule type="containsText" dxfId="170" priority="206" stopIfTrue="1" operator="containsText" text="MODERADA">
      <formula>NOT(ISERROR(SEARCH("MODERADA",D162)))</formula>
    </cfRule>
    <cfRule type="containsText" dxfId="169" priority="207" stopIfTrue="1" operator="containsText" text="ALTA">
      <formula>NOT(ISERROR(SEARCH("ALTA",D162)))</formula>
    </cfRule>
    <cfRule type="containsText" dxfId="168" priority="208" stopIfTrue="1" operator="containsText" text="EXTREMA">
      <formula>NOT(ISERROR(SEARCH("EXTREMA",D162)))</formula>
    </cfRule>
  </conditionalFormatting>
  <conditionalFormatting sqref="D169">
    <cfRule type="containsText" dxfId="167" priority="201" stopIfTrue="1" operator="containsText" text="BAJA">
      <formula>NOT(ISERROR(SEARCH("BAJA",D169)))</formula>
    </cfRule>
    <cfRule type="containsText" dxfId="166" priority="202" stopIfTrue="1" operator="containsText" text="MODERADA">
      <formula>NOT(ISERROR(SEARCH("MODERADA",D169)))</formula>
    </cfRule>
    <cfRule type="containsText" dxfId="165" priority="203" stopIfTrue="1" operator="containsText" text="ALTA">
      <formula>NOT(ISERROR(SEARCH("ALTA",D169)))</formula>
    </cfRule>
    <cfRule type="containsText" dxfId="164" priority="204" stopIfTrue="1" operator="containsText" text="EXTREMA">
      <formula>NOT(ISERROR(SEARCH("EXTREMA",D169)))</formula>
    </cfRule>
  </conditionalFormatting>
  <conditionalFormatting sqref="D30:D31">
    <cfRule type="containsText" dxfId="163" priority="181" stopIfTrue="1" operator="containsText" text="BAJA">
      <formula>NOT(ISERROR(SEARCH("BAJA",D30)))</formula>
    </cfRule>
    <cfRule type="containsText" dxfId="162" priority="182" stopIfTrue="1" operator="containsText" text="MODERADA">
      <formula>NOT(ISERROR(SEARCH("MODERADA",D30)))</formula>
    </cfRule>
    <cfRule type="containsText" dxfId="161" priority="183" stopIfTrue="1" operator="containsText" text="ALTA">
      <formula>NOT(ISERROR(SEARCH("ALTA",D30)))</formula>
    </cfRule>
    <cfRule type="containsText" dxfId="160" priority="184" stopIfTrue="1" operator="containsText" text="EXTREMA">
      <formula>NOT(ISERROR(SEARCH("EXTREMA",D30)))</formula>
    </cfRule>
  </conditionalFormatting>
  <conditionalFormatting sqref="D20">
    <cfRule type="containsText" dxfId="159" priority="185" stopIfTrue="1" operator="containsText" text="BAJA">
      <formula>NOT(ISERROR(SEARCH("BAJA",D20)))</formula>
    </cfRule>
    <cfRule type="containsText" dxfId="158" priority="186" stopIfTrue="1" operator="containsText" text="MODERADA">
      <formula>NOT(ISERROR(SEARCH("MODERADA",D20)))</formula>
    </cfRule>
    <cfRule type="containsText" dxfId="157" priority="187" stopIfTrue="1" operator="containsText" text="ALTA">
      <formula>NOT(ISERROR(SEARCH("ALTA",D20)))</formula>
    </cfRule>
    <cfRule type="containsText" dxfId="156" priority="188" stopIfTrue="1" operator="containsText" text="EXTREMA">
      <formula>NOT(ISERROR(SEARCH("EXTREMA",D20)))</formula>
    </cfRule>
  </conditionalFormatting>
  <conditionalFormatting sqref="D37">
    <cfRule type="containsText" dxfId="155" priority="177" stopIfTrue="1" operator="containsText" text="BAJA">
      <formula>NOT(ISERROR(SEARCH("BAJA",D37)))</formula>
    </cfRule>
    <cfRule type="containsText" dxfId="154" priority="178" stopIfTrue="1" operator="containsText" text="MODERADA">
      <formula>NOT(ISERROR(SEARCH("MODERADA",D37)))</formula>
    </cfRule>
    <cfRule type="containsText" dxfId="153" priority="179" stopIfTrue="1" operator="containsText" text="ALTA">
      <formula>NOT(ISERROR(SEARCH("ALTA",D37)))</formula>
    </cfRule>
    <cfRule type="containsText" dxfId="152" priority="180" stopIfTrue="1" operator="containsText" text="EXTREMA">
      <formula>NOT(ISERROR(SEARCH("EXTREMA",D37)))</formula>
    </cfRule>
  </conditionalFormatting>
  <conditionalFormatting sqref="D41">
    <cfRule type="containsText" dxfId="151" priority="173" stopIfTrue="1" operator="containsText" text="BAJA">
      <formula>NOT(ISERROR(SEARCH("BAJA",D41)))</formula>
    </cfRule>
    <cfRule type="containsText" dxfId="150" priority="174" stopIfTrue="1" operator="containsText" text="MODERADA">
      <formula>NOT(ISERROR(SEARCH("MODERADA",D41)))</formula>
    </cfRule>
    <cfRule type="containsText" dxfId="149" priority="175" stopIfTrue="1" operator="containsText" text="ALTA">
      <formula>NOT(ISERROR(SEARCH("ALTA",D41)))</formula>
    </cfRule>
    <cfRule type="containsText" dxfId="148" priority="176" stopIfTrue="1" operator="containsText" text="EXTREMA">
      <formula>NOT(ISERROR(SEARCH("EXTREMA",D41)))</formula>
    </cfRule>
  </conditionalFormatting>
  <conditionalFormatting sqref="D57">
    <cfRule type="containsText" dxfId="147" priority="169" stopIfTrue="1" operator="containsText" text="BAJA">
      <formula>NOT(ISERROR(SEARCH("BAJA",D57)))</formula>
    </cfRule>
    <cfRule type="containsText" dxfId="146" priority="170" stopIfTrue="1" operator="containsText" text="MODERADA">
      <formula>NOT(ISERROR(SEARCH("MODERADA",D57)))</formula>
    </cfRule>
    <cfRule type="containsText" dxfId="145" priority="171" stopIfTrue="1" operator="containsText" text="ALTA">
      <formula>NOT(ISERROR(SEARCH("ALTA",D57)))</formula>
    </cfRule>
    <cfRule type="containsText" dxfId="144" priority="172" stopIfTrue="1" operator="containsText" text="EXTREMA">
      <formula>NOT(ISERROR(SEARCH("EXTREMA",D57)))</formula>
    </cfRule>
  </conditionalFormatting>
  <conditionalFormatting sqref="D98">
    <cfRule type="containsText" dxfId="143" priority="157" stopIfTrue="1" operator="containsText" text="BAJA">
      <formula>NOT(ISERROR(SEARCH("BAJA",D98)))</formula>
    </cfRule>
    <cfRule type="containsText" dxfId="142" priority="158" stopIfTrue="1" operator="containsText" text="MODERADA">
      <formula>NOT(ISERROR(SEARCH("MODERADA",D98)))</formula>
    </cfRule>
    <cfRule type="containsText" dxfId="141" priority="159" stopIfTrue="1" operator="containsText" text="ALTA">
      <formula>NOT(ISERROR(SEARCH("ALTA",D98)))</formula>
    </cfRule>
    <cfRule type="containsText" dxfId="140" priority="160" stopIfTrue="1" operator="containsText" text="EXTREMA">
      <formula>NOT(ISERROR(SEARCH("EXTREMA",D98)))</formula>
    </cfRule>
  </conditionalFormatting>
  <conditionalFormatting sqref="D74:D75">
    <cfRule type="containsText" dxfId="139" priority="165" stopIfTrue="1" operator="containsText" text="BAJA">
      <formula>NOT(ISERROR(SEARCH("BAJA",D74)))</formula>
    </cfRule>
    <cfRule type="containsText" dxfId="138" priority="166" stopIfTrue="1" operator="containsText" text="MODERADA">
      <formula>NOT(ISERROR(SEARCH("MODERADA",D74)))</formula>
    </cfRule>
    <cfRule type="containsText" dxfId="137" priority="167" stopIfTrue="1" operator="containsText" text="ALTA">
      <formula>NOT(ISERROR(SEARCH("ALTA",D74)))</formula>
    </cfRule>
    <cfRule type="containsText" dxfId="136" priority="168" stopIfTrue="1" operator="containsText" text="EXTREMA">
      <formula>NOT(ISERROR(SEARCH("EXTREMA",D74)))</formula>
    </cfRule>
  </conditionalFormatting>
  <conditionalFormatting sqref="D114">
    <cfRule type="containsText" dxfId="135" priority="153" stopIfTrue="1" operator="containsText" text="BAJA">
      <formula>NOT(ISERROR(SEARCH("BAJA",D114)))</formula>
    </cfRule>
    <cfRule type="containsText" dxfId="134" priority="154" stopIfTrue="1" operator="containsText" text="MODERADA">
      <formula>NOT(ISERROR(SEARCH("MODERADA",D114)))</formula>
    </cfRule>
    <cfRule type="containsText" dxfId="133" priority="155" stopIfTrue="1" operator="containsText" text="ALTA">
      <formula>NOT(ISERROR(SEARCH("ALTA",D114)))</formula>
    </cfRule>
    <cfRule type="containsText" dxfId="132" priority="156" stopIfTrue="1" operator="containsText" text="EXTREMA">
      <formula>NOT(ISERROR(SEARCH("EXTREMA",D114)))</formula>
    </cfRule>
  </conditionalFormatting>
  <conditionalFormatting sqref="D149:D150">
    <cfRule type="containsText" dxfId="131" priority="149" stopIfTrue="1" operator="containsText" text="BAJA">
      <formula>NOT(ISERROR(SEARCH("BAJA",D149)))</formula>
    </cfRule>
    <cfRule type="containsText" dxfId="130" priority="150" stopIfTrue="1" operator="containsText" text="MODERADA">
      <formula>NOT(ISERROR(SEARCH("MODERADA",D149)))</formula>
    </cfRule>
    <cfRule type="containsText" dxfId="129" priority="151" stopIfTrue="1" operator="containsText" text="ALTA">
      <formula>NOT(ISERROR(SEARCH("ALTA",D149)))</formula>
    </cfRule>
    <cfRule type="containsText" dxfId="128" priority="152" stopIfTrue="1" operator="containsText" text="EXTREMA">
      <formula>NOT(ISERROR(SEARCH("EXTREMA",D149)))</formula>
    </cfRule>
  </conditionalFormatting>
  <conditionalFormatting sqref="D40">
    <cfRule type="containsText" dxfId="127" priority="145" stopIfTrue="1" operator="containsText" text="BAJA">
      <formula>NOT(ISERROR(SEARCH("BAJA",D40)))</formula>
    </cfRule>
    <cfRule type="containsText" dxfId="126" priority="146" stopIfTrue="1" operator="containsText" text="MODERADA">
      <formula>NOT(ISERROR(SEARCH("MODERADA",D40)))</formula>
    </cfRule>
    <cfRule type="containsText" dxfId="125" priority="147" stopIfTrue="1" operator="containsText" text="ALTA">
      <formula>NOT(ISERROR(SEARCH("ALTA",D40)))</formula>
    </cfRule>
    <cfRule type="containsText" dxfId="124" priority="148" stopIfTrue="1" operator="containsText" text="EXTREMA">
      <formula>NOT(ISERROR(SEARCH("EXTREMA",D40)))</formula>
    </cfRule>
  </conditionalFormatting>
  <conditionalFormatting sqref="D56">
    <cfRule type="containsText" dxfId="123" priority="141" stopIfTrue="1" operator="containsText" text="BAJA">
      <formula>NOT(ISERROR(SEARCH("BAJA",D56)))</formula>
    </cfRule>
    <cfRule type="containsText" dxfId="122" priority="142" stopIfTrue="1" operator="containsText" text="MODERADA">
      <formula>NOT(ISERROR(SEARCH("MODERADA",D56)))</formula>
    </cfRule>
    <cfRule type="containsText" dxfId="121" priority="143" stopIfTrue="1" operator="containsText" text="ALTA">
      <formula>NOT(ISERROR(SEARCH("ALTA",D56)))</formula>
    </cfRule>
    <cfRule type="containsText" dxfId="120" priority="144" stopIfTrue="1" operator="containsText" text="EXTREMA">
      <formula>NOT(ISERROR(SEARCH("EXTREMA",D56)))</formula>
    </cfRule>
  </conditionalFormatting>
  <conditionalFormatting sqref="D97">
    <cfRule type="containsText" dxfId="119" priority="137" stopIfTrue="1" operator="containsText" text="BAJA">
      <formula>NOT(ISERROR(SEARCH("BAJA",D97)))</formula>
    </cfRule>
    <cfRule type="containsText" dxfId="118" priority="138" stopIfTrue="1" operator="containsText" text="MODERADA">
      <formula>NOT(ISERROR(SEARCH("MODERADA",D97)))</formula>
    </cfRule>
    <cfRule type="containsText" dxfId="117" priority="139" stopIfTrue="1" operator="containsText" text="ALTA">
      <formula>NOT(ISERROR(SEARCH("ALTA",D97)))</formula>
    </cfRule>
    <cfRule type="containsText" dxfId="116" priority="140" stopIfTrue="1" operator="containsText" text="EXTREMA">
      <formula>NOT(ISERROR(SEARCH("EXTREMA",D97)))</formula>
    </cfRule>
  </conditionalFormatting>
  <conditionalFormatting sqref="D138:D140">
    <cfRule type="containsText" dxfId="115" priority="133" stopIfTrue="1" operator="containsText" text="BAJA">
      <formula>NOT(ISERROR(SEARCH("BAJA",D138)))</formula>
    </cfRule>
    <cfRule type="containsText" dxfId="114" priority="134" stopIfTrue="1" operator="containsText" text="MODERADA">
      <formula>NOT(ISERROR(SEARCH("MODERADA",D138)))</formula>
    </cfRule>
    <cfRule type="containsText" dxfId="113" priority="135" stopIfTrue="1" operator="containsText" text="ALTA">
      <formula>NOT(ISERROR(SEARCH("ALTA",D138)))</formula>
    </cfRule>
    <cfRule type="containsText" dxfId="112" priority="136" stopIfTrue="1" operator="containsText" text="EXTREMA">
      <formula>NOT(ISERROR(SEARCH("EXTREMA",D138)))</formula>
    </cfRule>
  </conditionalFormatting>
  <conditionalFormatting sqref="D142">
    <cfRule type="containsText" dxfId="111" priority="129" stopIfTrue="1" operator="containsText" text="BAJA">
      <formula>NOT(ISERROR(SEARCH("BAJA",D142)))</formula>
    </cfRule>
    <cfRule type="containsText" dxfId="110" priority="130" stopIfTrue="1" operator="containsText" text="MODERADA">
      <formula>NOT(ISERROR(SEARCH("MODERADA",D142)))</formula>
    </cfRule>
    <cfRule type="containsText" dxfId="109" priority="131" stopIfTrue="1" operator="containsText" text="ALTA">
      <formula>NOT(ISERROR(SEARCH("ALTA",D142)))</formula>
    </cfRule>
    <cfRule type="containsText" dxfId="108" priority="132" stopIfTrue="1" operator="containsText" text="EXTREMA">
      <formula>NOT(ISERROR(SEARCH("EXTREMA",D142)))</formula>
    </cfRule>
  </conditionalFormatting>
  <conditionalFormatting sqref="D143">
    <cfRule type="containsText" dxfId="107" priority="125" stopIfTrue="1" operator="containsText" text="BAJA">
      <formula>NOT(ISERROR(SEARCH("BAJA",D143)))</formula>
    </cfRule>
    <cfRule type="containsText" dxfId="106" priority="126" stopIfTrue="1" operator="containsText" text="MODERADA">
      <formula>NOT(ISERROR(SEARCH("MODERADA",D143)))</formula>
    </cfRule>
    <cfRule type="containsText" dxfId="105" priority="127" stopIfTrue="1" operator="containsText" text="ALTA">
      <formula>NOT(ISERROR(SEARCH("ALTA",D143)))</formula>
    </cfRule>
    <cfRule type="containsText" dxfId="104" priority="128" stopIfTrue="1" operator="containsText" text="EXTREMA">
      <formula>NOT(ISERROR(SEARCH("EXTREMA",D143)))</formula>
    </cfRule>
  </conditionalFormatting>
  <conditionalFormatting sqref="D163">
    <cfRule type="containsText" dxfId="103" priority="121" stopIfTrue="1" operator="containsText" text="BAJA">
      <formula>NOT(ISERROR(SEARCH("BAJA",D163)))</formula>
    </cfRule>
    <cfRule type="containsText" dxfId="102" priority="122" stopIfTrue="1" operator="containsText" text="MODERADA">
      <formula>NOT(ISERROR(SEARCH("MODERADA",D163)))</formula>
    </cfRule>
    <cfRule type="containsText" dxfId="101" priority="123" stopIfTrue="1" operator="containsText" text="ALTA">
      <formula>NOT(ISERROR(SEARCH("ALTA",D163)))</formula>
    </cfRule>
    <cfRule type="containsText" dxfId="100" priority="124" stopIfTrue="1" operator="containsText" text="EXTREMA">
      <formula>NOT(ISERROR(SEARCH("EXTREMA",D163)))</formula>
    </cfRule>
  </conditionalFormatting>
  <conditionalFormatting sqref="D33">
    <cfRule type="containsText" dxfId="99" priority="117" stopIfTrue="1" operator="containsText" text="BAJA">
      <formula>NOT(ISERROR(SEARCH("BAJA",D33)))</formula>
    </cfRule>
    <cfRule type="containsText" dxfId="98" priority="118" stopIfTrue="1" operator="containsText" text="MODERADA">
      <formula>NOT(ISERROR(SEARCH("MODERADA",D33)))</formula>
    </cfRule>
    <cfRule type="containsText" dxfId="97" priority="119" stopIfTrue="1" operator="containsText" text="ALTA">
      <formula>NOT(ISERROR(SEARCH("ALTA",D33)))</formula>
    </cfRule>
    <cfRule type="containsText" dxfId="96" priority="120" stopIfTrue="1" operator="containsText" text="EXTREMA">
      <formula>NOT(ISERROR(SEARCH("EXTREMA",D33)))</formula>
    </cfRule>
  </conditionalFormatting>
  <conditionalFormatting sqref="D61">
    <cfRule type="containsText" dxfId="95" priority="113" stopIfTrue="1" operator="containsText" text="BAJA">
      <formula>NOT(ISERROR(SEARCH("BAJA",D61)))</formula>
    </cfRule>
    <cfRule type="containsText" dxfId="94" priority="114" stopIfTrue="1" operator="containsText" text="MODERADA">
      <formula>NOT(ISERROR(SEARCH("MODERADA",D61)))</formula>
    </cfRule>
    <cfRule type="containsText" dxfId="93" priority="115" stopIfTrue="1" operator="containsText" text="ALTA">
      <formula>NOT(ISERROR(SEARCH("ALTA",D61)))</formula>
    </cfRule>
    <cfRule type="containsText" dxfId="92" priority="116" stopIfTrue="1" operator="containsText" text="EXTREMA">
      <formula>NOT(ISERROR(SEARCH("EXTREMA",D61)))</formula>
    </cfRule>
  </conditionalFormatting>
  <conditionalFormatting sqref="D69">
    <cfRule type="containsText" dxfId="91" priority="97" stopIfTrue="1" operator="containsText" text="BAJA">
      <formula>NOT(ISERROR(SEARCH("BAJA",D69)))</formula>
    </cfRule>
    <cfRule type="containsText" dxfId="90" priority="98" stopIfTrue="1" operator="containsText" text="MODERADA">
      <formula>NOT(ISERROR(SEARCH("MODERADA",D69)))</formula>
    </cfRule>
    <cfRule type="containsText" dxfId="89" priority="99" stopIfTrue="1" operator="containsText" text="ALTA">
      <formula>NOT(ISERROR(SEARCH("ALTA",D69)))</formula>
    </cfRule>
    <cfRule type="containsText" dxfId="88" priority="100" stopIfTrue="1" operator="containsText" text="EXTREMA">
      <formula>NOT(ISERROR(SEARCH("EXTREMA",D69)))</formula>
    </cfRule>
  </conditionalFormatting>
  <conditionalFormatting sqref="D147">
    <cfRule type="containsText" dxfId="87" priority="77" stopIfTrue="1" operator="containsText" text="BAJA">
      <formula>NOT(ISERROR(SEARCH("BAJA",D147)))</formula>
    </cfRule>
    <cfRule type="containsText" dxfId="86" priority="78" stopIfTrue="1" operator="containsText" text="MODERADA">
      <formula>NOT(ISERROR(SEARCH("MODERADA",D147)))</formula>
    </cfRule>
    <cfRule type="containsText" dxfId="85" priority="79" stopIfTrue="1" operator="containsText" text="ALTA">
      <formula>NOT(ISERROR(SEARCH("ALTA",D147)))</formula>
    </cfRule>
    <cfRule type="containsText" dxfId="84" priority="80" stopIfTrue="1" operator="containsText" text="EXTREMA">
      <formula>NOT(ISERROR(SEARCH("EXTREMA",D147)))</formula>
    </cfRule>
  </conditionalFormatting>
  <conditionalFormatting sqref="D152:D153">
    <cfRule type="containsText" dxfId="83" priority="73" stopIfTrue="1" operator="containsText" text="BAJA">
      <formula>NOT(ISERROR(SEARCH("BAJA",D152)))</formula>
    </cfRule>
    <cfRule type="containsText" dxfId="82" priority="74" stopIfTrue="1" operator="containsText" text="MODERADA">
      <formula>NOT(ISERROR(SEARCH("MODERADA",D152)))</formula>
    </cfRule>
    <cfRule type="containsText" dxfId="81" priority="75" stopIfTrue="1" operator="containsText" text="ALTA">
      <formula>NOT(ISERROR(SEARCH("ALTA",D152)))</formula>
    </cfRule>
    <cfRule type="containsText" dxfId="80" priority="76" stopIfTrue="1" operator="containsText" text="EXTREMA">
      <formula>NOT(ISERROR(SEARCH("EXTREMA",D152)))</formula>
    </cfRule>
  </conditionalFormatting>
  <conditionalFormatting sqref="D105:D106">
    <cfRule type="containsText" dxfId="79" priority="93" stopIfTrue="1" operator="containsText" text="BAJA">
      <formula>NOT(ISERROR(SEARCH("BAJA",D105)))</formula>
    </cfRule>
    <cfRule type="containsText" dxfId="78" priority="94" stopIfTrue="1" operator="containsText" text="MODERADA">
      <formula>NOT(ISERROR(SEARCH("MODERADA",D105)))</formula>
    </cfRule>
    <cfRule type="containsText" dxfId="77" priority="95" stopIfTrue="1" operator="containsText" text="ALTA">
      <formula>NOT(ISERROR(SEARCH("ALTA",D105)))</formula>
    </cfRule>
    <cfRule type="containsText" dxfId="76" priority="96" stopIfTrue="1" operator="containsText" text="EXTREMA">
      <formula>NOT(ISERROR(SEARCH("EXTREMA",D105)))</formula>
    </cfRule>
  </conditionalFormatting>
  <conditionalFormatting sqref="D107">
    <cfRule type="containsText" dxfId="75" priority="89" stopIfTrue="1" operator="containsText" text="BAJA">
      <formula>NOT(ISERROR(SEARCH("BAJA",D107)))</formula>
    </cfRule>
    <cfRule type="containsText" dxfId="74" priority="90" stopIfTrue="1" operator="containsText" text="MODERADA">
      <formula>NOT(ISERROR(SEARCH("MODERADA",D107)))</formula>
    </cfRule>
    <cfRule type="containsText" dxfId="73" priority="91" stopIfTrue="1" operator="containsText" text="ALTA">
      <formula>NOT(ISERROR(SEARCH("ALTA",D107)))</formula>
    </cfRule>
    <cfRule type="containsText" dxfId="72" priority="92" stopIfTrue="1" operator="containsText" text="EXTREMA">
      <formula>NOT(ISERROR(SEARCH("EXTREMA",D107)))</formula>
    </cfRule>
  </conditionalFormatting>
  <conditionalFormatting sqref="D116">
    <cfRule type="containsText" dxfId="71" priority="85" stopIfTrue="1" operator="containsText" text="BAJA">
      <formula>NOT(ISERROR(SEARCH("BAJA",D116)))</formula>
    </cfRule>
    <cfRule type="containsText" dxfId="70" priority="86" stopIfTrue="1" operator="containsText" text="MODERADA">
      <formula>NOT(ISERROR(SEARCH("MODERADA",D116)))</formula>
    </cfRule>
    <cfRule type="containsText" dxfId="69" priority="87" stopIfTrue="1" operator="containsText" text="ALTA">
      <formula>NOT(ISERROR(SEARCH("ALTA",D116)))</formula>
    </cfRule>
    <cfRule type="containsText" dxfId="68" priority="88" stopIfTrue="1" operator="containsText" text="EXTREMA">
      <formula>NOT(ISERROR(SEARCH("EXTREMA",D116)))</formula>
    </cfRule>
  </conditionalFormatting>
  <conditionalFormatting sqref="D144:D146">
    <cfRule type="containsText" dxfId="67" priority="81" stopIfTrue="1" operator="containsText" text="BAJA">
      <formula>NOT(ISERROR(SEARCH("BAJA",D144)))</formula>
    </cfRule>
    <cfRule type="containsText" dxfId="66" priority="82" stopIfTrue="1" operator="containsText" text="MODERADA">
      <formula>NOT(ISERROR(SEARCH("MODERADA",D144)))</formula>
    </cfRule>
    <cfRule type="containsText" dxfId="65" priority="83" stopIfTrue="1" operator="containsText" text="ALTA">
      <formula>NOT(ISERROR(SEARCH("ALTA",D144)))</formula>
    </cfRule>
    <cfRule type="containsText" dxfId="64" priority="84" stopIfTrue="1" operator="containsText" text="EXTREMA">
      <formula>NOT(ISERROR(SEARCH("EXTREMA",D144)))</formula>
    </cfRule>
  </conditionalFormatting>
  <conditionalFormatting sqref="D166">
    <cfRule type="containsText" dxfId="63" priority="69" stopIfTrue="1" operator="containsText" text="BAJA">
      <formula>NOT(ISERROR(SEARCH("BAJA",D166)))</formula>
    </cfRule>
    <cfRule type="containsText" dxfId="62" priority="70" stopIfTrue="1" operator="containsText" text="MODERADA">
      <formula>NOT(ISERROR(SEARCH("MODERADA",D166)))</formula>
    </cfRule>
    <cfRule type="containsText" dxfId="61" priority="71" stopIfTrue="1" operator="containsText" text="ALTA">
      <formula>NOT(ISERROR(SEARCH("ALTA",D166)))</formula>
    </cfRule>
    <cfRule type="containsText" dxfId="60" priority="72" stopIfTrue="1" operator="containsText" text="EXTREMA">
      <formula>NOT(ISERROR(SEARCH("EXTREMA",D166)))</formula>
    </cfRule>
  </conditionalFormatting>
  <conditionalFormatting sqref="D19">
    <cfRule type="containsText" dxfId="59" priority="65" stopIfTrue="1" operator="containsText" text="BAJA">
      <formula>NOT(ISERROR(SEARCH("BAJA",D19)))</formula>
    </cfRule>
    <cfRule type="containsText" dxfId="58" priority="66" stopIfTrue="1" operator="containsText" text="MODERADA">
      <formula>NOT(ISERROR(SEARCH("MODERADA",D19)))</formula>
    </cfRule>
    <cfRule type="containsText" dxfId="57" priority="67" stopIfTrue="1" operator="containsText" text="ALTA">
      <formula>NOT(ISERROR(SEARCH("ALTA",D19)))</formula>
    </cfRule>
    <cfRule type="containsText" dxfId="56" priority="68" stopIfTrue="1" operator="containsText" text="EXTREMA">
      <formula>NOT(ISERROR(SEARCH("EXTREMA",D19)))</formula>
    </cfRule>
  </conditionalFormatting>
  <conditionalFormatting sqref="D38">
    <cfRule type="containsText" dxfId="55" priority="61" stopIfTrue="1" operator="containsText" text="BAJA">
      <formula>NOT(ISERROR(SEARCH("BAJA",D38)))</formula>
    </cfRule>
    <cfRule type="containsText" dxfId="54" priority="62" stopIfTrue="1" operator="containsText" text="MODERADA">
      <formula>NOT(ISERROR(SEARCH("MODERADA",D38)))</formula>
    </cfRule>
    <cfRule type="containsText" dxfId="53" priority="63" stopIfTrue="1" operator="containsText" text="ALTA">
      <formula>NOT(ISERROR(SEARCH("ALTA",D38)))</formula>
    </cfRule>
    <cfRule type="containsText" dxfId="52" priority="64" stopIfTrue="1" operator="containsText" text="EXTREMA">
      <formula>NOT(ISERROR(SEARCH("EXTREMA",D38)))</formula>
    </cfRule>
  </conditionalFormatting>
  <conditionalFormatting sqref="D42:D44">
    <cfRule type="containsText" dxfId="51" priority="57" stopIfTrue="1" operator="containsText" text="BAJA">
      <formula>NOT(ISERROR(SEARCH("BAJA",D42)))</formula>
    </cfRule>
    <cfRule type="containsText" dxfId="50" priority="58" stopIfTrue="1" operator="containsText" text="MODERADA">
      <formula>NOT(ISERROR(SEARCH("MODERADA",D42)))</formula>
    </cfRule>
    <cfRule type="containsText" dxfId="49" priority="59" stopIfTrue="1" operator="containsText" text="ALTA">
      <formula>NOT(ISERROR(SEARCH("ALTA",D42)))</formula>
    </cfRule>
    <cfRule type="containsText" dxfId="48" priority="60" stopIfTrue="1" operator="containsText" text="EXTREMA">
      <formula>NOT(ISERROR(SEARCH("EXTREMA",D42)))</formula>
    </cfRule>
  </conditionalFormatting>
  <conditionalFormatting sqref="D59:D60">
    <cfRule type="containsText" dxfId="47" priority="53" stopIfTrue="1" operator="containsText" text="BAJA">
      <formula>NOT(ISERROR(SEARCH("BAJA",D59)))</formula>
    </cfRule>
    <cfRule type="containsText" dxfId="46" priority="54" stopIfTrue="1" operator="containsText" text="MODERADA">
      <formula>NOT(ISERROR(SEARCH("MODERADA",D59)))</formula>
    </cfRule>
    <cfRule type="containsText" dxfId="45" priority="55" stopIfTrue="1" operator="containsText" text="ALTA">
      <formula>NOT(ISERROR(SEARCH("ALTA",D59)))</formula>
    </cfRule>
    <cfRule type="containsText" dxfId="44" priority="56" stopIfTrue="1" operator="containsText" text="EXTREMA">
      <formula>NOT(ISERROR(SEARCH("EXTREMA",D59)))</formula>
    </cfRule>
  </conditionalFormatting>
  <conditionalFormatting sqref="D103">
    <cfRule type="containsText" dxfId="43" priority="45" stopIfTrue="1" operator="containsText" text="BAJA">
      <formula>NOT(ISERROR(SEARCH("BAJA",D103)))</formula>
    </cfRule>
    <cfRule type="containsText" dxfId="42" priority="46" stopIfTrue="1" operator="containsText" text="MODERADA">
      <formula>NOT(ISERROR(SEARCH("MODERADA",D103)))</formula>
    </cfRule>
    <cfRule type="containsText" dxfId="41" priority="47" stopIfTrue="1" operator="containsText" text="ALTA">
      <formula>NOT(ISERROR(SEARCH("ALTA",D103)))</formula>
    </cfRule>
    <cfRule type="containsText" dxfId="40" priority="48" stopIfTrue="1" operator="containsText" text="EXTREMA">
      <formula>NOT(ISERROR(SEARCH("EXTREMA",D103)))</formula>
    </cfRule>
  </conditionalFormatting>
  <conditionalFormatting sqref="D115">
    <cfRule type="containsText" dxfId="39" priority="41" stopIfTrue="1" operator="containsText" text="BAJA">
      <formula>NOT(ISERROR(SEARCH("BAJA",D115)))</formula>
    </cfRule>
    <cfRule type="containsText" dxfId="38" priority="42" stopIfTrue="1" operator="containsText" text="MODERADA">
      <formula>NOT(ISERROR(SEARCH("MODERADA",D115)))</formula>
    </cfRule>
    <cfRule type="containsText" dxfId="37" priority="43" stopIfTrue="1" operator="containsText" text="ALTA">
      <formula>NOT(ISERROR(SEARCH("ALTA",D115)))</formula>
    </cfRule>
    <cfRule type="containsText" dxfId="36" priority="44" stopIfTrue="1" operator="containsText" text="EXTREMA">
      <formula>NOT(ISERROR(SEARCH("EXTREMA",D115)))</formula>
    </cfRule>
  </conditionalFormatting>
  <conditionalFormatting sqref="D141">
    <cfRule type="containsText" dxfId="35" priority="37" stopIfTrue="1" operator="containsText" text="BAJA">
      <formula>NOT(ISERROR(SEARCH("BAJA",D141)))</formula>
    </cfRule>
    <cfRule type="containsText" dxfId="34" priority="38" stopIfTrue="1" operator="containsText" text="MODERADA">
      <formula>NOT(ISERROR(SEARCH("MODERADA",D141)))</formula>
    </cfRule>
    <cfRule type="containsText" dxfId="33" priority="39" stopIfTrue="1" operator="containsText" text="ALTA">
      <formula>NOT(ISERROR(SEARCH("ALTA",D141)))</formula>
    </cfRule>
    <cfRule type="containsText" dxfId="32" priority="40" stopIfTrue="1" operator="containsText" text="EXTREMA">
      <formula>NOT(ISERROR(SEARCH("EXTREMA",D141)))</formula>
    </cfRule>
  </conditionalFormatting>
  <conditionalFormatting sqref="D11">
    <cfRule type="containsText" dxfId="31" priority="33" stopIfTrue="1" operator="containsText" text="BAJA">
      <formula>NOT(ISERROR(SEARCH("BAJA",D11)))</formula>
    </cfRule>
    <cfRule type="containsText" dxfId="30" priority="34" stopIfTrue="1" operator="containsText" text="MODERADA">
      <formula>NOT(ISERROR(SEARCH("MODERADA",D11)))</formula>
    </cfRule>
    <cfRule type="containsText" dxfId="29" priority="35" stopIfTrue="1" operator="containsText" text="ALTA">
      <formula>NOT(ISERROR(SEARCH("ALTA",D11)))</formula>
    </cfRule>
    <cfRule type="containsText" dxfId="28" priority="36" stopIfTrue="1" operator="containsText" text="EXTREMA">
      <formula>NOT(ISERROR(SEARCH("EXTREMA",D11)))</formula>
    </cfRule>
  </conditionalFormatting>
  <conditionalFormatting sqref="D24">
    <cfRule type="containsText" dxfId="27" priority="29" stopIfTrue="1" operator="containsText" text="BAJA">
      <formula>NOT(ISERROR(SEARCH("BAJA",D24)))</formula>
    </cfRule>
    <cfRule type="containsText" dxfId="26" priority="30" stopIfTrue="1" operator="containsText" text="MODERADA">
      <formula>NOT(ISERROR(SEARCH("MODERADA",D24)))</formula>
    </cfRule>
    <cfRule type="containsText" dxfId="25" priority="31" stopIfTrue="1" operator="containsText" text="ALTA">
      <formula>NOT(ISERROR(SEARCH("ALTA",D24)))</formula>
    </cfRule>
    <cfRule type="containsText" dxfId="24" priority="32" stopIfTrue="1" operator="containsText" text="EXTREMA">
      <formula>NOT(ISERROR(SEARCH("EXTREMA",D24)))</formula>
    </cfRule>
  </conditionalFormatting>
  <conditionalFormatting sqref="D32">
    <cfRule type="containsText" dxfId="23" priority="25" stopIfTrue="1" operator="containsText" text="BAJA">
      <formula>NOT(ISERROR(SEARCH("BAJA",D32)))</formula>
    </cfRule>
    <cfRule type="containsText" dxfId="22" priority="26" stopIfTrue="1" operator="containsText" text="MODERADA">
      <formula>NOT(ISERROR(SEARCH("MODERADA",D32)))</formula>
    </cfRule>
    <cfRule type="containsText" dxfId="21" priority="27" stopIfTrue="1" operator="containsText" text="ALTA">
      <formula>NOT(ISERROR(SEARCH("ALTA",D32)))</formula>
    </cfRule>
    <cfRule type="containsText" dxfId="20" priority="28" stopIfTrue="1" operator="containsText" text="EXTREMA">
      <formula>NOT(ISERROR(SEARCH("EXTREMA",D32)))</formula>
    </cfRule>
  </conditionalFormatting>
  <conditionalFormatting sqref="D45">
    <cfRule type="containsText" dxfId="19" priority="21" stopIfTrue="1" operator="containsText" text="BAJA">
      <formula>NOT(ISERROR(SEARCH("BAJA",D45)))</formula>
    </cfRule>
    <cfRule type="containsText" dxfId="18" priority="22" stopIfTrue="1" operator="containsText" text="MODERADA">
      <formula>NOT(ISERROR(SEARCH("MODERADA",D45)))</formula>
    </cfRule>
    <cfRule type="containsText" dxfId="17" priority="23" stopIfTrue="1" operator="containsText" text="ALTA">
      <formula>NOT(ISERROR(SEARCH("ALTA",D45)))</formula>
    </cfRule>
    <cfRule type="containsText" dxfId="16" priority="24" stopIfTrue="1" operator="containsText" text="EXTREMA">
      <formula>NOT(ISERROR(SEARCH("EXTREMA",D45)))</formula>
    </cfRule>
  </conditionalFormatting>
  <conditionalFormatting sqref="D62">
    <cfRule type="containsText" dxfId="15" priority="17" stopIfTrue="1" operator="containsText" text="BAJA">
      <formula>NOT(ISERROR(SEARCH("BAJA",D62)))</formula>
    </cfRule>
    <cfRule type="containsText" dxfId="14" priority="18" stopIfTrue="1" operator="containsText" text="MODERADA">
      <formula>NOT(ISERROR(SEARCH("MODERADA",D62)))</formula>
    </cfRule>
    <cfRule type="containsText" dxfId="13" priority="19" stopIfTrue="1" operator="containsText" text="ALTA">
      <formula>NOT(ISERROR(SEARCH("ALTA",D62)))</formula>
    </cfRule>
    <cfRule type="containsText" dxfId="12" priority="20" stopIfTrue="1" operator="containsText" text="EXTREMA">
      <formula>NOT(ISERROR(SEARCH("EXTREMA",D62)))</formula>
    </cfRule>
  </conditionalFormatting>
  <conditionalFormatting sqref="D90">
    <cfRule type="containsText" dxfId="11" priority="13" stopIfTrue="1" operator="containsText" text="BAJA">
      <formula>NOT(ISERROR(SEARCH("BAJA",D90)))</formula>
    </cfRule>
    <cfRule type="containsText" dxfId="10" priority="14" stopIfTrue="1" operator="containsText" text="MODERADA">
      <formula>NOT(ISERROR(SEARCH("MODERADA",D90)))</formula>
    </cfRule>
    <cfRule type="containsText" dxfId="9" priority="15" stopIfTrue="1" operator="containsText" text="ALTA">
      <formula>NOT(ISERROR(SEARCH("ALTA",D90)))</formula>
    </cfRule>
    <cfRule type="containsText" dxfId="8" priority="16" stopIfTrue="1" operator="containsText" text="EXTREMA">
      <formula>NOT(ISERROR(SEARCH("EXTREMA",D90)))</formula>
    </cfRule>
  </conditionalFormatting>
  <conditionalFormatting sqref="D88">
    <cfRule type="containsText" dxfId="7" priority="9" stopIfTrue="1" operator="containsText" text="BAJA">
      <formula>NOT(ISERROR(SEARCH("BAJA",D88)))</formula>
    </cfRule>
    <cfRule type="containsText" dxfId="6" priority="10" stopIfTrue="1" operator="containsText" text="MODERADA">
      <formula>NOT(ISERROR(SEARCH("MODERADA",D88)))</formula>
    </cfRule>
    <cfRule type="containsText" dxfId="5" priority="11" stopIfTrue="1" operator="containsText" text="ALTA">
      <formula>NOT(ISERROR(SEARCH("ALTA",D88)))</formula>
    </cfRule>
    <cfRule type="containsText" dxfId="4" priority="12" stopIfTrue="1" operator="containsText" text="EXTREMA">
      <formula>NOT(ISERROR(SEARCH("EXTREMA",D88)))</formula>
    </cfRule>
  </conditionalFormatting>
  <conditionalFormatting sqref="D12">
    <cfRule type="containsText" dxfId="3" priority="1" stopIfTrue="1" operator="containsText" text="BAJA">
      <formula>NOT(ISERROR(SEARCH("BAJA",D12)))</formula>
    </cfRule>
    <cfRule type="containsText" dxfId="2" priority="2" stopIfTrue="1" operator="containsText" text="MODERADA">
      <formula>NOT(ISERROR(SEARCH("MODERADA",D12)))</formula>
    </cfRule>
    <cfRule type="containsText" dxfId="1" priority="3" stopIfTrue="1" operator="containsText" text="ALTA">
      <formula>NOT(ISERROR(SEARCH("ALTA",D12)))</formula>
    </cfRule>
    <cfRule type="containsText" dxfId="0" priority="4" stopIfTrue="1" operator="containsText" text="EXTREMA">
      <formula>NOT(ISERROR(SEARCH("EXTREMA",D12)))</formula>
    </cfRule>
  </conditionalFormatting>
  <dataValidations count="5">
    <dataValidation type="list" allowBlank="1" showInputMessage="1" showErrorMessage="1" sqref="M109:M127 M128:N183 N5:N127 M5:M107">
      <formula1>$AY$1:$AY$3</formula1>
    </dataValidation>
    <dataValidation type="list" allowBlank="1" showInputMessage="1" showErrorMessage="1" sqref="L109:L183 L5:L107">
      <formula1>$AW$1:$AW$3</formula1>
    </dataValidation>
    <dataValidation type="list" allowBlank="1" showInputMessage="1" showErrorMessage="1" sqref="I109:I183 I5:I107">
      <formula1>$AV$1:$AV$3</formula1>
    </dataValidation>
    <dataValidation type="list" allowBlank="1" showInputMessage="1" showErrorMessage="1" sqref="J109:K183 F109:H183 F5:H107 J5:K107">
      <formula1>$AU$1:$AU$2</formula1>
    </dataValidation>
    <dataValidation type="list" allowBlank="1" showInputMessage="1" showErrorMessage="1" sqref="E109:E183 E5:E107">
      <formula1>$AT$1:$AT$2</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Q40"/>
  <sheetViews>
    <sheetView showGridLines="0" view="pageBreakPreview" zoomScale="110" zoomScaleNormal="70" zoomScaleSheetLayoutView="110" zoomScalePageLayoutView="70" workbookViewId="0"/>
  </sheetViews>
  <sheetFormatPr baseColWidth="10" defaultRowHeight="15" x14ac:dyDescent="0.25"/>
  <cols>
    <col min="1" max="1" width="3.140625" style="1" customWidth="1"/>
    <col min="2" max="2" width="20.85546875" style="1" customWidth="1"/>
    <col min="3" max="3" width="21.140625" style="1" customWidth="1"/>
    <col min="4" max="4" width="21.42578125" style="1" customWidth="1"/>
    <col min="5" max="5" width="20.140625" style="1" customWidth="1"/>
    <col min="6" max="6" width="27" style="1" customWidth="1"/>
    <col min="7" max="7" width="2.85546875" style="1" customWidth="1"/>
    <col min="8" max="8" width="1.7109375" style="1" customWidth="1"/>
    <col min="9" max="9" width="12.85546875" customWidth="1"/>
    <col min="11" max="11" width="6.140625" customWidth="1"/>
    <col min="14" max="14" width="73.28515625" customWidth="1"/>
    <col min="15" max="15" width="3.7109375" customWidth="1"/>
    <col min="16" max="16" width="17.7109375" customWidth="1"/>
    <col min="17" max="17" width="67.140625" customWidth="1"/>
    <col min="18" max="18" width="1.5703125" customWidth="1"/>
  </cols>
  <sheetData>
    <row r="1" spans="2:17" s="1" customFormat="1" ht="3" customHeight="1" thickBot="1" x14ac:dyDescent="0.3"/>
    <row r="2" spans="2:17" s="1" customFormat="1" ht="38.25" customHeight="1" thickBot="1" x14ac:dyDescent="0.3">
      <c r="B2" s="5"/>
      <c r="C2" s="913" t="s">
        <v>53</v>
      </c>
      <c r="D2" s="914"/>
      <c r="E2" s="914"/>
      <c r="F2" s="915"/>
      <c r="I2" s="13" t="s">
        <v>2</v>
      </c>
      <c r="J2" s="918" t="s">
        <v>54</v>
      </c>
      <c r="K2" s="918"/>
      <c r="L2" s="918"/>
      <c r="M2" s="918"/>
      <c r="N2" s="919"/>
      <c r="P2" s="916" t="s">
        <v>49</v>
      </c>
      <c r="Q2" s="917"/>
    </row>
    <row r="3" spans="2:17" ht="72" customHeight="1" thickBot="1" x14ac:dyDescent="0.3">
      <c r="B3" s="5"/>
      <c r="C3" s="11" t="s">
        <v>9</v>
      </c>
      <c r="D3" s="7" t="s">
        <v>10</v>
      </c>
      <c r="E3" s="6" t="s">
        <v>11</v>
      </c>
      <c r="F3" s="8" t="s">
        <v>12</v>
      </c>
      <c r="I3" s="15" t="s">
        <v>4</v>
      </c>
      <c r="J3" s="920" t="s">
        <v>178</v>
      </c>
      <c r="K3" s="921"/>
      <c r="L3" s="922" t="s">
        <v>58</v>
      </c>
      <c r="M3" s="923"/>
      <c r="N3" s="924"/>
      <c r="P3" s="14" t="s">
        <v>181</v>
      </c>
      <c r="Q3" s="22" t="s">
        <v>77</v>
      </c>
    </row>
    <row r="4" spans="2:17" ht="129" customHeight="1" thickBot="1" x14ac:dyDescent="0.3">
      <c r="B4" s="51" t="s">
        <v>34</v>
      </c>
      <c r="C4" s="52" t="s">
        <v>171</v>
      </c>
      <c r="D4" s="56" t="s">
        <v>172</v>
      </c>
      <c r="E4" s="59" t="s">
        <v>174</v>
      </c>
      <c r="F4" s="62" t="s">
        <v>45</v>
      </c>
      <c r="I4" s="17" t="s">
        <v>25</v>
      </c>
      <c r="J4" s="898" t="s">
        <v>179</v>
      </c>
      <c r="K4" s="899"/>
      <c r="L4" s="900" t="s">
        <v>180</v>
      </c>
      <c r="M4" s="901"/>
      <c r="N4" s="902"/>
      <c r="P4" s="16" t="s">
        <v>50</v>
      </c>
      <c r="Q4" s="23" t="s">
        <v>55</v>
      </c>
    </row>
    <row r="5" spans="2:17" ht="138" customHeight="1" thickBot="1" x14ac:dyDescent="0.3">
      <c r="B5" s="50" t="s">
        <v>35</v>
      </c>
      <c r="C5" s="53"/>
      <c r="D5" s="57" t="s">
        <v>173</v>
      </c>
      <c r="E5" s="60" t="s">
        <v>175</v>
      </c>
      <c r="F5" s="63" t="s">
        <v>175</v>
      </c>
      <c r="I5" s="19" t="s">
        <v>26</v>
      </c>
      <c r="J5" s="903" t="s">
        <v>29</v>
      </c>
      <c r="K5" s="904"/>
      <c r="L5" s="905" t="s">
        <v>59</v>
      </c>
      <c r="M5" s="906"/>
      <c r="N5" s="907"/>
      <c r="P5" s="18" t="s">
        <v>51</v>
      </c>
      <c r="Q5" s="24" t="s">
        <v>56</v>
      </c>
    </row>
    <row r="6" spans="2:17" ht="137.25" customHeight="1" thickBot="1" x14ac:dyDescent="0.3">
      <c r="B6" s="9" t="s">
        <v>30</v>
      </c>
      <c r="C6" s="54" t="s">
        <v>36</v>
      </c>
      <c r="D6" s="57" t="s">
        <v>39</v>
      </c>
      <c r="E6" s="60" t="s">
        <v>41</v>
      </c>
      <c r="F6" s="64" t="s">
        <v>43</v>
      </c>
      <c r="I6" s="21" t="s">
        <v>27</v>
      </c>
      <c r="J6" s="908" t="s">
        <v>29</v>
      </c>
      <c r="K6" s="909"/>
      <c r="L6" s="910" t="s">
        <v>60</v>
      </c>
      <c r="M6" s="911"/>
      <c r="N6" s="912"/>
      <c r="P6" s="20" t="s">
        <v>52</v>
      </c>
      <c r="Q6" s="24" t="s">
        <v>57</v>
      </c>
    </row>
    <row r="7" spans="2:17" ht="126" customHeight="1" x14ac:dyDescent="0.25">
      <c r="B7" s="9" t="s">
        <v>0</v>
      </c>
      <c r="C7" s="54" t="s">
        <v>37</v>
      </c>
      <c r="D7" s="57" t="s">
        <v>40</v>
      </c>
      <c r="E7" s="60" t="s">
        <v>42</v>
      </c>
      <c r="F7" s="65" t="s">
        <v>44</v>
      </c>
    </row>
    <row r="8" spans="2:17" ht="92.25" customHeight="1" thickBot="1" x14ac:dyDescent="0.3">
      <c r="B8" s="10" t="s">
        <v>1</v>
      </c>
      <c r="C8" s="55" t="s">
        <v>38</v>
      </c>
      <c r="D8" s="58" t="s">
        <v>177</v>
      </c>
      <c r="E8" s="61" t="s">
        <v>176</v>
      </c>
      <c r="F8" s="66" t="s">
        <v>21</v>
      </c>
    </row>
    <row r="9" spans="2:17" s="1" customFormat="1" ht="15" customHeight="1" x14ac:dyDescent="0.25"/>
    <row r="10" spans="2:17" s="1" customFormat="1" ht="15" customHeight="1" x14ac:dyDescent="0.25"/>
    <row r="11" spans="2:17" s="1" customFormat="1" ht="15" customHeight="1" x14ac:dyDescent="0.25"/>
    <row r="12" spans="2:17" s="1" customFormat="1" x14ac:dyDescent="0.25"/>
    <row r="13" spans="2:17" s="1" customFormat="1" x14ac:dyDescent="0.25"/>
    <row r="14" spans="2:17" s="1" customFormat="1" x14ac:dyDescent="0.25"/>
    <row r="15" spans="2:17" s="1" customFormat="1" x14ac:dyDescent="0.25"/>
    <row r="16" spans="2:17"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hidden="1" x14ac:dyDescent="0.25"/>
    <row r="31" s="1" customFormat="1" hidden="1" x14ac:dyDescent="0.25"/>
    <row r="32" hidden="1" x14ac:dyDescent="0.25"/>
    <row r="33" ht="18" hidden="1" customHeight="1" x14ac:dyDescent="0.25"/>
    <row r="34" ht="23.25" hidden="1" customHeight="1" x14ac:dyDescent="0.25"/>
    <row r="35" ht="66.75" hidden="1" customHeight="1" x14ac:dyDescent="0.25"/>
    <row r="36" ht="45" hidden="1" customHeight="1" x14ac:dyDescent="0.25"/>
    <row r="37" ht="51" hidden="1" customHeight="1" x14ac:dyDescent="0.25"/>
    <row r="38" hidden="1" x14ac:dyDescent="0.25"/>
    <row r="39" hidden="1" x14ac:dyDescent="0.25"/>
    <row r="40" hidden="1" x14ac:dyDescent="0.25"/>
  </sheetData>
  <mergeCells count="11">
    <mergeCell ref="C2:F2"/>
    <mergeCell ref="P2:Q2"/>
    <mergeCell ref="J2:N2"/>
    <mergeCell ref="J3:K3"/>
    <mergeCell ref="L3:N3"/>
    <mergeCell ref="J4:K4"/>
    <mergeCell ref="L4:N4"/>
    <mergeCell ref="J5:K5"/>
    <mergeCell ref="L5:N5"/>
    <mergeCell ref="J6:K6"/>
    <mergeCell ref="L6:N6"/>
  </mergeCells>
  <pageMargins left="0.7" right="0.7" top="0.75" bottom="0.75" header="0.3" footer="0.3"/>
  <pageSetup scale="26"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0. CONTROL DE CAMBIOS</vt:lpstr>
      <vt:lpstr>1.POLÍTICA</vt:lpstr>
      <vt:lpstr>2. MAPA DE RIESGOS </vt:lpstr>
      <vt:lpstr>3. IMPACTO RIESGOS CORRUPCIÓN</vt:lpstr>
      <vt:lpstr>4. IMPACTO RIESGOS GESTIÓN</vt:lpstr>
      <vt:lpstr>5. MAPA DE CALOR</vt:lpstr>
      <vt:lpstr>6. EVALUACIÓN CONTROLES</vt:lpstr>
      <vt:lpstr>7.OPCIONES DE MANEJO DEL RIESGO</vt:lpstr>
      <vt:lpstr>'1.POLÍTICA'!Área_de_impresión</vt:lpstr>
      <vt:lpstr>'2. MAPA DE RIESGOS '!Área_de_impresión</vt:lpstr>
      <vt:lpstr>'3. IMPACTO RIESGOS CORRUPCIÓN'!Área_de_impresión</vt:lpstr>
      <vt:lpstr>'5. MAPA DE CALOR'!Área_de_impresión</vt:lpstr>
      <vt:lpstr>'7.OPCIONES DE MANEJO DEL RIESGO'!Área_de_impresión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Carlos Arturo Serrano Avila</cp:lastModifiedBy>
  <cp:lastPrinted>2019-08-30T16:21:53Z</cp:lastPrinted>
  <dcterms:created xsi:type="dcterms:W3CDTF">2011-07-26T19:10:29Z</dcterms:created>
  <dcterms:modified xsi:type="dcterms:W3CDTF">2020-05-14T20:01:57Z</dcterms:modified>
</cp:coreProperties>
</file>